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ationalgridplc-my.sharepoint.com/personal/maira_montano_us_nationalgrid_com/Documents/NY Reporting/2 - WORKING FILES/FY2023/GAAP Q1 FY23 review/Prior year GAAP FS/"/>
    </mc:Choice>
  </mc:AlternateContent>
  <xr:revisionPtr revIDLastSave="48" documentId="13_ncr:1_{364AD44E-A1C1-4AEF-ADA7-C20E89D72A7D}" xr6:coauthVersionLast="47" xr6:coauthVersionMax="47" xr10:uidLastSave="{AB29A1AF-8BFD-4C6D-BB9F-35B1EEFAEF1F}"/>
  <bookViews>
    <workbookView xWindow="-19320" yWindow="1110" windowWidth="19440" windowHeight="15000" firstSheet="38" activeTab="43" xr2:uid="{6BE91B4C-6356-45D8-9E0E-5198B0F84727}"/>
    <workbookView xWindow="-19320" yWindow="1110" windowWidth="19440" windowHeight="15000" firstSheet="2" activeTab="4" xr2:uid="{1EAF925B-234B-4CD1-AF7E-63AE2F9C774F}"/>
  </bookViews>
  <sheets>
    <sheet name="Data Sheet" sheetId="1" state="hidden" r:id="rId1"/>
    <sheet name="Read Me" sheetId="2" state="hidden" r:id="rId2"/>
    <sheet name="Comments" sheetId="3" r:id="rId3"/>
    <sheet name="Gen Inst" sheetId="4" r:id="rId4"/>
    <sheet name="Table" sheetId="5" r:id="rId5"/>
    <sheet name="Sheet1" sheetId="63" r:id="rId6"/>
    <sheet name="Data Error" sheetId="70" state="hidden" r:id="rId7"/>
    <sheet name="1" sheetId="6" r:id="rId8"/>
    <sheet name="2" sheetId="7" r:id="rId9"/>
    <sheet name="003004" sheetId="8" r:id="rId10"/>
    <sheet name="007008" sheetId="9" r:id="rId11"/>
    <sheet name="9" sheetId="10" r:id="rId12"/>
    <sheet name="10" sheetId="11" r:id="rId13"/>
    <sheet name="11" sheetId="12" r:id="rId14"/>
    <sheet name="12" sheetId="13" r:id="rId15"/>
    <sheet name="13" sheetId="14" r:id="rId16"/>
    <sheet name="14" sheetId="15" r:id="rId17"/>
    <sheet name="16" sheetId="65" r:id="rId18"/>
    <sheet name="18" sheetId="18" r:id="rId19"/>
    <sheet name="19" sheetId="19" r:id="rId20"/>
    <sheet name="20" sheetId="20" r:id="rId21"/>
    <sheet name="22" sheetId="22" r:id="rId22"/>
    <sheet name="23" sheetId="23" r:id="rId23"/>
    <sheet name="24" sheetId="64" r:id="rId24"/>
    <sheet name="24A" sheetId="24" r:id="rId25"/>
    <sheet name="24B" sheetId="67" r:id="rId26"/>
    <sheet name="24C" sheetId="74" r:id="rId27"/>
    <sheet name="24D" sheetId="75" r:id="rId28"/>
    <sheet name="24E" sheetId="76" r:id="rId29"/>
    <sheet name="24F" sheetId="77" r:id="rId30"/>
    <sheet name="24G" sheetId="78" r:id="rId31"/>
    <sheet name="25" sheetId="25" r:id="rId32"/>
    <sheet name="2627" sheetId="26" r:id="rId33"/>
    <sheet name="2829" sheetId="27" r:id="rId34"/>
    <sheet name="30" sheetId="28" r:id="rId35"/>
    <sheet name="31" sheetId="29" r:id="rId36"/>
    <sheet name="32" sheetId="30" r:id="rId37"/>
    <sheet name="33" sheetId="31" r:id="rId38"/>
    <sheet name="4041" sheetId="32" r:id="rId39"/>
    <sheet name="43" sheetId="34" r:id="rId40"/>
    <sheet name="4445" sheetId="35" r:id="rId41"/>
    <sheet name="6062" sheetId="38" r:id="rId42"/>
    <sheet name="63" sheetId="39" r:id="rId43"/>
    <sheet name="64" sheetId="40" r:id="rId44"/>
    <sheet name="6566" sheetId="41" r:id="rId45"/>
    <sheet name="067" sheetId="42" r:id="rId46"/>
    <sheet name="068" sheetId="43" r:id="rId47"/>
    <sheet name="7071" sheetId="45" r:id="rId48"/>
    <sheet name="7277" sheetId="46" r:id="rId49"/>
    <sheet name="7879" sheetId="47" r:id="rId50"/>
    <sheet name="79A" sheetId="71" state="hidden" r:id="rId51"/>
    <sheet name="80" sheetId="48" r:id="rId52"/>
    <sheet name="80A" sheetId="68" r:id="rId53"/>
    <sheet name="81" sheetId="49" r:id="rId54"/>
    <sheet name="82" sheetId="50" r:id="rId55"/>
    <sheet name="83" sheetId="51" r:id="rId56"/>
    <sheet name="84" sheetId="52" r:id="rId57"/>
    <sheet name="85" sheetId="53" r:id="rId58"/>
    <sheet name="85-1" sheetId="72" state="hidden" r:id="rId59"/>
    <sheet name="86" sheetId="54" r:id="rId60"/>
    <sheet name="8788" sheetId="55" r:id="rId61"/>
    <sheet name="8990" sheetId="56" r:id="rId62"/>
    <sheet name="9192" sheetId="57" r:id="rId63"/>
    <sheet name="93" sheetId="58" r:id="rId64"/>
    <sheet name="94" sheetId="66" r:id="rId65"/>
    <sheet name="95" sheetId="61" r:id="rId66"/>
    <sheet name="Verify" sheetId="59" r:id="rId67"/>
    <sheet name="Book" sheetId="62" r:id="rId68"/>
  </sheets>
  <definedNames>
    <definedName name="_xlnm._FilterDatabase" localSheetId="17" hidden="1">'16'!$A$16:$J$67</definedName>
    <definedName name="_PG1" localSheetId="25">'1'!#REF!</definedName>
    <definedName name="_PG1" localSheetId="26">'1'!#REF!</definedName>
    <definedName name="_PG1" localSheetId="27">'1'!#REF!</definedName>
    <definedName name="_PG1" localSheetId="28">'1'!#REF!</definedName>
    <definedName name="_PG1" localSheetId="29">'1'!#REF!</definedName>
    <definedName name="_PG1" localSheetId="30">'1'!#REF!</definedName>
    <definedName name="_PG1">'1'!#REF!</definedName>
    <definedName name="_PG10">'10'!$A$1:$D$68</definedName>
    <definedName name="_PG11">'11'!$A$1:$H$61</definedName>
    <definedName name="_PG12">'12'!$A$1:$G$68</definedName>
    <definedName name="_PG13">'13'!$A$1:$G$68</definedName>
    <definedName name="_PG14">'14'!$A$1:$C$62</definedName>
    <definedName name="_PG15" localSheetId="26">#REF!</definedName>
    <definedName name="_PG15" localSheetId="27">#REF!</definedName>
    <definedName name="_PG15" localSheetId="28">#REF!</definedName>
    <definedName name="_PG15" localSheetId="29">#REF!</definedName>
    <definedName name="_PG15" localSheetId="30">#REF!</definedName>
    <definedName name="_PG15">#REF!</definedName>
    <definedName name="_PG16" localSheetId="26">#REF!</definedName>
    <definedName name="_PG16" localSheetId="27">#REF!</definedName>
    <definedName name="_PG16" localSheetId="28">#REF!</definedName>
    <definedName name="_PG16" localSheetId="29">#REF!</definedName>
    <definedName name="_PG16" localSheetId="30">#REF!</definedName>
    <definedName name="_PG16">#REF!</definedName>
    <definedName name="_PG17" localSheetId="26">#REF!</definedName>
    <definedName name="_PG17" localSheetId="27">#REF!</definedName>
    <definedName name="_PG17" localSheetId="28">#REF!</definedName>
    <definedName name="_PG17" localSheetId="29">#REF!</definedName>
    <definedName name="_PG17" localSheetId="30">#REF!</definedName>
    <definedName name="_PG17">#REF!</definedName>
    <definedName name="_PG18">'18'!$A$1:$G$68</definedName>
    <definedName name="_PG19">'19'!$A$1:$H$45</definedName>
    <definedName name="_PG2">'2'!$A$1:$D$68</definedName>
    <definedName name="_PG20">'20'!$A$1:$C$64</definedName>
    <definedName name="_PG21" localSheetId="26">#REF!</definedName>
    <definedName name="_PG21" localSheetId="27">#REF!</definedName>
    <definedName name="_PG21" localSheetId="28">#REF!</definedName>
    <definedName name="_PG21" localSheetId="29">#REF!</definedName>
    <definedName name="_PG21" localSheetId="30">#REF!</definedName>
    <definedName name="_PG21">#REF!</definedName>
    <definedName name="_PG22">'22'!$A$1:$H$35</definedName>
    <definedName name="_PG23">'23'!$A$1:$D$62</definedName>
    <definedName name="_PG24">'24'!$A$1:$G$63</definedName>
    <definedName name="_PG25">'25'!$A$1:$C$58</definedName>
    <definedName name="_PG26">'2627'!$A$1:$C$57</definedName>
    <definedName name="_PG27">'2627'!$D$1:$I$57</definedName>
    <definedName name="_PG28">'2829'!$A$1:$C$61</definedName>
    <definedName name="_PG29">'2829'!$D$1:$L$61</definedName>
    <definedName name="_PG30">'30'!$A$1:$C$60</definedName>
    <definedName name="_PG31">'31'!$A$1:$G$64</definedName>
    <definedName name="_PG32">'32'!$A$1:$E$58</definedName>
    <definedName name="_PG33">'33'!$A$1:$E$60</definedName>
    <definedName name="_PG40">'4041'!$A$1:$I$63</definedName>
    <definedName name="_PG41">'4041'!$J$1:$S$63</definedName>
    <definedName name="_PG42" localSheetId="26">#REF!</definedName>
    <definedName name="_PG42" localSheetId="27">#REF!</definedName>
    <definedName name="_PG42" localSheetId="28">#REF!</definedName>
    <definedName name="_PG42" localSheetId="29">#REF!</definedName>
    <definedName name="_PG42" localSheetId="30">#REF!</definedName>
    <definedName name="_PG42">#REF!</definedName>
    <definedName name="_PG43">'43'!$A$1:$F$69</definedName>
    <definedName name="_PG44">'4445'!$A$1:$D$75</definedName>
    <definedName name="_PG45">'4445'!$F$1:$O$75</definedName>
    <definedName name="_PG46" localSheetId="26">#REF!</definedName>
    <definedName name="_PG46" localSheetId="27">#REF!</definedName>
    <definedName name="_PG46" localSheetId="28">#REF!</definedName>
    <definedName name="_PG46" localSheetId="29">#REF!</definedName>
    <definedName name="_PG46" localSheetId="30">#REF!</definedName>
    <definedName name="_PG46">#REF!</definedName>
    <definedName name="_PG47" localSheetId="26">#REF!</definedName>
    <definedName name="_PG47" localSheetId="27">#REF!</definedName>
    <definedName name="_PG47" localSheetId="28">#REF!</definedName>
    <definedName name="_PG47" localSheetId="29">#REF!</definedName>
    <definedName name="_PG47" localSheetId="30">#REF!</definedName>
    <definedName name="_PG47">#REF!</definedName>
    <definedName name="_PG60">'6062'!$A$1:$I$79</definedName>
    <definedName name="_PG61">'6062'!$A$80:$I$145</definedName>
    <definedName name="_PG62">'6062'!$A$146:$I$193</definedName>
    <definedName name="_PG63">'63'!$A$1:$F$69</definedName>
    <definedName name="_PG64">'64'!$A$1:$J$93</definedName>
    <definedName name="_PG65">'6566'!$A$1:$H$66</definedName>
    <definedName name="_PG66">'6566'!$J$1:$R$66</definedName>
    <definedName name="_PG67">'067'!$A$1:$I$67</definedName>
    <definedName name="_PG68">'068'!$A$1:$G$47</definedName>
    <definedName name="_PG69" localSheetId="26">#REF!</definedName>
    <definedName name="_PG69" localSheetId="27">#REF!</definedName>
    <definedName name="_PG69" localSheetId="28">#REF!</definedName>
    <definedName name="_PG69" localSheetId="29">#REF!</definedName>
    <definedName name="_PG69" localSheetId="30">#REF!</definedName>
    <definedName name="_PG69">#REF!</definedName>
    <definedName name="_PG70">'7071'!$A$1:$G$66</definedName>
    <definedName name="_PG71">'7071'!$A$67:$G$138</definedName>
    <definedName name="_PG72">'7277'!$A$1:$E$61</definedName>
    <definedName name="_PG7277">'7277'!$A$1:$E$347</definedName>
    <definedName name="_PG73">'7277'!$A$62:$E$122</definedName>
    <definedName name="_PG74">'7277'!$A$123:$E$184</definedName>
    <definedName name="_PG75">'7277'!$A$185:$E$246</definedName>
    <definedName name="_PG76">'7277'!$A$247:$E$302</definedName>
    <definedName name="_PG77">'7277'!$A$303:$E$356</definedName>
    <definedName name="_PG78">'7879'!$A$1:$H$50</definedName>
    <definedName name="_PG79">'7879'!$A$51:$H$100</definedName>
    <definedName name="_PG80">'80'!$A$1:$C$50</definedName>
    <definedName name="_PG81">'81'!$A$1:$G$47</definedName>
    <definedName name="_PG82">'82'!$A$1:$G$44</definedName>
    <definedName name="_PG83">'83'!$A$1:$J$61</definedName>
    <definedName name="_PG84">'84'!$A$1:$H$70</definedName>
    <definedName name="_PG85">'85'!$A$1:$F$66</definedName>
    <definedName name="_PG86">'86'!$A$1:$J$45</definedName>
    <definedName name="_PG87">'8788'!$A$1:$I$65</definedName>
    <definedName name="_PG88">'8788'!$A$66:$I$130</definedName>
    <definedName name="_PG89">'8990'!$A$1:$E$45</definedName>
    <definedName name="_PG9">'9'!$A$1:$I$47</definedName>
    <definedName name="_PG90">'8990'!$G$1:$H$45</definedName>
    <definedName name="_PG91">'9192'!$A$1:$I$48</definedName>
    <definedName name="_PG92">'9192'!$A$49:$I$96</definedName>
    <definedName name="_PG93">'93'!$A$1:$J$48</definedName>
    <definedName name="_PG94">'95'!$A$1:$D$59</definedName>
    <definedName name="BOOK">Book!$A$1:$C$246</definedName>
    <definedName name="GENINSTR">'Gen Inst'!$A$1:$D$57</definedName>
    <definedName name="INDEXPM" localSheetId="26">#REF!</definedName>
    <definedName name="INDEXPM" localSheetId="27">#REF!</definedName>
    <definedName name="INDEXPM" localSheetId="28">#REF!</definedName>
    <definedName name="INDEXPM" localSheetId="29">#REF!</definedName>
    <definedName name="INDEXPM" localSheetId="30">#REF!</definedName>
    <definedName name="INDEXPM">#REF!</definedName>
    <definedName name="PBPG68">'068'!$B$53:$B$61</definedName>
    <definedName name="PG1A">'1'!$B$1:$M$53</definedName>
    <definedName name="PG1B">'1'!$B$54:$M$105</definedName>
    <definedName name="PG1C">'1'!$B$158:$M$209</definedName>
    <definedName name="PG1D">'1'!$B$262:$M$312</definedName>
    <definedName name="PG24A" localSheetId="25">'24B'!$A$3:$G$66</definedName>
    <definedName name="PG24A" localSheetId="26">'24C'!$A$3:$G$66</definedName>
    <definedName name="PG24A" localSheetId="27">'24D'!$A$3:$G$66</definedName>
    <definedName name="PG24A" localSheetId="28">'24E'!$A$3:$G$66</definedName>
    <definedName name="PG24A" localSheetId="29">'24F'!$A$3:$G$66</definedName>
    <definedName name="PG24A" localSheetId="30">'24G'!$A$3:$G$67</definedName>
    <definedName name="PG24A">'24A'!$A$3:$G$66</definedName>
    <definedName name="PG25A">'25'!$A$59:$C$125</definedName>
    <definedName name="PG26A">'2627'!$A$61:$C$116</definedName>
    <definedName name="PG28A">'2829'!$A$65:$C$131</definedName>
    <definedName name="PG3_4">'003004'!$A$1:$F$127</definedName>
    <definedName name="PG47A" localSheetId="26">#REF!</definedName>
    <definedName name="PG47A" localSheetId="27">#REF!</definedName>
    <definedName name="PG47A" localSheetId="28">#REF!</definedName>
    <definedName name="PG47A" localSheetId="29">#REF!</definedName>
    <definedName name="PG47A" localSheetId="30">#REF!</definedName>
    <definedName name="PG47A">#REF!</definedName>
    <definedName name="PG7_8">'007008'!$A$1:$D$132</definedName>
    <definedName name="PG85A">'85'!$A$72:$F$137</definedName>
    <definedName name="PMPG1_1F">Sheet1!$B$62:$B$74</definedName>
    <definedName name="PMPG10" localSheetId="25">'10'!#REF!</definedName>
    <definedName name="PMPG10" localSheetId="26">'10'!#REF!</definedName>
    <definedName name="PMPG10" localSheetId="27">'10'!#REF!</definedName>
    <definedName name="PMPG10" localSheetId="28">'10'!#REF!</definedName>
    <definedName name="PMPG10" localSheetId="29">'10'!#REF!</definedName>
    <definedName name="PMPG10" localSheetId="30">'10'!#REF!</definedName>
    <definedName name="PMPG10">'10'!#REF!</definedName>
    <definedName name="PMPG11">'11'!$C$69:$C$77</definedName>
    <definedName name="PMPG12">'12'!$B$75:$B$83</definedName>
    <definedName name="PMPG13">'13'!$C$76:$C$84</definedName>
    <definedName name="PMPG14">'14'!$B$67:$B$75</definedName>
    <definedName name="PMPG15" localSheetId="26">#REF!</definedName>
    <definedName name="PMPG15" localSheetId="27">#REF!</definedName>
    <definedName name="PMPG15" localSheetId="28">#REF!</definedName>
    <definedName name="PMPG15" localSheetId="29">#REF!</definedName>
    <definedName name="PMPG15" localSheetId="30">#REF!</definedName>
    <definedName name="PMPG15">#REF!</definedName>
    <definedName name="PMPG16_17" localSheetId="26">#REF!</definedName>
    <definedName name="PMPG16_17" localSheetId="27">#REF!</definedName>
    <definedName name="PMPG16_17" localSheetId="28">#REF!</definedName>
    <definedName name="PMPG16_17" localSheetId="29">#REF!</definedName>
    <definedName name="PMPG16_17" localSheetId="30">#REF!</definedName>
    <definedName name="PMPG16_17">#REF!</definedName>
    <definedName name="PMPG18">'18'!$B$74:$B$82</definedName>
    <definedName name="PMPG19">'19'!$B$52:$B$60</definedName>
    <definedName name="PMPG2">'2'!$B$74:$B$82</definedName>
    <definedName name="PMPG20">'20'!$B$70:$B$78</definedName>
    <definedName name="PMPG21" localSheetId="26">#REF!</definedName>
    <definedName name="PMPG21" localSheetId="27">#REF!</definedName>
    <definedName name="PMPG21" localSheetId="28">#REF!</definedName>
    <definedName name="PMPG21" localSheetId="29">#REF!</definedName>
    <definedName name="PMPG21" localSheetId="30">#REF!</definedName>
    <definedName name="PMPG21">#REF!</definedName>
    <definedName name="PMPG22">'22'!$C$41:$C$49</definedName>
    <definedName name="PMPG23">'23'!$B$69:$B$77</definedName>
    <definedName name="PMPG24" localSheetId="25">'24B'!#REF!</definedName>
    <definedName name="PMPG24" localSheetId="26">'24C'!#REF!</definedName>
    <definedName name="PMPG24" localSheetId="27">'24D'!#REF!</definedName>
    <definedName name="PMPG24" localSheetId="28">'24E'!#REF!</definedName>
    <definedName name="PMPG24" localSheetId="29">'24F'!#REF!</definedName>
    <definedName name="PMPG24" localSheetId="30">'24G'!#REF!</definedName>
    <definedName name="PMPG24">'24A'!#REF!</definedName>
    <definedName name="PMPG24A" localSheetId="25">'24B'!$C$72:$C$80</definedName>
    <definedName name="PMPG24A" localSheetId="26">'24C'!$C$72:$C$80</definedName>
    <definedName name="PMPG24A" localSheetId="27">'24D'!$C$72:$C$80</definedName>
    <definedName name="PMPG24A" localSheetId="28">'24E'!$C$72:$C$80</definedName>
    <definedName name="PMPG24A" localSheetId="29">'24F'!$C$72:$C$80</definedName>
    <definedName name="PMPG24A" localSheetId="30">'24G'!$C$73:$C$81</definedName>
    <definedName name="PMPG24A">'24A'!$C$72:$C$80</definedName>
    <definedName name="PMPG25">'25'!$B$132:$B$142</definedName>
    <definedName name="PMPG26" localSheetId="25">'2627'!#REF!</definedName>
    <definedName name="PMPG26" localSheetId="26">'2627'!#REF!</definedName>
    <definedName name="PMPG26" localSheetId="27">'2627'!#REF!</definedName>
    <definedName name="PMPG26" localSheetId="28">'2627'!#REF!</definedName>
    <definedName name="PMPG26" localSheetId="29">'2627'!#REF!</definedName>
    <definedName name="PMPG26" localSheetId="30">'2627'!#REF!</definedName>
    <definedName name="PMPG26">'2627'!#REF!</definedName>
    <definedName name="PMPG26A">'2627'!$B$119:$B$127</definedName>
    <definedName name="PMPG27" localSheetId="25">'2627'!#REF!</definedName>
    <definedName name="PMPG27" localSheetId="26">'2627'!#REF!</definedName>
    <definedName name="PMPG27" localSheetId="27">'2627'!#REF!</definedName>
    <definedName name="PMPG27" localSheetId="28">'2627'!#REF!</definedName>
    <definedName name="PMPG27" localSheetId="29">'2627'!#REF!</definedName>
    <definedName name="PMPG27" localSheetId="30">'2627'!#REF!</definedName>
    <definedName name="PMPG27">'2627'!#REF!</definedName>
    <definedName name="PMPG28" localSheetId="25">'2829'!#REF!</definedName>
    <definedName name="PMPG28" localSheetId="26">'2829'!#REF!</definedName>
    <definedName name="PMPG28" localSheetId="27">'2829'!#REF!</definedName>
    <definedName name="PMPG28" localSheetId="28">'2829'!#REF!</definedName>
    <definedName name="PMPG28" localSheetId="29">'2829'!#REF!</definedName>
    <definedName name="PMPG28" localSheetId="30">'2829'!#REF!</definedName>
    <definedName name="PMPG28">'2829'!#REF!</definedName>
    <definedName name="PMPG28A">'2829'!$B$135:$B$143</definedName>
    <definedName name="PMPG29" localSheetId="25">'2829'!#REF!</definedName>
    <definedName name="PMPG29" localSheetId="26">'2829'!#REF!</definedName>
    <definedName name="PMPG29" localSheetId="27">'2829'!#REF!</definedName>
    <definedName name="PMPG29" localSheetId="28">'2829'!#REF!</definedName>
    <definedName name="PMPG29" localSheetId="29">'2829'!#REF!</definedName>
    <definedName name="PMPG29" localSheetId="30">'2829'!#REF!</definedName>
    <definedName name="PMPG29">'2829'!#REF!</definedName>
    <definedName name="PMPG3_4">'003004'!$B$134:$B$142</definedName>
    <definedName name="PMPG30">'30'!$B$65:$B$73</definedName>
    <definedName name="PMPG31">'31'!$C$65:$C$67</definedName>
    <definedName name="PMPG32">'32'!$C$63:$C$71</definedName>
    <definedName name="PMPG33">'33'!$C$67:$C$75</definedName>
    <definedName name="PMPG40">'4041'!$C$68:$C$78</definedName>
    <definedName name="PMPG41">'4041'!$J$68:$J$78</definedName>
    <definedName name="PMPG42" localSheetId="26">#REF!</definedName>
    <definedName name="PMPG42" localSheetId="27">#REF!</definedName>
    <definedName name="PMPG42" localSheetId="28">#REF!</definedName>
    <definedName name="PMPG42" localSheetId="29">#REF!</definedName>
    <definedName name="PMPG42" localSheetId="30">#REF!</definedName>
    <definedName name="PMPG42">#REF!</definedName>
    <definedName name="PMPG43" localSheetId="25">'43'!#REF!</definedName>
    <definedName name="PMPG43" localSheetId="26">'43'!#REF!</definedName>
    <definedName name="PMPG43" localSheetId="27">'43'!#REF!</definedName>
    <definedName name="PMPG43" localSheetId="28">'43'!#REF!</definedName>
    <definedName name="PMPG43" localSheetId="29">'43'!#REF!</definedName>
    <definedName name="PMPG43" localSheetId="30">'43'!#REF!</definedName>
    <definedName name="PMPG43">'43'!#REF!</definedName>
    <definedName name="PMPG44">'4445'!$B$81:$B$89</definedName>
    <definedName name="PMPG45">'4445'!$F$80:$F$88</definedName>
    <definedName name="PMPG46" localSheetId="26">#REF!</definedName>
    <definedName name="PMPG46" localSheetId="27">#REF!</definedName>
    <definedName name="PMPG46" localSheetId="28">#REF!</definedName>
    <definedName name="PMPG46" localSheetId="29">#REF!</definedName>
    <definedName name="PMPG46" localSheetId="30">#REF!</definedName>
    <definedName name="PMPG46">#REF!</definedName>
    <definedName name="PMPG47" localSheetId="25">#REF!</definedName>
    <definedName name="PMPG47" localSheetId="26">#REF!</definedName>
    <definedName name="PMPG47" localSheetId="27">#REF!</definedName>
    <definedName name="PMPG47" localSheetId="28">#REF!</definedName>
    <definedName name="PMPG47" localSheetId="29">#REF!</definedName>
    <definedName name="PMPG47" localSheetId="30">#REF!</definedName>
    <definedName name="PMPG47">#REF!</definedName>
    <definedName name="PMPG47A" localSheetId="26">#REF!</definedName>
    <definedName name="PMPG47A" localSheetId="27">#REF!</definedName>
    <definedName name="PMPG47A" localSheetId="28">#REF!</definedName>
    <definedName name="PMPG47A" localSheetId="29">#REF!</definedName>
    <definedName name="PMPG47A" localSheetId="30">#REF!</definedName>
    <definedName name="PMPG47A">#REF!</definedName>
    <definedName name="PMPG60_62">'6062'!$C$200:$C$224</definedName>
    <definedName name="PMPG63">'63'!$B$73:$B$81</definedName>
    <definedName name="PMPG64">'64'!$B$107:$B$114</definedName>
    <definedName name="PMPG65_66">'6566'!$B$72:$B$82</definedName>
    <definedName name="PMPG67">'067'!$B$74:$B$82</definedName>
    <definedName name="PMPG68">'068'!$B$53:$B$61</definedName>
    <definedName name="PMPG69" localSheetId="26">#REF!</definedName>
    <definedName name="PMPG69" localSheetId="27">#REF!</definedName>
    <definedName name="PMPG69" localSheetId="28">#REF!</definedName>
    <definedName name="PMPG69" localSheetId="29">#REF!</definedName>
    <definedName name="PMPG69" localSheetId="30">#REF!</definedName>
    <definedName name="PMPG69">#REF!</definedName>
    <definedName name="PMPG7_8">'007008'!$B$140:$B$148</definedName>
    <definedName name="PMPG70_71" localSheetId="25">'7071'!#REF!</definedName>
    <definedName name="PMPG70_71" localSheetId="26">'7071'!#REF!</definedName>
    <definedName name="PMPG70_71" localSheetId="27">'7071'!#REF!</definedName>
    <definedName name="PMPG70_71" localSheetId="28">'7071'!#REF!</definedName>
    <definedName name="PMPG70_71" localSheetId="29">'7071'!#REF!</definedName>
    <definedName name="PMPG70_71" localSheetId="30">'7071'!#REF!</definedName>
    <definedName name="PMPG70_71">'7071'!#REF!</definedName>
    <definedName name="PMPG72_77">'7277'!$C$354:$C$362</definedName>
    <definedName name="PMPG78_79">'7879'!$B$105:$B$121</definedName>
    <definedName name="PMPG80">'80'!$A$58:$A$66</definedName>
    <definedName name="PMPG81">'81'!$B$53:$B$61</definedName>
    <definedName name="PMPG82">'82'!$B$50:$B$58</definedName>
    <definedName name="PMPG83">'83'!$C$70:$C$78</definedName>
    <definedName name="PMPG84">'84'!$C$80:$C$88</definedName>
    <definedName name="PMPG85" localSheetId="25">'85'!#REF!</definedName>
    <definedName name="PMPG85" localSheetId="26">'85'!#REF!</definedName>
    <definedName name="PMPG85" localSheetId="27">'85'!#REF!</definedName>
    <definedName name="PMPG85" localSheetId="28">'85'!#REF!</definedName>
    <definedName name="PMPG85" localSheetId="29">'85'!#REF!</definedName>
    <definedName name="PMPG85" localSheetId="30">'85'!#REF!</definedName>
    <definedName name="PMPG85">'85'!#REF!</definedName>
    <definedName name="PMPG85A">'85'!$B$140:$B$148</definedName>
    <definedName name="PMPG86" localSheetId="25">'86'!#REF!</definedName>
    <definedName name="PMPG86" localSheetId="26">'86'!#REF!</definedName>
    <definedName name="PMPG86" localSheetId="27">'86'!#REF!</definedName>
    <definedName name="PMPG86" localSheetId="28">'86'!#REF!</definedName>
    <definedName name="PMPG86" localSheetId="29">'86'!#REF!</definedName>
    <definedName name="PMPG86" localSheetId="30">'86'!#REF!</definedName>
    <definedName name="PMPG86">'86'!#REF!</definedName>
    <definedName name="PMPG87_88">'8788'!$B$136:$B$146</definedName>
    <definedName name="PMPG89_90">'8990'!$C$50:$C$60</definedName>
    <definedName name="PMPG9">'9'!$B$54:$B$59</definedName>
    <definedName name="PMPG91_92" localSheetId="25">'9192'!#REF!</definedName>
    <definedName name="PMPG91_92" localSheetId="26">'9192'!#REF!</definedName>
    <definedName name="PMPG91_92" localSheetId="27">'9192'!#REF!</definedName>
    <definedName name="PMPG91_92" localSheetId="28">'9192'!#REF!</definedName>
    <definedName name="PMPG91_92" localSheetId="29">'9192'!#REF!</definedName>
    <definedName name="PMPG91_92" localSheetId="30">'9192'!#REF!</definedName>
    <definedName name="PMPG91_92">'9192'!#REF!</definedName>
    <definedName name="PMPG93">'93'!$C$53:$C$61</definedName>
    <definedName name="PMREADME">'Read Me'!$A$51:$A$58</definedName>
    <definedName name="PMTABLE">Table!$B$68:$B$75</definedName>
    <definedName name="_xlnm.Print_Area" localSheetId="9">'003004'!$A$1:$F$127</definedName>
    <definedName name="_xlnm.Print_Area" localSheetId="10">'007008'!$A$1:$E$66</definedName>
    <definedName name="_xlnm.Print_Area" localSheetId="45">'067'!$A$1:$I$67</definedName>
    <definedName name="_xlnm.Print_Area" localSheetId="46">'068'!$A$1:$G$47</definedName>
    <definedName name="_xlnm.Print_Area" localSheetId="7">'1'!$B$1:$M$53</definedName>
    <definedName name="_xlnm.Print_Area" localSheetId="12">'10'!$A$1:$D$70</definedName>
    <definedName name="_xlnm.Print_Area" localSheetId="13">'11'!$A$1:$H$61</definedName>
    <definedName name="_xlnm.Print_Area" localSheetId="14">'12'!$A$1:$G$68</definedName>
    <definedName name="_xlnm.Print_Area" localSheetId="15">'13'!$A$1:$G$68</definedName>
    <definedName name="_xlnm.Print_Area" localSheetId="16">'14'!$A$1:$C$62</definedName>
    <definedName name="_xlnm.Print_Area" localSheetId="18">'18'!$A$1:$G$70</definedName>
    <definedName name="_xlnm.Print_Area" localSheetId="19">'19'!$A$1:$H$45</definedName>
    <definedName name="_xlnm.Print_Area" localSheetId="8">'2'!$A$1:$D$68</definedName>
    <definedName name="_xlnm.Print_Area" localSheetId="20">'20'!$A$1:$C$64</definedName>
    <definedName name="_xlnm.Print_Area" localSheetId="21">'22'!$A$1:$H$35</definedName>
    <definedName name="_xlnm.Print_Area" localSheetId="22">'23'!$A$1:$D$62</definedName>
    <definedName name="_xlnm.Print_Area" localSheetId="23">'24'!$A$1:$G$64</definedName>
    <definedName name="_xlnm.Print_Area" localSheetId="25">'24B'!$A$1:$G$66</definedName>
    <definedName name="_xlnm.Print_Area" localSheetId="26">'24C'!$A$1:$G$66</definedName>
    <definedName name="_xlnm.Print_Area" localSheetId="27">'24D'!$A$1:$G$66</definedName>
    <definedName name="_xlnm.Print_Area" localSheetId="28">'24E'!$A$1:$G$66</definedName>
    <definedName name="_xlnm.Print_Area" localSheetId="30">'24G'!$A$1:$G$67</definedName>
    <definedName name="_xlnm.Print_Area" localSheetId="31">'25'!$A$1:$C$58</definedName>
    <definedName name="_xlnm.Print_Area" localSheetId="32">'2627'!$A$1:$I$57</definedName>
    <definedName name="_xlnm.Print_Area" localSheetId="33">'2829'!$A$1:$L$61</definedName>
    <definedName name="_xlnm.Print_Area" localSheetId="35">'31'!$A$1:$G$64</definedName>
    <definedName name="_xlnm.Print_Area" localSheetId="36">'32'!$A$1:$E$58</definedName>
    <definedName name="_xlnm.Print_Area" localSheetId="37">'33'!$A$1:$E$60</definedName>
    <definedName name="_xlnm.Print_Area" localSheetId="38">'4041'!$A$1:$S$63</definedName>
    <definedName name="_xlnm.Print_Area" localSheetId="39">'43'!$A$1:$F$69</definedName>
    <definedName name="_xlnm.Print_Area" localSheetId="41">'6062'!$A$1:$I$193</definedName>
    <definedName name="_xlnm.Print_Area" localSheetId="42">'63'!$A$1:$F$69</definedName>
    <definedName name="_xlnm.Print_Area" localSheetId="43">'64'!$A$1:$J$143</definedName>
    <definedName name="_xlnm.Print_Area" localSheetId="44">'6566'!$A$1:$R$66</definedName>
    <definedName name="_xlnm.Print_Area" localSheetId="47">'7071'!$A$1:$G$209</definedName>
    <definedName name="_xlnm.Print_Area" localSheetId="48">'7277'!$A$1:$E$347</definedName>
    <definedName name="_xlnm.Print_Area" localSheetId="49">'7879'!$A$1:$I$100</definedName>
    <definedName name="_xlnm.Print_Area" localSheetId="53">'81'!$A$1:$G$47</definedName>
    <definedName name="_xlnm.Print_Area" localSheetId="54">'82'!$A$1:$G$44</definedName>
    <definedName name="_xlnm.Print_Area" localSheetId="55">'83'!$A$1:$J$61</definedName>
    <definedName name="_xlnm.Print_Area" localSheetId="56">'84'!$A$1:$H$70</definedName>
    <definedName name="_xlnm.Print_Area" localSheetId="57">'85'!$A$1:$F$66</definedName>
    <definedName name="_xlnm.Print_Area" localSheetId="59">'86'!$A$1:$K$45</definedName>
    <definedName name="_xlnm.Print_Area" localSheetId="11">'9'!$A$1:$I$47</definedName>
    <definedName name="_xlnm.Print_Area" localSheetId="62">'9192'!$A$1:$I$96</definedName>
    <definedName name="_xlnm.Print_Area" localSheetId="64">'94'!$A$1:$O$63</definedName>
    <definedName name="_xlnm.Print_Area" localSheetId="65">'95'!$A$1:$D$63</definedName>
    <definedName name="_xlnm.Print_Area" localSheetId="67">Book!$A$1:$C$246</definedName>
    <definedName name="_xlnm.Print_Area" localSheetId="2">Comments!$A$1:$E$88</definedName>
    <definedName name="_xlnm.Print_Area" localSheetId="3">'Gen Inst'!$A$1:$D$59</definedName>
    <definedName name="_xlnm.Print_Area" localSheetId="1">'Read Me'!$A$1:$H$45</definedName>
    <definedName name="_xlnm.Print_Area" localSheetId="5">Sheet1!$A$1:$B$55</definedName>
    <definedName name="_xlnm.Print_Area" localSheetId="4">Table!$A$1:$F$60</definedName>
    <definedName name="_xlnm.Print_Area" localSheetId="66">Verify!$A$1:$D$65</definedName>
    <definedName name="PRINTALL">'Data Sheet'!$A$72:$A$136</definedName>
    <definedName name="README">'Read Me'!$A$1:$H$45</definedName>
    <definedName name="TABLE">Table!$A$1:$F$59</definedName>
    <definedName name="VERIFY">Verify!$A$1:$C$65</definedName>
    <definedName name="VERIFYPM">Verify!$B$72:$B$80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39" l="1"/>
  <c r="F25" i="65"/>
  <c r="D25" i="65"/>
  <c r="H40" i="12" l="1"/>
  <c r="D46" i="12" l="1"/>
  <c r="D52" i="9"/>
  <c r="F34" i="65" l="1"/>
  <c r="F61" i="65"/>
  <c r="D61" i="65"/>
  <c r="D34" i="65"/>
  <c r="C106" i="40"/>
  <c r="C51" i="39" l="1"/>
  <c r="C52" i="39"/>
  <c r="I133" i="38"/>
  <c r="D56" i="9" l="1"/>
  <c r="C131" i="40"/>
  <c r="E61" i="32"/>
  <c r="F61" i="32"/>
  <c r="G61" i="32"/>
  <c r="H61" i="32"/>
  <c r="I61" i="32"/>
  <c r="J61" i="32"/>
  <c r="K61" i="32"/>
  <c r="L61" i="32"/>
  <c r="M61" i="32"/>
  <c r="N61" i="32"/>
  <c r="O61" i="32"/>
  <c r="D61" i="32"/>
  <c r="G65" i="78" l="1"/>
  <c r="G64" i="77"/>
  <c r="G64" i="76"/>
  <c r="G64" i="75"/>
  <c r="G2" i="78" l="1"/>
  <c r="A2" i="78"/>
  <c r="G2" i="77"/>
  <c r="A2" i="77"/>
  <c r="G2" i="76"/>
  <c r="A2" i="76"/>
  <c r="F35" i="13" l="1"/>
  <c r="G42" i="10"/>
  <c r="H22" i="12" l="1"/>
  <c r="G22" i="12"/>
  <c r="G24" i="12" s="1"/>
  <c r="C38" i="39" l="1"/>
  <c r="C39" i="39"/>
  <c r="C37" i="39" l="1"/>
  <c r="C53" i="39" l="1"/>
  <c r="C36" i="39"/>
  <c r="A1" i="39"/>
  <c r="D40" i="38"/>
  <c r="E41" i="14" l="1"/>
  <c r="E43" i="14" l="1"/>
  <c r="E36" i="58"/>
  <c r="A2" i="75" l="1"/>
  <c r="G64" i="74"/>
  <c r="G32" i="10" l="1"/>
  <c r="E37" i="10"/>
  <c r="G74" i="57" l="1"/>
  <c r="G42" i="14" l="1"/>
  <c r="H31" i="19" l="1"/>
  <c r="C66" i="18" l="1"/>
  <c r="D66" i="18"/>
  <c r="E66" i="18"/>
  <c r="C234" i="62" l="1"/>
  <c r="C233" i="62"/>
  <c r="F54" i="18" l="1"/>
  <c r="E30" i="6" l="1"/>
  <c r="I182" i="38" l="1"/>
  <c r="I190" i="38" l="1"/>
  <c r="I189" i="38"/>
  <c r="I188" i="38"/>
  <c r="I185" i="38"/>
  <c r="I184" i="38"/>
  <c r="I181" i="38"/>
  <c r="I180" i="38"/>
  <c r="I179" i="38"/>
  <c r="I178" i="38"/>
  <c r="I177" i="38"/>
  <c r="I176" i="38"/>
  <c r="I175" i="38"/>
  <c r="I174" i="38"/>
  <c r="I173" i="38"/>
  <c r="I170" i="38"/>
  <c r="I169" i="38"/>
  <c r="I168" i="38"/>
  <c r="I167" i="38"/>
  <c r="I166" i="38"/>
  <c r="I165" i="38"/>
  <c r="I164" i="38"/>
  <c r="I163" i="38"/>
  <c r="I162" i="38"/>
  <c r="I161" i="38"/>
  <c r="I160" i="38"/>
  <c r="I159" i="38"/>
  <c r="I158" i="38"/>
  <c r="I157" i="38"/>
  <c r="I156" i="38"/>
  <c r="I141" i="38"/>
  <c r="I140" i="38"/>
  <c r="I139" i="38"/>
  <c r="I138" i="38"/>
  <c r="I137" i="38"/>
  <c r="I136" i="38"/>
  <c r="I135" i="38"/>
  <c r="I134" i="38"/>
  <c r="I128" i="38"/>
  <c r="I127" i="38"/>
  <c r="I126" i="38"/>
  <c r="I125" i="38"/>
  <c r="I124" i="38"/>
  <c r="I123" i="38"/>
  <c r="I122" i="38"/>
  <c r="I121" i="38"/>
  <c r="I120" i="38"/>
  <c r="I116" i="38"/>
  <c r="I115" i="38"/>
  <c r="I114" i="38"/>
  <c r="I113" i="38"/>
  <c r="I112" i="38"/>
  <c r="I111" i="38"/>
  <c r="I110" i="38"/>
  <c r="I109" i="38"/>
  <c r="I108" i="38"/>
  <c r="I107" i="38"/>
  <c r="I104" i="38"/>
  <c r="I103" i="38"/>
  <c r="I102" i="38"/>
  <c r="I101" i="38"/>
  <c r="I100" i="38"/>
  <c r="I99" i="38"/>
  <c r="I98" i="38"/>
  <c r="I97" i="38"/>
  <c r="I96" i="38"/>
  <c r="I95" i="38"/>
  <c r="I94" i="38"/>
  <c r="I93" i="38"/>
  <c r="I92" i="38"/>
  <c r="I72" i="38"/>
  <c r="I71" i="38"/>
  <c r="I70" i="38"/>
  <c r="I69" i="38"/>
  <c r="I68" i="38"/>
  <c r="I67" i="38"/>
  <c r="I66" i="38"/>
  <c r="I65" i="38"/>
  <c r="I64" i="38"/>
  <c r="I61" i="38"/>
  <c r="I60" i="38"/>
  <c r="I59" i="38"/>
  <c r="I58" i="38"/>
  <c r="I57" i="38"/>
  <c r="I56" i="38"/>
  <c r="I55" i="38"/>
  <c r="I54" i="38"/>
  <c r="I53" i="38"/>
  <c r="I52" i="38"/>
  <c r="I51" i="38"/>
  <c r="I50" i="38"/>
  <c r="I49" i="38"/>
  <c r="I48" i="38"/>
  <c r="I47" i="38"/>
  <c r="I46" i="38"/>
  <c r="I45" i="38"/>
  <c r="I44" i="38"/>
  <c r="I43" i="38"/>
  <c r="I39" i="38"/>
  <c r="I38" i="38"/>
  <c r="I37" i="38"/>
  <c r="F47" i="45" l="1"/>
  <c r="F48" i="45"/>
  <c r="C45" i="39" l="1"/>
  <c r="C55" i="15" l="1"/>
  <c r="F38" i="13" l="1"/>
  <c r="C66" i="52" l="1"/>
  <c r="I43" i="42"/>
  <c r="I44" i="42"/>
  <c r="I45" i="42"/>
  <c r="I46" i="42"/>
  <c r="I47" i="42"/>
  <c r="I48" i="42"/>
  <c r="D35" i="31"/>
  <c r="R18" i="70" l="1"/>
  <c r="X2" i="70" l="1"/>
  <c r="Y2" i="70" s="1"/>
  <c r="C186" i="62" l="1"/>
  <c r="C240" i="62"/>
  <c r="C236" i="62"/>
  <c r="C235" i="62"/>
  <c r="X102" i="70" l="1"/>
  <c r="Y102" i="70" s="1"/>
  <c r="X86" i="70"/>
  <c r="Y86" i="70" s="1"/>
  <c r="X84" i="70"/>
  <c r="Y84" i="70" s="1"/>
  <c r="X82" i="70"/>
  <c r="Y82" i="70" s="1"/>
  <c r="L80" i="70"/>
  <c r="M80" i="70" s="1"/>
  <c r="X80" i="70"/>
  <c r="Y80" i="70" s="1"/>
  <c r="X74" i="70"/>
  <c r="Y74" i="70" s="1"/>
  <c r="X72" i="70"/>
  <c r="Y72" i="70" s="1"/>
  <c r="X70" i="70"/>
  <c r="Y70" i="70" s="1"/>
  <c r="X68" i="70"/>
  <c r="Y68" i="70" s="1"/>
  <c r="X66" i="70"/>
  <c r="Y66" i="70" s="1"/>
  <c r="X64" i="70"/>
  <c r="Y64" i="70" s="1"/>
  <c r="X58" i="70"/>
  <c r="Y58" i="70" s="1"/>
  <c r="X52" i="70"/>
  <c r="Y52" i="70" s="1"/>
  <c r="X42" i="70"/>
  <c r="Y42" i="70" s="1"/>
  <c r="X40" i="70"/>
  <c r="Y40" i="70" s="1"/>
  <c r="F30" i="70"/>
  <c r="G30" i="70" s="1"/>
  <c r="X26" i="70"/>
  <c r="Y26" i="70" s="1"/>
  <c r="X20" i="70"/>
  <c r="Y20" i="70" s="1"/>
  <c r="X18" i="70"/>
  <c r="Y18" i="70" s="1"/>
  <c r="X12" i="70"/>
  <c r="Y12" i="70" s="1"/>
  <c r="X8" i="70"/>
  <c r="Y8" i="70" s="1"/>
  <c r="L72" i="70" l="1"/>
  <c r="R40" i="70"/>
  <c r="C4" i="70"/>
  <c r="D4" i="70" l="1"/>
  <c r="D67" i="39" l="1"/>
  <c r="S40" i="70" l="1"/>
  <c r="C50" i="39" l="1"/>
  <c r="F61" i="18" l="1"/>
  <c r="F19" i="13" l="1"/>
  <c r="H33" i="22" l="1"/>
  <c r="C55" i="40" l="1"/>
  <c r="C53" i="40"/>
  <c r="C43" i="19"/>
  <c r="C56" i="40" l="1"/>
  <c r="C42" i="52"/>
  <c r="C23" i="52"/>
  <c r="C13" i="52"/>
  <c r="C68" i="52" l="1"/>
  <c r="G64" i="67"/>
  <c r="G64" i="24"/>
  <c r="G61" i="64"/>
  <c r="G66" i="78" s="1"/>
  <c r="D22" i="56" l="1"/>
  <c r="H183" i="38" l="1"/>
  <c r="G183" i="38"/>
  <c r="G186" i="38" s="1"/>
  <c r="I8" i="70" l="1"/>
  <c r="J8" i="70" s="1"/>
  <c r="F58" i="18" l="1"/>
  <c r="D161" i="45" l="1"/>
  <c r="C161" i="45"/>
  <c r="E123" i="45"/>
  <c r="D123" i="45"/>
  <c r="C123" i="45"/>
  <c r="C48" i="40" l="1"/>
  <c r="C42" i="40"/>
  <c r="C41" i="40"/>
  <c r="C36" i="40"/>
  <c r="C32" i="40"/>
  <c r="C31" i="40"/>
  <c r="C29" i="40"/>
  <c r="H36" i="19" l="1"/>
  <c r="H30" i="19"/>
  <c r="H35" i="19" s="1"/>
  <c r="H22" i="19"/>
  <c r="C25" i="15" l="1"/>
  <c r="C62" i="40" l="1"/>
  <c r="E22" i="30" l="1"/>
  <c r="X48" i="70" l="1"/>
  <c r="Y48" i="70" s="1"/>
  <c r="L48" i="70" l="1"/>
  <c r="M48" i="70" s="1"/>
  <c r="L46" i="70"/>
  <c r="M46" i="70" s="1"/>
  <c r="D64" i="41"/>
  <c r="G66" i="18" l="1"/>
  <c r="G56" i="18"/>
  <c r="C30" i="25" l="1"/>
  <c r="H30" i="22"/>
  <c r="H29" i="22"/>
  <c r="H28" i="22"/>
  <c r="H27" i="22"/>
  <c r="H13" i="22"/>
  <c r="H14" i="22"/>
  <c r="H15" i="22"/>
  <c r="H16" i="22"/>
  <c r="H25" i="22"/>
  <c r="H24" i="22"/>
  <c r="H23" i="22"/>
  <c r="D38" i="11" l="1"/>
  <c r="G123" i="45" l="1"/>
  <c r="D165" i="45"/>
  <c r="D157" i="45"/>
  <c r="C157" i="45"/>
  <c r="E45" i="43" l="1"/>
  <c r="C32" i="39"/>
  <c r="C33" i="39"/>
  <c r="C34" i="39"/>
  <c r="C35" i="39"/>
  <c r="D66" i="11" l="1"/>
  <c r="A65" i="1" l="1"/>
  <c r="A1" i="27" l="1"/>
  <c r="A1" i="20"/>
  <c r="D1" i="26"/>
  <c r="A1" i="26"/>
  <c r="A1" i="29"/>
  <c r="A1" i="22"/>
  <c r="A1" i="65"/>
  <c r="A1" i="11"/>
  <c r="A1" i="10"/>
  <c r="A1" i="12"/>
  <c r="A1" i="19"/>
  <c r="A1" i="15"/>
  <c r="B1" i="6"/>
  <c r="A1" i="7"/>
  <c r="A67" i="8"/>
  <c r="A1" i="8"/>
  <c r="F37" i="13" l="1"/>
  <c r="F36" i="13"/>
  <c r="U16" i="70" l="1"/>
  <c r="V16" i="70" s="1"/>
  <c r="F66" i="13"/>
  <c r="E56" i="18"/>
  <c r="D56" i="18"/>
  <c r="C56" i="18"/>
  <c r="E66" i="13"/>
  <c r="D66" i="13"/>
  <c r="C66" i="13"/>
  <c r="C32" i="13"/>
  <c r="G32" i="13"/>
  <c r="E32" i="13"/>
  <c r="D32" i="13"/>
  <c r="X16" i="70" l="1"/>
  <c r="Y16" i="70" s="1"/>
  <c r="D183" i="38"/>
  <c r="E183" i="38"/>
  <c r="F183" i="38"/>
  <c r="C44" i="39" l="1"/>
  <c r="C43" i="39"/>
  <c r="C49" i="39"/>
  <c r="J62" i="40" l="1"/>
  <c r="I62" i="40"/>
  <c r="C64" i="62"/>
  <c r="C43" i="62"/>
  <c r="G35" i="40"/>
  <c r="C63" i="62"/>
  <c r="C62" i="62"/>
  <c r="C54" i="62"/>
  <c r="C47" i="62"/>
  <c r="C46" i="62"/>
  <c r="C45" i="62"/>
  <c r="C44" i="62"/>
  <c r="C41" i="62"/>
  <c r="C205" i="62" s="1"/>
  <c r="C39" i="62"/>
  <c r="C36" i="62"/>
  <c r="H62" i="40"/>
  <c r="G62" i="40"/>
  <c r="F62" i="40"/>
  <c r="E62" i="40"/>
  <c r="D62" i="40"/>
  <c r="C61" i="62"/>
  <c r="C27" i="62"/>
  <c r="C26" i="62"/>
  <c r="D55" i="61"/>
  <c r="D48" i="61"/>
  <c r="A11" i="61"/>
  <c r="A12" i="61" s="1"/>
  <c r="A13" i="61" s="1"/>
  <c r="A14" i="61" s="1"/>
  <c r="A15" i="61" s="1"/>
  <c r="A16" i="61" s="1"/>
  <c r="A17" i="61" s="1"/>
  <c r="A18" i="61" s="1"/>
  <c r="A19" i="61" s="1"/>
  <c r="A20" i="61" s="1"/>
  <c r="A21" i="61" s="1"/>
  <c r="A22" i="61" s="1"/>
  <c r="A23" i="61" s="1"/>
  <c r="A24" i="61" s="1"/>
  <c r="A25" i="61" s="1"/>
  <c r="A26" i="61" s="1"/>
  <c r="A27" i="61" s="1"/>
  <c r="A28" i="61" s="1"/>
  <c r="A29" i="61" s="1"/>
  <c r="A30" i="61" s="1"/>
  <c r="A31" i="61" s="1"/>
  <c r="A32" i="61" s="1"/>
  <c r="A33" i="61" s="1"/>
  <c r="A34" i="61" s="1"/>
  <c r="A35" i="61" s="1"/>
  <c r="A36" i="61" s="1"/>
  <c r="A37" i="61" s="1"/>
  <c r="A38" i="61" s="1"/>
  <c r="A39" i="61" s="1"/>
  <c r="A40" i="61" s="1"/>
  <c r="A41" i="61" s="1"/>
  <c r="A42" i="61" s="1"/>
  <c r="A43" i="61" s="1"/>
  <c r="A44" i="61" s="1"/>
  <c r="A45" i="61" s="1"/>
  <c r="A46" i="61" s="1"/>
  <c r="A47" i="61" s="1"/>
  <c r="A48" i="61" s="1"/>
  <c r="A49" i="61" s="1"/>
  <c r="A50" i="61" s="1"/>
  <c r="A51" i="61" s="1"/>
  <c r="A52" i="61" s="1"/>
  <c r="A53" i="61" s="1"/>
  <c r="A54" i="61" s="1"/>
  <c r="A55" i="61" s="1"/>
  <c r="A56" i="61" s="1"/>
  <c r="A57" i="61" s="1"/>
  <c r="A58" i="61" s="1"/>
  <c r="A59" i="61" s="1"/>
  <c r="A60" i="61" s="1"/>
  <c r="A61" i="61" s="1"/>
  <c r="C48" i="39"/>
  <c r="G66" i="13"/>
  <c r="C59" i="62"/>
  <c r="C57" i="62"/>
  <c r="C56" i="62"/>
  <c r="C55" i="62"/>
  <c r="C48" i="62"/>
  <c r="C38" i="62"/>
  <c r="C37" i="62"/>
  <c r="C28" i="62"/>
  <c r="C22" i="62"/>
  <c r="C19" i="62"/>
  <c r="C18" i="62"/>
  <c r="C17" i="62"/>
  <c r="J35" i="40"/>
  <c r="J37" i="40" s="1"/>
  <c r="I35" i="40"/>
  <c r="H35" i="40"/>
  <c r="H37" i="40" s="1"/>
  <c r="F35" i="40"/>
  <c r="F37" i="40" s="1"/>
  <c r="E35" i="40"/>
  <c r="D35" i="40"/>
  <c r="D37" i="40" s="1"/>
  <c r="C20" i="62"/>
  <c r="E43" i="51"/>
  <c r="F67" i="39"/>
  <c r="E67" i="39"/>
  <c r="C66" i="39"/>
  <c r="C65" i="39"/>
  <c r="C64" i="39"/>
  <c r="C63" i="39"/>
  <c r="C62" i="39"/>
  <c r="C61" i="39"/>
  <c r="C60" i="39"/>
  <c r="C59" i="39"/>
  <c r="C58" i="39"/>
  <c r="F46" i="39"/>
  <c r="E46" i="39"/>
  <c r="F41" i="39"/>
  <c r="E41" i="39"/>
  <c r="C46" i="39"/>
  <c r="C31" i="39"/>
  <c r="C41" i="39" s="1"/>
  <c r="F171" i="38"/>
  <c r="E171" i="38"/>
  <c r="D171" i="38"/>
  <c r="H186" i="38"/>
  <c r="H171" i="38"/>
  <c r="G171" i="38"/>
  <c r="F142" i="38"/>
  <c r="E142" i="38"/>
  <c r="D142" i="38"/>
  <c r="F130" i="38"/>
  <c r="E130" i="38"/>
  <c r="D130" i="38"/>
  <c r="F117" i="38"/>
  <c r="E117" i="38"/>
  <c r="D117" i="38"/>
  <c r="D105" i="38"/>
  <c r="E105" i="38"/>
  <c r="F105" i="38"/>
  <c r="H142" i="38"/>
  <c r="G142" i="38"/>
  <c r="H130" i="38"/>
  <c r="G130" i="38"/>
  <c r="H117" i="38"/>
  <c r="G117" i="38"/>
  <c r="H105" i="38"/>
  <c r="G105" i="38"/>
  <c r="F73" i="38"/>
  <c r="E73" i="38"/>
  <c r="D73" i="38"/>
  <c r="F62" i="38"/>
  <c r="E62" i="38"/>
  <c r="D62" i="38"/>
  <c r="H73" i="38"/>
  <c r="G73" i="38"/>
  <c r="H62" i="38"/>
  <c r="G62" i="38"/>
  <c r="H40" i="38"/>
  <c r="G40" i="38"/>
  <c r="A25" i="65"/>
  <c r="A26" i="65" s="1"/>
  <c r="A27" i="65" s="1"/>
  <c r="A28" i="65" s="1"/>
  <c r="A29" i="65" s="1"/>
  <c r="A30" i="65" s="1"/>
  <c r="A31" i="65" s="1"/>
  <c r="A32" i="65" s="1"/>
  <c r="A33" i="65" s="1"/>
  <c r="A34" i="65" s="1"/>
  <c r="A35" i="65" s="1"/>
  <c r="A36" i="65" s="1"/>
  <c r="A37" i="65" s="1"/>
  <c r="A38" i="65" s="1"/>
  <c r="A39" i="65" s="1"/>
  <c r="A40" i="65" s="1"/>
  <c r="A41" i="65" s="1"/>
  <c r="A42" i="65" s="1"/>
  <c r="A43" i="65" s="1"/>
  <c r="A44" i="65" s="1"/>
  <c r="A45" i="65" s="1"/>
  <c r="F94" i="8"/>
  <c r="I49" i="42"/>
  <c r="I50" i="42"/>
  <c r="I51" i="42"/>
  <c r="I52" i="42"/>
  <c r="I53" i="42"/>
  <c r="I54" i="42"/>
  <c r="I55" i="42"/>
  <c r="I56" i="42"/>
  <c r="I57" i="42"/>
  <c r="I58" i="42"/>
  <c r="I59" i="42"/>
  <c r="I60" i="42"/>
  <c r="I61" i="42"/>
  <c r="I62" i="42"/>
  <c r="I63" i="42"/>
  <c r="I64" i="42"/>
  <c r="G65" i="42"/>
  <c r="H65" i="42"/>
  <c r="G28" i="43"/>
  <c r="G29" i="43"/>
  <c r="G30" i="43"/>
  <c r="G31" i="43"/>
  <c r="G32" i="43"/>
  <c r="G33" i="43"/>
  <c r="G34" i="43"/>
  <c r="G35" i="43"/>
  <c r="G36" i="43"/>
  <c r="G37" i="43"/>
  <c r="G38" i="43"/>
  <c r="G39" i="43"/>
  <c r="G40" i="43"/>
  <c r="G41" i="43"/>
  <c r="G42" i="43"/>
  <c r="G43" i="43"/>
  <c r="G44" i="43"/>
  <c r="D45" i="43"/>
  <c r="F45" i="43"/>
  <c r="E28" i="6"/>
  <c r="G28" i="6"/>
  <c r="H28" i="6"/>
  <c r="I28" i="6"/>
  <c r="J28" i="6"/>
  <c r="K28" i="6"/>
  <c r="M28" i="6"/>
  <c r="E51" i="6"/>
  <c r="G51" i="6"/>
  <c r="H51" i="6"/>
  <c r="I51" i="6"/>
  <c r="J51" i="6"/>
  <c r="K51" i="6"/>
  <c r="M51" i="6"/>
  <c r="D190" i="6"/>
  <c r="E190" i="6"/>
  <c r="F190" i="6"/>
  <c r="G190" i="6"/>
  <c r="H190" i="6"/>
  <c r="I190" i="6"/>
  <c r="J190" i="6"/>
  <c r="K190" i="6"/>
  <c r="M190" i="6"/>
  <c r="D288" i="6"/>
  <c r="D295" i="6" s="1"/>
  <c r="E288" i="6"/>
  <c r="E295" i="6" s="1"/>
  <c r="F288" i="6"/>
  <c r="F295" i="6" s="1"/>
  <c r="G288" i="6"/>
  <c r="G295" i="6" s="1"/>
  <c r="H288" i="6"/>
  <c r="H295" i="6" s="1"/>
  <c r="I288" i="6"/>
  <c r="I295" i="6" s="1"/>
  <c r="J288" i="6"/>
  <c r="J295" i="6" s="1"/>
  <c r="K288" i="6"/>
  <c r="K295" i="6" s="1"/>
  <c r="M288" i="6"/>
  <c r="M295" i="6" s="1"/>
  <c r="D24" i="11"/>
  <c r="D31" i="11"/>
  <c r="H24" i="12"/>
  <c r="H41" i="12"/>
  <c r="H42" i="12"/>
  <c r="E46" i="12"/>
  <c r="F46" i="12"/>
  <c r="G46" i="12"/>
  <c r="G31" i="14"/>
  <c r="A32" i="14"/>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G34" i="14"/>
  <c r="G36" i="14"/>
  <c r="G59" i="14" s="1"/>
  <c r="D41" i="14"/>
  <c r="F41" i="14"/>
  <c r="C41" i="15"/>
  <c r="C47" i="15"/>
  <c r="E35" i="18"/>
  <c r="F35" i="18"/>
  <c r="G35" i="18"/>
  <c r="F56" i="18"/>
  <c r="F59" i="18"/>
  <c r="F60" i="18"/>
  <c r="H21" i="19"/>
  <c r="C21" i="19"/>
  <c r="E21" i="19"/>
  <c r="G21" i="19"/>
  <c r="H28" i="19"/>
  <c r="C28" i="19"/>
  <c r="E28" i="19"/>
  <c r="G28" i="19"/>
  <c r="C35" i="19"/>
  <c r="E35" i="19"/>
  <c r="G35" i="19"/>
  <c r="H43" i="19"/>
  <c r="E43" i="19"/>
  <c r="G43" i="19"/>
  <c r="C23" i="7"/>
  <c r="D23" i="7"/>
  <c r="C62" i="20"/>
  <c r="H18" i="22"/>
  <c r="H19" i="22"/>
  <c r="H20" i="22"/>
  <c r="H21" i="22"/>
  <c r="D31" i="22"/>
  <c r="E31" i="22"/>
  <c r="F31" i="22"/>
  <c r="G31" i="22"/>
  <c r="C35" i="23"/>
  <c r="D35" i="23"/>
  <c r="C59" i="23"/>
  <c r="D59" i="23"/>
  <c r="K15" i="27"/>
  <c r="K20" i="27"/>
  <c r="K24" i="27"/>
  <c r="K32" i="27"/>
  <c r="F37" i="29"/>
  <c r="X46" i="70" s="1"/>
  <c r="Y46" i="70" s="1"/>
  <c r="P23" i="32"/>
  <c r="P61" i="32" s="1"/>
  <c r="Q23" i="32"/>
  <c r="Q61" i="32" s="1"/>
  <c r="R23" i="32"/>
  <c r="R61" i="32" s="1"/>
  <c r="C40" i="34"/>
  <c r="D40" i="34"/>
  <c r="E40" i="34"/>
  <c r="F40" i="34"/>
  <c r="F67" i="34"/>
  <c r="C105" i="34"/>
  <c r="D105" i="34"/>
  <c r="E105" i="34"/>
  <c r="F105" i="34"/>
  <c r="F135" i="34"/>
  <c r="C73" i="35"/>
  <c r="D73" i="35"/>
  <c r="F73" i="35"/>
  <c r="G73" i="35"/>
  <c r="H73" i="35"/>
  <c r="I73" i="35"/>
  <c r="J73" i="35"/>
  <c r="K73" i="35"/>
  <c r="L73" i="35"/>
  <c r="M73" i="35"/>
  <c r="N73" i="35"/>
  <c r="I40" i="38"/>
  <c r="E40" i="38"/>
  <c r="F40" i="38"/>
  <c r="I142" i="38"/>
  <c r="C224" i="62" s="1"/>
  <c r="I171" i="38"/>
  <c r="D186" i="38"/>
  <c r="E186" i="38"/>
  <c r="F186" i="38"/>
  <c r="C228" i="62"/>
  <c r="D41" i="39"/>
  <c r="D46" i="39"/>
  <c r="C64" i="41"/>
  <c r="H64" i="41"/>
  <c r="J64" i="41"/>
  <c r="K64" i="41"/>
  <c r="L64" i="41"/>
  <c r="M64" i="41"/>
  <c r="N64" i="41"/>
  <c r="O64" i="41"/>
  <c r="P64" i="41"/>
  <c r="Q64" i="41"/>
  <c r="F22" i="45"/>
  <c r="G22" i="45"/>
  <c r="F27" i="45"/>
  <c r="G27" i="45"/>
  <c r="F28" i="45"/>
  <c r="G28" i="45"/>
  <c r="F29" i="45"/>
  <c r="G29" i="45"/>
  <c r="F30" i="45"/>
  <c r="G30" i="45"/>
  <c r="F31" i="45"/>
  <c r="G31" i="45"/>
  <c r="F32" i="45"/>
  <c r="G32" i="45"/>
  <c r="C33" i="45"/>
  <c r="D33" i="45"/>
  <c r="E33" i="45"/>
  <c r="F34" i="45"/>
  <c r="G34" i="45"/>
  <c r="F35" i="45"/>
  <c r="G35" i="45"/>
  <c r="F36" i="45"/>
  <c r="G36" i="45"/>
  <c r="F37" i="45"/>
  <c r="G37" i="45"/>
  <c r="F38" i="45"/>
  <c r="G38" i="45"/>
  <c r="F39" i="45"/>
  <c r="G39" i="45"/>
  <c r="F40" i="45"/>
  <c r="G40" i="45"/>
  <c r="F41" i="45"/>
  <c r="G41" i="45"/>
  <c r="F42" i="45"/>
  <c r="G42" i="45"/>
  <c r="F43" i="45"/>
  <c r="G43" i="45"/>
  <c r="C44" i="45"/>
  <c r="D44" i="45"/>
  <c r="E44" i="45"/>
  <c r="F46" i="45"/>
  <c r="G46" i="45"/>
  <c r="G47" i="45"/>
  <c r="G48" i="45"/>
  <c r="F58" i="45"/>
  <c r="G58" i="45"/>
  <c r="F59" i="45"/>
  <c r="G59" i="45"/>
  <c r="F60" i="45"/>
  <c r="G60" i="45"/>
  <c r="F61" i="45"/>
  <c r="G61" i="45"/>
  <c r="F62" i="45"/>
  <c r="G62" i="45"/>
  <c r="F63" i="45"/>
  <c r="G63" i="45"/>
  <c r="C64" i="45"/>
  <c r="D64" i="45"/>
  <c r="E64" i="45"/>
  <c r="F75" i="45"/>
  <c r="G75" i="45"/>
  <c r="F76" i="45"/>
  <c r="G76" i="45"/>
  <c r="F77" i="45"/>
  <c r="G77" i="45"/>
  <c r="F78" i="45"/>
  <c r="G78" i="45"/>
  <c r="F79" i="45"/>
  <c r="G79" i="45"/>
  <c r="F80" i="45"/>
  <c r="G80" i="45"/>
  <c r="F81" i="45"/>
  <c r="G81" i="45"/>
  <c r="F82" i="45"/>
  <c r="G82" i="45"/>
  <c r="F83" i="45"/>
  <c r="G83" i="45"/>
  <c r="F84" i="45"/>
  <c r="G84" i="45"/>
  <c r="F85" i="45"/>
  <c r="G85" i="45"/>
  <c r="F86" i="45"/>
  <c r="G86" i="45"/>
  <c r="F87" i="45"/>
  <c r="G87" i="45"/>
  <c r="C88" i="45"/>
  <c r="D88" i="45"/>
  <c r="E88" i="45"/>
  <c r="F90" i="45"/>
  <c r="G90" i="45"/>
  <c r="F91" i="45"/>
  <c r="G91" i="45"/>
  <c r="F92" i="45"/>
  <c r="G92" i="45"/>
  <c r="F93" i="45"/>
  <c r="G93" i="45"/>
  <c r="A94" i="45"/>
  <c r="A95" i="45" s="1"/>
  <c r="A96" i="45" s="1"/>
  <c r="A97" i="45" s="1"/>
  <c r="A98" i="45" s="1"/>
  <c r="A99" i="45" s="1"/>
  <c r="A100" i="45" s="1"/>
  <c r="A101" i="45" s="1"/>
  <c r="A102" i="45" s="1"/>
  <c r="A103" i="45" s="1"/>
  <c r="A104" i="45" s="1"/>
  <c r="A105" i="45" s="1"/>
  <c r="A106" i="45" s="1"/>
  <c r="A107" i="45" s="1"/>
  <c r="A108" i="45" s="1"/>
  <c r="A109" i="45" s="1"/>
  <c r="A110" i="45" s="1"/>
  <c r="A111" i="45" s="1"/>
  <c r="A112" i="45" s="1"/>
  <c r="A113" i="45" s="1"/>
  <c r="A114" i="45" s="1"/>
  <c r="A115" i="45" s="1"/>
  <c r="A116" i="45" s="1"/>
  <c r="A117" i="45" s="1"/>
  <c r="A118" i="45" s="1"/>
  <c r="A119" i="45" s="1"/>
  <c r="A120" i="45" s="1"/>
  <c r="A121" i="45" s="1"/>
  <c r="A122" i="45" s="1"/>
  <c r="A123" i="45" s="1"/>
  <c r="A124" i="45" s="1"/>
  <c r="A125" i="45" s="1"/>
  <c r="A126" i="45" s="1"/>
  <c r="A127" i="45" s="1"/>
  <c r="A128" i="45" s="1"/>
  <c r="A129" i="45" s="1"/>
  <c r="A130" i="45" s="1"/>
  <c r="A131" i="45" s="1"/>
  <c r="A132" i="45" s="1"/>
  <c r="A133" i="45" s="1"/>
  <c r="A134" i="45" s="1"/>
  <c r="A135" i="45" s="1"/>
  <c r="F94" i="45"/>
  <c r="G94" i="45"/>
  <c r="F95" i="45"/>
  <c r="G95" i="45"/>
  <c r="F96" i="45"/>
  <c r="G96" i="45"/>
  <c r="F97" i="45"/>
  <c r="G97" i="45"/>
  <c r="F98" i="45"/>
  <c r="G98" i="45"/>
  <c r="F99" i="45"/>
  <c r="G99" i="45"/>
  <c r="F100" i="45"/>
  <c r="G100" i="45"/>
  <c r="F101" i="45"/>
  <c r="G101" i="45"/>
  <c r="F102" i="45"/>
  <c r="G102" i="45"/>
  <c r="F103" i="45"/>
  <c r="G103" i="45"/>
  <c r="F104" i="45"/>
  <c r="G104" i="45"/>
  <c r="F105" i="45"/>
  <c r="G105" i="45"/>
  <c r="F106" i="45"/>
  <c r="G106" i="45"/>
  <c r="F107" i="45"/>
  <c r="G107" i="45"/>
  <c r="C108" i="45"/>
  <c r="D108" i="45"/>
  <c r="E108" i="45"/>
  <c r="F109" i="45"/>
  <c r="G109" i="45"/>
  <c r="F110" i="45"/>
  <c r="G110" i="45"/>
  <c r="G111" i="45"/>
  <c r="F112" i="45"/>
  <c r="G112" i="45"/>
  <c r="F113" i="45"/>
  <c r="G113" i="45"/>
  <c r="C114" i="45"/>
  <c r="D114" i="45"/>
  <c r="E114" i="45"/>
  <c r="F117" i="45"/>
  <c r="G117" i="45"/>
  <c r="F118" i="45"/>
  <c r="G118" i="45"/>
  <c r="C119" i="45"/>
  <c r="C124" i="45" s="1"/>
  <c r="D119" i="45"/>
  <c r="D124" i="45" s="1"/>
  <c r="E119" i="45"/>
  <c r="E124" i="45" s="1"/>
  <c r="F121" i="45"/>
  <c r="G121" i="45"/>
  <c r="F122" i="45"/>
  <c r="G122" i="45"/>
  <c r="F125" i="45"/>
  <c r="G125" i="45"/>
  <c r="F126" i="45"/>
  <c r="G126" i="45"/>
  <c r="F127" i="45"/>
  <c r="G127" i="45"/>
  <c r="C128" i="45"/>
  <c r="D128" i="45"/>
  <c r="E128" i="45"/>
  <c r="F129" i="45"/>
  <c r="G129" i="45"/>
  <c r="F130" i="45"/>
  <c r="G130" i="45"/>
  <c r="C131" i="45"/>
  <c r="D131" i="45"/>
  <c r="E131" i="45"/>
  <c r="F133" i="45"/>
  <c r="G133" i="45"/>
  <c r="F134" i="45"/>
  <c r="G134" i="45"/>
  <c r="C135" i="45"/>
  <c r="D135" i="45"/>
  <c r="E135" i="45"/>
  <c r="F175" i="45"/>
  <c r="G175" i="45"/>
  <c r="F176" i="45"/>
  <c r="G176" i="45"/>
  <c r="F177" i="45"/>
  <c r="G177" i="45"/>
  <c r="F178" i="45"/>
  <c r="G178" i="45"/>
  <c r="F179" i="45"/>
  <c r="G179" i="45"/>
  <c r="F180" i="45"/>
  <c r="G180" i="45"/>
  <c r="F181" i="45"/>
  <c r="G181" i="45"/>
  <c r="F182" i="45"/>
  <c r="G182" i="45"/>
  <c r="F183" i="45"/>
  <c r="G183" i="45"/>
  <c r="F187" i="45"/>
  <c r="G187" i="45"/>
  <c r="F188" i="45"/>
  <c r="G188" i="45"/>
  <c r="F189" i="45"/>
  <c r="G189" i="45"/>
  <c r="E31" i="46"/>
  <c r="E42" i="46"/>
  <c r="E60" i="46"/>
  <c r="E80" i="46"/>
  <c r="E88" i="46"/>
  <c r="E100" i="46"/>
  <c r="E108" i="46"/>
  <c r="E117" i="46"/>
  <c r="E146" i="46"/>
  <c r="E156" i="46"/>
  <c r="E166" i="46"/>
  <c r="E177" i="46"/>
  <c r="E206" i="46"/>
  <c r="E216" i="46"/>
  <c r="E232" i="46"/>
  <c r="E251" i="46"/>
  <c r="E267" i="46"/>
  <c r="E279" i="46"/>
  <c r="E288" i="46"/>
  <c r="E304" i="46"/>
  <c r="E311" i="46"/>
  <c r="E327" i="46"/>
  <c r="D343" i="46"/>
  <c r="C246" i="62" s="1"/>
  <c r="H13" i="47"/>
  <c r="H14" i="47"/>
  <c r="H15" i="47"/>
  <c r="H16" i="47"/>
  <c r="H17" i="47"/>
  <c r="H18" i="47"/>
  <c r="H19" i="47"/>
  <c r="H20" i="47"/>
  <c r="F21" i="47"/>
  <c r="G21" i="47"/>
  <c r="H22" i="47"/>
  <c r="H24" i="47"/>
  <c r="H25" i="47"/>
  <c r="H26" i="47"/>
  <c r="H27" i="47"/>
  <c r="H28" i="47"/>
  <c r="H29" i="47"/>
  <c r="F30" i="47"/>
  <c r="G30" i="47"/>
  <c r="H31" i="47"/>
  <c r="H32" i="47"/>
  <c r="H33" i="47"/>
  <c r="H34" i="47"/>
  <c r="H35" i="47"/>
  <c r="H36" i="47"/>
  <c r="H37" i="47"/>
  <c r="H38" i="47"/>
  <c r="F39" i="47"/>
  <c r="G39" i="47"/>
  <c r="H40" i="47"/>
  <c r="H44" i="47"/>
  <c r="H45" i="47"/>
  <c r="H46" i="47"/>
  <c r="H47" i="47"/>
  <c r="F48" i="47"/>
  <c r="G48" i="47"/>
  <c r="H63" i="47"/>
  <c r="H64" i="47"/>
  <c r="H65" i="47"/>
  <c r="H66" i="47"/>
  <c r="H67" i="47"/>
  <c r="H68" i="47"/>
  <c r="H69" i="47"/>
  <c r="F70" i="47"/>
  <c r="G70" i="47"/>
  <c r="F77" i="47"/>
  <c r="G77" i="47"/>
  <c r="H78" i="47"/>
  <c r="H79" i="47"/>
  <c r="H80" i="47"/>
  <c r="H81" i="47"/>
  <c r="H82" i="47"/>
  <c r="H83" i="47"/>
  <c r="F84" i="47"/>
  <c r="G84" i="47"/>
  <c r="H85" i="47"/>
  <c r="H86" i="47"/>
  <c r="H87" i="47"/>
  <c r="H88" i="47"/>
  <c r="F91" i="47"/>
  <c r="G91" i="47"/>
  <c r="H92" i="47"/>
  <c r="H93" i="47"/>
  <c r="H94" i="47"/>
  <c r="H95" i="47"/>
  <c r="H96" i="47"/>
  <c r="H97" i="47"/>
  <c r="F98" i="47"/>
  <c r="G98" i="47"/>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D45" i="49"/>
  <c r="F45" i="49"/>
  <c r="G16" i="50"/>
  <c r="G17" i="50"/>
  <c r="G18" i="50"/>
  <c r="G19" i="50"/>
  <c r="G20" i="50"/>
  <c r="G21" i="50"/>
  <c r="G22" i="50"/>
  <c r="G23" i="50"/>
  <c r="G24" i="50"/>
  <c r="G25" i="50"/>
  <c r="G26" i="50"/>
  <c r="G27" i="50"/>
  <c r="G28" i="50"/>
  <c r="G29" i="50"/>
  <c r="G30" i="50"/>
  <c r="G31" i="50"/>
  <c r="G32" i="50"/>
  <c r="G33" i="50"/>
  <c r="G34" i="50"/>
  <c r="G35" i="50"/>
  <c r="G36" i="50"/>
  <c r="G37" i="50"/>
  <c r="G38" i="50"/>
  <c r="G39" i="50"/>
  <c r="G40" i="50"/>
  <c r="G41" i="50"/>
  <c r="D42" i="50"/>
  <c r="E42" i="50"/>
  <c r="F42" i="50"/>
  <c r="J32" i="51"/>
  <c r="J33" i="51"/>
  <c r="J34" i="51"/>
  <c r="J35" i="51"/>
  <c r="J36" i="51"/>
  <c r="J37" i="51"/>
  <c r="J38" i="51"/>
  <c r="J39" i="51"/>
  <c r="J40" i="51"/>
  <c r="J41" i="51"/>
  <c r="J42" i="51"/>
  <c r="D43" i="51"/>
  <c r="F43" i="51"/>
  <c r="G43" i="51"/>
  <c r="H43" i="51"/>
  <c r="I43" i="51"/>
  <c r="C110" i="53"/>
  <c r="D110" i="53"/>
  <c r="E110" i="53"/>
  <c r="F110" i="53"/>
  <c r="F135" i="53"/>
  <c r="G37" i="10"/>
  <c r="H37" i="10"/>
  <c r="I37" i="10"/>
  <c r="E45" i="10"/>
  <c r="G45" i="10"/>
  <c r="H45" i="10"/>
  <c r="I45" i="10"/>
  <c r="C46" i="57"/>
  <c r="C62" i="57" s="1"/>
  <c r="D46" i="57"/>
  <c r="D62" i="57" s="1"/>
  <c r="E46" i="57"/>
  <c r="E62" i="57" s="1"/>
  <c r="F46" i="57"/>
  <c r="F62" i="57" s="1"/>
  <c r="G46" i="57"/>
  <c r="G62" i="57" s="1"/>
  <c r="I46" i="57"/>
  <c r="I62" i="57" s="1"/>
  <c r="E37" i="58"/>
  <c r="I37" i="58"/>
  <c r="D8" i="61"/>
  <c r="C14" i="62"/>
  <c r="C87" i="62"/>
  <c r="C88" i="62"/>
  <c r="C109" i="62"/>
  <c r="C176" i="62"/>
  <c r="C216" i="62"/>
  <c r="C219" i="62"/>
  <c r="C229" i="62"/>
  <c r="A43" i="1"/>
  <c r="A45" i="1"/>
  <c r="G2" i="75" s="1"/>
  <c r="A49" i="1"/>
  <c r="E64" i="41"/>
  <c r="F64" i="41"/>
  <c r="G64" i="41"/>
  <c r="C29" i="62"/>
  <c r="C25" i="62"/>
  <c r="C30" i="62"/>
  <c r="C35" i="40"/>
  <c r="C37" i="40" s="1"/>
  <c r="C63" i="40" s="1"/>
  <c r="D54" i="39" l="1"/>
  <c r="C54" i="39"/>
  <c r="U24" i="70"/>
  <c r="V24" i="70" s="1"/>
  <c r="F66" i="18"/>
  <c r="C78" i="62"/>
  <c r="A73" i="40"/>
  <c r="A2" i="74"/>
  <c r="J73" i="40"/>
  <c r="G2" i="74"/>
  <c r="A1" i="42"/>
  <c r="A1" i="72"/>
  <c r="B2" i="71"/>
  <c r="G1" i="72"/>
  <c r="G2" i="71"/>
  <c r="G48" i="14"/>
  <c r="I37" i="40"/>
  <c r="H48" i="47"/>
  <c r="E37" i="40"/>
  <c r="G37" i="40"/>
  <c r="G63" i="40" s="1"/>
  <c r="E74" i="38"/>
  <c r="E76" i="38" s="1"/>
  <c r="F131" i="38"/>
  <c r="C71" i="62"/>
  <c r="D74" i="38"/>
  <c r="D76" i="38" s="1"/>
  <c r="E54" i="39"/>
  <c r="H98" i="47"/>
  <c r="H91" i="47"/>
  <c r="G131" i="38"/>
  <c r="F54" i="39"/>
  <c r="G1" i="56"/>
  <c r="A1" i="41"/>
  <c r="A1" i="47"/>
  <c r="A1" i="13"/>
  <c r="A1" i="38"/>
  <c r="J1" i="41"/>
  <c r="A61" i="26"/>
  <c r="A1" i="66"/>
  <c r="A1" i="56"/>
  <c r="A1" i="14"/>
  <c r="A66" i="55"/>
  <c r="H21" i="47"/>
  <c r="A1" i="49"/>
  <c r="A1" i="31"/>
  <c r="A1" i="46"/>
  <c r="D115" i="45"/>
  <c r="H70" i="47"/>
  <c r="A4" i="61"/>
  <c r="A291" i="46"/>
  <c r="A1" i="25"/>
  <c r="A142" i="45"/>
  <c r="A1" i="43"/>
  <c r="E132" i="45"/>
  <c r="E115" i="45"/>
  <c r="H131" i="38"/>
  <c r="E131" i="38"/>
  <c r="C81" i="62"/>
  <c r="I105" i="38"/>
  <c r="C222" i="62" s="1"/>
  <c r="D132" i="45"/>
  <c r="D131" i="38"/>
  <c r="A70" i="34"/>
  <c r="A72" i="53"/>
  <c r="D1" i="27"/>
  <c r="A1" i="58"/>
  <c r="A146" i="38"/>
  <c r="G45" i="49"/>
  <c r="H84" i="47"/>
  <c r="I117" i="38"/>
  <c r="I62" i="38"/>
  <c r="A1" i="64"/>
  <c r="A1" i="55"/>
  <c r="A1" i="54"/>
  <c r="I73" i="38"/>
  <c r="A1" i="35"/>
  <c r="A1" i="48"/>
  <c r="A63" i="46"/>
  <c r="A1" i="32"/>
  <c r="A80" i="38"/>
  <c r="A59" i="25"/>
  <c r="A1" i="52"/>
  <c r="A1" i="30"/>
  <c r="A49" i="57"/>
  <c r="A1" i="50"/>
  <c r="A1" i="34"/>
  <c r="H30" i="47"/>
  <c r="C115" i="45"/>
  <c r="I130" i="38"/>
  <c r="D60" i="23"/>
  <c r="G74" i="38"/>
  <c r="G76" i="38" s="1"/>
  <c r="F1" i="35"/>
  <c r="A1" i="40"/>
  <c r="A1" i="28"/>
  <c r="A67" i="45"/>
  <c r="A1" i="23"/>
  <c r="A235" i="46"/>
  <c r="F67" i="45"/>
  <c r="E63" i="46"/>
  <c r="A51" i="47"/>
  <c r="A67" i="9"/>
  <c r="A1" i="51"/>
  <c r="A1" i="45"/>
  <c r="B65" i="27"/>
  <c r="A1" i="18"/>
  <c r="J1" i="32"/>
  <c r="A2" i="24"/>
  <c r="A123" i="46"/>
  <c r="A65" i="27"/>
  <c r="A1" i="57"/>
  <c r="A181" i="46"/>
  <c r="H39" i="47"/>
  <c r="E45" i="45"/>
  <c r="C227" i="62"/>
  <c r="C60" i="23"/>
  <c r="H74" i="38"/>
  <c r="H76" i="38" s="1"/>
  <c r="H187" i="38" s="1"/>
  <c r="H191" i="38" s="1"/>
  <c r="F74" i="38"/>
  <c r="F76" i="38" s="1"/>
  <c r="I1" i="38"/>
  <c r="G41" i="14"/>
  <c r="C132" i="45"/>
  <c r="C1" i="25"/>
  <c r="A2" i="67"/>
  <c r="D89" i="45"/>
  <c r="H77" i="47"/>
  <c r="K25" i="27"/>
  <c r="C67" i="39"/>
  <c r="J1" i="54"/>
  <c r="F1" i="39"/>
  <c r="F72" i="53"/>
  <c r="C59" i="25"/>
  <c r="H1" i="56"/>
  <c r="J1" i="51"/>
  <c r="G2" i="24"/>
  <c r="H1" i="47"/>
  <c r="C225" i="62"/>
  <c r="I65" i="42"/>
  <c r="G45" i="43"/>
  <c r="C58" i="62"/>
  <c r="C66" i="62" s="1"/>
  <c r="C72" i="62"/>
  <c r="G2" i="67"/>
  <c r="D4" i="61"/>
  <c r="G1" i="29"/>
  <c r="D1" i="23"/>
  <c r="J1" i="65"/>
  <c r="E89" i="45"/>
  <c r="C45" i="45"/>
  <c r="C73" i="62"/>
  <c r="F64" i="45"/>
  <c r="G64" i="45"/>
  <c r="G33" i="45"/>
  <c r="F33" i="45"/>
  <c r="H31" i="22"/>
  <c r="X30" i="70" s="1"/>
  <c r="Y30" i="70" s="1"/>
  <c r="H46" i="12"/>
  <c r="G124" i="45"/>
  <c r="D45" i="45"/>
  <c r="C21" i="62"/>
  <c r="C23" i="62" s="1"/>
  <c r="C32" i="62" s="1"/>
  <c r="C111" i="62" s="1"/>
  <c r="C77" i="62"/>
  <c r="C82" i="62"/>
  <c r="E1" i="56"/>
  <c r="J1" i="40"/>
  <c r="I49" i="57"/>
  <c r="F1" i="13"/>
  <c r="C1" i="48"/>
  <c r="E43" i="46"/>
  <c r="E280" i="46"/>
  <c r="E252" i="46"/>
  <c r="E217" i="46"/>
  <c r="E178" i="46"/>
  <c r="E157" i="46"/>
  <c r="E119" i="46"/>
  <c r="E81" i="46"/>
  <c r="F32" i="13"/>
  <c r="E1" i="46"/>
  <c r="A6" i="1"/>
  <c r="E123" i="46"/>
  <c r="G1" i="64"/>
  <c r="E181" i="46"/>
  <c r="G1" i="45"/>
  <c r="I80" i="38"/>
  <c r="I1" i="42"/>
  <c r="D67" i="9"/>
  <c r="M1" i="35"/>
  <c r="G1" i="52"/>
  <c r="C65" i="27"/>
  <c r="E70" i="34"/>
  <c r="E1" i="30"/>
  <c r="E235" i="46"/>
  <c r="C61" i="26"/>
  <c r="F1" i="14"/>
  <c r="J1" i="58"/>
  <c r="I1" i="55"/>
  <c r="S1" i="32"/>
  <c r="E1" i="31"/>
  <c r="N1" i="66"/>
  <c r="L1" i="27"/>
  <c r="C1" i="35"/>
  <c r="I1" i="32"/>
  <c r="I1" i="57"/>
  <c r="H1" i="41"/>
  <c r="I66" i="55"/>
  <c r="G1" i="49"/>
  <c r="H51" i="47"/>
  <c r="C1" i="28"/>
  <c r="F1" i="34"/>
  <c r="G1" i="43"/>
  <c r="I146" i="38"/>
  <c r="G1" i="50"/>
  <c r="F142" i="45"/>
  <c r="R1" i="41"/>
  <c r="G1" i="18"/>
  <c r="D291" i="46"/>
  <c r="I183" i="38"/>
  <c r="I186" i="38" s="1"/>
  <c r="C226" i="62" s="1"/>
  <c r="C217" i="62"/>
  <c r="J43" i="51"/>
  <c r="C83" i="62"/>
  <c r="C89" i="45"/>
  <c r="F63" i="40"/>
  <c r="C76" i="62"/>
  <c r="C40" i="62"/>
  <c r="C39" i="40"/>
  <c r="D63" i="40"/>
  <c r="D39" i="40"/>
  <c r="H63" i="40"/>
  <c r="H39" i="40"/>
  <c r="J39" i="40"/>
  <c r="J63" i="40"/>
  <c r="F39" i="40"/>
  <c r="K26" i="27" l="1"/>
  <c r="K27" i="27" s="1"/>
  <c r="H30" i="26" s="1"/>
  <c r="G39" i="40"/>
  <c r="G187" i="38"/>
  <c r="G191" i="38" s="1"/>
  <c r="F187" i="38"/>
  <c r="F191" i="38" s="1"/>
  <c r="E187" i="38"/>
  <c r="E191" i="38" s="1"/>
  <c r="L66" i="70"/>
  <c r="M66" i="70" s="1"/>
  <c r="F52" i="70"/>
  <c r="G52" i="70" s="1"/>
  <c r="L68" i="70"/>
  <c r="M68" i="70" s="1"/>
  <c r="L82" i="70"/>
  <c r="M82" i="70" s="1"/>
  <c r="E39" i="40"/>
  <c r="I39" i="40"/>
  <c r="S18" i="70"/>
  <c r="E63" i="40"/>
  <c r="I63" i="40"/>
  <c r="G43" i="14"/>
  <c r="X24" i="70"/>
  <c r="Y24" i="70" s="1"/>
  <c r="X14" i="70"/>
  <c r="Y14" i="70" s="1"/>
  <c r="D187" i="38"/>
  <c r="D191" i="38" s="1"/>
  <c r="I74" i="38"/>
  <c r="I76" i="38" s="1"/>
  <c r="C223" i="62"/>
  <c r="I131" i="38"/>
  <c r="D136" i="45"/>
  <c r="E136" i="45"/>
  <c r="F45" i="45"/>
  <c r="C1" i="27"/>
  <c r="C1" i="26"/>
  <c r="H1" i="22"/>
  <c r="C1" i="20"/>
  <c r="I1" i="26"/>
  <c r="H1" i="12"/>
  <c r="D1" i="11"/>
  <c r="H1" i="19"/>
  <c r="I1" i="10"/>
  <c r="C1" i="15"/>
  <c r="F67" i="8"/>
  <c r="D1" i="7"/>
  <c r="F1" i="8"/>
  <c r="M1" i="6"/>
  <c r="E1" i="9"/>
  <c r="D1" i="4"/>
  <c r="F1" i="5"/>
  <c r="A51" i="1"/>
  <c r="A1" i="63" s="1"/>
  <c r="F89" i="45"/>
  <c r="G89" i="45"/>
  <c r="C136" i="45"/>
  <c r="G45" i="45"/>
  <c r="E218" i="46"/>
  <c r="E120" i="46"/>
  <c r="A55" i="1"/>
  <c r="A59" i="1"/>
  <c r="A61" i="1"/>
  <c r="A57" i="1"/>
  <c r="A63" i="1"/>
  <c r="A53" i="1"/>
  <c r="C131" i="62"/>
  <c r="C50" i="62"/>
  <c r="C113" i="62"/>
  <c r="X60" i="70" l="1"/>
  <c r="Y60" i="70" s="1"/>
  <c r="L42" i="70"/>
  <c r="M42" i="70" s="1"/>
  <c r="L40" i="70"/>
  <c r="M40" i="70" s="1"/>
  <c r="L62" i="70"/>
  <c r="M62" i="70" s="1"/>
  <c r="C220" i="62"/>
  <c r="C231" i="62" s="1"/>
  <c r="C238" i="62" s="1"/>
  <c r="C242" i="62" s="1"/>
  <c r="I187" i="38"/>
  <c r="I191" i="38" s="1"/>
  <c r="E331" i="46"/>
  <c r="A1" i="59"/>
  <c r="A1" i="68"/>
  <c r="F136" i="45"/>
  <c r="G136" i="45"/>
  <c r="B262" i="6"/>
  <c r="B210" i="6"/>
  <c r="B158" i="6"/>
  <c r="B106" i="6"/>
  <c r="B54" i="6"/>
  <c r="A1" i="3"/>
  <c r="A73" i="11"/>
  <c r="C203" i="62"/>
  <c r="L86" i="70" l="1"/>
  <c r="M86" i="70" s="1"/>
  <c r="L58" i="70"/>
  <c r="M58" i="70" s="1"/>
  <c r="L64" i="70"/>
  <c r="M64" i="70" s="1"/>
  <c r="X62" i="70"/>
  <c r="Y62" i="70" s="1"/>
  <c r="L70" i="70"/>
  <c r="M70" i="70" s="1"/>
  <c r="O62" i="70"/>
  <c r="P62" i="70" s="1"/>
  <c r="D108" i="46"/>
  <c r="C179" i="62" l="1"/>
  <c r="D117" i="46"/>
  <c r="D206" i="46" l="1"/>
  <c r="D80" i="46"/>
  <c r="D216" i="46"/>
  <c r="D156" i="46"/>
  <c r="D88" i="46"/>
  <c r="D177" i="46"/>
  <c r="D146" i="46"/>
  <c r="D60" i="46"/>
  <c r="D31" i="46"/>
  <c r="D42" i="46"/>
  <c r="D157" i="46" l="1"/>
  <c r="C93" i="62" s="1"/>
  <c r="D217" i="46"/>
  <c r="D81" i="46"/>
  <c r="D43" i="46"/>
  <c r="C89" i="62" l="1"/>
  <c r="D114" i="8" l="1"/>
  <c r="F8" i="70" l="1"/>
  <c r="G8" i="70" l="1"/>
  <c r="F58" i="70" l="1"/>
  <c r="G58" i="70" s="1"/>
  <c r="I10" i="70" l="1"/>
  <c r="J10" i="70" s="1"/>
  <c r="E112" i="8" l="1"/>
  <c r="E110" i="8"/>
  <c r="E108" i="8" l="1"/>
  <c r="E114" i="8" s="1"/>
  <c r="F108" i="8" s="1"/>
  <c r="C114" i="8"/>
  <c r="F110" i="8" l="1"/>
  <c r="F112" i="8"/>
  <c r="F114" i="8" l="1"/>
  <c r="D166" i="46" l="1"/>
  <c r="D178" i="46" s="1"/>
  <c r="D311" i="46" l="1"/>
  <c r="C99" i="62" s="1"/>
  <c r="D232" i="46"/>
  <c r="D288" i="46"/>
  <c r="D251" i="46"/>
  <c r="R52" i="70"/>
  <c r="S52" i="70" s="1"/>
  <c r="D218" i="46"/>
  <c r="C94" i="62"/>
  <c r="C95" i="62" s="1"/>
  <c r="D252" i="46" l="1"/>
  <c r="C96" i="62" s="1"/>
  <c r="D113" i="46"/>
  <c r="C91" i="62" s="1"/>
  <c r="L74" i="70"/>
  <c r="M74" i="70" s="1"/>
  <c r="D100" i="46"/>
  <c r="D119" i="46" l="1"/>
  <c r="D120" i="46" s="1"/>
  <c r="C90" i="62"/>
  <c r="C92" i="62" s="1"/>
  <c r="C178" i="62"/>
  <c r="C181" i="62" s="1"/>
  <c r="M72" i="70"/>
  <c r="C192" i="62" l="1"/>
  <c r="C202" i="62" s="1"/>
  <c r="C204" i="62" s="1"/>
  <c r="C206" i="62" s="1"/>
  <c r="C183" i="62"/>
  <c r="C117" i="62" s="1"/>
  <c r="C135" i="62" l="1"/>
  <c r="C153" i="62"/>
  <c r="D304" i="46"/>
  <c r="C98" i="62" s="1"/>
  <c r="D279" i="46" l="1"/>
  <c r="D267" i="46"/>
  <c r="D280" i="46" l="1"/>
  <c r="C97" i="62" s="1"/>
  <c r="C187" i="62" l="1"/>
  <c r="C188" i="62" s="1"/>
  <c r="C193" i="62" l="1"/>
  <c r="C119" i="62"/>
  <c r="D327" i="46"/>
  <c r="D330" i="46" s="1"/>
  <c r="C100" i="62" l="1"/>
  <c r="C101" i="62" s="1"/>
  <c r="D331" i="46"/>
  <c r="C155" i="62"/>
  <c r="C137" i="62"/>
  <c r="C191" i="62" l="1"/>
  <c r="R74" i="70" l="1"/>
  <c r="S74" i="70" s="1"/>
  <c r="C98" i="8" l="1"/>
  <c r="C102" i="8" s="1"/>
  <c r="E78" i="8" l="1"/>
  <c r="F78" i="8"/>
  <c r="D78" i="8"/>
  <c r="F60" i="70" l="1"/>
  <c r="G60" i="70" s="1"/>
  <c r="D41" i="61" l="1"/>
  <c r="C195" i="62" s="1"/>
  <c r="D36" i="61"/>
  <c r="C194" i="62" s="1"/>
  <c r="F84" i="70"/>
  <c r="G84" i="70" s="1"/>
  <c r="C197" i="62" l="1"/>
  <c r="C121" i="62" s="1"/>
  <c r="F18" i="70"/>
  <c r="G18" i="70" s="1"/>
  <c r="F10" i="70" l="1"/>
  <c r="G10" i="70" s="1"/>
  <c r="F14" i="70"/>
  <c r="G14" i="70" s="1"/>
  <c r="C139" i="62"/>
  <c r="C157" i="62"/>
  <c r="F92" i="8"/>
  <c r="F34" i="6"/>
  <c r="F90" i="8" l="1"/>
  <c r="L6" i="70"/>
  <c r="M6" i="70" s="1"/>
  <c r="L10" i="70"/>
  <c r="M10" i="70" s="1"/>
  <c r="F100" i="8"/>
  <c r="I6" i="70" l="1"/>
  <c r="J6" i="70" s="1"/>
  <c r="R62" i="70" l="1"/>
  <c r="S62" i="70" s="1"/>
  <c r="F62" i="70"/>
  <c r="G62" i="70" s="1"/>
  <c r="X4" i="70" l="1"/>
  <c r="Y4" i="70" s="1"/>
  <c r="I4" i="70"/>
  <c r="J4" i="70" s="1"/>
  <c r="F20" i="70" l="1"/>
  <c r="G20" i="70" s="1"/>
  <c r="D21" i="61" l="1"/>
  <c r="C199" i="62" s="1"/>
  <c r="C123" i="62" s="1"/>
  <c r="C159" i="62" l="1"/>
  <c r="C141" i="62"/>
  <c r="F77" i="8" l="1"/>
  <c r="F80" i="8" s="1"/>
  <c r="E77" i="8"/>
  <c r="D77" i="8"/>
  <c r="F72" i="70" l="1"/>
  <c r="G72" i="70" s="1"/>
  <c r="C127" i="62" l="1"/>
  <c r="C145" i="62" l="1"/>
  <c r="C163" i="62"/>
  <c r="F11" i="6" l="1"/>
  <c r="F24" i="70" l="1"/>
  <c r="G24" i="70" s="1"/>
  <c r="F16" i="70" l="1"/>
  <c r="G16" i="70" s="1"/>
  <c r="F19" i="6" l="1"/>
  <c r="F15" i="6" l="1"/>
  <c r="F12" i="70"/>
  <c r="G12" i="70" s="1"/>
  <c r="F26" i="70" l="1"/>
  <c r="G26" i="70" s="1"/>
  <c r="F36" i="6" l="1"/>
  <c r="F96" i="8" l="1"/>
  <c r="F98" i="8" s="1"/>
  <c r="F102" i="8" s="1"/>
  <c r="D98" i="8"/>
  <c r="D102" i="8" s="1"/>
  <c r="F82" i="8" l="1"/>
  <c r="F84" i="8" s="1"/>
  <c r="D82" i="8"/>
  <c r="C82" i="8"/>
  <c r="X6" i="70" s="1"/>
  <c r="Y6" i="70" s="1"/>
  <c r="E82" i="8"/>
  <c r="F30" i="6" l="1"/>
  <c r="I2" i="70" l="1"/>
  <c r="J2" i="70" s="1"/>
  <c r="F39" i="6" l="1"/>
  <c r="F102" i="70" l="1"/>
  <c r="G102" i="70" s="1"/>
  <c r="D31" i="61"/>
  <c r="C125" i="62" s="1"/>
  <c r="E80" i="8" l="1"/>
  <c r="E84" i="8" s="1"/>
  <c r="C161" i="62"/>
  <c r="C143" i="62"/>
  <c r="C129" i="62"/>
  <c r="C165" i="62" l="1"/>
  <c r="C167" i="62" s="1"/>
  <c r="C147" i="62"/>
  <c r="C149" i="62" s="1"/>
  <c r="D80" i="8" l="1"/>
  <c r="D84" i="8" s="1"/>
  <c r="C74" i="8"/>
  <c r="I32" i="70"/>
  <c r="J32" i="70" s="1"/>
  <c r="F42" i="6" l="1"/>
  <c r="D51" i="6"/>
  <c r="F23" i="6"/>
  <c r="D28" i="6"/>
  <c r="C80" i="8"/>
  <c r="C84" i="8" s="1"/>
  <c r="F28" i="6" l="1"/>
  <c r="F51" i="6"/>
  <c r="F6" i="70"/>
  <c r="G6" i="70" s="1"/>
  <c r="C2" i="70" l="1"/>
  <c r="D2" i="70" s="1"/>
</calcChain>
</file>

<file path=xl/sharedStrings.xml><?xml version="1.0" encoding="utf-8"?>
<sst xmlns="http://schemas.openxmlformats.org/spreadsheetml/2006/main" count="6048" uniqueCount="3559">
  <si>
    <t>Depreciation and Amortization</t>
  </si>
  <si>
    <t>Report on Line 3 items such as transfers of excess pension funds from the company's pension trust fund to an account set up under Section 401(h) of the Internal Revenue Code.</t>
  </si>
  <si>
    <t>Report on Line 5 items of income (e.g., dividends and interest).</t>
  </si>
  <si>
    <t>The amount reported on Line 9 should be the same amount as that reported on Line 4 on Page 31.</t>
  </si>
  <si>
    <t xml:space="preserve">(b)   </t>
  </si>
  <si>
    <t>EXTERNALLY HELD OPEB DEDICATED FUNDS OR TRUSTS</t>
  </si>
  <si>
    <t>Fair Value of Plan Assets at Beginning of Period</t>
  </si>
  <si>
    <t>Contributions to the Fund:</t>
  </si>
  <si>
    <t xml:space="preserve">     Deposits of Company Funds</t>
  </si>
  <si>
    <t>3.  If the trustee of any fund is an associated company, give name of such associated company.</t>
  </si>
  <si>
    <t>43A</t>
  </si>
  <si>
    <t xml:space="preserve">                                         _____________________________</t>
  </si>
  <si>
    <t xml:space="preserve">       L.S.                   .................…</t>
  </si>
  <si>
    <t xml:space="preserve">                              )    ss.:</t>
  </si>
  <si>
    <t>(Account 404.3)</t>
  </si>
  <si>
    <t xml:space="preserve"> (Account 405)</t>
  </si>
  <si>
    <t>Intangible Plant</t>
  </si>
  <si>
    <t>Production Plant, Manufactured Gas</t>
  </si>
  <si>
    <t>Production and Gathering Plant, Natural Gas</t>
  </si>
  <si>
    <t>Underground Gas Storage Plant</t>
  </si>
  <si>
    <t>Other Gas Storage Plant</t>
  </si>
  <si>
    <t>Base Load LNG Terminating and Processing Plant</t>
  </si>
  <si>
    <t>Transmission Plant</t>
  </si>
  <si>
    <t>Distribution Plant</t>
  </si>
  <si>
    <t>General Plant</t>
  </si>
  <si>
    <t>Common Plant - Gas</t>
  </si>
  <si>
    <t>B. Basis for Depletion and Amortization Charges</t>
  </si>
  <si>
    <t>83</t>
  </si>
  <si>
    <t>DEPRECIATION AND AMORTIZATION OF GAS PLANT (CONTINUED)</t>
  </si>
  <si>
    <t>C. Factors Used in Estimating Depreciation charges (Continued)</t>
  </si>
  <si>
    <t>Depreciable</t>
  </si>
  <si>
    <t>Estimated</t>
  </si>
  <si>
    <t>Net</t>
  </si>
  <si>
    <t>Applied</t>
  </si>
  <si>
    <t>Mortality</t>
  </si>
  <si>
    <t>Average Age</t>
  </si>
  <si>
    <t>Plant Base</t>
  </si>
  <si>
    <t>Avg. Service</t>
  </si>
  <si>
    <t>Salvage</t>
  </si>
  <si>
    <t>Depr. Rate(s)</t>
  </si>
  <si>
    <t>Curve</t>
  </si>
  <si>
    <t>Surviving</t>
  </si>
  <si>
    <t>(thousands)</t>
  </si>
  <si>
    <t>Life</t>
  </si>
  <si>
    <t>(percent)</t>
  </si>
  <si>
    <t>Type</t>
  </si>
  <si>
    <t>84</t>
  </si>
  <si>
    <t>DATA BY TERRITORIAL SUBDIVISIONS - GAS</t>
  </si>
  <si>
    <t xml:space="preserve">     Report the indicated breakdown of operating revenue deductions and plant investment applicable respectively to</t>
  </si>
  <si>
    <t>accounting divisions and cost areas.  Accounts, or groups of accounts, which may be kept on a company-wide</t>
  </si>
  <si>
    <t>basis on order of the Commission should be shown as separate single items.  If the boundaries of a "cost area" are</t>
  </si>
  <si>
    <t>not apparent from entries in column (f), or are not otherwise a matter of record with the commission, a reasonably</t>
  </si>
  <si>
    <t>complete description should be furnished.  No breakdown by primary accounts  is required for columns (g) and (h).</t>
  </si>
  <si>
    <t>ACCOUNTING DIVISIONS</t>
  </si>
  <si>
    <t>Operation</t>
  </si>
  <si>
    <t>Designation</t>
  </si>
  <si>
    <t>(Acct.  401 -402.1)</t>
  </si>
  <si>
    <t>(Acct. 404-407)</t>
  </si>
  <si>
    <t>COST AREAS</t>
  </si>
  <si>
    <t>85</t>
  </si>
  <si>
    <t>DATA BY TERRITORIAL SUBDIVISIONS - GAS (Continued)</t>
  </si>
  <si>
    <t xml:space="preserve">(Acct.  401-402.1) </t>
  </si>
  <si>
    <t>85-A</t>
  </si>
  <si>
    <t>PRODUCTION PLANT STATISTICS</t>
  </si>
  <si>
    <t>Report the indicated data relating to the operation of each gas producing plant.  Entries on lines 1 to 12  should not include purchased gas which has been directly</t>
  </si>
  <si>
    <t>mixed but should include gas which has been reformed.  Entries on lines 8 to 12 should include the principal fuels used, and it may be advisable to use</t>
  </si>
  <si>
    <t>more than one column for lines 1 to 22 when more than one kind of gas is produced at a single plant.</t>
  </si>
  <si>
    <t>Designation of Plant</t>
  </si>
  <si>
    <t>Totals</t>
  </si>
  <si>
    <t>Net gas produced (kind and Btu)</t>
  </si>
  <si>
    <t>Maximum 24 - hour make  Dth</t>
  </si>
  <si>
    <t>Date of occurrence</t>
  </si>
  <si>
    <t>Fuel used, kind</t>
  </si>
  <si>
    <t xml:space="preserve">  Unit</t>
  </si>
  <si>
    <t xml:space="preserve">  Quantity</t>
  </si>
  <si>
    <t xml:space="preserve">  Average cost per unit</t>
  </si>
  <si>
    <t xml:space="preserve">  Average Btu per ___________</t>
  </si>
  <si>
    <t>Operation supervision and engineering</t>
  </si>
  <si>
    <t>Operation labor</t>
  </si>
  <si>
    <t>Fuel</t>
  </si>
  <si>
    <t>All other operation expenses</t>
  </si>
  <si>
    <t>Residuals produced - credit</t>
  </si>
  <si>
    <t>All other expenses</t>
  </si>
  <si>
    <t xml:space="preserve">   Total Accounts 700 to 743.2</t>
  </si>
  <si>
    <t>Reformed gas charged to Account 805</t>
  </si>
  <si>
    <t>86</t>
  </si>
  <si>
    <t>NATURAL GAS PRODUCTION LAND, WELLS AND STATISTICS</t>
  </si>
  <si>
    <t>1. Report the indicated particulars of natural gas production land and natural gas wells for the year.</t>
  </si>
  <si>
    <t xml:space="preserve">Acreage at end of </t>
  </si>
  <si>
    <t>Number of Wells</t>
  </si>
  <si>
    <t xml:space="preserve">Added </t>
  </si>
  <si>
    <t xml:space="preserve">Retired </t>
  </si>
  <si>
    <t>At End</t>
  </si>
  <si>
    <t>Approx..</t>
  </si>
  <si>
    <t>Net Gas</t>
  </si>
  <si>
    <t>during</t>
  </si>
  <si>
    <t>Produced</t>
  </si>
  <si>
    <t>Designation of Field</t>
  </si>
  <si>
    <t>Owned</t>
  </si>
  <si>
    <t>Leased</t>
  </si>
  <si>
    <t>Depth Ft.</t>
  </si>
  <si>
    <t xml:space="preserve">                      Totals</t>
  </si>
  <si>
    <t>2. Show the extent to which the wells included above are owned or leased.</t>
  </si>
  <si>
    <t>NATURAL GAS GATHERING LINES</t>
  </si>
  <si>
    <t>1. Report the indicated particulars of pipeline carried in Account 332 at the end of the year and of similar property held under lease,</t>
  </si>
  <si>
    <t xml:space="preserve">     distinguishing between the two by suitable entries in columns (a) and (d).  Show lengths in feet in columns (b), (c), (e) and (f).</t>
  </si>
  <si>
    <t>3" and</t>
  </si>
  <si>
    <t>Over</t>
  </si>
  <si>
    <t>Less</t>
  </si>
  <si>
    <t>3"</t>
  </si>
  <si>
    <t>2. If at the end of the year any gathering line included above (and used for conveying gas) was operated at a pressure in excess of</t>
  </si>
  <si>
    <t xml:space="preserve">   125 psig, show hereunder the total length of such line segregated on the basis of nominal diameter in inches.</t>
  </si>
  <si>
    <t>87</t>
  </si>
  <si>
    <t>88</t>
  </si>
  <si>
    <t>TRANSMISSION SYSTEM</t>
  </si>
  <si>
    <t>TRANSMISSION SYSTEM (Continued)</t>
  </si>
  <si>
    <t>1. Show a description of the transmission system at the end of the year disregarding comparatively insignificant branches.  The latter should be</t>
  </si>
  <si>
    <t xml:space="preserve">    summarized on the basis of size and length and shown hereunder as a separate item.  Show particularly points of origin and termination, distances in</t>
  </si>
  <si>
    <t xml:space="preserve">    miles, sizes of pipe, operating pressures, and principal compressing, regulating, and measuring stations.  In completing this schedule use of a map is</t>
  </si>
  <si>
    <t xml:space="preserve">           to receive benefits from that plan or that  eliminates the accrual of benefits for some or all of the future services</t>
  </si>
  <si>
    <t xml:space="preserve">     Gain or (loss): (3)-(4)</t>
  </si>
  <si>
    <t xml:space="preserve">           of a significant number of those employees.</t>
  </si>
  <si>
    <t>Products Extraction Plant</t>
  </si>
  <si>
    <t>(340)</t>
  </si>
  <si>
    <t>Land and Land Rights</t>
  </si>
  <si>
    <t>(341)</t>
  </si>
  <si>
    <t>Structures and Improvements</t>
  </si>
  <si>
    <t>(342)</t>
  </si>
  <si>
    <t>Extraction and Refining Equipment</t>
  </si>
  <si>
    <t>(343)</t>
  </si>
  <si>
    <t>Pipe Lines</t>
  </si>
  <si>
    <t>(344)</t>
  </si>
  <si>
    <t>Extracted Products Storage Equipment</t>
  </si>
  <si>
    <t>(345)</t>
  </si>
  <si>
    <t>Compressor Equipment</t>
  </si>
  <si>
    <t>(346)</t>
  </si>
  <si>
    <t>Gas Meas. and Reg. Equipment</t>
  </si>
  <si>
    <t>(347)</t>
  </si>
  <si>
    <t>Mfd. Gas Prod. Plant (Submit Suppl. Statement)</t>
  </si>
  <si>
    <t>60</t>
  </si>
  <si>
    <t>GAS PLANT IN SERVICE (Continued)</t>
  </si>
  <si>
    <t>Producing Leaseholds</t>
  </si>
  <si>
    <t>(325.3)</t>
  </si>
  <si>
    <t>Gas Rights</t>
  </si>
  <si>
    <t>(325.4)</t>
  </si>
  <si>
    <t>Rights-of-Way</t>
  </si>
  <si>
    <t>(325.5)</t>
  </si>
  <si>
    <t>Other Land and Land Rights</t>
  </si>
  <si>
    <t>(326)</t>
  </si>
  <si>
    <t>Gas Well Structures</t>
  </si>
  <si>
    <t>(327)</t>
  </si>
  <si>
    <t>Report on line 4 the expected return on plan assets (a component of the current-year expense calculation, which should</t>
  </si>
  <si>
    <t>be prorated for the elapsed portion of the current year).</t>
  </si>
  <si>
    <t>For the amount reported on line 16 specify:</t>
  </si>
  <si>
    <t>Used by gas dept. (specify purpose and quantities</t>
  </si>
  <si>
    <t xml:space="preserve">                       in footnote)</t>
  </si>
  <si>
    <t>Used by other depts..: Electric</t>
  </si>
  <si>
    <t>Natural gas produced:</t>
  </si>
  <si>
    <t xml:space="preserve">                                Steam</t>
  </si>
  <si>
    <t>Other gas produced (specify kind):</t>
  </si>
  <si>
    <t xml:space="preserve">                                Common</t>
  </si>
  <si>
    <t>Other disposition or credit adjustments (describe)</t>
  </si>
  <si>
    <t>Lost and Unaccounted for:</t>
  </si>
  <si>
    <t>Withdrawn from storage</t>
  </si>
  <si>
    <t xml:space="preserve">          In storage</t>
  </si>
  <si>
    <t>Other receipts or debit adjustments (describe)</t>
  </si>
  <si>
    <t xml:space="preserve">          Other (describe in foot note)</t>
  </si>
  <si>
    <t>In storage-end of year:</t>
  </si>
  <si>
    <t xml:space="preserve">          Natural</t>
  </si>
  <si>
    <t xml:space="preserve">      Total</t>
  </si>
  <si>
    <t>Equivalent therms, line 23</t>
  </si>
  <si>
    <t xml:space="preserve">     Total</t>
  </si>
  <si>
    <t xml:space="preserve">  2. State briefly the extent, including quantities when available, to which any kind of gas was used directly in the production process (other than for reforming)</t>
  </si>
  <si>
    <t xml:space="preserve">     which is not included above.  </t>
  </si>
  <si>
    <t xml:space="preserve">  3. To the extent not otherwise indicated in this report show the approximate p.s.i.a. pressures which apply to measurement of the principal quantities listed</t>
  </si>
  <si>
    <t xml:space="preserve">     above (for example, 14.7 for gas produced, 14.7 plus 6" for general consumption, etc.)</t>
  </si>
  <si>
    <t>Please provide the factor to convert Dth to Mcf where Mcf is equal</t>
  </si>
  <si>
    <t xml:space="preserve">  to 1.  Please input the factor here--------------------------------------------------&gt;</t>
  </si>
  <si>
    <t xml:space="preserve">    NYPSC 182-78</t>
  </si>
  <si>
    <t>VERIFICATION</t>
  </si>
  <si>
    <t xml:space="preserve">   The Public Service Law requires that "... it shall be the duty of every such person and corporation to file with the</t>
  </si>
  <si>
    <t>Commission an annual report, verified by oath of the president, vice-president, treasurer, secretary, general manager, or</t>
  </si>
  <si>
    <t>receiver, if any, thereof, or by the person required to file the same.   The verification shall be made by said official holding</t>
  </si>
  <si>
    <t>office at the time of the filing of said report, and if  not made upon the knowledge of the person verifying the same shall</t>
  </si>
  <si>
    <t>set forth the sources of his information and the grounds of his belief as to any matters not stated to be verified upon his</t>
  </si>
  <si>
    <t xml:space="preserve">knowledge." </t>
  </si>
  <si>
    <t xml:space="preserve">                       (Here insert the official title of the deponent)       (Here insert exact name of the reporting company)</t>
  </si>
  <si>
    <t>I am familiar with the preparation of the foregoing report know generally the contents thereof.  The said report which</t>
  </si>
  <si>
    <t xml:space="preserve">                                            (Here insert exact identification of the sections and pages comprising this report)</t>
  </si>
  <si>
    <t>is true and correct to the best of my knowledge and belief.   As to matters not actually stated upon my knowledge,</t>
  </si>
  <si>
    <t xml:space="preserve">Signature                                        </t>
  </si>
  <si>
    <t xml:space="preserve">Subscribed and sworn to before me a </t>
  </si>
  <si>
    <t xml:space="preserve">   [ use an im-</t>
  </si>
  <si>
    <t xml:space="preserve">  pression seal ]                                     (Signature of officer authorized to administer oaths)</t>
  </si>
  <si>
    <t>(This space for use of the Public Service Commission)</t>
  </si>
  <si>
    <t>Computed    ...............      ............</t>
  </si>
  <si>
    <t>Examined    ...............      ............</t>
  </si>
  <si>
    <t>Reviewed    ...............       ............</t>
  </si>
  <si>
    <t>NYPSC 182-79</t>
  </si>
  <si>
    <t>Expenses</t>
  </si>
  <si>
    <t>2. Points of receipt and delivery of gas should be so indicated that they may be readily identified on a map of the respondent's pipeline system.</t>
  </si>
  <si>
    <t>Name of Company</t>
  </si>
  <si>
    <t>Exchange Gas Received</t>
  </si>
  <si>
    <t>Exchange Gas Delivered</t>
  </si>
  <si>
    <t>Excess Dth.</t>
  </si>
  <si>
    <t xml:space="preserve">(Designate associated companies) </t>
  </si>
  <si>
    <t xml:space="preserve">Received or </t>
  </si>
  <si>
    <t>Point of Receipt</t>
  </si>
  <si>
    <t>Point of Delivery</t>
  </si>
  <si>
    <t>(Delivered)</t>
  </si>
  <si>
    <t xml:space="preserve">                        Total</t>
  </si>
  <si>
    <t>81</t>
  </si>
  <si>
    <t>TRANSMISSION AND COMPRESSION OF GAS BY OTHERS (Account 858)</t>
  </si>
  <si>
    <t xml:space="preserve"> 1. Report below particulars concerning gas transported or compressed for respondent by others and amounts of payments for such services during</t>
  </si>
  <si>
    <t>the year.</t>
  </si>
  <si>
    <t xml:space="preserve"> 2. In column (a) give name of companies to which payments were made, points of delivery and receipt of gas, names of companies to which gas was</t>
  </si>
  <si>
    <t>delivered and from which received.</t>
  </si>
  <si>
    <t xml:space="preserve"> 3. Points of delivery and receipt should be so designated that they can be identified readily on map of respondent's pipeline system.</t>
  </si>
  <si>
    <t>Prior Flow-Through Items</t>
  </si>
  <si>
    <t>Depreciation</t>
  </si>
  <si>
    <t>Asset Base Difference (non - ITC)</t>
  </si>
  <si>
    <t>Other (specify)</t>
  </si>
  <si>
    <t>ITC</t>
  </si>
  <si>
    <t>Section 46(f)(1) ITC</t>
  </si>
  <si>
    <t>Section 46(f)(2) ITC</t>
  </si>
  <si>
    <t>Other Items</t>
  </si>
  <si>
    <t>AMOUNT</t>
  </si>
  <si>
    <t>DATE</t>
  </si>
  <si>
    <t>(i)</t>
  </si>
  <si>
    <t>(j)</t>
  </si>
  <si>
    <t>Title</t>
  </si>
  <si>
    <t>In Current Year</t>
  </si>
  <si>
    <t>Amount</t>
  </si>
  <si>
    <t>70-71</t>
  </si>
  <si>
    <t>Gas Operation and Maintenance Expenses..........................</t>
  </si>
  <si>
    <t>72-77</t>
  </si>
  <si>
    <t>Purchased Gas...........................................................................</t>
  </si>
  <si>
    <t>78-79</t>
  </si>
  <si>
    <t>Contracts for Purchase of Gas................................................</t>
  </si>
  <si>
    <t>2. For the purposes of this schedule the interpretation of the term "distribution area" shall be optional with, and the responsibility of, the reporting utility.  In general when the</t>
  </si>
  <si>
    <t xml:space="preserve">    territory served covers considerable area these subdivisions should be selected so that, from territorial and rate standpoints, the data reported will be of reasonable</t>
  </si>
  <si>
    <t xml:space="preserve">    significance.  Entries in column (a) should reflect the approximate geographical extent of the individual subdivisions.</t>
  </si>
  <si>
    <t>Summary of</t>
  </si>
  <si>
    <t>District</t>
  </si>
  <si>
    <t>Mains - Entire Company</t>
  </si>
  <si>
    <t>Regula-</t>
  </si>
  <si>
    <t>tors or</t>
  </si>
  <si>
    <t xml:space="preserve">House </t>
  </si>
  <si>
    <t>Length,</t>
  </si>
  <si>
    <t>Stations</t>
  </si>
  <si>
    <t>than 3"</t>
  </si>
  <si>
    <t>Regulators</t>
  </si>
  <si>
    <t>Size</t>
  </si>
  <si>
    <t>Feet</t>
  </si>
  <si>
    <t>91</t>
  </si>
  <si>
    <t>DISTRIBUTION SYSTEM (CONTINUED)</t>
  </si>
  <si>
    <t xml:space="preserve">Totals    </t>
  </si>
  <si>
    <t>3.  If any mains included above were operated at pressures in excess of 125 p.s.i., show the total footage of such mains segregated on the basis of nominal diameter in inches.</t>
  </si>
  <si>
    <t>GAS PLANT IN SERVICE</t>
  </si>
  <si>
    <t>Report below the original cost of gas plant in service according to the prescribed accounts.</t>
  </si>
  <si>
    <t>In addition to Account 101, Gas Plant in Service (Classified), this schedule includes Account 102, Gas Plant Purchased or</t>
  </si>
  <si>
    <t>Sold; Account 103, Experimental Gas Plant Unclassified; and Account 106, Completed Construction Not Classified--Gas.</t>
  </si>
  <si>
    <t>Include in column (c) or (d), as appropriate, corrections of additions and retirements for the current or preceding year.</t>
  </si>
  <si>
    <t>Enclose in parentheses credit adjustments of plant accounts to indicate the negative effect of such accounts.</t>
  </si>
  <si>
    <t>For Account 399, state the nature and use of plant included in this account and if substantial in amount submit a supplementary</t>
  </si>
  <si>
    <t>statement showing subaccount classification of such plant conforming to the requirements of these pages.</t>
  </si>
  <si>
    <t>For each amount comprising the reported balance and changes in Account 102, state the property purchased or sold, name of</t>
  </si>
  <si>
    <t>vendor or purchaser, and date of transaction.  If proposed journal entries have been filed with the Commission as required by the</t>
  </si>
  <si>
    <t xml:space="preserve"> print range. This can be corrected by one of two methods: selecting a smaller font size</t>
  </si>
  <si>
    <t>Accumulated Deferred Balance Beginning of Period - [Debit / (Credit)]</t>
  </si>
  <si>
    <t>Deferral Applicable to Current Year Variation</t>
  </si>
  <si>
    <t>Amortization of Previous Deferrals</t>
  </si>
  <si>
    <t>Accumulated Deferred Balance at End of Period</t>
  </si>
  <si>
    <t>Balance of Deferred Income Tax Applicable to Deferred OPEB Expense at the End of Period</t>
  </si>
  <si>
    <t xml:space="preserve">  * Briefly explain any amounts reported on Line 8.</t>
  </si>
  <si>
    <t>33</t>
  </si>
  <si>
    <t>SALES OF ELECTRICITY BY COMMUNITIES</t>
  </si>
  <si>
    <t>SALES OF ELECTRICITY BY COMMUNITIES (Continued)</t>
  </si>
  <si>
    <t>Report below the information called for concerning sales of electricity in each community with a population of 50,000 or more, or according to operating</t>
  </si>
  <si>
    <t xml:space="preserve">    2.    The information to be shown below should be on the same basis as provided in Schedule entitled "Electric Operating Revenues",</t>
  </si>
  <si>
    <t>districts or divisions constituting distinct economic areas if the respondent's records do not readily permit reporting by communities.  If reporting is</t>
  </si>
  <si>
    <t xml:space="preserve">           pages 300-301.</t>
  </si>
  <si>
    <t>not by communities, the territory embraced within the reported area shall be indicated.  Except for state boundaries, community areas need not</t>
  </si>
  <si>
    <t xml:space="preserve">    3.    The totals for Accounts 440, 442, 444, and 445 should agree with the amounts for those accounts shown in Schedule entitled</t>
  </si>
  <si>
    <t>Insert Pages</t>
  </si>
  <si>
    <t>Printing Individual Schedules on the File</t>
  </si>
  <si>
    <t>Saving the File</t>
  </si>
  <si>
    <t xml:space="preserve">Print the Entire Report </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</si>
  <si>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</si>
  <si>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</si>
  <si>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</si>
  <si>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</si>
  <si>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</si>
  <si>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</si>
  <si>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</si>
  <si>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</si>
  <si>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</si>
  <si>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</si>
  <si>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</si>
  <si>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</si>
  <si>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</si>
  <si>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</si>
  <si>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</si>
  <si>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</si>
  <si>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DOLLAR AMOUNTS</t>
  </si>
  <si>
    <t>Purchased Gas &amp; Other Supply Exp.</t>
  </si>
  <si>
    <t>Wages and Benefits</t>
  </si>
  <si>
    <t>Other Operation &amp; Maintenance Exp.</t>
  </si>
  <si>
    <t>Depreciation &amp; Amortization Expense</t>
  </si>
  <si>
    <t>Capital Costs</t>
  </si>
  <si>
    <t>PERCENT OF REVENUES</t>
  </si>
  <si>
    <t>Formula Should = 100</t>
  </si>
  <si>
    <t>DOLLARS PER MCF</t>
  </si>
  <si>
    <t>Formula Should = 1/2</t>
  </si>
  <si>
    <t>Excludes Transportation Mcf</t>
  </si>
  <si>
    <t>Data Field Below</t>
  </si>
  <si>
    <t>Purchased Gas and Other Supply Exp.</t>
  </si>
  <si>
    <t>Transmission of Gas for Others</t>
  </si>
  <si>
    <t>Pg 75, L 42 (b)</t>
  </si>
  <si>
    <t xml:space="preserve">     Total Purchased Gas</t>
  </si>
  <si>
    <t>-Total PG related to Sales for Resale (Not Used)</t>
  </si>
  <si>
    <t xml:space="preserve">     PG - Ultimate Customers</t>
  </si>
  <si>
    <t>Note: It may not be appropriate to include storage and transmission expense in purchased gas</t>
  </si>
  <si>
    <t>Pensions and Benefits</t>
  </si>
  <si>
    <t>Pg 77, L 23 (b)</t>
  </si>
  <si>
    <t xml:space="preserve">     Total Wages and Benefits</t>
  </si>
  <si>
    <t>Other Expenses</t>
  </si>
  <si>
    <t>Total O&amp;M Expenses</t>
  </si>
  <si>
    <t>Pg 77, L 34 (b)</t>
  </si>
  <si>
    <t>-Total Purchased Gas</t>
  </si>
  <si>
    <t>-Wages and Benefits</t>
  </si>
  <si>
    <t>-Other Gains</t>
  </si>
  <si>
    <t>+Other Losses</t>
  </si>
  <si>
    <t>-Other Revenues (Not Used)</t>
  </si>
  <si>
    <t xml:space="preserve">     Other Expenses</t>
  </si>
  <si>
    <t>Fuel and PP related to Sales for Resale (Not Used)</t>
  </si>
  <si>
    <t>Total  PG</t>
  </si>
  <si>
    <t>divided by Total MCFs</t>
  </si>
  <si>
    <t xml:space="preserve">     Fuel Cost per MCF</t>
  </si>
  <si>
    <t>times Sales for Resale MCFs</t>
  </si>
  <si>
    <t xml:space="preserve">     Sales for Resale PG</t>
  </si>
  <si>
    <t>COMPARATIVE STATEMENT OF UTILITY PLANT AND SELECTED RATIOS</t>
  </si>
  <si>
    <t>Intangible</t>
  </si>
  <si>
    <t xml:space="preserve">    Manufactured Gas</t>
  </si>
  <si>
    <t xml:space="preserve">    Natural Gas</t>
  </si>
  <si>
    <t xml:space="preserve">Natural Gas Storage </t>
  </si>
  <si>
    <t xml:space="preserve">    Underground Storage</t>
  </si>
  <si>
    <t xml:space="preserve">    Other Storage </t>
  </si>
  <si>
    <t>Distribution</t>
  </si>
  <si>
    <t>General</t>
  </si>
  <si>
    <t>Gas - Purchased or Sold</t>
  </si>
  <si>
    <t>Experimental - Unclassified</t>
  </si>
  <si>
    <t>Gas - Stored Underground, Non-Current</t>
  </si>
  <si>
    <t>Total Plant In Service</t>
  </si>
  <si>
    <t>Plant Leased To Others/Property under Capital Leases</t>
  </si>
  <si>
    <t xml:space="preserve">          Total Gas Utility Plant</t>
  </si>
  <si>
    <t xml:space="preserve">          Net Gas Utility Plant</t>
  </si>
  <si>
    <t>Formula Should = FERC, Pg 201, L 15 (d)</t>
  </si>
  <si>
    <t>SELECTED RATIOS AND STATISTICS</t>
  </si>
  <si>
    <t>Number of Employees (Gas)</t>
  </si>
  <si>
    <t xml:space="preserve">Pg 77, L 4 </t>
  </si>
  <si>
    <t>GAS OPERATION AND MAINTENANCE EXPENSES (Accounts 401 - 402.1)</t>
  </si>
  <si>
    <t>Enter in the space provided the operation and maintenance expenses for the year and previous year.</t>
  </si>
  <si>
    <t>AMOUNT FOR</t>
  </si>
  <si>
    <t xml:space="preserve"> LINE</t>
  </si>
  <si>
    <t>CURRENT YEAR</t>
  </si>
  <si>
    <t>PREVIOUS YEAR</t>
  </si>
  <si>
    <t xml:space="preserve"> NO.</t>
  </si>
  <si>
    <t>1. PRODUCTION EXPENSES</t>
  </si>
  <si>
    <t>A. MANUFACTURED GAS PRODUCTION</t>
  </si>
  <si>
    <t>A1. STEAM PRODUCTION (Submit Supplemental Statement)</t>
  </si>
  <si>
    <t>A2. MANUFACTURED GAS PROD (Submit Supplemental Statement)</t>
  </si>
  <si>
    <t>GAS FUELS (Submit Supplemental Statement)</t>
  </si>
  <si>
    <t>GAS RAW MATERIALS (Submit Supplemental Statement)</t>
  </si>
  <si>
    <t>B. NATURAL GAS PRODUCTION</t>
  </si>
  <si>
    <t>B1. NATURAL GAS PRODUCTION AND GATHERING</t>
  </si>
  <si>
    <t>OPERATION</t>
  </si>
  <si>
    <t>(750)</t>
  </si>
  <si>
    <t>OPERATION SUPERVISION AND ENGINEERING</t>
  </si>
  <si>
    <t>(751)</t>
  </si>
  <si>
    <t>PRODUCTION MAPS AND RECORDS</t>
  </si>
  <si>
    <t>(752)</t>
  </si>
  <si>
    <t>GAS WELLS EXPENSES</t>
  </si>
  <si>
    <t>(753)</t>
  </si>
  <si>
    <t>FIELD LINES EXPENSES</t>
  </si>
  <si>
    <t>(754)</t>
  </si>
  <si>
    <t>FIELD COMPRESSOR STATION EXPENSES</t>
  </si>
  <si>
    <t>(755)</t>
  </si>
  <si>
    <t>Plant</t>
  </si>
  <si>
    <t>62</t>
  </si>
  <si>
    <t>ACCUMULATED PROVISIONS FOR DEPRECIATION OF GAS PLANT IN SERVICE (Account 108)</t>
  </si>
  <si>
    <t xml:space="preserve"> 4. If the Dth. of gas received differs from the Dth. delivered, explain reason for difference, i.e., uncompleted deliveries, allowance for transmission loss, etc.</t>
  </si>
  <si>
    <t>Avg. Rev.</t>
  </si>
  <si>
    <t>Payment</t>
  </si>
  <si>
    <t>Dth of Gas</t>
  </si>
  <si>
    <t xml:space="preserve">                                       TOTALS</t>
  </si>
  <si>
    <t>82</t>
  </si>
  <si>
    <t>DEPRECIATION AND AMORTIZATION OF GAS PLANT</t>
  </si>
  <si>
    <t>(Account 403, 404.1, 404.2, 404.3, 405)</t>
  </si>
  <si>
    <t>(Except Amortization of Acquisition Adjustments)</t>
  </si>
  <si>
    <t>Report in Section A for the year the amounts of depreciation expense, depletion and amortization for the accounts indicated, classified according to the plant functional groups shown.</t>
  </si>
  <si>
    <t>Report in Section B the bases and rates used by the respondent to determine charges for depletion and amortization of gas plant for the year for accounts 404.1, 404.2, 404.3 and 405</t>
  </si>
  <si>
    <t>whether any changes have been made in the bases or rates from those used for the preceding year.</t>
  </si>
  <si>
    <t xml:space="preserve">    of the applicable Uniform System of Accounts.</t>
  </si>
  <si>
    <t>3. Income tax effects relating to each extraordinary item should be listed in Column (c).</t>
  </si>
  <si>
    <t>GROSS</t>
  </si>
  <si>
    <t>RELATED</t>
  </si>
  <si>
    <t>DESCRIPTION OF ITEMS</t>
  </si>
  <si>
    <t>FEDERAL TAXES</t>
  </si>
  <si>
    <t>Extraordinary Income (Account 434):</t>
  </si>
  <si>
    <t>the provisions and the plant items to which related.</t>
  </si>
  <si>
    <t>A. Summary of Depreciation, Depletion and Amortization Charges</t>
  </si>
  <si>
    <t>and Depletion</t>
  </si>
  <si>
    <t>of Underground</t>
  </si>
  <si>
    <t>of Producing</t>
  </si>
  <si>
    <t xml:space="preserve"> Storage Land </t>
  </si>
  <si>
    <t>of Other</t>
  </si>
  <si>
    <t xml:space="preserve"> Amortization </t>
  </si>
  <si>
    <t xml:space="preserve">Depreciation </t>
  </si>
  <si>
    <t xml:space="preserve">Natural Gas Land </t>
  </si>
  <si>
    <t>financial, valuation, legal, accounting, purchasing, advertising, labor relations, and public relations, rendered the respondent under</t>
  </si>
  <si>
    <t>written or oral arrangement, for which aggregate payments were made during the year to any corporation,  partnership, organization of any kind,</t>
  </si>
  <si>
    <t xml:space="preserve">   (a) Name of person or organization rendering services in alphabetical order,</t>
  </si>
  <si>
    <t xml:space="preserve">   (b) description of services received during year and project or case to which services relate,</t>
  </si>
  <si>
    <t xml:space="preserve">   (c) total charges for the year.</t>
  </si>
  <si>
    <t>Designate with an asterisk associated companies.</t>
  </si>
  <si>
    <t>Person or Organization</t>
  </si>
  <si>
    <t>Description of Services</t>
  </si>
  <si>
    <t>Charges</t>
  </si>
  <si>
    <t>24</t>
  </si>
  <si>
    <t>Basis</t>
  </si>
  <si>
    <t>of Charges</t>
  </si>
  <si>
    <t>Dept</t>
  </si>
  <si>
    <t>24-A</t>
  </si>
  <si>
    <t>Employee Protective Plans</t>
  </si>
  <si>
    <t>Report a summary of each employee program in effect at any time during the year.  This schedule is intended</t>
  </si>
  <si>
    <t>to cover pension, profit sharing, group life insurance, accident and sickness, medical, hospital, prescription</t>
  </si>
  <si>
    <t>drugs, guaranteed annual wage, severance pay, and any other plan maintained for employees (or retirees), but</t>
  </si>
  <si>
    <t>it is not intended to cover such a plan required by law, (e.g. social security).</t>
  </si>
  <si>
    <t>For each plan report:</t>
  </si>
  <si>
    <t>1.  the identity thereof, and the employee group covered (e.g. management, non-management, executive</t>
  </si>
  <si>
    <t xml:space="preserve">     officers, etc.)</t>
  </si>
  <si>
    <t xml:space="preserve">2.  whether the benefits are provided through an insurance carrier or directly by the company.  </t>
  </si>
  <si>
    <t>3.  the total cost for the year.</t>
  </si>
  <si>
    <t>Note:  If any important change is made with respect to any such plan during the year, give brief particulars.</t>
  </si>
  <si>
    <t>25</t>
  </si>
  <si>
    <t>Employee Protective Plans (Continued)</t>
  </si>
  <si>
    <t>25-A</t>
  </si>
  <si>
    <t>ANALYSIS OF PENSION COST</t>
  </si>
  <si>
    <t>ANALYSIS OF PENSION COST (Continued)</t>
  </si>
  <si>
    <t>On lines 1-21 report the terms of the Pension Plan for the holding company or parent company; on lines 22-32 report</t>
  </si>
  <si>
    <t>5. For any rate schedule having an adjustment clause for purchased or other gas, state in a footnote the estimated additional revenue billed</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</si>
  <si>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</si>
  <si>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</si>
  <si>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</si>
  <si>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</si>
  <si>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Report on Line 15 the expected long-term return on plan assets reported on Line 4.</t>
  </si>
  <si>
    <t>Report on Line 21 the net asset gain or loss deferred during the reporting year for later recognition.  Do not</t>
  </si>
  <si>
    <t>include in this amount amortization of previously deferred gains or losses as these amounts are to be reported</t>
  </si>
  <si>
    <t>on Line 24.</t>
  </si>
  <si>
    <t>The amount reported on Line 24 is to include the amortization of gains and losses arising from changes in</t>
  </si>
  <si>
    <t>assumptions.</t>
  </si>
  <si>
    <t>options made during the reporting year.  Quantify the effects of each revision on each of the amounts reported on</t>
  </si>
  <si>
    <t>Page **.  Use a separate insert sheet if more space is necessary.</t>
  </si>
  <si>
    <t>ANALYSIS OF OPEB COSTS, FUNDING AND DEFERRALS  (Continued)</t>
  </si>
  <si>
    <t>Company</t>
  </si>
  <si>
    <t>ANALYSIS OF OPEB COSTS</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</si>
  <si>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</si>
  <si>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</si>
  <si>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</si>
  <si>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</si>
  <si>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</si>
  <si>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Plan Assets Held in an Internal Reserve (net of tax):</t>
  </si>
  <si>
    <t xml:space="preserve">     New York State Jurisdiction</t>
  </si>
  <si>
    <t xml:space="preserve">     Other</t>
  </si>
  <si>
    <t>Other Plan Assets (Specify ....................................)</t>
  </si>
  <si>
    <t>Unrecognized Transition Obligation</t>
  </si>
  <si>
    <t>Gains or (Losses) Unrecognized in Market Related Value of Assets</t>
  </si>
  <si>
    <t>NYS Jurisdiction Internal Reserve Balance Subject to Accrual of Interest (net of tax)</t>
  </si>
  <si>
    <t xml:space="preserve">  Other Noncurrent Liabilities</t>
  </si>
  <si>
    <t xml:space="preserve">  Current &amp; Accrued Liabilities</t>
  </si>
  <si>
    <t xml:space="preserve">  Deferred Credits</t>
  </si>
  <si>
    <t xml:space="preserve">  Operating Reserves</t>
  </si>
  <si>
    <t xml:space="preserve">  Income Taxes</t>
  </si>
  <si>
    <t>1-A</t>
  </si>
  <si>
    <t>FOOTNOTES</t>
  </si>
  <si>
    <t>1-B</t>
  </si>
  <si>
    <t>1-C</t>
  </si>
  <si>
    <t>Income Statement</t>
  </si>
  <si>
    <t>Operating Revenues</t>
  </si>
  <si>
    <t>Operating Expenses</t>
  </si>
  <si>
    <t>Other Income and Deductions</t>
  </si>
  <si>
    <t>Interest Charges</t>
  </si>
  <si>
    <t>Extraordinary Items</t>
  </si>
  <si>
    <t>Net Income</t>
  </si>
  <si>
    <t>1-D</t>
  </si>
  <si>
    <t>1-E</t>
  </si>
  <si>
    <t>Statement of Cash Flows</t>
  </si>
  <si>
    <t>Operating Activities</t>
  </si>
  <si>
    <t>Investing Activities</t>
  </si>
  <si>
    <t>Financing Activities</t>
  </si>
  <si>
    <t xml:space="preserve">  Net increase (decrease) in cash</t>
  </si>
  <si>
    <t xml:space="preserve">    and cash equivalents</t>
  </si>
  <si>
    <t xml:space="preserve">  Cash and cash equivalents,</t>
  </si>
  <si>
    <t xml:space="preserve">      Beginning of Year</t>
  </si>
  <si>
    <t xml:space="preserve">      End of Year</t>
  </si>
  <si>
    <t>1-F</t>
  </si>
  <si>
    <t>NEW YORK INTRASTATE REVENUES</t>
  </si>
  <si>
    <t xml:space="preserve">    Show for each department the amount of gross operating revenues derived from New York  intrastate utility operations during </t>
  </si>
  <si>
    <t>the year.  If these amounts differ from the corresponding revenue figures in the Income Statement, each such difference should</t>
  </si>
  <si>
    <t xml:space="preserve">be explained in sufficient detail to identify the amounts by detail revenue accounts.  It is intended that the amounts shown </t>
  </si>
  <si>
    <t>hereunder shall represent the revenues subject to assessment under Section 18a of the Public Service Law.</t>
  </si>
  <si>
    <t>Revenues</t>
  </si>
  <si>
    <t xml:space="preserve"> Line</t>
  </si>
  <si>
    <t>Account</t>
  </si>
  <si>
    <t>Intrastate</t>
  </si>
  <si>
    <t>Interstate</t>
  </si>
  <si>
    <t xml:space="preserve">  No.</t>
  </si>
  <si>
    <t>(c)</t>
  </si>
  <si>
    <t>Electric Utility</t>
  </si>
  <si>
    <t xml:space="preserve"> </t>
  </si>
  <si>
    <t xml:space="preserve">Gas Utility </t>
  </si>
  <si>
    <t>TOTALS</t>
  </si>
  <si>
    <t>2</t>
  </si>
  <si>
    <t>INSTRUCTIONS FOR THE RATE OF RETURN AND RETURN ON</t>
  </si>
  <si>
    <t>COMMON EQUITY CALCULATION</t>
  </si>
  <si>
    <t>COMPUTATIONS:</t>
  </si>
  <si>
    <t>RETURN ON COMMON EQUITY</t>
  </si>
  <si>
    <t>Net Operating Income</t>
  </si>
  <si>
    <t>Page 114-115, Line 24, Column (e)</t>
  </si>
  <si>
    <t>Page 114-115, Line 24, Column (g)</t>
  </si>
  <si>
    <t>Page 114-115, Line 24, Column  (i)</t>
  </si>
  <si>
    <t>Allocate to electric, gas and other based on Net Utility Plant.</t>
  </si>
  <si>
    <t>Preferred Stock Dividends</t>
  </si>
  <si>
    <t>Page 118, Line 29, Column (c)</t>
  </si>
  <si>
    <t>Net Income Available for Common</t>
  </si>
  <si>
    <t>Subtract Lines 2 and 3 from Line 1.</t>
  </si>
  <si>
    <t>Adjusted Common Equity</t>
  </si>
  <si>
    <t>Line 13 of this schedule</t>
  </si>
  <si>
    <t>Return on Common Equity</t>
  </si>
  <si>
    <t>Divide Line 4 by Line 5.</t>
  </si>
  <si>
    <t>TOTAL COMMON EQUITY</t>
  </si>
  <si>
    <t xml:space="preserve">Common Stock </t>
  </si>
  <si>
    <t>Page 112, Line 2: Columns (c) and (d).</t>
  </si>
  <si>
    <t>Premium on Capital Stock</t>
  </si>
  <si>
    <t>Page 112, Lines 4 through 8: Columns (c) and (d).</t>
  </si>
  <si>
    <t>Capital Stock Expense</t>
  </si>
  <si>
    <t>Page 112, Lines 9, 10: Columns (c) and (d).</t>
  </si>
  <si>
    <t>Retained Earnings</t>
  </si>
  <si>
    <t>Page 118, Lines 1 and 38: Column (c).</t>
  </si>
  <si>
    <t>Page 112, Line 12: Columns (c) and (d).</t>
  </si>
  <si>
    <t>Sum Lines 7 through 10.</t>
  </si>
  <si>
    <t xml:space="preserve">Investment in Subsidiary Companies </t>
  </si>
  <si>
    <t>Page 110, Lines 16 and 17: Columns (c) and (d).</t>
  </si>
  <si>
    <t>Subtract Line 12 from Line 11.</t>
  </si>
  <si>
    <t>NET PLANT INVESTMENT</t>
  </si>
  <si>
    <t>Net Plant - Electric</t>
  </si>
  <si>
    <t>Page 200-201, Line 15: Column (c).</t>
  </si>
  <si>
    <t>Net Plant - Gas</t>
  </si>
  <si>
    <t>Page 200-201, Line 15: Column (d).</t>
  </si>
  <si>
    <t>Net Plant - Other</t>
  </si>
  <si>
    <t>Page 200-201, Line 15: Columns (e) through (g).</t>
  </si>
  <si>
    <t>Page 110, Line 14 minus Line 15: Columns (c) and (d).</t>
  </si>
  <si>
    <t>3</t>
  </si>
  <si>
    <t>RATE OF RETURN AND RETURN ON COMMON EQUITY CALCULATION</t>
  </si>
  <si>
    <t>Electric</t>
  </si>
  <si>
    <t>Gas</t>
  </si>
  <si>
    <t>(d)</t>
  </si>
  <si>
    <t xml:space="preserve">Net Operating Income </t>
  </si>
  <si>
    <t>Less:</t>
  </si>
  <si>
    <t>Interest Charges (1)</t>
  </si>
  <si>
    <t>Preferred Stock Dividends (1)</t>
  </si>
  <si>
    <t>4</t>
  </si>
  <si>
    <t>5</t>
  </si>
  <si>
    <t>3. NATURAL GAS STORAGE AND PROCESSING PLANT</t>
  </si>
  <si>
    <t>Underground Storage Plant</t>
  </si>
  <si>
    <t>(350.1)</t>
  </si>
  <si>
    <t>Land</t>
  </si>
  <si>
    <t>(350.2)</t>
  </si>
  <si>
    <t>(351)</t>
  </si>
  <si>
    <t>(352)</t>
  </si>
  <si>
    <t>Wells</t>
  </si>
  <si>
    <t>(352.1)</t>
  </si>
  <si>
    <t>Storage Leaseholds and Rights</t>
  </si>
  <si>
    <t>(352.2)</t>
  </si>
  <si>
    <t>Reservoirs</t>
  </si>
  <si>
    <t>(352.3)</t>
  </si>
  <si>
    <t>Non-recoverable Natural Gas</t>
  </si>
  <si>
    <t>(353)</t>
  </si>
  <si>
    <t>Lines</t>
  </si>
  <si>
    <t>(354)</t>
  </si>
  <si>
    <t>Compressor Station Equipment</t>
  </si>
  <si>
    <t>(355)</t>
  </si>
  <si>
    <t>Measuring and Reg. Equipment</t>
  </si>
  <si>
    <t>(356)</t>
  </si>
  <si>
    <t>(357)</t>
  </si>
  <si>
    <t xml:space="preserve">     TOTAL Underground Storage Plant</t>
  </si>
  <si>
    <t>Other Storage Plant</t>
  </si>
  <si>
    <t>(360)</t>
  </si>
  <si>
    <t>(361)</t>
  </si>
  <si>
    <t>(362)</t>
  </si>
  <si>
    <t>Gas Holders</t>
  </si>
  <si>
    <t>(363)</t>
  </si>
  <si>
    <t>(363.1)</t>
  </si>
  <si>
    <t>Liquefaction Equipment</t>
  </si>
  <si>
    <t>(363.2)</t>
  </si>
  <si>
    <t>Vaporizing Equipment</t>
  </si>
  <si>
    <t>(363.3)</t>
  </si>
  <si>
    <t>(363.4)</t>
  </si>
  <si>
    <t>(363.5)</t>
  </si>
  <si>
    <t xml:space="preserve">     TOTAL Other Storage Plant</t>
  </si>
  <si>
    <t>Base Load Liquefied Natural Gas Terminating</t>
  </si>
  <si>
    <t>and Processing Plant</t>
  </si>
  <si>
    <t>(364.1)</t>
  </si>
  <si>
    <t>(364.2)</t>
  </si>
  <si>
    <t>(364.3)</t>
  </si>
  <si>
    <t>LNG Processing Terminal Equipment</t>
  </si>
  <si>
    <t>(364.4)</t>
  </si>
  <si>
    <t>LNG Transportation Equipment</t>
  </si>
  <si>
    <t>(364.5)</t>
  </si>
  <si>
    <t>Measuring and Regulating Equipment</t>
  </si>
  <si>
    <t>(364.6)</t>
  </si>
  <si>
    <t>(364.7)</t>
  </si>
  <si>
    <t>Communications Equipment</t>
  </si>
  <si>
    <t>(364.8)</t>
  </si>
  <si>
    <t xml:space="preserve">     TOTAL Base Load Liquefied Natural Gas,</t>
  </si>
  <si>
    <t xml:space="preserve">         Terminating and Processing Plant</t>
  </si>
  <si>
    <t xml:space="preserve">     TOTAL Nat. Gas Storage and Proc. Plant</t>
  </si>
  <si>
    <t>4. TRANSMISSION PLANT</t>
  </si>
  <si>
    <t>(365.1)</t>
  </si>
  <si>
    <t>(365.2)</t>
  </si>
  <si>
    <t>(366)</t>
  </si>
  <si>
    <t>(367)</t>
  </si>
  <si>
    <t>Mains</t>
  </si>
  <si>
    <t>(368)</t>
  </si>
  <si>
    <t>(369)</t>
  </si>
  <si>
    <t>Measuring and Reg. Station Equipment</t>
  </si>
  <si>
    <t>(370)</t>
  </si>
  <si>
    <t>Communication Equipment</t>
  </si>
  <si>
    <t>(371)</t>
  </si>
  <si>
    <t xml:space="preserve">     TOTAL Transmission Plant</t>
  </si>
  <si>
    <t>61</t>
  </si>
  <si>
    <t>5. DISTRIBUTION PLANT</t>
  </si>
  <si>
    <t>(374)</t>
  </si>
  <si>
    <t>(375)</t>
  </si>
  <si>
    <t>(376)</t>
  </si>
  <si>
    <t>(377)</t>
  </si>
  <si>
    <t>(378)</t>
  </si>
  <si>
    <t>Meas. and Reg. Sta. Equip. - General</t>
  </si>
  <si>
    <t>(379)</t>
  </si>
  <si>
    <t>Meas. and Reg. Sta. Equip. - City Gate</t>
  </si>
  <si>
    <t>(380)</t>
  </si>
  <si>
    <t>Services</t>
  </si>
  <si>
    <t>(381)</t>
  </si>
  <si>
    <t>(382)</t>
  </si>
  <si>
    <t>Meter Installations</t>
  </si>
  <si>
    <t>(383)</t>
  </si>
  <si>
    <t>House Regulators</t>
  </si>
  <si>
    <t>(384)</t>
  </si>
  <si>
    <t>House Reg. Installations</t>
  </si>
  <si>
    <t>(385)</t>
  </si>
  <si>
    <t>Industrial Meas. and Reg. Sta. Equipment</t>
  </si>
  <si>
    <t>(386)</t>
  </si>
  <si>
    <t>Other Prop. on Customers' Premises</t>
  </si>
  <si>
    <t>(387)</t>
  </si>
  <si>
    <t xml:space="preserve">     TOTAL Distribution Plant</t>
  </si>
  <si>
    <t>6. GENERAL PLANT</t>
  </si>
  <si>
    <t>(389)</t>
  </si>
  <si>
    <t>(390)</t>
  </si>
  <si>
    <t>(391)</t>
  </si>
  <si>
    <t>Office Furniture and Equipment</t>
  </si>
  <si>
    <t>(392)</t>
  </si>
  <si>
    <t>Transportation Equipment</t>
  </si>
  <si>
    <t>(393)</t>
  </si>
  <si>
    <t>Stores Equipment</t>
  </si>
  <si>
    <t>(394)</t>
  </si>
  <si>
    <t>Tools, Shop and Garage Equipment</t>
  </si>
  <si>
    <t>(395)</t>
  </si>
  <si>
    <t>Laboratory Equipment</t>
  </si>
  <si>
    <t>(396)</t>
  </si>
  <si>
    <t>Power Operated Equipment</t>
  </si>
  <si>
    <t>(397)</t>
  </si>
  <si>
    <t>(398)</t>
  </si>
  <si>
    <t>Miscellaneous Equipment</t>
  </si>
  <si>
    <t xml:space="preserve">     Subtotal</t>
  </si>
  <si>
    <t>(399)</t>
  </si>
  <si>
    <t>Other Tangible Property*</t>
  </si>
  <si>
    <t xml:space="preserve">     TOTAL General Plant</t>
  </si>
  <si>
    <t xml:space="preserve">          TOTAL (Accounts 101 and 106)</t>
  </si>
  <si>
    <t>Gas Plant Purchased**</t>
  </si>
  <si>
    <t>(Less) Gas Plant Sold**</t>
  </si>
  <si>
    <t>Experimental Gas Plant Unclassified</t>
  </si>
  <si>
    <t xml:space="preserve">          TOTAL Gas Plant in Service</t>
  </si>
  <si>
    <t>EXCHANGE GAS TRANSACTIONS</t>
  </si>
  <si>
    <t>(Account 806, Exchange Gas)</t>
  </si>
  <si>
    <t>1. Report below particulars concerning the gas volumes of natural gas exchange transactions during the year.  Minor transactions may be grouped.</t>
  </si>
  <si>
    <t>reasonableness of the earnings of any utility under the jurisdiction of the Public Service Commission.  Also,</t>
  </si>
  <si>
    <t>the earned rates of return reported here are not necessarily the same that would be computed in a formal rate</t>
  </si>
  <si>
    <t>C. LIQUEFIED NAT. GAS TERMINALING AND PROCESSING EXP.</t>
  </si>
  <si>
    <t>(844.1)</t>
  </si>
  <si>
    <t>(844.2)</t>
  </si>
  <si>
    <t>Revenues from Natural Gas</t>
  </si>
  <si>
    <t>Dth. of Natural Gas</t>
  </si>
  <si>
    <t>Average Number of Natural</t>
  </si>
  <si>
    <t>Gas Customers Per Month</t>
  </si>
  <si>
    <t>From</t>
  </si>
  <si>
    <t>Account Title</t>
  </si>
  <si>
    <t>Operating</t>
  </si>
  <si>
    <t>Manufactured</t>
  </si>
  <si>
    <t>for</t>
  </si>
  <si>
    <t>Previous Year</t>
  </si>
  <si>
    <t>SALES OF GAS</t>
  </si>
  <si>
    <t>(480) Residential Sales</t>
  </si>
  <si>
    <t>(481) Commercial and Industrial Sales</t>
  </si>
  <si>
    <t>(482) Other Sales-Public Authorities</t>
  </si>
  <si>
    <t>(483) Sales for Resale</t>
  </si>
  <si>
    <t>(484) Interdepartmental Sales</t>
  </si>
  <si>
    <t xml:space="preserve">     Total Sales of Gas</t>
  </si>
  <si>
    <t xml:space="preserve"> OTHER OPERATING REVENUES</t>
  </si>
  <si>
    <t>(487)  Forfeited Discounts</t>
  </si>
  <si>
    <t>(488)  Misc. Service Revenues</t>
  </si>
  <si>
    <t>Transportation of Gas of Others</t>
  </si>
  <si>
    <t xml:space="preserve"> (489.3)  Distribution Facilities*</t>
  </si>
  <si>
    <t>(490)  Sales of Prod. Ext. from Nat. Gas</t>
  </si>
  <si>
    <t>(491)  Rev. from Nat. Gas Proc. by Others</t>
  </si>
  <si>
    <t>(492)  Incidental Gas &amp; Oil Sales</t>
  </si>
  <si>
    <t>(493)  Rent from Gas Property</t>
  </si>
  <si>
    <t>(494)  Interdepartmental Rents</t>
  </si>
  <si>
    <t>(495)  Other Gas Revenues</t>
  </si>
  <si>
    <t xml:space="preserve">       Total Other Operating Revenues</t>
  </si>
  <si>
    <t xml:space="preserve">       Total Gas Operating Revenues</t>
  </si>
  <si>
    <t>Less (496) Provision for Rate Refunds</t>
  </si>
  <si>
    <t>BILLING ROUTINE - GAS</t>
  </si>
  <si>
    <t>Report the following information in days for Accounts 480 and 481:</t>
  </si>
  <si>
    <t xml:space="preserve">    1.  The period for which bills are rendered.</t>
  </si>
  <si>
    <t xml:space="preserve">    2.  The period between the date meters are read and the date customers are billed.</t>
  </si>
  <si>
    <t xml:space="preserve">    3.  The period between the billing date and the date on which discounts are forfeited.</t>
  </si>
  <si>
    <t xml:space="preserve">64  </t>
  </si>
  <si>
    <t>SALES OF NATURAL GAS BY COMMUNITIES</t>
  </si>
  <si>
    <t>SALES OF NATURAL GAS BY COMMUNITIES (CONTINUED)</t>
  </si>
  <si>
    <t>1.  Report below the information called for concerning sales of gas in each community of 50,000 population or more, or according</t>
  </si>
  <si>
    <t>2.  Natural gas means either natural gas unmixed, or any mixture of natural and manufactured gas.  Designate, however, those</t>
  </si>
  <si>
    <t xml:space="preserve">     to operating districts or divisions constituting distinct economic areas if the respondent's records do not readily permit reporting</t>
  </si>
  <si>
    <t xml:space="preserve">     communities in which mixed gas is sold.  In a footnote state the components of mixed gas, i.e.. whether natural and oil</t>
  </si>
  <si>
    <t xml:space="preserve">     by communities.  Except for state boundaries, community areas need not hold rigidly to political boundaries and may embrace</t>
  </si>
  <si>
    <t xml:space="preserve">     refinery gases, natural and coke oven gases, etc., and specify the approximate percentage of natural gas in the mixture.</t>
  </si>
  <si>
    <t xml:space="preserve">     a metropolitan area and immediate environs.  Include in this schedule field and main line sales to commercial and  industrial</t>
  </si>
  <si>
    <t xml:space="preserve">     When gases having substantially different thermal characteristics are regularly distributed separate data should be reported</t>
  </si>
  <si>
    <t xml:space="preserve">     customers.</t>
  </si>
  <si>
    <t xml:space="preserve">     with respect to each.</t>
  </si>
  <si>
    <t>BTU</t>
  </si>
  <si>
    <t>Total Residential, Commercial and Industrial</t>
  </si>
  <si>
    <t>Residential</t>
  </si>
  <si>
    <t>Residential (Continued)</t>
  </si>
  <si>
    <t>Commercial and Industrial Sales</t>
  </si>
  <si>
    <t>Other Sales to Public Authorities</t>
  </si>
  <si>
    <t>Content</t>
  </si>
  <si>
    <t>and Other Sales to Public Authorities</t>
  </si>
  <si>
    <t>per</t>
  </si>
  <si>
    <t>Average</t>
  </si>
  <si>
    <t>Name of</t>
  </si>
  <si>
    <t>cubic</t>
  </si>
  <si>
    <t>Dth.</t>
  </si>
  <si>
    <t>Community</t>
  </si>
  <si>
    <t>Population</t>
  </si>
  <si>
    <t>foot</t>
  </si>
  <si>
    <t xml:space="preserve"> (f)</t>
  </si>
  <si>
    <t>TOTAL SALES</t>
  </si>
  <si>
    <t>65</t>
  </si>
  <si>
    <t>66</t>
  </si>
  <si>
    <t>SALES FOR RESALE</t>
  </si>
  <si>
    <t xml:space="preserve">     Report the indicated particulars of sales for redistribution during the year.  For other than straight natural gas, entries in</t>
  </si>
  <si>
    <t>column (d) should identify the process (or processes) used in production.</t>
  </si>
  <si>
    <t>Contract or</t>
  </si>
  <si>
    <t>Kind of</t>
  </si>
  <si>
    <t>Service</t>
  </si>
  <si>
    <t>Point</t>
  </si>
  <si>
    <t>Gas and</t>
  </si>
  <si>
    <t>Measurement</t>
  </si>
  <si>
    <t>Classification</t>
  </si>
  <si>
    <t>of</t>
  </si>
  <si>
    <t>Pressure</t>
  </si>
  <si>
    <t>Sold To</t>
  </si>
  <si>
    <t>Delivery</t>
  </si>
  <si>
    <t>Base</t>
  </si>
  <si>
    <t>67</t>
  </si>
  <si>
    <t>REVENUE FROM TRANSPORTATION OF GAS OF OTHERS - NATURAL GAS (Account 489)</t>
  </si>
  <si>
    <t>1. Report below particulars concerning revenue from transportation or compression by respondent of natural gas of others.  Report the indicated particulars of sales</t>
  </si>
  <si>
    <t xml:space="preserve">    for redistribution during the year.  For other than straight natural gas, </t>
  </si>
  <si>
    <t>2. Natural gas means either natural gas unmixed, or any mixture of natural and manufactured gas.  Designate, however, if gas transported or compressed is other</t>
  </si>
  <si>
    <t xml:space="preserve">    other natural gas.</t>
  </si>
  <si>
    <t>Gas - Stored Underground, Non-current</t>
  </si>
  <si>
    <t>Pg 110, L 12 (d)</t>
  </si>
  <si>
    <t>Depreciation Exp</t>
  </si>
  <si>
    <t>Pg 115, L 6 (g)</t>
  </si>
  <si>
    <t>Amort &amp; Depl of Utility Plant</t>
  </si>
  <si>
    <t>Pg 115, L 7 (g)</t>
  </si>
  <si>
    <t>Pg 115, L 8 (g)</t>
  </si>
  <si>
    <t>Amort of Property Losses</t>
  </si>
  <si>
    <t>Pg 115, L 9 (g)</t>
  </si>
  <si>
    <t>Amort of Conversion Expenses</t>
  </si>
  <si>
    <t>Pg 115, L 10 (g)</t>
  </si>
  <si>
    <t>Regulatory Debits</t>
  </si>
  <si>
    <t>Pg 115, L 11 (g)</t>
  </si>
  <si>
    <t>Pg 115, L 12 (g)</t>
  </si>
  <si>
    <t xml:space="preserve">     Total Depre and Amort</t>
  </si>
  <si>
    <t>Formula</t>
  </si>
  <si>
    <t>Other Taxes-Operating</t>
  </si>
  <si>
    <t>Pg 115, L 13 (g)</t>
  </si>
  <si>
    <t>Income Taxes-Operating</t>
  </si>
  <si>
    <t>Income Taxes - Federal</t>
  </si>
  <si>
    <t>Pg 115, L 14 (g)</t>
  </si>
  <si>
    <t>Income Taxes - Other</t>
  </si>
  <si>
    <t>Pg 115, L 15 (g)</t>
  </si>
  <si>
    <t>Provision for Deferred Income Taxes</t>
  </si>
  <si>
    <t>Pg 115, L 16 (g)</t>
  </si>
  <si>
    <t>(Less) Provision for Deferred Income Taxes - Cr.</t>
  </si>
  <si>
    <t>Pg 115, L 17 (g)</t>
  </si>
  <si>
    <t>Investment Tax Credit Adj - Net</t>
  </si>
  <si>
    <t>Pg 115, L 18 (g)</t>
  </si>
  <si>
    <t xml:space="preserve">          Income Taxes- Operating</t>
  </si>
  <si>
    <t>Other Gains</t>
  </si>
  <si>
    <t>(Less) Gains from Disp of Utility Plant</t>
  </si>
  <si>
    <t>Pg 115, L 19 (g)</t>
  </si>
  <si>
    <t>(Less) Gains from Disposition of Allowances</t>
  </si>
  <si>
    <t>Pg 115, L 21 (g)</t>
  </si>
  <si>
    <t xml:space="preserve">          Other Gains</t>
  </si>
  <si>
    <t>Other Losses</t>
  </si>
  <si>
    <t>Losses from Disp of Utility Plant</t>
  </si>
  <si>
    <t>Pg 115, L 20 (g)</t>
  </si>
  <si>
    <t>Pg 115, L 22 (g)</t>
  </si>
  <si>
    <t xml:space="preserve">          Other Losses</t>
  </si>
  <si>
    <t>Other Plant</t>
  </si>
  <si>
    <t>Property under Capital Leases</t>
  </si>
  <si>
    <t xml:space="preserve">Pg 201, L 4 (d) </t>
  </si>
  <si>
    <t>Plant Leased To Others</t>
  </si>
  <si>
    <t>Pg 201, L 9 (d)</t>
  </si>
  <si>
    <t xml:space="preserve">          Other Plant</t>
  </si>
  <si>
    <t>Plant Held For Future Use</t>
  </si>
  <si>
    <t>Pg 201, L 10 (d)</t>
  </si>
  <si>
    <t>CWIP/Completed CWIP</t>
  </si>
  <si>
    <t>Completed CWIP</t>
  </si>
  <si>
    <t>Pg 201, L 6 (d)</t>
  </si>
  <si>
    <t>Construction Work In Progress</t>
  </si>
  <si>
    <t>Pg 201, L 11 (d)</t>
  </si>
  <si>
    <t xml:space="preserve">          CWIP/Completed CWIP</t>
  </si>
  <si>
    <t>Pg 201, L 12 (d)</t>
  </si>
  <si>
    <t xml:space="preserve">Year-to-date liability gain or (loss): </t>
  </si>
  <si>
    <t>Report on line 14 the net asset gain or loss deferred during the reporting year for later recognition.  Do not include in this</t>
  </si>
  <si>
    <t>Date of Valuation Reported on Lines 1 through 6</t>
  </si>
  <si>
    <t>amount amortization of previously deferred gains or losses as these amounts are to be reported on line 17.</t>
  </si>
  <si>
    <t xml:space="preserve">Discount Rate </t>
  </si>
  <si>
    <t>8.</t>
  </si>
  <si>
    <t>Report on lines 19 through 21 and lines 29 through 32 the number of persons covered by the plan at the beginning of the</t>
  </si>
  <si>
    <t xml:space="preserve">ANALYSIS OF PENSION SETTLEMENTS, CURTAILMENTS AND TERMINATIONS </t>
  </si>
  <si>
    <t xml:space="preserve">    permissible.  Leased facilities should be included and designated as such.</t>
  </si>
  <si>
    <t>2. If any transmission line which is operated at a pressure in excess of 125 p.s.i.g. is summarized in this schedule as permitted by Paragraph 1, or if</t>
  </si>
  <si>
    <t xml:space="preserve">    the total length of such line segregated on the basis of nominal diameter in inches is not indicated in the detail portion of reported data, such</t>
  </si>
  <si>
    <t xml:space="preserve">    information should be set forth in a footnote.</t>
  </si>
  <si>
    <t xml:space="preserve">                                     NYPSC 182-78</t>
  </si>
  <si>
    <t>89</t>
  </si>
  <si>
    <t>90</t>
  </si>
  <si>
    <t>1. Report the indicated particulars of the gas distribution system at the end of the year.  Entries in columns (b) to (f) should reflect the number of units installed, but if any</t>
  </si>
  <si>
    <t xml:space="preserve">    substantial number of such units had no prospective use, particulars should be shown.  Entries in columns (g) and (h) may be restricted to a summary of mains for the</t>
  </si>
  <si>
    <t xml:space="preserve">    company as a whole.  Leased facilities should be included and designated as such.</t>
  </si>
  <si>
    <t>4. The average number of customers should be the number of bills rendered during the year divided by the number of billing periods during the</t>
  </si>
  <si>
    <t xml:space="preserve">    year (12 if all billings are made monthly).</t>
  </si>
  <si>
    <t xml:space="preserve">    pursuant thereto.</t>
  </si>
  <si>
    <t>Dth. of</t>
  </si>
  <si>
    <t xml:space="preserve">Number of </t>
  </si>
  <si>
    <t>Sales per</t>
  </si>
  <si>
    <t>Number and Title of Rate Schedule</t>
  </si>
  <si>
    <t>Customer</t>
  </si>
  <si>
    <t>Dth. Sold</t>
  </si>
  <si>
    <t>Residential Sales of Gas</t>
  </si>
  <si>
    <t>Subtotal</t>
  </si>
  <si>
    <t>Residential Transportation</t>
  </si>
  <si>
    <t xml:space="preserve">                      TOTAL (ACCOUNT 480)</t>
  </si>
  <si>
    <t>Commercial and Industrial Sales of Gas</t>
  </si>
  <si>
    <t>70</t>
  </si>
  <si>
    <t>Commercial and Industrial Transportation</t>
  </si>
  <si>
    <t xml:space="preserve">                      TOTAL (ACCOUNT 481)</t>
  </si>
  <si>
    <t>Public Authority Sales of Gas</t>
  </si>
  <si>
    <t>Public Authority Transportation</t>
  </si>
  <si>
    <t xml:space="preserve">                      TOTAL (ACCOUNT 482)</t>
  </si>
  <si>
    <t>Sales for Resale - Gas</t>
  </si>
  <si>
    <t>Sales for Resale - Transportation</t>
  </si>
  <si>
    <t xml:space="preserve">                      TOTAL (ACCOUNT 483)</t>
  </si>
  <si>
    <t>Interdepartment  Sales - Gas</t>
  </si>
  <si>
    <t>Interdepartment  Sales - Transportation</t>
  </si>
  <si>
    <t xml:space="preserve">                      TOTAL (ACCOUNT 484)</t>
  </si>
  <si>
    <t xml:space="preserve">                      TOTALS (Other)</t>
  </si>
  <si>
    <t xml:space="preserve">               Totals (Account 480 - 484)</t>
  </si>
  <si>
    <t>71</t>
  </si>
  <si>
    <t>71-A</t>
  </si>
  <si>
    <t xml:space="preserve">       transmission, storage, or other facilities?    If so, give particulars and </t>
  </si>
  <si>
    <t xml:space="preserve">       date of commission approval of the accounting.</t>
  </si>
  <si>
    <t>GAS WITHDRAWN FROM STORAGE:</t>
  </si>
  <si>
    <t xml:space="preserve">  Dth - INCLUDES VOLUME OF Dth RELATED TO COST REPORTED ON LINE 6. . . . . . . . . </t>
  </si>
  <si>
    <t>COST BASIS OF WITHDRAWALS:</t>
  </si>
  <si>
    <t xml:space="preserve">  Specify: average cost, LIFO, FIFO, (Explain any change in inventory basis </t>
  </si>
  <si>
    <t xml:space="preserve">       during year and give date of Commission approval of the change or approval</t>
  </si>
  <si>
    <t xml:space="preserve">       of an inventory basis different from that referred to in the Uniform </t>
  </si>
  <si>
    <t xml:space="preserve">       System of Accounts).</t>
  </si>
  <si>
    <t xml:space="preserve"> NYPSC 182-96</t>
  </si>
  <si>
    <t>PREPAYMENTS (ACCOUNT 165)</t>
  </si>
  <si>
    <t>1. Give below the particulars called for concerning each prepayment.</t>
  </si>
  <si>
    <t>FIELD COMPRESSOR STATION FUEL AND POWER</t>
  </si>
  <si>
    <t>(756)</t>
  </si>
  <si>
    <t>FIELD MEASURING AND REGULATING STATION EXPENSES</t>
  </si>
  <si>
    <t>(757)</t>
  </si>
  <si>
    <t>PURIFICATION EXPENSES</t>
  </si>
  <si>
    <t>(758)</t>
  </si>
  <si>
    <t>GAS WELL ROYALTIES</t>
  </si>
  <si>
    <t>(759)</t>
  </si>
  <si>
    <t>OTHER EXPENSES</t>
  </si>
  <si>
    <t>(760)</t>
  </si>
  <si>
    <t>RENTS</t>
  </si>
  <si>
    <t xml:space="preserve">          TOTAL OPERATION</t>
  </si>
  <si>
    <t>MAINTENANCE</t>
  </si>
  <si>
    <t>(761)</t>
  </si>
  <si>
    <t>MAINTENANCE SUPERVISION AND ENGINEERING</t>
  </si>
  <si>
    <t>(762)</t>
  </si>
  <si>
    <t>MAINTENANCE OF STRUCTURES AND IMPROVEMENTS</t>
  </si>
  <si>
    <t>(763)</t>
  </si>
  <si>
    <t>MAINTENANCE OF PRODUCING GAS WELLS</t>
  </si>
  <si>
    <t>(764)</t>
  </si>
  <si>
    <t>MAINTENANCE OF FIELD LINES</t>
  </si>
  <si>
    <t>(765)</t>
  </si>
  <si>
    <t>MAINTENANCE OF FIELD COMPRESSOR STATION EQUIPMENT</t>
  </si>
  <si>
    <t>(766)</t>
  </si>
  <si>
    <t>MAINTENANCE OF FIELD MEAS. AND REG. STA. EQUIPMENT</t>
  </si>
  <si>
    <t>(767)</t>
  </si>
  <si>
    <t>MAINTENANCE OF PURIFICATION EQUIPMENT</t>
  </si>
  <si>
    <t>(768)</t>
  </si>
  <si>
    <t>MAINTENANCE OF DRILLING AND CLEANING EQUIPMENT</t>
  </si>
  <si>
    <t>(769)</t>
  </si>
  <si>
    <t>MAINTENANCE OF OTHER EQUIPMENT</t>
  </si>
  <si>
    <t xml:space="preserve">          TOTAL MAINTENANCE</t>
  </si>
  <si>
    <t xml:space="preserve">          TOTAL NATURAL GAS PRODUCTION AND GATHERING</t>
  </si>
  <si>
    <t>B2. PRODUCTS EXTRACTION</t>
  </si>
  <si>
    <t>(770)</t>
  </si>
  <si>
    <t>(771)</t>
  </si>
  <si>
    <t>OPERATION LABOR</t>
  </si>
  <si>
    <t>(772)</t>
  </si>
  <si>
    <t>GAS SHRINKAGE</t>
  </si>
  <si>
    <t>(773)</t>
  </si>
  <si>
    <t>FUEL</t>
  </si>
  <si>
    <t>(774)</t>
  </si>
  <si>
    <t>POWER</t>
  </si>
  <si>
    <t>(775)</t>
  </si>
  <si>
    <t>MATERIALS</t>
  </si>
  <si>
    <t>(776)</t>
  </si>
  <si>
    <t>OPERATION SUPPLIES AND EXPENSES</t>
  </si>
  <si>
    <t>(777)</t>
  </si>
  <si>
    <t>GAS PROCESSED BY OTHERS</t>
  </si>
  <si>
    <t>(778)</t>
  </si>
  <si>
    <t>ROYALTIES ON PRODUCTS EXTRACTED</t>
  </si>
  <si>
    <t>(779)</t>
  </si>
  <si>
    <t>MARKETING EXPENSES</t>
  </si>
  <si>
    <t>(780)</t>
  </si>
  <si>
    <t>PRODUCTS PURCHASED FOR RESALE</t>
  </si>
  <si>
    <t>(781)</t>
  </si>
  <si>
    <t>VARIATION IN PRODUCTS INVENTORY</t>
  </si>
  <si>
    <t>(782)</t>
  </si>
  <si>
    <t>If the respondent's annual report to stockholders or audited annual financial statements are prepared on a fiscal year basis, then a statement shall be included stating that, except as noted, the major financial statements are prepared on the same basis as in this annual report to the Commission and are in conformity with this Commission's applicable Uniform System of Accounts.</t>
  </si>
  <si>
    <t>104 Plant Leased to Others</t>
  </si>
  <si>
    <t>108 Accumulated Provision for Depreciation of</t>
  </si>
  <si>
    <t xml:space="preserve">    Plant Leased to Others</t>
  </si>
  <si>
    <t>105 Plant Held for Future Use</t>
  </si>
  <si>
    <t>114 Plant Acquisition Adjustments</t>
  </si>
  <si>
    <t xml:space="preserve">    Plant Held for Future Use</t>
  </si>
  <si>
    <t>118 Other Utility Plant</t>
  </si>
  <si>
    <t xml:space="preserve">111 Accumulated Provision for Amortization of </t>
  </si>
  <si>
    <t>111 Accumulated Provision for Abandonment</t>
  </si>
  <si>
    <t xml:space="preserve">      of Leases</t>
  </si>
  <si>
    <t>111 Accumulated Provision for Amortization</t>
  </si>
  <si>
    <t xml:space="preserve">      of Other Gas Plant Held for Future Use</t>
  </si>
  <si>
    <t xml:space="preserve">115 Accumulated Provision for Amortization of </t>
  </si>
  <si>
    <t xml:space="preserve">    Plant Acquisition Adjustments</t>
  </si>
  <si>
    <t>119 Accumulated Provision for Depreciation and</t>
  </si>
  <si>
    <t xml:space="preserve">      Amortization of Other Utility Plant</t>
  </si>
  <si>
    <t>NYPSC 182-98</t>
  </si>
  <si>
    <t>Investments (Account 123 and 124)</t>
  </si>
  <si>
    <t>1. Report below investments greater than or equal to $250,000 in Accounts 123, Investment in Associated Companies and 124, Other Investments.</t>
  </si>
  <si>
    <t>2. Provide a subheading for each account and list thereunder the information called for, observing the instructions below.</t>
  </si>
  <si>
    <t>3. Investment in Securities - List and describe each security owned, giving name of issuer.  For bonds give also principal amount, date of issue, maturity, and interest rate.</t>
  </si>
  <si>
    <t xml:space="preserve">     For capital stock state number of shares, class and series of stock.  Minor investments may be grouped by classes.</t>
  </si>
  <si>
    <t xml:space="preserve">     Transfers from Pension Related Funds</t>
  </si>
  <si>
    <t xml:space="preserve">     Other  *</t>
  </si>
  <si>
    <t xml:space="preserve">Income or (Loss) Earned on Fund Assets </t>
  </si>
  <si>
    <t>Capital Appreciation or (Depreciation) of Fund Assets</t>
  </si>
  <si>
    <t>Cost Benefits Paid from the Fund To or For Plan Participants</t>
  </si>
  <si>
    <t>Other Expenses Paid By the Fund **</t>
  </si>
  <si>
    <t xml:space="preserve">Fair Value of Plan Assets at End of the Period </t>
  </si>
  <si>
    <t>*  Specify the source of any amount reported on Line 4.</t>
  </si>
  <si>
    <t>** Specify the type and amount of any expenses reported on Line 8.</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</si>
  <si>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</si>
  <si>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</si>
  <si>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</si>
  <si>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</si>
  <si>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t>
  </si>
  <si>
    <t>DATE OF</t>
  </si>
  <si>
    <t>at End of</t>
  </si>
  <si>
    <t>Uniform System of Accounts, give also date of such filing.</t>
  </si>
  <si>
    <t>END</t>
  </si>
  <si>
    <t xml:space="preserve">LINE </t>
  </si>
  <si>
    <t>ADDITIONS</t>
  </si>
  <si>
    <t>RETIREMENTS</t>
  </si>
  <si>
    <t>1. INTANGIBLE PLANT</t>
  </si>
  <si>
    <t>(301)</t>
  </si>
  <si>
    <t>Organization</t>
  </si>
  <si>
    <t>(302)</t>
  </si>
  <si>
    <t>Franchises and Consents</t>
  </si>
  <si>
    <t>(303)</t>
  </si>
  <si>
    <t>Miscellaneous Intangible Plant</t>
  </si>
  <si>
    <t xml:space="preserve">     TOTAL Intangible Plant</t>
  </si>
  <si>
    <t>2. PRODUCTION PLANT</t>
  </si>
  <si>
    <t>Natural Gas Production and Gathering Plant</t>
  </si>
  <si>
    <t>(325.1)</t>
  </si>
  <si>
    <t>Producing Lands</t>
  </si>
  <si>
    <t>(325.2)</t>
  </si>
  <si>
    <t xml:space="preserve">  Current Assets</t>
  </si>
  <si>
    <t xml:space="preserve">  Deferred Debits</t>
  </si>
  <si>
    <t>Total</t>
  </si>
  <si>
    <t>Liabilities &amp; Capital</t>
  </si>
  <si>
    <t xml:space="preserve">  Proprietary Capital</t>
  </si>
  <si>
    <t xml:space="preserve">  Long Term Debt</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</si>
  <si>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</si>
  <si>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Production</t>
  </si>
  <si>
    <t>Purchased Gas</t>
  </si>
  <si>
    <t>Miscellaneous Data (Please fill in the following information on Column C)</t>
  </si>
  <si>
    <t>Do not include with Hard Copy of PSC Report</t>
  </si>
  <si>
    <t>5 Year Book Data</t>
  </si>
  <si>
    <t>FERC Annual Report Source</t>
  </si>
  <si>
    <t>Page, Line (Column)</t>
  </si>
  <si>
    <t>hold rigidly to political boundaries and may embrace a metropolitan area and immediate environs.</t>
  </si>
  <si>
    <t xml:space="preserve">            "Electric Operating Revenues".</t>
  </si>
  <si>
    <t>RESIDENTIAL SALES</t>
  </si>
  <si>
    <t>COMMERCIAL AND INDUSTRIAL SALES</t>
  </si>
  <si>
    <t>PUBLIC STREET AND HIGHWAY LIGHTING</t>
  </si>
  <si>
    <t>OTHER SALES TO PUBLIC AUTHORITIES</t>
  </si>
  <si>
    <t>(Account 440)</t>
  </si>
  <si>
    <t>(Account 442)</t>
  </si>
  <si>
    <t>Report below the information called for concerning inventory of gas stored.</t>
  </si>
  <si>
    <t>The Uniform System of Accounts provides that inventory cost records be maintained on a consolidated basis</t>
  </si>
  <si>
    <t>for all storage projects with separate records showing the Dth of inputs and withdrawals and balance for</t>
  </si>
  <si>
    <t>each project, unless the storage projects are widely separated and the cost of gas therein varies signifi-</t>
  </si>
  <si>
    <t>cantly. If the respondent's inventory cost records are not maintained on a consolidated basis for all</t>
  </si>
  <si>
    <t>summary showing balance of accumulated provision and entries during the year.</t>
  </si>
  <si>
    <t xml:space="preserve">inaccuracies of gas measurements, furnish an explanation of the reason for the adjustment, the Dth and </t>
  </si>
  <si>
    <t xml:space="preserve">dollar amount of adjustment and account charged or credited. </t>
  </si>
  <si>
    <t>Give a concise statement of the facts and the accounting performed with respect to any encroachment of</t>
  </si>
  <si>
    <t>withdrawals during the year, or restoration of previous encroachment, upon native gas constituting the</t>
  </si>
  <si>
    <t xml:space="preserve">"gas cushion" of any storage reservoir. </t>
  </si>
  <si>
    <t>If the respondent uses a "base stock" in connection with its inventory accounting, give a concise</t>
  </si>
  <si>
    <t>statement of the basis of establishing  such "base stock" and the inventory basis and the accounting</t>
  </si>
  <si>
    <t>performed with respect to any encroachment of withdrawals upon "base stock," or restoration of previous</t>
  </si>
  <si>
    <t>encroachment, including brief particulars of any such accounting during the year.</t>
  </si>
  <si>
    <t>If respondent has provided accumulated provision for stored gas which may not eventually be fully</t>
  </si>
  <si>
    <t>recovered from any storage project furnish a statement showing: (a) date of Commission authorization of</t>
  </si>
  <si>
    <t>such accumulated provision (b) explanation of circumstances requiring such provision (c) basis of</t>
  </si>
  <si>
    <t>provision and factors of calculation (d) estimated ultimate accumulated provision accumulation (e) a</t>
  </si>
  <si>
    <t xml:space="preserve">If during the year adjustment was made of the stored gas inventory, such as to correct for cumulative </t>
  </si>
  <si>
    <t xml:space="preserve">storage projects, furnish an explanation of the accounting followed and the reason for the deviation. </t>
  </si>
  <si>
    <t>Separate schedules on this schedule form should be furnished for each group of storage projects for which</t>
  </si>
  <si>
    <t>separate inventory cost records are maintained.</t>
  </si>
  <si>
    <t>4. Points of receipt and delivery should be so designated that they can be identified on map of the respondent's pipeline system.</t>
  </si>
  <si>
    <t xml:space="preserve">  </t>
  </si>
  <si>
    <t>Avg. rev.</t>
  </si>
  <si>
    <t>Name of Company and Description of Service Performed</t>
  </si>
  <si>
    <t>Comment Sheet</t>
  </si>
  <si>
    <t xml:space="preserve"> 1. Show a brief summary of the terms of contract in effect during the year with the principal supplier (or suppliers if there were more than one, but in</t>
  </si>
  <si>
    <t xml:space="preserve">     any case limited to the two largest) listed in the preceding schedule.</t>
  </si>
  <si>
    <t>2. Show particularly the provision covering the determination of charges (including pressure base) the expiration date, delivery pressure and imminent</t>
  </si>
  <si>
    <t xml:space="preserve">    charges.</t>
  </si>
  <si>
    <t>80</t>
  </si>
  <si>
    <t>Average Annual Bill Per Customer</t>
  </si>
  <si>
    <t>Average MCF Consumption Per Customer</t>
  </si>
  <si>
    <t>Average Revenue Per MCF Sold</t>
  </si>
  <si>
    <t>COMMERCIAL SALES</t>
  </si>
  <si>
    <t>INDUSTRIAL SALES</t>
  </si>
  <si>
    <t>GAS OPERATION AND MAINTENANCE EXPENSES</t>
  </si>
  <si>
    <t>Steam</t>
  </si>
  <si>
    <t>Pg 72, L 3 (b)</t>
  </si>
  <si>
    <t>Manufactured Gas</t>
  </si>
  <si>
    <t>Pg 72, L 4, 5, 6 (b)</t>
  </si>
  <si>
    <t>Natural Gas Production</t>
  </si>
  <si>
    <t>Pg 72, L 33; Pg 73, L 12, 19 (b)</t>
  </si>
  <si>
    <t>Pg 73, L 31 (b)</t>
  </si>
  <si>
    <t>Pg 73, L 32, 39, 44, 48, 49 (b)</t>
  </si>
  <si>
    <t xml:space="preserve">     Total Production Expense</t>
  </si>
  <si>
    <t>Underground Storage Expense</t>
  </si>
  <si>
    <t>Pg 74, L 28 (b)</t>
  </si>
  <si>
    <t>Other Storage Expense</t>
  </si>
  <si>
    <t>Pg 74, L 49; Pg 75, L 30 (b)</t>
  </si>
  <si>
    <t xml:space="preserve">     Total Natural Gas Storage Expense</t>
  </si>
  <si>
    <t>Transmission Expense</t>
  </si>
  <si>
    <t>Pg 76, L 11 (b)</t>
  </si>
  <si>
    <t>Distribution Expense</t>
  </si>
  <si>
    <t xml:space="preserve">3.     All accounting terms and phrases used in this form are to be interpreted in accordance with the </t>
  </si>
  <si>
    <t xml:space="preserve">Uniform Systems of Accounts prescribed by this Commission.  Whenever the term respondent is used, it </t>
  </si>
  <si>
    <t>shall be understood to mean the reporting utility.</t>
  </si>
  <si>
    <t xml:space="preserve">4.     If the report is made for a period other than the calendar year, the period covered must be clearly </t>
  </si>
  <si>
    <t>stated on the front cover and elsewhere throughout the report where the period covered is shown.  When</t>
  </si>
  <si>
    <t>operations cease during the year because of the disposition of property the balance sheet and sup-</t>
  </si>
  <si>
    <t>porting schedules should consist of balances and items immediately prior to transfer (for accounting</t>
  </si>
  <si>
    <t xml:space="preserve">purposes).  If the books are not closed as of that date, the data in the report should nevertheless be </t>
  </si>
  <si>
    <t xml:space="preserve">complete and the amounts reported should be supported by information set forth in, or as part of the </t>
  </si>
  <si>
    <t>books of account.</t>
  </si>
  <si>
    <t>5.     Every inquiry must be definitely answered.  If "none" or "not applicable" states the fact, such an</t>
  </si>
  <si>
    <t>answer may be used.  The annual report should be complete in itself.  Reference to reports of previous</t>
  </si>
  <si>
    <t>years or to any paper or document should not be made in lieu of required entries except as</t>
  </si>
  <si>
    <t>specifically outlined.</t>
  </si>
  <si>
    <t>6.     Upon filing, the report may, if desired, be permanently bound.  If it is so bound, the  requirement for page by</t>
  </si>
  <si>
    <t>page identification of the reporting company set forth in paragraph 9 below, may be disregarded.  Extra</t>
  </si>
  <si>
    <t>copies of any page will be furnished upon request.</t>
  </si>
  <si>
    <t>7.     If the utility conducts operations both within and without the State of New York, data should be</t>
  </si>
  <si>
    <t xml:space="preserve">reported so that there will be shown the quantities of commodities sold within this State, and </t>
  </si>
  <si>
    <t xml:space="preserve">(separately by accounts) the operating revenues from sources within this State, the operating revenue </t>
  </si>
  <si>
    <t>Total Extraordinary Income</t>
  </si>
  <si>
    <t>Extraordinary Deductions (Account 435):</t>
  </si>
  <si>
    <t xml:space="preserve">     Total Extraordinary Deductions</t>
  </si>
  <si>
    <t>Net Extraordinary Items</t>
  </si>
  <si>
    <t>23</t>
  </si>
  <si>
    <t>CHARGES FOR OUTSIDE PROFESSIONAL AND OTHER CONSULTATIVE SERVICES</t>
  </si>
  <si>
    <t>Report the information specified below for all charges made during the year included in any account (including plant accounts) for outside</t>
  </si>
  <si>
    <t>consultative and other professional services.  These services include  rate, management, construction, engineering, research,</t>
  </si>
  <si>
    <t>Return on Equity Calculation...................................................</t>
  </si>
  <si>
    <t>3-4</t>
  </si>
  <si>
    <t>Production Plant Statistics........................................................</t>
  </si>
  <si>
    <t>Reserved</t>
  </si>
  <si>
    <t>Natural Gas Production Land, Wells and Statistics</t>
  </si>
  <si>
    <t>Natural Gas Gathering Lines...............................................</t>
  </si>
  <si>
    <t>87-88</t>
  </si>
  <si>
    <t>Transmission System..................................................................</t>
  </si>
  <si>
    <t>89-90</t>
  </si>
  <si>
    <t>Miscellaneous Plant Data............................................................</t>
  </si>
  <si>
    <t>7-8</t>
  </si>
  <si>
    <t>Distribution System...................................................................</t>
  </si>
  <si>
    <t>91-92</t>
  </si>
  <si>
    <t>Investments..................................................................................</t>
  </si>
  <si>
    <t>9</t>
  </si>
  <si>
    <t>Gas Account...............................................................................</t>
  </si>
  <si>
    <t>93</t>
  </si>
  <si>
    <t>Special Funds and Special Deposits.............................................</t>
  </si>
  <si>
    <t>Notes and Accounts Receivable............................................</t>
  </si>
  <si>
    <t>Steam Section</t>
  </si>
  <si>
    <t>Gas Stored..................................................................................</t>
  </si>
  <si>
    <t>Prepayments and Other Current and Accrued Assets...............................</t>
  </si>
  <si>
    <t>Verification</t>
  </si>
  <si>
    <t>Operating Reserves...................................................................</t>
  </si>
  <si>
    <t>Miscellaneous Tax Refunds....................................................</t>
  </si>
  <si>
    <t xml:space="preserve">details for the reporting company.  If the reporting company has more than one pension plan, report each using separate </t>
  </si>
  <si>
    <t>Current</t>
  </si>
  <si>
    <t>forms.</t>
  </si>
  <si>
    <t>Report on line 1 the actuarial present value of benefits determined as of a specific date during the calendar year according</t>
  </si>
  <si>
    <t>to the terms of a pension plan and based on employees' compensation and service to that date (salary progression is not</t>
  </si>
  <si>
    <t>considered in making this computation).</t>
  </si>
  <si>
    <t>PLAN</t>
  </si>
  <si>
    <t>Report on line 2 the actuarial present value of all benefits attributed to employee service up to a specific date, based on the</t>
  </si>
  <si>
    <t>Accumulated Benefit Obligation</t>
  </si>
  <si>
    <t>$</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</si>
  <si>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</si>
  <si>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</si>
  <si>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</si>
  <si>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</si>
  <si>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willing seller, other than in a forced or liquidation sale.</t>
  </si>
  <si>
    <t>Unrecognized Transition Amount</t>
  </si>
  <si>
    <t>Report on line 8 the discount rate which was used to calculate the obligations reported on Lines 1 and 2.</t>
  </si>
  <si>
    <t>Unrecognized Prior Service Costs</t>
  </si>
  <si>
    <t>Report on Line 9 the expected long-term return on plan assets.</t>
  </si>
  <si>
    <t>Unrecognized Gains or (Losses)</t>
  </si>
  <si>
    <t>7.</t>
  </si>
  <si>
    <t>On line 22, the term "Minimum Required Contribution" shall mean the payment by the employer to its employees' pension</t>
  </si>
  <si>
    <t>Service Cost</t>
  </si>
  <si>
    <t>fund necessary to meet the requirement set forth in the Employee Retirement Income Security Act of 1974.</t>
  </si>
  <si>
    <t>Interest Cost</t>
  </si>
  <si>
    <t>11.</t>
  </si>
  <si>
    <t>On line 24, the term "Maximum Amount Deductible" shall mean the amount of pension expense that is allowable under</t>
  </si>
  <si>
    <t>Actual Return on Plan Assets [(Gain) or Loss]</t>
  </si>
  <si>
    <t>Section 415 of the Internal Revenue Code.</t>
  </si>
  <si>
    <t>Deferral of Asset Gain or (Loss)</t>
  </si>
  <si>
    <t>12.</t>
  </si>
  <si>
    <t>Report on line 26 the dollar amount applicable to the reporting company which has been included in the amount on line 18.</t>
  </si>
  <si>
    <t>Amortization of Transition Amount</t>
  </si>
  <si>
    <t>13.</t>
  </si>
  <si>
    <t>Report on line 27 the dollar amount included on line 26 which has been capitalized.</t>
  </si>
  <si>
    <t>Amortization of Unrecognized Prior Service Cost</t>
  </si>
  <si>
    <t>Amortization of Gains or Losses</t>
  </si>
  <si>
    <t>For each plan, specify and explain in the space below any accounting changes or changes in assumptions or elected</t>
  </si>
  <si>
    <t>Total Pension Cost</t>
  </si>
  <si>
    <t>options made during the reporting year.  Quantify the effects of each such revision on each of the amounts reported on</t>
  </si>
  <si>
    <t>Page **.  Use a separate insert sheet if more space is required.</t>
  </si>
  <si>
    <t>Number of Active Employees Covered by Plan</t>
  </si>
  <si>
    <t>Number of Retired Employees Covered by Plan</t>
  </si>
  <si>
    <t>Number of Previous Employees Vested but Not Retired</t>
  </si>
  <si>
    <t>REPORTING COMPANY</t>
  </si>
  <si>
    <t>Minimum Required Contribution</t>
  </si>
  <si>
    <t>Actual Contribution*</t>
  </si>
  <si>
    <t>Maximum Amount Deductible*</t>
  </si>
  <si>
    <t>Benefit Payments</t>
  </si>
  <si>
    <t>26</t>
  </si>
  <si>
    <t>27</t>
  </si>
  <si>
    <t>Pension Cost Capitalized</t>
  </si>
  <si>
    <t>28</t>
  </si>
  <si>
    <t>Accumulated Pension Asset/(Liability) at Close of Year</t>
  </si>
  <si>
    <t>29</t>
  </si>
  <si>
    <t>Total Number of Company Employees at Beginning of Policy Year</t>
  </si>
  <si>
    <t>30</t>
  </si>
  <si>
    <t>31</t>
  </si>
  <si>
    <t>32</t>
  </si>
  <si>
    <t xml:space="preserve"> *  Specify in the space below the reason(s) for any difference between the amounts reported</t>
  </si>
  <si>
    <t xml:space="preserve">     on lines 23(b) and 24(b).</t>
  </si>
  <si>
    <t>Note: It is acceptable to provide a specific reference to the information already contained in the notes to the financial</t>
  </si>
  <si>
    <t>statements.</t>
  </si>
  <si>
    <t>NYPSC 182-92</t>
  </si>
  <si>
    <t>Pg 76, L 39 (b)</t>
  </si>
  <si>
    <t>Customer Account Expense</t>
  </si>
  <si>
    <t>Pg 76, L 47; Pg 77, L 7 (b)</t>
  </si>
  <si>
    <t>Sales Expense</t>
  </si>
  <si>
    <t>Pg 77, L 14 (b)</t>
  </si>
  <si>
    <t>Administrative and General</t>
  </si>
  <si>
    <t>Pg 77, L 33 (b)</t>
  </si>
  <si>
    <t xml:space="preserve">     Total O &amp; M Expense</t>
  </si>
  <si>
    <t>Formula Should = Pg 78, L 34 (b)</t>
  </si>
  <si>
    <t>DISTRIBUTION OF GAS REVENUES</t>
  </si>
  <si>
    <t>Total Revenues</t>
  </si>
  <si>
    <t>Sales of Gas (Mcf)</t>
  </si>
  <si>
    <t>Distance</t>
  </si>
  <si>
    <t>Revenue</t>
  </si>
  <si>
    <t>per Dth.</t>
  </si>
  <si>
    <t>(Designate associated companies)</t>
  </si>
  <si>
    <t>Transported</t>
  </si>
  <si>
    <t>Received</t>
  </si>
  <si>
    <t>Delivered</t>
  </si>
  <si>
    <t>of gas</t>
  </si>
  <si>
    <t>delivered</t>
  </si>
  <si>
    <t>68</t>
  </si>
  <si>
    <t>2. Provide a subheading and total for each prescribed operating revenue account in the sequence followed in schedule entitled "Gas Operating</t>
  </si>
  <si>
    <t xml:space="preserve">    Revenues" page 64. If the sales under any rate schedule are classified in more than one revenue account list the rate schedule and sales</t>
  </si>
  <si>
    <t>3. Where the same customers are served under more than one rate schedule in the same revenue account classification (such as a general</t>
  </si>
  <si>
    <t xml:space="preserve">    residential schedule and off peak water heating schedule), the entries in column (d) for the special schedule should denote the duplication in</t>
  </si>
  <si>
    <t xml:space="preserve">    number of reported customers.</t>
  </si>
  <si>
    <t>Field Compressor Station Structures</t>
  </si>
  <si>
    <t>(328)</t>
  </si>
  <si>
    <t>Field Meas. and Reg. Station Structures</t>
  </si>
  <si>
    <t>(329)</t>
  </si>
  <si>
    <t xml:space="preserve">Other Structures </t>
  </si>
  <si>
    <t>(330)</t>
  </si>
  <si>
    <t>Producing Gas Wells - Well Construction</t>
  </si>
  <si>
    <t>(331)</t>
  </si>
  <si>
    <t>Producing Gas Wells - Well Equipment</t>
  </si>
  <si>
    <t>(332)</t>
  </si>
  <si>
    <t>Field Lines</t>
  </si>
  <si>
    <t>(333)</t>
  </si>
  <si>
    <t>Field Compressor Station Equipment</t>
  </si>
  <si>
    <t>(334)</t>
  </si>
  <si>
    <t>Field Meas. and Reg. Station Equipment</t>
  </si>
  <si>
    <t>(335)</t>
  </si>
  <si>
    <t>Drilling and Cleaning Equipment</t>
  </si>
  <si>
    <t>(336)</t>
  </si>
  <si>
    <t>Purification Equipment</t>
  </si>
  <si>
    <t>(337)</t>
  </si>
  <si>
    <t>Other Equipment</t>
  </si>
  <si>
    <t>(338)</t>
  </si>
  <si>
    <t>Unsuccessful Explor. &amp; Develop. Costs</t>
  </si>
  <si>
    <t xml:space="preserve">     TOTAL Production and Gathering Plant</t>
  </si>
  <si>
    <t>(OPEB).  For these schedules, the measurement date, calculation of the data requested, and separate reporting for</t>
  </si>
  <si>
    <t>different types of OPEB plans shall be consistent with the disclosure requirements specified in SFAS-106 (Paragraphs</t>
  </si>
  <si>
    <t>72-89).  If the reporting company's OPEB benefits are provided through a joint plan with its parent company or holding</t>
  </si>
  <si>
    <t>company, report under the columnar heading "Total Company" the data applicable to the total plan (i.e., that of the</t>
  </si>
  <si>
    <t>parent or holding company).  The columnar heading "New York State Jurisdiction" refers to the New York State</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</si>
  <si>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</si>
  <si>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</si>
  <si>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</si>
  <si>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</si>
  <si>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</si>
  <si>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</si>
  <si>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willing buyer  and a willing seller, other than in a forced or liquidation sale.</t>
  </si>
  <si>
    <t>Report on Lines 5 and 6 , the amounts applicable to OPEB that are recorded in internal reserves, net of their related deferred</t>
  </si>
  <si>
    <t>income tax effect.   For New York State Jurisdictional Operations, creation of an internal reserve was required by the</t>
  </si>
  <si>
    <t>Commission's  "Statement of Policy and Order Concerning the Accounting and Ratemaking Treatment for Pensions and</t>
  </si>
  <si>
    <t>OPEB" ( issued September 7, 1993).</t>
  </si>
  <si>
    <t>Report on Line 10 the amount of unrecognized net gain or loss (including plan asset gains and losses not yet</t>
  </si>
  <si>
    <t>reflected in the market-related value of the plan assets).</t>
  </si>
  <si>
    <t>4. Investment Advances - Report separately for each person or company the amounts of loans or investment advances which are subject to repayment but which are not</t>
  </si>
  <si>
    <t xml:space="preserve">     subject to current settlement.  With respect to each advance show whether the advance is a note or open account.  Each note should be listed giving date of issuance, </t>
  </si>
  <si>
    <t xml:space="preserve">     maturity date, and specifying whether note is a renewal.  Designate any advances due from officers, directors, stockholders or employees.</t>
  </si>
  <si>
    <t xml:space="preserve">proceeding.  Differences may occur because the data in formal proceedings are analyzed in detail and </t>
  </si>
  <si>
    <t>adjustments are usually made to booked amounts.</t>
  </si>
  <si>
    <t>MISCELLANEOUS PLANT DATA</t>
  </si>
  <si>
    <t>Common Plant if a balance of $250,000 was carried therein at any time during the year.  There should be shown a brief</t>
  </si>
  <si>
    <t xml:space="preserve">               GRAND TOTAL</t>
  </si>
  <si>
    <t>NOTES PAYABLE (Account 231)</t>
  </si>
  <si>
    <t>Report the particulars indicated concerning notes payable at end of year.</t>
  </si>
  <si>
    <t>Give particulars of collateral pledged, if any.</t>
  </si>
  <si>
    <t>Furnish particulars for any formal or informal compensating balance agreements covering open lines of credit.</t>
  </si>
  <si>
    <t>Any demand notes should be designated as such in Column (c).</t>
  </si>
  <si>
    <t>Minor amounts may be grouped by classes, showing the number of such amounts.</t>
  </si>
  <si>
    <t>Report in total, all other interest accrued and paid on notes discharged during the year.</t>
  </si>
  <si>
    <t>PAYEE</t>
  </si>
  <si>
    <t>Outstanding</t>
  </si>
  <si>
    <t>INTEREST DURING YEAR</t>
  </si>
  <si>
    <t>AND</t>
  </si>
  <si>
    <t>OF</t>
  </si>
  <si>
    <t>Report particulars of notes and accounts payable to associated companies to end of year.</t>
  </si>
  <si>
    <t>List each note separately and state the purpose for which issued.  Show also in Column (a) date of</t>
  </si>
  <si>
    <t>note, maturity and interest rate.</t>
  </si>
  <si>
    <t>BALANCE</t>
  </si>
  <si>
    <t>TOTAL FOR YEAR</t>
  </si>
  <si>
    <t>BEGINNING</t>
  </si>
  <si>
    <t>END OF</t>
  </si>
  <si>
    <t xml:space="preserve">INTEREST </t>
  </si>
  <si>
    <t>PARTICULARS</t>
  </si>
  <si>
    <t>OF YEAR</t>
  </si>
  <si>
    <t>DEBITS</t>
  </si>
  <si>
    <t>CREDITS</t>
  </si>
  <si>
    <t>YEAR</t>
  </si>
  <si>
    <t>FOR YEAR</t>
  </si>
  <si>
    <t>TOTALS (ACCOUNT 233)</t>
  </si>
  <si>
    <t>18</t>
  </si>
  <si>
    <t>OPERATING RESERVES (ACCOUNTS 228.1, 228.2, 228.3, 228.4)</t>
  </si>
  <si>
    <t>1. Report below an analysis of the changes during the year for each of the above-named reserves.</t>
  </si>
  <si>
    <t>Gross-up of above amounts for income</t>
  </si>
  <si>
    <t>tax effects; etc.</t>
  </si>
  <si>
    <t>22</t>
  </si>
  <si>
    <t>EXTRAORDINARY ITEMS (Accounts 434 and 435)</t>
  </si>
  <si>
    <t>1. Give below a brief description of each item included in accounts 434, Extraordinary Income and 435,</t>
  </si>
  <si>
    <t xml:space="preserve">    Extraordinary Deductions.</t>
  </si>
  <si>
    <t>2. Give reference to Commission approval, including date of approval, for extraordinary treatment</t>
  </si>
  <si>
    <t xml:space="preserve">    of any item which amounts to less than 5% of income. (See General Instruction section 166.7 and 311.7 </t>
  </si>
  <si>
    <t>Gain or</t>
  </si>
  <si>
    <t>Description of Investment</t>
  </si>
  <si>
    <t xml:space="preserve">Date </t>
  </si>
  <si>
    <t>Date of</t>
  </si>
  <si>
    <t>Book Cost</t>
  </si>
  <si>
    <t>Amount or No.</t>
  </si>
  <si>
    <t>Book Costs *</t>
  </si>
  <si>
    <t>Loss From</t>
  </si>
  <si>
    <t>Acquired</t>
  </si>
  <si>
    <t>Maturity</t>
  </si>
  <si>
    <t xml:space="preserve">Beginning </t>
  </si>
  <si>
    <t>Of Shares</t>
  </si>
  <si>
    <t>End</t>
  </si>
  <si>
    <t>For</t>
  </si>
  <si>
    <t>Investment</t>
  </si>
  <si>
    <t>Of Year</t>
  </si>
  <si>
    <t>End of Year</t>
  </si>
  <si>
    <t>Disposed of</t>
  </si>
  <si>
    <t>(e)</t>
  </si>
  <si>
    <t>(f)</t>
  </si>
  <si>
    <t>(g)</t>
  </si>
  <si>
    <t>(h)</t>
  </si>
  <si>
    <t>Totals (Account 123)</t>
  </si>
  <si>
    <t>Totals (Account 124)</t>
  </si>
  <si>
    <t>4.  If assets other than cash comprise any fund, furnish a list of the securities or other assets, giving interest or dividend</t>
  </si>
  <si>
    <t xml:space="preserve">      rate of each, cost to respondent, number of shares or principal amount, and book cost at end of year.</t>
  </si>
  <si>
    <t>Balance</t>
  </si>
  <si>
    <t>Name of Fund and trustee if any</t>
  </si>
  <si>
    <t xml:space="preserve">                                  Total (Account 125)</t>
  </si>
  <si>
    <t xml:space="preserve">                                  Total (Account 126)</t>
  </si>
  <si>
    <t xml:space="preserve">                                  Total (Account 128)</t>
  </si>
  <si>
    <t>SPECIAL DEPOSITS (Accounts 132, 133, 134)</t>
  </si>
  <si>
    <t xml:space="preserve">1.   For each fund which exceeds $250,000 at the end of the year, report the balance below.  </t>
  </si>
  <si>
    <t xml:space="preserve">        Aggregate all other funds.</t>
  </si>
  <si>
    <t>2.  If any deposit consists of assets other than cash, give a brief description of such assets.</t>
  </si>
  <si>
    <t>3.  If any deposit is held by an associated company, give name of company.</t>
  </si>
  <si>
    <t>Description and purpose of deposit</t>
  </si>
  <si>
    <t>Other Special Deposits (Account 134):</t>
  </si>
  <si>
    <t xml:space="preserve">                                  Total (Account 134)</t>
  </si>
  <si>
    <t>If applicable, see insert page below:</t>
  </si>
  <si>
    <t>10-A</t>
  </si>
  <si>
    <t>NOTES AND ACCOUNTS RECEIVABLE (Accounts 141, 142, 143)</t>
  </si>
  <si>
    <t>Summary for Balance Sheet</t>
  </si>
  <si>
    <t>Show separately by footnote the total amount of notes and accounts receivable from directors, officers, and</t>
  </si>
  <si>
    <t>employees included in Notes Receivable (Account 141) and Other Accounts Receivable (Account 143).</t>
  </si>
  <si>
    <t>Disclose separately by footnote any capital stock subscriptions received included in  Account 143, Other</t>
  </si>
  <si>
    <t>Accounts Receivable.</t>
  </si>
  <si>
    <t>Beginning</t>
  </si>
  <si>
    <t>LINE</t>
  </si>
  <si>
    <t>Accounts</t>
  </si>
  <si>
    <t>of Year</t>
  </si>
  <si>
    <t>NO.</t>
  </si>
  <si>
    <t xml:space="preserve">(b)  </t>
  </si>
  <si>
    <t xml:space="preserve">(c)  </t>
  </si>
  <si>
    <t>Notes Receivable (Account 141)</t>
  </si>
  <si>
    <t>Customer Accounts Receivable (Account 142):</t>
  </si>
  <si>
    <t xml:space="preserve">  Gas</t>
  </si>
  <si>
    <t xml:space="preserve">  Electric</t>
  </si>
  <si>
    <t xml:space="preserve">  Merchandising, Jobbing and Contract Work</t>
  </si>
  <si>
    <t xml:space="preserve">  Other</t>
  </si>
  <si>
    <t>Other Accounts Receivable (Account 143)</t>
  </si>
  <si>
    <t>Total (Accounts 142 and 143)</t>
  </si>
  <si>
    <t>Less: Accumulated Provision for Uncollectible  Accounts - Cr. (Account 144)</t>
  </si>
  <si>
    <t xml:space="preserve">     Total, Less Accumulated Provision for Uncollectible Accounts</t>
  </si>
  <si>
    <t xml:space="preserve"> ACCUMULATED PROVISION FOR UNCOLLECTIBLE ACCOUNTS-CR. (Account 144)</t>
  </si>
  <si>
    <t xml:space="preserve">                                  1.  Report below the information called for concerning this accumulated provision.</t>
  </si>
  <si>
    <t>to construction, depreciation, nor the rate base allowance related to capitalized OPEB costs) in the company's latest rate proceeding,</t>
  </si>
  <si>
    <t>adjusted to actual applicable sales as per the above Policy Statement.</t>
  </si>
  <si>
    <t>The amount reported on Line 9 less the amount on Line 10 should total the amount reported on Line 5 of Page 33.</t>
  </si>
  <si>
    <t>In certain instances, a portion of the OPEB internal reserve may not be subject to the accrual of interest (e.g., in the company's last rate</t>
  </si>
  <si>
    <t>case, a portion of the reserve may have been used as a rate base reduction).  Report on Line 12 the balance of the reserve, net of its</t>
  </si>
  <si>
    <t>related deferred income tax effect, which is subject to the accrual of interest.</t>
  </si>
  <si>
    <t>The Commission's September 7, 1993 Policy Statement on pensions and OPEB stated that, except under certain circumstances, the</t>
  </si>
  <si>
    <t>difference between 1)  the rate allowance for OPEB expense, plus any pension related or other funds or credits the company is directed</t>
  </si>
  <si>
    <t>to use for OPEB purposes, and 2)  OPEB expense determined as required therein, are to be deferred for future recovery.   Report on</t>
  </si>
  <si>
    <t xml:space="preserve">Lines 13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</si>
  <si>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</si>
  <si>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</si>
  <si>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</si>
  <si>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</si>
  <si>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</si>
  <si>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</si>
  <si>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</si>
  <si>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 xml:space="preserve">Pension Related or Other Funds or Credits this Commission Directed the Company </t>
  </si>
  <si>
    <t xml:space="preserve">     to Use for OPEB Purposes</t>
  </si>
  <si>
    <t>Interest Accrued on Fund Balance</t>
  </si>
  <si>
    <t>Cost Benefits Paid to or for Plan Participants</t>
  </si>
  <si>
    <t>Amount Transferred to an External OPEB Dedicated Fund</t>
  </si>
  <si>
    <t>Balance in Internal Reserve at End of the Period</t>
  </si>
  <si>
    <t>Balance of Deferred Income Tax Applicable to the Internal Reserve</t>
  </si>
  <si>
    <t>Interest Rate Applied  to Internal Reserve  Balances</t>
  </si>
  <si>
    <t>Internal Reserve Balance Subject to Accrual of Interest (net of tax)</t>
  </si>
  <si>
    <t xml:space="preserve">              ACCUMULATED DEFERRED OPEB EXPENSE</t>
  </si>
  <si>
    <t>Give particulars of any notes pledged or discounted, also of any collateral held as guarantee of payment of any note or account.</t>
  </si>
  <si>
    <t>Interest</t>
  </si>
  <si>
    <t>Particulars</t>
  </si>
  <si>
    <t>Debits</t>
  </si>
  <si>
    <t>Credits</t>
  </si>
  <si>
    <t>for Year</t>
  </si>
  <si>
    <t xml:space="preserve"> No.</t>
  </si>
  <si>
    <t>Totals (Account 145)</t>
  </si>
  <si>
    <t xml:space="preserve"> 12</t>
  </si>
  <si>
    <t xml:space="preserve">                              GAS STORED (ACCOUNTS 117, 164.1 AND 164.2)</t>
  </si>
  <si>
    <t>If required, see insert page below.</t>
  </si>
  <si>
    <t>26-A</t>
  </si>
  <si>
    <t>Expected Long-Term Rate of Return on Assets</t>
  </si>
  <si>
    <t>policy year.</t>
  </si>
  <si>
    <t>Salary Progression Rate (if applicable)</t>
  </si>
  <si>
    <t>9.</t>
  </si>
  <si>
    <t xml:space="preserve"> Report on line lines 21 and 32 the numbers of persons having vested pension rights but who are no longer employed by the</t>
  </si>
  <si>
    <t>company and not yet drawing a pension allowance.</t>
  </si>
  <si>
    <t>Net Periodic Pension Cost:</t>
  </si>
  <si>
    <t>10.</t>
  </si>
  <si>
    <t>3. In column (a) give names of companies from which revenues were derived, points of receipt and delivery, and names of companies from which gas was received</t>
  </si>
  <si>
    <t xml:space="preserve">   and to  which delivered.</t>
  </si>
  <si>
    <t>ANALYSIS OF PENSION SETTLEMENTS, CURTAILMENTS AND TERMINATIONS (Continued)</t>
  </si>
  <si>
    <t>Report the amount of gains or losses arising from employee termination benefits or settlements, partial settlements,</t>
  </si>
  <si>
    <t>curtailments or suspensions of pensions or pension obligations during the year.  If none have occurred, state "none" on line 5.  If</t>
  </si>
  <si>
    <t>ESTIMATE OF SETTLEMENT GAIN OR LOSS</t>
  </si>
  <si>
    <t xml:space="preserve">they qualified as "small settlements" under SFAS-88 and the company elected not to recognize the gain or loss, state "none" on </t>
  </si>
  <si>
    <t>line 5 and complete the applicable sections on the bottom of the form.  Use separate forms to report the effect of each event</t>
  </si>
  <si>
    <t>and, if 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</si>
  <si>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</si>
  <si>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</si>
  <si>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</si>
  <si>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</si>
  <si>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 xml:space="preserve">      c.  other irrevocable actions that relieved the company or the plan of primary  responsibility for a pension obligation</t>
  </si>
  <si>
    <t xml:space="preserve">Year-to-date asset gain or (loss): </t>
  </si>
  <si>
    <t xml:space="preserve">           and eliminates significant risks related to the obligation and assets.</t>
  </si>
  <si>
    <t xml:space="preserve">     Actual return</t>
  </si>
  <si>
    <t>4.  Describe briefly (1) the method employed in odorizing natural gas and (2) the protection provided against explosion due to the escape of gas (natural or manufactured) at</t>
  </si>
  <si>
    <t>pressures in excess of a normal customer consumption pressure.</t>
  </si>
  <si>
    <t>92</t>
  </si>
  <si>
    <t>GAS ACCOUNT</t>
  </si>
  <si>
    <t>1. Report the indicated summarization of gas transactions for the year, excluding gas which was reformed but not gas which was used for direct mixing; the former</t>
  </si>
  <si>
    <t xml:space="preserve">    should be treated as fuel.  If mixed gas is distributed, it should be shown as such in columns (d) to (f), but the constituent gases should be identified by production</t>
  </si>
  <si>
    <t xml:space="preserve">    processes in columns (a) to (c) unless mixed gas was purchased.  Exclude liquid petroleum in storage.  Items representing quantities of gas should agree with the</t>
  </si>
  <si>
    <t xml:space="preserve">    corresponding amounts shown elsewhere in this report.</t>
  </si>
  <si>
    <t>Gas Available</t>
  </si>
  <si>
    <t xml:space="preserve"> per </t>
  </si>
  <si>
    <t>Disposition</t>
  </si>
  <si>
    <t>(See Instructions)</t>
  </si>
  <si>
    <t>cf</t>
  </si>
  <si>
    <t>Quantity</t>
  </si>
  <si>
    <t>(Specify kind when possible)</t>
  </si>
  <si>
    <t>In storage-beg. of year (specify kind):</t>
  </si>
  <si>
    <t>Sold</t>
  </si>
  <si>
    <t xml:space="preserve">          Natural Gas</t>
  </si>
  <si>
    <t xml:space="preserve">          Liquified Natural Gas</t>
  </si>
  <si>
    <t xml:space="preserve">          Other (specify kind)</t>
  </si>
  <si>
    <t>Delivered to storage</t>
  </si>
  <si>
    <t>Natural Gas purchased:</t>
  </si>
  <si>
    <t>Other gas purchased (specify kind):</t>
  </si>
  <si>
    <t>Other Gas Sales</t>
  </si>
  <si>
    <t xml:space="preserve">        Total Sales</t>
  </si>
  <si>
    <t>AVERAGE CUSTOMERS PER MONTH</t>
  </si>
  <si>
    <t>Other Customers</t>
  </si>
  <si>
    <t xml:space="preserve">        Total Ultimate Consumer</t>
  </si>
  <si>
    <t>Resales</t>
  </si>
  <si>
    <t xml:space="preserve">        Total Customers</t>
  </si>
  <si>
    <t>GAS OPERATING REVENUES RELATIONSHIP</t>
  </si>
  <si>
    <t>No breakdown by primary accounts is required for columns (g) and (h).</t>
  </si>
  <si>
    <t>Accounting Divisions</t>
  </si>
  <si>
    <t>Operations</t>
  </si>
  <si>
    <t>Taxes</t>
  </si>
  <si>
    <t>Other Than</t>
  </si>
  <si>
    <t>Maintenance</t>
  </si>
  <si>
    <t>Expense</t>
  </si>
  <si>
    <t>Amortization</t>
  </si>
  <si>
    <t>Income Taxes</t>
  </si>
  <si>
    <t>(Acct. 401 - 402.1)</t>
  </si>
  <si>
    <t>(Acct. 403)</t>
  </si>
  <si>
    <t>(Acct. 404 - 407)</t>
  </si>
  <si>
    <t>(Acct. 408)</t>
  </si>
  <si>
    <t xml:space="preserve"> 1</t>
  </si>
  <si>
    <t xml:space="preserve"> 2</t>
  </si>
  <si>
    <t xml:space="preserve"> 3</t>
  </si>
  <si>
    <t xml:space="preserve"> 4</t>
  </si>
  <si>
    <t xml:space="preserve"> 5</t>
  </si>
  <si>
    <t xml:space="preserve"> 6</t>
  </si>
  <si>
    <t xml:space="preserve"> 7</t>
  </si>
  <si>
    <t xml:space="preserve"> 8</t>
  </si>
  <si>
    <t xml:space="preserve"> 9</t>
  </si>
  <si>
    <t xml:space="preserve">Totals </t>
  </si>
  <si>
    <t>Cost Areas</t>
  </si>
  <si>
    <t>Types of Segregated Plant</t>
  </si>
  <si>
    <t xml:space="preserve">        (g)</t>
  </si>
  <si>
    <t>34</t>
  </si>
  <si>
    <t>35</t>
  </si>
  <si>
    <t>36</t>
  </si>
  <si>
    <t>37</t>
  </si>
  <si>
    <t>38</t>
  </si>
  <si>
    <t>39</t>
  </si>
  <si>
    <t>41</t>
  </si>
  <si>
    <t xml:space="preserve">Total </t>
  </si>
  <si>
    <t>DATA BY TERRITORIAL SUBDIVISIONS-ELECTRIC (Continued)</t>
  </si>
  <si>
    <t>DISTRIBUTION SYSTEM</t>
  </si>
  <si>
    <t>DISTRIBUTION SYSTEM (Continued)</t>
  </si>
  <si>
    <t>1.  Report the indicated particulars of the electric distribution system as of the end of the year, including street and highway lighting</t>
  </si>
  <si>
    <t xml:space="preserve"> 4.  Show hereunder a brief general statement in description of the distribution system.  Indicate particularly the range of operating voltages</t>
  </si>
  <si>
    <t xml:space="preserve">     system.</t>
  </si>
  <si>
    <t xml:space="preserve">      and the sizes of wire generally used for different purposes (primaries, secondaries, services, etc.) and under differing circumstances.</t>
  </si>
  <si>
    <t xml:space="preserve">      Show also the approximate percentages of network system, of rural lines, of direct current facilities, and of alternating current service</t>
  </si>
  <si>
    <t xml:space="preserve">2.  For the purposes of this schedule the interpretation of the term "distribution area" shall be at the discretion of, and the </t>
  </si>
  <si>
    <t>(LESS) EXTRACTED PRODUCTS USED BY THE UTILITY - (CREDIT)</t>
  </si>
  <si>
    <t>(783)</t>
  </si>
  <si>
    <t>72</t>
  </si>
  <si>
    <t>(Continued)</t>
  </si>
  <si>
    <t>B2. PRODUCTS EXTRACTION (Continued)</t>
  </si>
  <si>
    <t>(784)</t>
  </si>
  <si>
    <t>(785)</t>
  </si>
  <si>
    <t>(786)</t>
  </si>
  <si>
    <t>MAINTENANCE OF EXTRACTION AND REFINING EQUIPMENT</t>
  </si>
  <si>
    <t>(787)</t>
  </si>
  <si>
    <t>MAINTENANCE OF PIPE LINES</t>
  </si>
  <si>
    <t>(788)</t>
  </si>
  <si>
    <t>MAINTENANCE OF EXTRACTED PRODUCTS STORAGE EQUIP.</t>
  </si>
  <si>
    <t>(789)</t>
  </si>
  <si>
    <t>MAINTENANCE OF COMPRESSOR EQUIPMENT</t>
  </si>
  <si>
    <t>(790)</t>
  </si>
  <si>
    <t>MAINTENANCE OF GAS MEASURING AND REG. EQUIPMENT</t>
  </si>
  <si>
    <t>(791)</t>
  </si>
  <si>
    <t xml:space="preserve">          TOTAL PRODUCTS EXTRACTION</t>
  </si>
  <si>
    <t>C. EXPLORATION AND DEVELOPMENT</t>
  </si>
  <si>
    <t>(795)</t>
  </si>
  <si>
    <t>DELAY RENTALS</t>
  </si>
  <si>
    <t>(796)</t>
  </si>
  <si>
    <t>NONPRODUCTIVE WELL DRILLING</t>
  </si>
  <si>
    <t>(797)</t>
  </si>
  <si>
    <t>ABANDONED LEASES</t>
  </si>
  <si>
    <t>(798)</t>
  </si>
  <si>
    <t>OTHER EXPLORATION</t>
  </si>
  <si>
    <t xml:space="preserve">          TOTAL EXPLORATION AND DEVELOPMENT</t>
  </si>
  <si>
    <t>D. OTHER GAS SUPPLY EXPENSES</t>
  </si>
  <si>
    <t>(800)</t>
  </si>
  <si>
    <t>NATURAL GAS WELL HEAD PURCHASES</t>
  </si>
  <si>
    <t>(800.1)</t>
  </si>
  <si>
    <t>NAT. GAS WELL HEAD PURCH., INTRACOMPANY TRANSFERS</t>
  </si>
  <si>
    <t>(801)</t>
  </si>
  <si>
    <t>NATURAL GAS FIELD LINE PURCHASES</t>
  </si>
  <si>
    <t>(802)</t>
  </si>
  <si>
    <t>NATURAL GAS GASOLINE PLANT OUTLET PURCHASES</t>
  </si>
  <si>
    <t>(803)</t>
  </si>
  <si>
    <t>NATURAL GAS TRANSMISSION LINE PURCHASES</t>
  </si>
  <si>
    <t>(804)</t>
  </si>
  <si>
    <t>NATURAL GAS CITY GATE PURCHASES</t>
  </si>
  <si>
    <t>(804.1)</t>
  </si>
  <si>
    <t>LIQUEFIED NATURAL GAS PURCHASES</t>
  </si>
  <si>
    <t>(805)</t>
  </si>
  <si>
    <t>OTHER GAS PURCHASES</t>
  </si>
  <si>
    <t>(805.1)</t>
  </si>
  <si>
    <t>(LESS) PURCHASED GAS COST ADJUSTMENTS</t>
  </si>
  <si>
    <t xml:space="preserve">          TOTAL PURCHASED GAS</t>
  </si>
  <si>
    <t>(806)</t>
  </si>
  <si>
    <t>EXCHANGE GAS</t>
  </si>
  <si>
    <t>PURCHASED GAS EXPENSES</t>
  </si>
  <si>
    <t>(807.1)</t>
  </si>
  <si>
    <t>WELL EXPENSES -- PURCHASED GAS</t>
  </si>
  <si>
    <t>(807.2)</t>
  </si>
  <si>
    <t>OPERATION OF PURCHASED GAS MEASURING STATIONS</t>
  </si>
  <si>
    <t>(807.3)</t>
  </si>
  <si>
    <t>MAINTENANCE OF PURCHASED GAS MEASURING STATIONS</t>
  </si>
  <si>
    <t>(807.4)</t>
  </si>
  <si>
    <t>PURCHASED GAS CALCULATIONS EXPENSES</t>
  </si>
  <si>
    <t>(807.5)</t>
  </si>
  <si>
    <t>OTHER PURCHASED GAS EXPENSES</t>
  </si>
  <si>
    <t xml:space="preserve">          TOTAL PURCHASED GAS EXPENSES</t>
  </si>
  <si>
    <t>(808.1)</t>
  </si>
  <si>
    <t>GAS WITHDRAWN FROM STORAGE -- DEBIT</t>
  </si>
  <si>
    <t>(808.2)</t>
  </si>
  <si>
    <t>(LESS) GAS DELIVERED TO STORAGE -- CREDIT</t>
  </si>
  <si>
    <t>(809.1)</t>
  </si>
  <si>
    <t>WITHDRAWALS OF LIQ. NAT. GAS FOR PROCESSING -- DEBIT</t>
  </si>
  <si>
    <t>(809.2)</t>
  </si>
  <si>
    <t>(LESS) DELIVERIES OF NAT. GAS FOR PROCESSING -- CREDIT</t>
  </si>
  <si>
    <t>GAS USED IN UTILITY OPERATIONS -- CREDIT</t>
  </si>
  <si>
    <t>(810)</t>
  </si>
  <si>
    <t>GAS USED FOR COMPRESSOR STATION FUEL -- CREDIT</t>
  </si>
  <si>
    <t>(811)</t>
  </si>
  <si>
    <t>GAS USED FOR PRODUCTS EXTRACTION -- CREDIT</t>
  </si>
  <si>
    <t>(812)</t>
  </si>
  <si>
    <t>GAS USED FOR OTHER UTILITY OPERATIONS -- CREDIT</t>
  </si>
  <si>
    <t xml:space="preserve">          TOTAL GAS USED IN UTILITY OPERATIONS -- CREDIT</t>
  </si>
  <si>
    <t>(813)</t>
  </si>
  <si>
    <t>OTHER GAS SUPPLY EXPENSES</t>
  </si>
  <si>
    <t xml:space="preserve">          TOTAL OTHER GAS SUPPLY EXPENSE</t>
  </si>
  <si>
    <t xml:space="preserve">          TOTAL PRODUCTION EXPENSES</t>
  </si>
  <si>
    <t>73</t>
  </si>
  <si>
    <t>2. NAT. GAS STORAGE, TERMINALING AND PROCESSING EXP.</t>
  </si>
  <si>
    <t>A. UNDERGROUND STORAGE EXPENSES</t>
  </si>
  <si>
    <t>(814)</t>
  </si>
  <si>
    <t>(815)</t>
  </si>
  <si>
    <t>MAPS AND RECORDS</t>
  </si>
  <si>
    <t>(816)</t>
  </si>
  <si>
    <t>WELLS EXPENSES</t>
  </si>
  <si>
    <t>(817)</t>
  </si>
  <si>
    <t>LINES EXPENSES</t>
  </si>
  <si>
    <t>(818)</t>
  </si>
  <si>
    <t>COMPRESSOR STATION EXPENSES</t>
  </si>
  <si>
    <t>(819)</t>
  </si>
  <si>
    <t>COMPRESSOR STATION FUEL AND POWER</t>
  </si>
  <si>
    <t>(820)</t>
  </si>
  <si>
    <t>MEASURING AND REGULATING STATION EXPENSES</t>
  </si>
  <si>
    <t>(821)</t>
  </si>
  <si>
    <t>(822)</t>
  </si>
  <si>
    <t>EXPLORATION AND DEVELOPMENT</t>
  </si>
  <si>
    <t>(823)</t>
  </si>
  <si>
    <t>GAS LOSSES</t>
  </si>
  <si>
    <t>(824)</t>
  </si>
  <si>
    <t>(825)</t>
  </si>
  <si>
    <t>STORAGE WELL ROYALTIES</t>
  </si>
  <si>
    <t>(826)</t>
  </si>
  <si>
    <t>(830)</t>
  </si>
  <si>
    <t>(831)</t>
  </si>
  <si>
    <t>(832)</t>
  </si>
  <si>
    <t>MAINTENANCE OF RESERVOIRS AND WELLS</t>
  </si>
  <si>
    <t>(833)</t>
  </si>
  <si>
    <t>MAINTENANCE OF LINES</t>
  </si>
  <si>
    <t>(834)</t>
  </si>
  <si>
    <t>MAINTENANCE COMPRESSOR STATION EQUIPMENT</t>
  </si>
  <si>
    <t>(835)</t>
  </si>
  <si>
    <t>MAINTENANCE OF MEASURING AND REG. STATION EQUIPMENT</t>
  </si>
  <si>
    <t>(836)</t>
  </si>
  <si>
    <t>(837)</t>
  </si>
  <si>
    <t xml:space="preserve">          TOTAL UNDERGROUND STORAGE EXPENSES</t>
  </si>
  <si>
    <t>B. OTHER STORAGE EXPENSES</t>
  </si>
  <si>
    <t>(840)</t>
  </si>
  <si>
    <t>(841)</t>
  </si>
  <si>
    <t>OPERATION LABOR AND EXPENSES</t>
  </si>
  <si>
    <t>(842)</t>
  </si>
  <si>
    <t>(842.1)</t>
  </si>
  <si>
    <t>(842.2)</t>
  </si>
  <si>
    <t>(842.3)</t>
  </si>
  <si>
    <t>(843.1)</t>
  </si>
  <si>
    <t>(843.2)</t>
  </si>
  <si>
    <t>INTEREST RATE</t>
  </si>
  <si>
    <t>NOTE</t>
  </si>
  <si>
    <t>MATURITY</t>
  </si>
  <si>
    <t>ACCRUED</t>
  </si>
  <si>
    <t>PAID</t>
  </si>
  <si>
    <t>(843.3)</t>
  </si>
  <si>
    <t>MAINTENANCE OF GAS HOLDERS</t>
  </si>
  <si>
    <t>(843.4)</t>
  </si>
  <si>
    <t>(843.5)</t>
  </si>
  <si>
    <t>MAINTENANCE OF LIQUEFACTION EQUIPMENT</t>
  </si>
  <si>
    <t>(843.6)</t>
  </si>
  <si>
    <t>MAINTENANCE OF VAPORIZING EQUIPMENT</t>
  </si>
  <si>
    <t>(843.7)</t>
  </si>
  <si>
    <t>(843.8)</t>
  </si>
  <si>
    <t>MAINTENANCE OF MEASURING AND REGULATING EQUIPMENT</t>
  </si>
  <si>
    <t>(843.9)</t>
  </si>
  <si>
    <t xml:space="preserve">          TOTAL OTHER STORAGE EXPENSES</t>
  </si>
  <si>
    <t>74</t>
  </si>
  <si>
    <t>Report on Line 11 the amount of unrecognized net asset gain or loss not yet reflected in the market-related value of</t>
  </si>
  <si>
    <t>plan assets.</t>
  </si>
  <si>
    <t xml:space="preserve">In certain instances, a portion of the New York State Jurisdiction OPEB internal reserve may not be subject to the </t>
  </si>
  <si>
    <t xml:space="preserve">  LINE</t>
  </si>
  <si>
    <t>DESCRIPTION</t>
  </si>
  <si>
    <t>NONCURRENT</t>
  </si>
  <si>
    <t>CURRENT</t>
  </si>
  <si>
    <t>LNG</t>
  </si>
  <si>
    <t>TOTAL</t>
  </si>
  <si>
    <t xml:space="preserve">   NO.</t>
  </si>
  <si>
    <t>BALANCE, BEGINNING OF YEAR</t>
  </si>
  <si>
    <t>GAS DELIVERED TO STORAGE</t>
  </si>
  <si>
    <t>GAS WITHDRAWN FROM STORAGE</t>
  </si>
  <si>
    <t>OTHER DEBITS OR CREDITS (Explain)</t>
  </si>
  <si>
    <t>BALANCE, END OF YEAR</t>
  </si>
  <si>
    <t>Dth</t>
  </si>
  <si>
    <t>AMOUNT PER Dth</t>
  </si>
  <si>
    <t>State basis of segregation of inventory between current and noncurrent portions.</t>
  </si>
  <si>
    <t>GAS DELIVERED TO STORAGE:</t>
  </si>
  <si>
    <t xml:space="preserve">  Dth . . . . . . . . . . . . . . . . . . . . . . . . . . . . . . . . . . . . . </t>
  </si>
  <si>
    <t xml:space="preserve">  AMOUNT PER Dth . . . . . . . . . . . . . . . . . . . . . . . . . . . . . . . . . . . . . . . . . . .</t>
  </si>
  <si>
    <t xml:space="preserve">  Cost of gas delivered to storage:</t>
  </si>
  <si>
    <t>If this is the first year the company is subject to the reporting requirements of this schedule, complete separate forms for</t>
  </si>
  <si>
    <t xml:space="preserve">     PBO at settlement date</t>
  </si>
  <si>
    <t>each reportable event having occurred since the company's adoption of SFAS-87 and include those forms in the current</t>
  </si>
  <si>
    <t xml:space="preserve">     Year-to-date increase (or decrease) in actuarial discount rate </t>
  </si>
  <si>
    <t>basis points</t>
  </si>
  <si>
    <t>Annual Report.</t>
  </si>
  <si>
    <t xml:space="preserve">     Percentage decrease in PBO for each 100 basis-point increase in the discount rate</t>
  </si>
  <si>
    <t xml:space="preserve">     Liability gain or (loss): {(6) x (7) x (8)} x 100 -- see instructions</t>
  </si>
  <si>
    <t>On lines 1-15 report activities for the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</si>
  <si>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</si>
  <si>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</si>
  <si>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</si>
  <si>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</si>
  <si>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Report on line 1 the amount of overfunding remaining (excess of plan assets, adjusted for accrued or prepaid pension</t>
  </si>
  <si>
    <t xml:space="preserve">      Settlement gain or (loss): (10)-(11)</t>
  </si>
  <si>
    <t>costs, over the Pension Benefit Obligation), if any, from when the company first complied with SFAS-87.  The amount</t>
  </si>
  <si>
    <t>Total accumulated gain or (loss): (1)+(2)+(5)+(9)+(12)</t>
  </si>
  <si>
    <t>should be adjusted by the year-to-date amortization.</t>
  </si>
  <si>
    <t>Settlement ratio: (10)/(6)</t>
  </si>
  <si>
    <t>14.</t>
  </si>
  <si>
    <t>Pretax gain recognizable in current income: (13) x (14)</t>
  </si>
  <si>
    <t>15.</t>
  </si>
  <si>
    <t>Report on line 2 the actuarial gains and losses that occurred in prior fiscal years</t>
  </si>
  <si>
    <t>following compliance with SFAS-87 but have not yet been amortized.  The amount should be</t>
  </si>
  <si>
    <t>Portion of amount on line 15 allocated to reporting company</t>
  </si>
  <si>
    <t>16.</t>
  </si>
  <si>
    <t>adjusted by the year-to-date amortization.</t>
  </si>
  <si>
    <t>Tax-affected gain:</t>
  </si>
  <si>
    <t xml:space="preserve">     Tax rate</t>
  </si>
  <si>
    <t>17.</t>
  </si>
  <si>
    <t>Report on line 3 the actual return on plan assets (the sum of investment income and appreciation).</t>
  </si>
  <si>
    <t xml:space="preserve">     Gain or (loss) after provision for income tax: 16 x [100% - (17)]</t>
  </si>
  <si>
    <t>18.</t>
  </si>
  <si>
    <t>Explain the basis of allocation used to derive the amount reported on line 16 from that reported on line 15:</t>
  </si>
  <si>
    <t>Date of Valuation for Amounts Reported on Lines 1 - 12.</t>
  </si>
  <si>
    <t>Discount Rate</t>
  </si>
  <si>
    <t>Expected Long-Term Rate of Return on Assets (Exterior Fund)</t>
  </si>
  <si>
    <t>Interest Rate Applied to NYS Jurisdiction Internal Reserve Balance</t>
  </si>
  <si>
    <t>NET PERIODIC OPEB COST</t>
  </si>
  <si>
    <t>Actual Return on Plan Assets [ (Gain) or Loss ]</t>
  </si>
  <si>
    <t>Amortization of (Gains) or Losses from Earlier Periods</t>
  </si>
  <si>
    <t xml:space="preserve">(Gain) or Loss Due to a Temporary Deviation From a Substantive Plan </t>
  </si>
  <si>
    <t>Net Periodic OPEB Cost</t>
  </si>
  <si>
    <t>ANALYSIS OF OPEB COSTS, FUNDING AND DEFERRALS (Continued)</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</si>
  <si>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</si>
  <si>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</si>
  <si>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</si>
  <si>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</si>
  <si>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</si>
  <si>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</si>
  <si>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</si>
  <si>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If the respondent's name is long, the "Year ended December 31, 19__" may over pass the</t>
  </si>
  <si>
    <t>on the specific sheet, or delete some spaces on the combined string below.</t>
  </si>
  <si>
    <t>Please fill in the following:</t>
  </si>
  <si>
    <t>Respondent's exact legal name:</t>
  </si>
  <si>
    <t>Address line 1:</t>
  </si>
  <si>
    <t/>
  </si>
  <si>
    <t>Address line 2:</t>
  </si>
  <si>
    <t>Example</t>
  </si>
  <si>
    <t>For the period starting:</t>
  </si>
  <si>
    <t>For the year ended:</t>
  </si>
  <si>
    <t>Date due:</t>
  </si>
  <si>
    <t>Instructions</t>
  </si>
  <si>
    <t>Do not include this sheet in the Annual Report you send to the Commission</t>
  </si>
  <si>
    <t>General Information</t>
  </si>
  <si>
    <t xml:space="preserve">    one or more of the portions thus allocated exceeds 0.2% of the operating revenues of the department to</t>
  </si>
  <si>
    <t xml:space="preserve">    which it is allocated.</t>
  </si>
  <si>
    <t xml:space="preserve">3. In determining whether a refund meets the criteria stated in Instruction 1 above, multiple refunds shall </t>
  </si>
  <si>
    <t xml:space="preserve">    be treated as a single refund if they share a common cause such as a common act of negotiation legisla-</t>
  </si>
  <si>
    <t xml:space="preserve">    tion, adjudication or rulemaking.</t>
  </si>
  <si>
    <t>4. In this report, the utility also shall either propose a method of distributing to its customers the</t>
  </si>
  <si>
    <t xml:space="preserve">    entire amount refunded, or show why it should not make such a distribution.</t>
  </si>
  <si>
    <t>Description of Item</t>
  </si>
  <si>
    <t>20</t>
  </si>
  <si>
    <t>Adjusted Common Equity (1)</t>
  </si>
  <si>
    <t>6</t>
  </si>
  <si>
    <t>Calculation of Common Equity</t>
  </si>
  <si>
    <t>Beginning of</t>
  </si>
  <si>
    <t>End of</t>
  </si>
  <si>
    <t xml:space="preserve">Average for </t>
  </si>
  <si>
    <t>Year</t>
  </si>
  <si>
    <t>7</t>
  </si>
  <si>
    <t>8</t>
  </si>
  <si>
    <t>Capital Stock Expense (Input as negative)</t>
  </si>
  <si>
    <t>10</t>
  </si>
  <si>
    <t>11</t>
  </si>
  <si>
    <t xml:space="preserve">          Total</t>
  </si>
  <si>
    <t>12</t>
  </si>
  <si>
    <t xml:space="preserve">Less:  Investment in Subsidiary Companies </t>
  </si>
  <si>
    <t>13</t>
  </si>
  <si>
    <t xml:space="preserve">         Adjusted Common Equity</t>
  </si>
  <si>
    <t>Allocation of Net Plant between Electric, Gas and Other</t>
  </si>
  <si>
    <t>Percentages</t>
  </si>
  <si>
    <t>14</t>
  </si>
  <si>
    <t>15</t>
  </si>
  <si>
    <t>16</t>
  </si>
  <si>
    <t>17</t>
  </si>
  <si>
    <t xml:space="preserve">       Total</t>
  </si>
  <si>
    <t>(1) It is acceptable to use the allocation method used in the company's last rate case proceeding. If this allocation method is used,</t>
  </si>
  <si>
    <t>please note "YES" here===================&gt;</t>
  </si>
  <si>
    <t xml:space="preserve">It should be noted that these calculated common equity returns are not intended as an evaluation of the </t>
  </si>
  <si>
    <t xml:space="preserve">to be erroneous, the reporting utility shall be duly notified and given a reasonable time within which </t>
  </si>
  <si>
    <t>to make the necessary amendments or corrections.</t>
  </si>
  <si>
    <t>Amount of</t>
  </si>
  <si>
    <t>DATA BY TERRITORIAL SUBDIVISIONS-ELECTRIC</t>
  </si>
  <si>
    <t>Report the indicated breakdown of operating revenue deductions and plant investment applicable respectively to accounting</t>
  </si>
  <si>
    <t>divisions and cost areas.  Accounts, or groups of accounts, which may be kept on a company-wide basis on order of the</t>
  </si>
  <si>
    <t>Commission should be shown as separate single items.  If the boundaries of a "cost area" are not apparent from entries in</t>
  </si>
  <si>
    <t>column (f), or are not otherwise a matter of record with the Commission, a reasonably complete description should be furnished.</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</si>
  <si>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</si>
  <si>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</si>
  <si>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</si>
  <si>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</si>
  <si>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</si>
  <si>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</si>
  <si>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</si>
  <si>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GENERAL INSTRUCTIONS</t>
  </si>
  <si>
    <t xml:space="preserve">1.     The completed original of this report form, properly filled out, shall be filed with </t>
  </si>
  <si>
    <t xml:space="preserve">the Public Service Commission, Albany, N.Y., on or before the 31st of March next following the end of </t>
  </si>
  <si>
    <t>(Account 444)</t>
  </si>
  <si>
    <t>(Account 445)</t>
  </si>
  <si>
    <t>AVG. NO.</t>
  </si>
  <si>
    <t>COMMUNITY</t>
  </si>
  <si>
    <t>OPERATING</t>
  </si>
  <si>
    <t>KILOWATT -</t>
  </si>
  <si>
    <t>OF CUST.</t>
  </si>
  <si>
    <t>REVENUES</t>
  </si>
  <si>
    <t>HOURS SOLD</t>
  </si>
  <si>
    <t>PER MO.</t>
  </si>
  <si>
    <t>(k)</t>
  </si>
  <si>
    <t>(l)</t>
  </si>
  <si>
    <t>(m)</t>
  </si>
  <si>
    <t>(n)</t>
  </si>
  <si>
    <t>(o)</t>
  </si>
  <si>
    <t>(p)</t>
  </si>
  <si>
    <t>NYPSC 182-94</t>
  </si>
  <si>
    <t>40</t>
  </si>
  <si>
    <t xml:space="preserve"> 41</t>
  </si>
  <si>
    <t>Complete reporting of all available information called for in columns (a) through (g) of Section C shall be made for report year 1972, thereafter report only annual changes to columns</t>
  </si>
  <si>
    <t>(c) through (g).  Complete reporting is again required for report year 1974 and every year thereafter with only annual changes to columns (c) through (g) to be shown in the intervals between</t>
  </si>
  <si>
    <t>complete reporting.  List numerically in column (a) each plant subaccount or account as appropriate, to which a rate is applied.  Identify at the bottom of Section C the type of plant included</t>
  </si>
  <si>
    <t xml:space="preserve">in any subaccounts used.  In column (b) report all depreciable plant balances to which rates are applied showing subtotals by functional classifications and showing a composite total. </t>
  </si>
  <si>
    <t>Indicate at the bottom of Section C the manner in which column (b) balances are obtained.  If average balances, state the method of averaging used.  For columns (c), (d) and (e) report</t>
  </si>
  <si>
    <t>available information for each plant subaccount or account listed in column (a).  Identify those accrual periods shown in column (c) which are based upon the life of associated gas reserves</t>
  </si>
  <si>
    <t>or gas supply contract. If mortality studies are prepared to assist in estimating service lives, show in column (f) the type mortality curve selected as most appropriate for the account and in</t>
  </si>
  <si>
    <t>column (g) the weighted average age of surviving plant.  Where the unit-of-production method is used to determine depreciation charges, show at the bottom of Section C any revisions</t>
  </si>
  <si>
    <t>made to estimated gas reserves.</t>
  </si>
  <si>
    <t>If provision for depreciation were made during the year in addition to depreciation provided by application of reported rates, state at the bottom of Section C the amounts and nature of</t>
  </si>
  <si>
    <t xml:space="preserve">     one customer should be counted for each group of meters so added.  The average number of customers means the average of twelve figures at the close of each month.  If customer count in the</t>
  </si>
  <si>
    <t xml:space="preserve">     residential and commercial classifications includes customers counted more than once because of special services, such as space heating, etc., indicate in a footnote the number of such duplicate</t>
  </si>
  <si>
    <t xml:space="preserve">     customers included in each of the two service classifications.</t>
  </si>
  <si>
    <t>and Land</t>
  </si>
  <si>
    <t xml:space="preserve">Limited -term </t>
  </si>
  <si>
    <t>Depletion</t>
  </si>
  <si>
    <t>and Land Rights</t>
  </si>
  <si>
    <t>Rights</t>
  </si>
  <si>
    <t>Gas Plant</t>
  </si>
  <si>
    <t>Functional classification</t>
  </si>
  <si>
    <t>(Account 403)</t>
  </si>
  <si>
    <t>(Account 404.1)</t>
  </si>
  <si>
    <t>(Account 404.2)</t>
  </si>
  <si>
    <t>SPECIAL FUNDS   (Accounts 125, 126, 128)</t>
  </si>
  <si>
    <t>(Sinking Funds, Depreciation Fund, Other Special Funds)</t>
  </si>
  <si>
    <t xml:space="preserve">1.  For each fund which exceeds $250,000 at the end of the year, report the balance below.  </t>
  </si>
  <si>
    <t xml:space="preserve">     Aggregate all other funds.  Indicate nature of any fund included in Account 128, Other Special Funds.</t>
  </si>
  <si>
    <t>2.  Explain, for each fund, any deductions other than withdrawals for the purpose for which the fund was created.</t>
  </si>
  <si>
    <t>CONTRA</t>
  </si>
  <si>
    <t>ITEM</t>
  </si>
  <si>
    <t>ACCOUNT</t>
  </si>
  <si>
    <t>END OF YEAR</t>
  </si>
  <si>
    <t>TOTAL ACCOUNT 228.1</t>
  </si>
  <si>
    <t xml:space="preserve">     TOTAL ACCOUNT 228.2</t>
  </si>
  <si>
    <t xml:space="preserve">     TOTAL ACCOUNT 228.3</t>
  </si>
  <si>
    <t xml:space="preserve">     TOTAL ACCOUNT 228.4</t>
  </si>
  <si>
    <t>19</t>
  </si>
  <si>
    <t>MISCELLANEOUS TAX REFUNDS</t>
  </si>
  <si>
    <t xml:space="preserve">1. Report below particulars concerning all tax refunds received or used as a reduction of taxes payable during the </t>
  </si>
  <si>
    <t xml:space="preserve">    year which are not more than $1.5 million or do not exceed $1,000 and 0.2% of the utility's operating revenues. </t>
  </si>
  <si>
    <t xml:space="preserve">   This information is requested in compliance with Section 89.3, Notification Concerning</t>
  </si>
  <si>
    <t xml:space="preserve">   Tax Refunds, of 16NYCRR.  This report shall be inapplicable to ordinary operating refunds</t>
  </si>
  <si>
    <t xml:space="preserve">    that are not attributable to negotiation or to new legislation, adjudication, or rulemaking ( such as</t>
  </si>
  <si>
    <t xml:space="preserve">    refunds for overpayment of estimated taxes, and carrybacks of net operating losses and investment tax</t>
  </si>
  <si>
    <t xml:space="preserve">    credits).</t>
  </si>
  <si>
    <t>2. In determining whether a refund exceeds 0.2% of operating revenues for purposes of this report, in the</t>
  </si>
  <si>
    <t xml:space="preserve">    case of a gas, electric, steam, or combination utility, operating revenues shall be reduced by the </t>
  </si>
  <si>
    <t xml:space="preserve">    amounts properly chargeable to the functional group of Production Operation and Maintenance expense</t>
  </si>
  <si>
    <t>Adjustments (Explain)</t>
  </si>
  <si>
    <t>The number of files that make up the annual report have been reduced from 172 files to 2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</si>
  <si>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</si>
  <si>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If you feel that certain formulas or cell references in the file are incorrect, make the correction and describe the change made on the " Comment" sheet provided. </t>
  </si>
  <si>
    <t>To print Individual Schedules use the print function of Excel. Select File, then print, making  sure "active sheet" is selected in the print dialogue box. Select Ok.</t>
  </si>
  <si>
    <t xml:space="preserve">As stated above, the name of the two files are FERCFORM.XLS and PSCFORM.XLS.  It is advised that you call up the file and then immediately save it using the assigned file names as shown below. </t>
  </si>
  <si>
    <t>BUG.XLS</t>
  </si>
  <si>
    <t>PSCBUG.XLS</t>
  </si>
  <si>
    <t>CORNING.XLS</t>
  </si>
  <si>
    <t>PSCCORN.XLS</t>
  </si>
  <si>
    <t>NFG.XLS</t>
  </si>
  <si>
    <t>PSCNFG.XLS</t>
  </si>
  <si>
    <t>NMSUB.XLS</t>
  </si>
  <si>
    <t>PSCNMSUB.XLS</t>
  </si>
  <si>
    <t>STLAW.XLS</t>
  </si>
  <si>
    <t>PSCSTLAW.XLLS</t>
  </si>
  <si>
    <t>CENHUD.XLS</t>
  </si>
  <si>
    <t>PSCCH.XLS.</t>
  </si>
  <si>
    <t>CONED.XLS</t>
  </si>
  <si>
    <t>PSCCONED.XLS</t>
  </si>
  <si>
    <t>LILCO.XLS</t>
  </si>
  <si>
    <t>PSCLILCO.XLS</t>
  </si>
  <si>
    <t>NYSEG.XLS</t>
  </si>
  <si>
    <t>PSCNYSEG.XLS</t>
  </si>
  <si>
    <t>NIMO.XLS</t>
  </si>
  <si>
    <t>PSCNIMO.XLS</t>
  </si>
  <si>
    <t>OR.XLS</t>
  </si>
  <si>
    <t>PSCOR.XLS</t>
  </si>
  <si>
    <t xml:space="preserve">RGE.XLS   </t>
  </si>
  <si>
    <t>PSCRGE.XLS</t>
  </si>
  <si>
    <t>FERCFORM.XLS File</t>
  </si>
  <si>
    <t>PSCFORM.XLS File</t>
  </si>
  <si>
    <t>Due to a large amount of data, some companies will be required to file additional pages to complete certain schedules.  If you are required to prepare insert pages, insert pages have been provided in the workspace below the applicable schedule.   The total of the insert pages should be inputted on the related schedule.</t>
  </si>
  <si>
    <t xml:space="preserve">                                  2.  Explain any important adjustments of subaccounts.</t>
  </si>
  <si>
    <t xml:space="preserve">                                  3.  Entries with respect to officers and employees shall not include items for utility services.</t>
  </si>
  <si>
    <t>Merchandising,</t>
  </si>
  <si>
    <t>Officers</t>
  </si>
  <si>
    <t>Utility</t>
  </si>
  <si>
    <t>Jobbing and</t>
  </si>
  <si>
    <t>and</t>
  </si>
  <si>
    <t>Customers</t>
  </si>
  <si>
    <t xml:space="preserve">(d)  </t>
  </si>
  <si>
    <t xml:space="preserve">(e)  </t>
  </si>
  <si>
    <t xml:space="preserve">(f)  </t>
  </si>
  <si>
    <t>Balance Beginning of Year</t>
  </si>
  <si>
    <t>Prov. for Uncollectibles for Year</t>
  </si>
  <si>
    <t>Accounts Written Off</t>
  </si>
  <si>
    <t>Collection of Accounts Written Off</t>
  </si>
  <si>
    <t>Balance End of Year</t>
  </si>
  <si>
    <t>4. Summarize the collection and write-off practices applied to overdue customers' accounts.</t>
  </si>
  <si>
    <t>NYPSC 182-78</t>
  </si>
  <si>
    <t>1.</t>
  </si>
  <si>
    <t>Report particulars of notes and accounts receivable from associated companies at end of year.</t>
  </si>
  <si>
    <t>2.</t>
  </si>
  <si>
    <t>3.</t>
  </si>
  <si>
    <t>For notes receivable list each note separately and state purpose for which received.  Show also in column (a) date of note, date</t>
  </si>
  <si>
    <t>of maturity and interest rate.</t>
  </si>
  <si>
    <t>4.</t>
  </si>
  <si>
    <t>If any note was received in satisfaction of an open account, state the period covered by such open account.</t>
  </si>
  <si>
    <t>5.</t>
  </si>
  <si>
    <t>during the year.</t>
  </si>
  <si>
    <t>6.</t>
  </si>
  <si>
    <t>Accum. Prov. - Depr &amp; Amort.</t>
  </si>
  <si>
    <t>Pg 201, L 14 (d)</t>
  </si>
  <si>
    <t>Salaries</t>
  </si>
  <si>
    <t>For PSC Use Only (Do not include with Hard Copy of PSC Report)</t>
  </si>
  <si>
    <t>Public Service Commission</t>
  </si>
  <si>
    <t>5 Year Book Data - From PSC Schedules</t>
  </si>
  <si>
    <t>STATEMENT OF REVENUE AND OPERATION AND MAINTENANCE - GAS</t>
  </si>
  <si>
    <t>Annual Report Source</t>
  </si>
  <si>
    <t>GAS REVENUES</t>
  </si>
  <si>
    <t>Commercial</t>
  </si>
  <si>
    <t>Industrial</t>
  </si>
  <si>
    <t>Other Ultimate Customers</t>
  </si>
  <si>
    <t xml:space="preserve">          Total Revenues-Ultimate Customer</t>
  </si>
  <si>
    <t>Sales for Resale</t>
  </si>
  <si>
    <t xml:space="preserve">          Total Revenues from Gas Sales</t>
  </si>
  <si>
    <t>Transportation Sales</t>
  </si>
  <si>
    <t>Other Gas Operating Revenues</t>
  </si>
  <si>
    <t xml:space="preserve">          Total Gas Operating Revenues</t>
  </si>
  <si>
    <t>SALES (Mcf)</t>
  </si>
  <si>
    <t xml:space="preserve">        Total Sales-Ultimate Consumer</t>
  </si>
  <si>
    <t>If reports to stockholders or audited annual financial statements are not prepared, so state below:</t>
  </si>
  <si>
    <t>1</t>
  </si>
  <si>
    <t>ANNUAL REPORT (Continued)</t>
  </si>
  <si>
    <t>($000s)</t>
  </si>
  <si>
    <t xml:space="preserve">Note: A reconciliation between the PSC and FERC is only necessary if the net income difference is greater than .05%. </t>
  </si>
  <si>
    <t>Line</t>
  </si>
  <si>
    <t>PSC</t>
  </si>
  <si>
    <t>FERC</t>
  </si>
  <si>
    <t>Consolidations</t>
  </si>
  <si>
    <t>Footnote</t>
  </si>
  <si>
    <t>Stockholder's</t>
  </si>
  <si>
    <t>No.</t>
  </si>
  <si>
    <t>USOA</t>
  </si>
  <si>
    <t>Adjustments</t>
  </si>
  <si>
    <t>Eliminations</t>
  </si>
  <si>
    <t>Ref</t>
  </si>
  <si>
    <t>Report</t>
  </si>
  <si>
    <t>Balance Sheet</t>
  </si>
  <si>
    <t>Assets</t>
  </si>
  <si>
    <t xml:space="preserve">  Total Net Utility Plant</t>
  </si>
  <si>
    <t xml:space="preserve">  Other Property &amp; Investments</t>
  </si>
  <si>
    <t xml:space="preserve">Report on line 6 the Pension Benefit Obligation (PBO) updated from the previous year-end figure to the settlement date. </t>
  </si>
  <si>
    <t xml:space="preserve">  a. the amount recorded as income for the current year</t>
  </si>
  <si>
    <t>This amount should reflect the addition of a pro rata portion of the service cost and interest cost and the subtraction of</t>
  </si>
  <si>
    <t xml:space="preserve">  b. the amount deferred on the balance sheet</t>
  </si>
  <si>
    <t>benefit payments.  It should also reflect any plan changes made during the year.</t>
  </si>
  <si>
    <t xml:space="preserve">  c. amortization period for the deferred amount (specify beginning and ending dates).</t>
  </si>
  <si>
    <t>Convert the basis points and percentages reported on line 7 and 8 to their decimal equivalents before entering them in the</t>
  </si>
  <si>
    <t xml:space="preserve">Briefly describe the event (e.g., settlement, curtailment or termination with short description of the change) and the date of </t>
  </si>
  <si>
    <t xml:space="preserve">formula on line 9. </t>
  </si>
  <si>
    <t>its occurrence.</t>
  </si>
  <si>
    <t>Report on line 17 the applicable Federal income tax rate.  Although no tax is currently payable on the gain and loss, it should</t>
  </si>
  <si>
    <t>be reflected because it represents a reduction of future pretax pension expense.</t>
  </si>
  <si>
    <t>If the event involves the purchase of an annuity contract(s), state whether they are participating or nonparticipating</t>
  </si>
  <si>
    <t>State separately below for each reportable event having occurred since the company's initial compliance with SFAS-87, and for</t>
  </si>
  <si>
    <t>contracts.  If they are participating, explain the terms and state the cost difference between the contract(s) purchased and</t>
  </si>
  <si>
    <t>which amortization of deferred gains or losses was not completed by December 31 of last year, the (1) type of event, e.g.</t>
  </si>
  <si>
    <t>identical contracts without the participating feature.</t>
  </si>
  <si>
    <t>settlement or curtailment, (2) date of occurrence, (3) amount of gain or loss originally deferred, (4) period of amortization</t>
  </si>
  <si>
    <t>specified by beginning and ending dates, and (5) amount of the current year's amortization.</t>
  </si>
  <si>
    <t>If the event qualified as a "small settlement" under SFAS 88, and the company elected not to recognize the gain or loss, state:</t>
  </si>
  <si>
    <t xml:space="preserve">   a. number of employees affected</t>
  </si>
  <si>
    <t xml:space="preserve">2. Report all payments for undelivered gas on line 5 and complete schedule 34 showing </t>
  </si>
  <si>
    <t xml:space="preserve">     particulars for gas prepayments.</t>
  </si>
  <si>
    <t>3. Minor items may be grouped by classes, showing number of such items.</t>
  </si>
  <si>
    <t xml:space="preserve">End of Year </t>
  </si>
  <si>
    <t>Nature of Prepayment</t>
  </si>
  <si>
    <t xml:space="preserve">                                                TOTAL (Account 165)</t>
  </si>
  <si>
    <t>OTHER CURRENT AND ACCRUED ASSETS (Accounts 172, 173, and 174)</t>
  </si>
  <si>
    <t>1.  Give a description and the amount of the principal items carried at the end of the</t>
  </si>
  <si>
    <t xml:space="preserve">     year in each of the accounts listed below.</t>
  </si>
  <si>
    <t>2.  Minor items may be grouped by classes, showing the number of items in each group.</t>
  </si>
  <si>
    <t>End Of Year</t>
  </si>
  <si>
    <t xml:space="preserve">  Line</t>
  </si>
  <si>
    <t xml:space="preserve">Rents Receivable (Account 172)                       </t>
  </si>
  <si>
    <t>TOTAL (Account 172)</t>
  </si>
  <si>
    <t>Accrued Utility Revenues  (Account 173)</t>
  </si>
  <si>
    <t>TOTAL (Account 173)</t>
  </si>
  <si>
    <t>Miscellaneous Current and Accrued Assets (Account 174)</t>
  </si>
  <si>
    <t>TOTAL (Account 174)</t>
  </si>
  <si>
    <t>Attach herein (following this page) the respondent's latest annual report to stockholders. If such a report is not prepared, but if audited annual financial statements on which a certified public accountant expresses an opinion are regularly prepared and distributed to bondholders, banking institutions or security analysts, submit that.</t>
  </si>
  <si>
    <t>If the respondent's annual report to stockholders or audited annual financial statements are prepared on a calendar year basis, the major financial statements contained therein, i.e., Balance Sheet, Income and Retained Earnings Statement and Statement of Cash Flows, shall be reconciled with the corresponding PSC and FERC statements. The reconciliation shall contain an explanation of all differences in reporting.</t>
  </si>
  <si>
    <t xml:space="preserve">      rendered at other than a 60-cycle frequency.  Identify exceptions to customary practices (i.e. the last two items in the preceding</t>
  </si>
  <si>
    <t xml:space="preserve">     responsibility of, the reporting utility.  In general when the territory served covers considerable area these subdivisions should</t>
  </si>
  <si>
    <t xml:space="preserve">      sentence) with applicable distribution areas.</t>
  </si>
  <si>
    <t xml:space="preserve">     be selected so that, from territorial and rate standpoints, the data reported will be of reasonable significance.  Entries in</t>
  </si>
  <si>
    <t xml:space="preserve">     column (a) should reflect the approximate geographical extent of the individual subdivision.</t>
  </si>
  <si>
    <t>3.  Entries in column (b) may be based on estimates and those in column (c) should exclude switching and voltage regulator stations.</t>
  </si>
  <si>
    <t xml:space="preserve">     Entries in columns (d) and (e) should not include services.</t>
  </si>
  <si>
    <t>Maximum</t>
  </si>
  <si>
    <t>Number of</t>
  </si>
  <si>
    <t>Street and Highway Lighting</t>
  </si>
  <si>
    <t>Coincident</t>
  </si>
  <si>
    <t>Power Units</t>
  </si>
  <si>
    <t>Miles of Conductor</t>
  </si>
  <si>
    <t xml:space="preserve">Miles of </t>
  </si>
  <si>
    <t>Number of Services</t>
  </si>
  <si>
    <t>Connected</t>
  </si>
  <si>
    <t>Distribution Area</t>
  </si>
  <si>
    <t>Demand - kW.</t>
  </si>
  <si>
    <t>(See instructions)</t>
  </si>
  <si>
    <t>Overhead</t>
  </si>
  <si>
    <t>Underground</t>
  </si>
  <si>
    <t>Duct</t>
  </si>
  <si>
    <t>Meters</t>
  </si>
  <si>
    <t>Lights</t>
  </si>
  <si>
    <t>44</t>
  </si>
  <si>
    <t>45</t>
  </si>
  <si>
    <t>deductions applicable thereto and the plant investment as of the end of the year within this State.</t>
  </si>
  <si>
    <t>8.     All entries shall be made in black or dark blue except those of a contrary or opposite nature, which</t>
  </si>
  <si>
    <t xml:space="preserve">should be made in red or enclosed in parentheses.  Inserts, if any, should be appropriately identified </t>
  </si>
  <si>
    <t>with the schedules to which they relate.</t>
  </si>
  <si>
    <t>9.     Insert the initials of the reporting utility and the year which the report covers in the space</t>
  </si>
  <si>
    <t>provided on each page.</t>
  </si>
  <si>
    <t>10.   Cents are to be omitted on all schedules except where they apply to averages and figures per unit</t>
  </si>
  <si>
    <t>where cents are important.  The amounts shown on all supporting schedules shall agree with the item</t>
  </si>
  <si>
    <t>in the statement they support.</t>
  </si>
  <si>
    <t>NYPSC 182-95</t>
  </si>
  <si>
    <t>LIST OF SCHEDULES</t>
  </si>
  <si>
    <t>SUPPLEMENTAL FILING FOR ELECTRIC AND GAS COMPANIES</t>
  </si>
  <si>
    <t>Title of Schedules</t>
  </si>
  <si>
    <t>Page No.</t>
  </si>
  <si>
    <t>(a)</t>
  </si>
  <si>
    <t>(b)</t>
  </si>
  <si>
    <t>General Section</t>
  </si>
  <si>
    <t>Reconciliation between FERC, PSC and</t>
  </si>
  <si>
    <t>Transmission and Compression of Gas by Others...............</t>
  </si>
  <si>
    <t xml:space="preserve">  Stockholders Annual Report................................................................................</t>
  </si>
  <si>
    <t>83-84</t>
  </si>
  <si>
    <t>Intrastate Revenues.....................................................................</t>
  </si>
  <si>
    <t>Data by Territorial Subdivisions/Cost Areas - Gas........................</t>
  </si>
  <si>
    <t>Transmission</t>
  </si>
  <si>
    <t xml:space="preserve">    accounts; in the case of a combination utility the refund shall be deemed to exceed 0.2% of operating</t>
  </si>
  <si>
    <t xml:space="preserve">    revenues if, after the refund is allocated among the gas, electric and steam departments in a manner</t>
  </si>
  <si>
    <t xml:space="preserve">    reflecting insofar as possible the extent to which the refund is related to each department's activities, </t>
  </si>
  <si>
    <t>MAINTENANCE OF MEAS. AND REG. STA. EQUIP. - GENERAL</t>
  </si>
  <si>
    <t>(890)</t>
  </si>
  <si>
    <t>MAINTENANCE OF MEAS. AND REG. STA. EQUIP. -INDUST.</t>
  </si>
  <si>
    <t>(891)</t>
  </si>
  <si>
    <t>MAINT. OF MEAS. AND REG. STA. EQUIP. - CITY GATE CHECK STA.</t>
  </si>
  <si>
    <t>(892)</t>
  </si>
  <si>
    <t>MAINTENANCE OF SERVICES</t>
  </si>
  <si>
    <t>(893)</t>
  </si>
  <si>
    <t>MAINTENANCE OF METERS AND HOUSE REGULATORS</t>
  </si>
  <si>
    <t>(894)</t>
  </si>
  <si>
    <t xml:space="preserve">          TOTAL DISTRIBUTION EXPENSES</t>
  </si>
  <si>
    <t>5. CUSTOMER ACCOUNTS EXPENSES</t>
  </si>
  <si>
    <t>(901)</t>
  </si>
  <si>
    <t>SUPERVISION</t>
  </si>
  <si>
    <t>(902)</t>
  </si>
  <si>
    <t>METER READING EXPENSES</t>
  </si>
  <si>
    <t>(903)</t>
  </si>
  <si>
    <t>CUSTOMER RECORDS AND COLLECTION EXPENSES</t>
  </si>
  <si>
    <t>(904)</t>
  </si>
  <si>
    <t>UNCOLLECTIBLE ACCOUNTS</t>
  </si>
  <si>
    <t>(905)</t>
  </si>
  <si>
    <t>MISCELLANEOUS CUSTOMER ACCOUNTS EXPENSES</t>
  </si>
  <si>
    <t xml:space="preserve">          TOTAL CUSTOMER ACCOUNTS EXPENSES</t>
  </si>
  <si>
    <t>76</t>
  </si>
  <si>
    <t>6. CUSTOMER SERVICE AND INFORMATIONAL EXPENSES</t>
  </si>
  <si>
    <t>(907)</t>
  </si>
  <si>
    <t xml:space="preserve">SUPERVISION </t>
  </si>
  <si>
    <t>(908)</t>
  </si>
  <si>
    <t>CUSTOMER ASSISTANCE EXPENSES</t>
  </si>
  <si>
    <t>(909)</t>
  </si>
  <si>
    <t>INFORMATIONAL AND INSTRUCTIONAL EXPENSES</t>
  </si>
  <si>
    <t>(910)</t>
  </si>
  <si>
    <t>MISCELLANEOUS CUST. SVC. AND INFORMATIONAL EXPENSES</t>
  </si>
  <si>
    <t xml:space="preserve">          TOTAL CUSTOMER SERVICE AND INFORMATION EXPENSES</t>
  </si>
  <si>
    <t>7. SALES EXPENSES</t>
  </si>
  <si>
    <t>(911)</t>
  </si>
  <si>
    <t>(912)</t>
  </si>
  <si>
    <t>DEMONSTRATING AND SELLING EXPENSES</t>
  </si>
  <si>
    <t>(913)</t>
  </si>
  <si>
    <t>ADVERTISING EXPENSES</t>
  </si>
  <si>
    <t>(916)</t>
  </si>
  <si>
    <t>MISCELLANEOUS SALES EXPENSES</t>
  </si>
  <si>
    <t xml:space="preserve">          TOTAL SALES EXPENSES</t>
  </si>
  <si>
    <t>8. ADMINISTRATIVE AND GENERAL EXPENSES</t>
  </si>
  <si>
    <t>(920)</t>
  </si>
  <si>
    <t>ADMINISTRATIVE AND GENERAL SALARIES</t>
  </si>
  <si>
    <t>(921)</t>
  </si>
  <si>
    <t>OFFICE SUPPLIES AND EXPENSES</t>
  </si>
  <si>
    <t>(922)</t>
  </si>
  <si>
    <t>(LESS) ADMINISTRATIVE EXPENSES TRANSFERRED - (CREDIT)</t>
  </si>
  <si>
    <t>(923)</t>
  </si>
  <si>
    <t>OUTSIDE SERVICES EMPLOYED</t>
  </si>
  <si>
    <t>(924)</t>
  </si>
  <si>
    <t>PROPERTY INSURANCE</t>
  </si>
  <si>
    <t>(925)</t>
  </si>
  <si>
    <t>INJURIES AND DAMAGES</t>
  </si>
  <si>
    <t>(926)</t>
  </si>
  <si>
    <t>EMPLOYEE PENSIONS AND BENEFITS</t>
  </si>
  <si>
    <t>(927)</t>
  </si>
  <si>
    <t>FRANCHISE REQUIREMENTS</t>
  </si>
  <si>
    <t>(928)</t>
  </si>
  <si>
    <t>REGULATORY COMMISSION EXPENSES</t>
  </si>
  <si>
    <t>(929)</t>
  </si>
  <si>
    <t>(LESS) DUPLICATE CHARGES - (CREDIT)</t>
  </si>
  <si>
    <t>(930.1)</t>
  </si>
  <si>
    <t>GENERAL ADVERTISING EXPENSES</t>
  </si>
  <si>
    <t>(930.2)</t>
  </si>
  <si>
    <t>MISCELLANEOUS GENERAL EXPENSES</t>
  </si>
  <si>
    <t>(931)</t>
  </si>
  <si>
    <t xml:space="preserve">     TOTAL OPERATION</t>
  </si>
  <si>
    <t>(932)</t>
  </si>
  <si>
    <t>MAINTENANCE OF GENERAL PLANT</t>
  </si>
  <si>
    <t xml:space="preserve">     TOTAL ADMINISTRATIVE AND GENERAL EXPENSES</t>
  </si>
  <si>
    <t xml:space="preserve">     TOTAL GAS OPERATION AND MAINTENANCE EXPENSES</t>
  </si>
  <si>
    <t>NUMBER OF GAS DEPARTMENT EMPLOYEES</t>
  </si>
  <si>
    <t>1. The data on number of employees should be reported for the payroll period ending nearest to October 31, or any payroll period ending 60 days before or after October 31.</t>
  </si>
  <si>
    <t>2. If the respondent's payroll for the reporting period includes any special construction personnel, include such employees on line 3, and show the number of such special construction employees in a footnote.</t>
  </si>
  <si>
    <t>Payroll Period ended (Date)</t>
  </si>
  <si>
    <t>Total Regular Full-Time Employees</t>
  </si>
  <si>
    <t>Total Part-Time and Temporary Employees</t>
  </si>
  <si>
    <t>Total Employees</t>
  </si>
  <si>
    <t>77</t>
  </si>
  <si>
    <t>PURCHASED GAS (Account 800 thru 805)</t>
  </si>
  <si>
    <t>1. Report below particulars of purchases for redistribution during the year.</t>
  </si>
  <si>
    <t>2. Minor purchases and borderline purchases, appropriately designated, may be grouped and entries in column (b) and (c) may be omitted.</t>
  </si>
  <si>
    <t>3. For manufactured gas, entries in column (d) should reflect the specific process to the extent such information is available.</t>
  </si>
  <si>
    <t>Contract</t>
  </si>
  <si>
    <t>Kind of gas</t>
  </si>
  <si>
    <t>or Service</t>
  </si>
  <si>
    <t>Point of</t>
  </si>
  <si>
    <t>and Average</t>
  </si>
  <si>
    <t>Purchased From</t>
  </si>
  <si>
    <t>Cl. No.</t>
  </si>
  <si>
    <t>Receipt</t>
  </si>
  <si>
    <t>Btu</t>
  </si>
  <si>
    <t>Cost</t>
  </si>
  <si>
    <t xml:space="preserve"> Totals (Account 800)</t>
  </si>
  <si>
    <t xml:space="preserve"> Totals (Account 800.1)</t>
  </si>
  <si>
    <t xml:space="preserve"> Totals (Account 801)</t>
  </si>
  <si>
    <t xml:space="preserve"> Totals (Account 802)</t>
  </si>
  <si>
    <t>78</t>
  </si>
  <si>
    <t>PURCHASED GAS (Account 800 thru 805) Continued</t>
  </si>
  <si>
    <t>Purchased from</t>
  </si>
  <si>
    <t xml:space="preserve"> Totals (Account 803)</t>
  </si>
  <si>
    <t xml:space="preserve"> Totals (Account 804)</t>
  </si>
  <si>
    <t xml:space="preserve"> Totals (Account 804.1)</t>
  </si>
  <si>
    <t xml:space="preserve"> Totals (Account 805)</t>
  </si>
  <si>
    <t xml:space="preserve"> Totals (Account 805.1)</t>
  </si>
  <si>
    <t>79</t>
  </si>
  <si>
    <t>CONTRACTS FOR PURCHASE OF GAS</t>
  </si>
  <si>
    <t>Account 190</t>
  </si>
  <si>
    <t>Account 281</t>
  </si>
  <si>
    <t>Account 282</t>
  </si>
  <si>
    <t>Account 283</t>
  </si>
  <si>
    <t>NYPSC 182-93</t>
  </si>
  <si>
    <t>21</t>
  </si>
  <si>
    <t>TEMPORARY INCOME TAX DIFFERENCES - SFAS 109</t>
  </si>
  <si>
    <t>Report below the accumulated deferred Federal income tax assets/liabilities, as of December 31 of the reporting year, that result</t>
  </si>
  <si>
    <t>purely from the implementation of SFAS - 109, "Accounting for Income Taxes", and in accordance with the Commission's associated</t>
  </si>
  <si>
    <t>Policy Statement (issued January 15, 1993) in Case 92-M-1005.</t>
  </si>
  <si>
    <t>AFUDC</t>
  </si>
  <si>
    <t>AFUDC - Net of Tax - Plant</t>
  </si>
  <si>
    <t>AFUDC - Equity Component - Plant</t>
  </si>
  <si>
    <t>Other Net of Tax Items (specify)</t>
  </si>
  <si>
    <t xml:space="preserve">the year to which the report applies.  At least one additional copy shall be retained in the files of </t>
  </si>
  <si>
    <t>the reporting utility.</t>
  </si>
  <si>
    <t xml:space="preserve">2.     All utility companies upon which this report form is served are required by statute to complete and </t>
  </si>
  <si>
    <t xml:space="preserve">to file the report.  The statute further provides that when any such report is defective or believed </t>
  </si>
  <si>
    <t>5. For any securities, notes, or accounts that were pledged, designate such securities, notes or accounts and in a footnote state the name of the pledgee and purpose of the pledge.</t>
  </si>
  <si>
    <t>6. If commission approval was required for any advance made or security acquired, designate such fact and in a  footnote give date of authorization and case number.</t>
  </si>
  <si>
    <t>7. Interest and dividend revenues from investments should be reported in column (g), including such revenues from securities disposed of during the year.</t>
  </si>
  <si>
    <t>8. In column (h) report for each investment disposed of during the year the gain or loss represented by the difference between cost of the investment ( or the other amount</t>
  </si>
  <si>
    <t xml:space="preserve">     at which carried in the books of account if different from cost) and the selling price therefor, not including any dividend or interest adjustment includible in column (g).</t>
  </si>
  <si>
    <t xml:space="preserve">Principal </t>
  </si>
  <si>
    <t>A. BALANCES AND CHANGES DURING YEAR</t>
  </si>
  <si>
    <t>(ACCOUNT 108)</t>
  </si>
  <si>
    <t xml:space="preserve"> Balance beginning of year</t>
  </si>
  <si>
    <t xml:space="preserve"> Depreciation provisions for year, charged to:</t>
  </si>
  <si>
    <t xml:space="preserve">     (403) Depreciation expense</t>
  </si>
  <si>
    <t xml:space="preserve">     (413) Exp. of Gas Plt. Leas. to Others</t>
  </si>
  <si>
    <t xml:space="preserve">     Transportation expenses - clearing</t>
  </si>
  <si>
    <t xml:space="preserve">          Other clearing accounts</t>
  </si>
  <si>
    <t xml:space="preserve">          Other accounts (specify):</t>
  </si>
  <si>
    <t xml:space="preserve">          Total depreciation provisions for year</t>
  </si>
  <si>
    <t xml:space="preserve"> Net charges for plant retired:</t>
  </si>
  <si>
    <t xml:space="preserve">     Book cost of plant retired</t>
  </si>
  <si>
    <t xml:space="preserve">     Cost of Removal</t>
  </si>
  <si>
    <t xml:space="preserve">     Salvage (credit)</t>
  </si>
  <si>
    <t xml:space="preserve">          Net charges for plant retired</t>
  </si>
  <si>
    <t xml:space="preserve"> Other debit or credit items (describe):</t>
  </si>
  <si>
    <t xml:space="preserve"> Balance end of year</t>
  </si>
  <si>
    <t>B. BALANCES AT END OF YEAR ACCORDING TO FUNCTIONAL CLASSIFICATIONS</t>
  </si>
  <si>
    <t xml:space="preserve"> Production - Manufactured Gas</t>
  </si>
  <si>
    <t xml:space="preserve"> Production and Gathering - Natural Gas</t>
  </si>
  <si>
    <t xml:space="preserve"> Products Extraction - Natural Gas</t>
  </si>
  <si>
    <t xml:space="preserve"> Underground Gas Storage</t>
  </si>
  <si>
    <t xml:space="preserve"> Other Gas Storage</t>
  </si>
  <si>
    <t xml:space="preserve"> Base Load LNG Terminating and Procurement</t>
  </si>
  <si>
    <t xml:space="preserve"> Transmission</t>
  </si>
  <si>
    <t xml:space="preserve"> Distribution</t>
  </si>
  <si>
    <t xml:space="preserve"> General</t>
  </si>
  <si>
    <t xml:space="preserve"> Total</t>
  </si>
  <si>
    <t>63</t>
  </si>
  <si>
    <t>GAS OPERATING REVENUES (Account 400)</t>
  </si>
  <si>
    <t>* If book cost is different from cost to respondent, give cost to respondent in a footnote and explain difference.</t>
  </si>
  <si>
    <t>Furnish a summary statement for each of the accounts listed here for each department and for</t>
  </si>
  <si>
    <t xml:space="preserve">description and amounts, of transactions earned through each such account and, except to the extent that the </t>
  </si>
  <si>
    <t>information is shown elsewhere in this report, opening and closing balances.  If any of the property involved</t>
  </si>
  <si>
    <t xml:space="preserve">has an income producing status during the year, the gross income and applicable expenses (suitably subdivided) </t>
  </si>
  <si>
    <t xml:space="preserve">should be reported.   </t>
  </si>
  <si>
    <t>*  Specify in the space below the reason(s) for any difference between the amounts reported</t>
  </si>
  <si>
    <t xml:space="preserve">    on lines 23(b) and 24(b).</t>
  </si>
  <si>
    <t>Other</t>
  </si>
  <si>
    <t>Miscellaneous Data................................................................</t>
  </si>
  <si>
    <t>Temporary Income Tax Differences - SFAS 109.............</t>
  </si>
  <si>
    <t>Extraordinary Items.....................................................................</t>
  </si>
  <si>
    <t>Employee Protective Plans........................................................</t>
  </si>
  <si>
    <t>Analysis of Pension Costs........................................................</t>
  </si>
  <si>
    <t>26-27</t>
  </si>
  <si>
    <t>Analysis of Pension Settlements, Curtailments and</t>
  </si>
  <si>
    <t xml:space="preserve">    Terminations............................................................................</t>
  </si>
  <si>
    <t>28-29</t>
  </si>
  <si>
    <t>Analysis of OPEB Cost, Funding and Deferrals..................</t>
  </si>
  <si>
    <t>30-33</t>
  </si>
  <si>
    <t>Electric Section</t>
  </si>
  <si>
    <t>Sales of Electricity by Communities.........................................</t>
  </si>
  <si>
    <t>40-41</t>
  </si>
  <si>
    <t>42</t>
  </si>
  <si>
    <t>Data by Territorial Subdivisions - Electric..............................</t>
  </si>
  <si>
    <t>43</t>
  </si>
  <si>
    <t>Distribution System....................................................................</t>
  </si>
  <si>
    <t>44-45</t>
  </si>
  <si>
    <t>Gas Section</t>
  </si>
  <si>
    <t>60-62</t>
  </si>
  <si>
    <t>Sales of Natural Gas by Communities......................................</t>
  </si>
  <si>
    <t>65-66</t>
  </si>
  <si>
    <t>Sales for Resale.........................................................................</t>
  </si>
  <si>
    <t>Revenue from Transportation of Gas of Others..................</t>
  </si>
  <si>
    <t xml:space="preserve">       Specify: Own production (give production area, see Uniform System of Accounts);</t>
  </si>
  <si>
    <t xml:space="preserve">       average system purchases; specific purchases (state which purchases)</t>
  </si>
  <si>
    <t xml:space="preserve">  Does cost of gas delivered to storage include any expenses for use of respondent's</t>
  </si>
  <si>
    <t xml:space="preserve">      d. an event that significantly reduces the expected of years future service for present employees who are entitled</t>
  </si>
  <si>
    <t xml:space="preserve">     Expected return   </t>
  </si>
  <si>
    <t>Exchange of Gas Transactions.................................................</t>
  </si>
  <si>
    <t>NYPSC 182-96</t>
  </si>
  <si>
    <t xml:space="preserve">RECONCILIATION BETWEEN FERC, PSC AND STOCKHOLDER'S </t>
  </si>
  <si>
    <t>LNG PROCESSING TERMINAL LABOR AND EXPENSES</t>
  </si>
  <si>
    <t>(844.3)</t>
  </si>
  <si>
    <t>LIQUEFACTION PROCESSING LABOR AND EXPENSES</t>
  </si>
  <si>
    <t>(844.4)</t>
  </si>
  <si>
    <t>LIQUEFACTION TRANSPORTATION LABOR AND EXPENSES</t>
  </si>
  <si>
    <t>(844.5)</t>
  </si>
  <si>
    <t>MEASURING AND REGULATING LABOR AND EXPENSES</t>
  </si>
  <si>
    <t>(844.6)</t>
  </si>
  <si>
    <t>COMPRESSOR STATION LABOR AND EXPENSES</t>
  </si>
  <si>
    <t>(844.7)</t>
  </si>
  <si>
    <t>COMMUNICATION SYSTEM EXPENSES</t>
  </si>
  <si>
    <t>(844.8)</t>
  </si>
  <si>
    <t>SYSTEM CONTROL AND LOAD DISPATCHING</t>
  </si>
  <si>
    <t>(845.1)</t>
  </si>
  <si>
    <t>(845.2)</t>
  </si>
  <si>
    <t>(845.3)</t>
  </si>
  <si>
    <t>(845.4)</t>
  </si>
  <si>
    <t>DEMURRAGE CHARGES</t>
  </si>
  <si>
    <t>(845.5)</t>
  </si>
  <si>
    <t>(LESS) WHARFAGE RECEIPTS -- CREDIT</t>
  </si>
  <si>
    <t>(845.6)</t>
  </si>
  <si>
    <t>PROCESSING LIQUEFIED OR VAPORIZED GAS BY OTHERS</t>
  </si>
  <si>
    <t>(846.1)</t>
  </si>
  <si>
    <t>(846.2)</t>
  </si>
  <si>
    <t>(847.1)</t>
  </si>
  <si>
    <t>(847.2)</t>
  </si>
  <si>
    <t>(847.3)</t>
  </si>
  <si>
    <t>MAINTENANCE OF LNG PROCESSING TERMINAL EQUIPMENT</t>
  </si>
  <si>
    <t>(847.4)</t>
  </si>
  <si>
    <t>MAINTENANCE OF LNG TRANSPORTATION EQUIPMENT</t>
  </si>
  <si>
    <t>(847.5)</t>
  </si>
  <si>
    <t>(847.6)</t>
  </si>
  <si>
    <t>MAINTENANCE OF COMPRESSOR STATION EQUIPMENT</t>
  </si>
  <si>
    <t>(847.7)</t>
  </si>
  <si>
    <t>MAINTENANCE OF COMMUNICATION EQUIPMENT</t>
  </si>
  <si>
    <t>(847.8)</t>
  </si>
  <si>
    <t xml:space="preserve">          TOTAL LIQ. NAT. GAS TERMINALING AND PROCESSING EXP.</t>
  </si>
  <si>
    <t xml:space="preserve">          TOTAL NATURAL GAS STORAGE</t>
  </si>
  <si>
    <t>3. TRANSMISSION EXPENSES</t>
  </si>
  <si>
    <t>(850)</t>
  </si>
  <si>
    <t>(851)</t>
  </si>
  <si>
    <t>(852)</t>
  </si>
  <si>
    <t>(853)</t>
  </si>
  <si>
    <t>(854)</t>
  </si>
  <si>
    <t>GAS FOR COMPRESSOR STATION FUEL</t>
  </si>
  <si>
    <t>(855)</t>
  </si>
  <si>
    <t>OTHER FUEL AND POWER FOR COMPRESSOR STATIONS</t>
  </si>
  <si>
    <t>(856)</t>
  </si>
  <si>
    <t>MAINS EXPENSES</t>
  </si>
  <si>
    <t>(857)</t>
  </si>
  <si>
    <t>(858)</t>
  </si>
  <si>
    <t>TRANSMISSION AND COMPRESSION OF GAS BY OTHERS</t>
  </si>
  <si>
    <t>(859)</t>
  </si>
  <si>
    <t>(860)</t>
  </si>
  <si>
    <t>75</t>
  </si>
  <si>
    <t>3. TRANSMISSION EXPENSES (Continued)</t>
  </si>
  <si>
    <t>(861)</t>
  </si>
  <si>
    <t>(862)</t>
  </si>
  <si>
    <t>(863)</t>
  </si>
  <si>
    <t>MAINTENANCE OF MAINS</t>
  </si>
  <si>
    <t>(864)</t>
  </si>
  <si>
    <t>(865)</t>
  </si>
  <si>
    <t>MAINTENANCE OF MEASURING AND REG. STATION EQUIP.</t>
  </si>
  <si>
    <t>(866)</t>
  </si>
  <si>
    <t>(867)</t>
  </si>
  <si>
    <t xml:space="preserve">          TOTAL TRANSMISSION EXPENSES</t>
  </si>
  <si>
    <t>4. DISTRIBUTION EXPENSES</t>
  </si>
  <si>
    <t>(870)</t>
  </si>
  <si>
    <t>(871)</t>
  </si>
  <si>
    <t xml:space="preserve">DISTRIBUTION LOAD DISPATCHING </t>
  </si>
  <si>
    <t>(872)</t>
  </si>
  <si>
    <t>(873)</t>
  </si>
  <si>
    <t>(874)</t>
  </si>
  <si>
    <t>MAINS AND SERVICES EXPENSES</t>
  </si>
  <si>
    <t>(875)</t>
  </si>
  <si>
    <t>MEASURING AND REGULATING STATION EXPENSES - GENERAL</t>
  </si>
  <si>
    <t>(876)</t>
  </si>
  <si>
    <t>MEASURING AND REGULATING STATION EXPENSES - INDUST.</t>
  </si>
  <si>
    <t>(877)</t>
  </si>
  <si>
    <t>MEAS. AND REG. STATION EXP. - CITY GATE CHECK STATION</t>
  </si>
  <si>
    <t>(878)</t>
  </si>
  <si>
    <t>METER AND HOUSE REGULATOR EXPENSES</t>
  </si>
  <si>
    <t>(879)</t>
  </si>
  <si>
    <t>CUSTOMER INSTALLATIONS EXPENSES</t>
  </si>
  <si>
    <t>(880)</t>
  </si>
  <si>
    <t>(881)</t>
  </si>
  <si>
    <t>(885)</t>
  </si>
  <si>
    <t>(886)</t>
  </si>
  <si>
    <t>(887)</t>
  </si>
  <si>
    <t>(888)</t>
  </si>
  <si>
    <t>(889)</t>
  </si>
  <si>
    <t xml:space="preserve">   b. the cost of the settlement</t>
  </si>
  <si>
    <t xml:space="preserve">   c. the amount of PBO settled</t>
  </si>
  <si>
    <t>28-A</t>
  </si>
  <si>
    <t>ANALYSIS OF OPEB COSTS, FUNDING AND DEFERRALS</t>
  </si>
  <si>
    <t>Report on pages ** through **, the requested data concerning Postretirement Benefits Other than Pensions</t>
  </si>
  <si>
    <t>Energy Conservation and Renewable Projects........................................</t>
  </si>
  <si>
    <t>Compressor Stations...............................................................................</t>
  </si>
  <si>
    <t>Energy Conservation and Renewables Projects</t>
  </si>
  <si>
    <t>A. Show in column (a) the programs initiated, continued or concluded during the year, separately for electric operations</t>
  </si>
  <si>
    <t xml:space="preserve">     and gas operations, for the following types of programs:</t>
  </si>
  <si>
    <t xml:space="preserve">          T&amp;MD - Technology and Market Development (formerly SBC)</t>
  </si>
  <si>
    <t xml:space="preserve">          EEPS - Energy Efficiency Portfolio Standard</t>
  </si>
  <si>
    <t xml:space="preserve">          RPS - Renewable Portfolio Standard</t>
  </si>
  <si>
    <t xml:space="preserve">          Other Internal Company Programs</t>
  </si>
  <si>
    <t>B.  Show in column (b) all revenue collected during the current year and the account number the revenue was recorded to.</t>
  </si>
  <si>
    <t>C.  Show in column (c) all expense charged during the current year and the account number the expense was recorded to.</t>
  </si>
  <si>
    <t>D.  Show in column (d) any amounts transferred out to third parties and the account number recorded to, and identify the third party.</t>
  </si>
  <si>
    <t>E.  Show on line 42 the amount of any incentives earned by the Company and approved by the Commission during the year related</t>
  </si>
  <si>
    <t xml:space="preserve">      to energy conservation or renewables projects.  Provide a description of the incentive.</t>
  </si>
  <si>
    <t>(c )</t>
  </si>
  <si>
    <t>Revenue Collected</t>
  </si>
  <si>
    <t>Expense Charged</t>
  </si>
  <si>
    <t>Funds Transferred Out</t>
  </si>
  <si>
    <t>Cumulative Unencumbered Collections</t>
  </si>
  <si>
    <t xml:space="preserve">Project  </t>
  </si>
  <si>
    <t>To Third Parties</t>
  </si>
  <si>
    <t>Acct No.</t>
  </si>
  <si>
    <t>Classify Account 106 according to prescribed accounts, on an estimated basis if necessary, and include the entries in</t>
  </si>
  <si>
    <t>column (c). Also to be included in column (c) are entries for reversals of tentative distributions of prior year reported</t>
  </si>
  <si>
    <t>in column (b). Likewise, if the respondent has a significant amount of plant retirements which have not been classified</t>
  </si>
  <si>
    <t>to primary accounts at the end of the year, include in column (d) a tentative distribution of such retirements, on an</t>
  </si>
  <si>
    <t>estimated basis, with appropriate contra entry to the account for accumulated depreciation provision. Include also in</t>
  </si>
  <si>
    <t>column (d) reversals of tentative distributions of prior year's unclassified retirements. Attach supplemental statement</t>
  </si>
  <si>
    <t>showing the account distributions of these tentative classifications in columns (c) and (d), including the reversals of</t>
  </si>
  <si>
    <t>the prior years tentative account distributions of these amounts. Careful observance of the above instructions and the</t>
  </si>
  <si>
    <t>texts of Account 101 and 106 will avoid serious omissions of respondent's reported amount for plant actually in service</t>
  </si>
  <si>
    <t>at end of year.</t>
  </si>
  <si>
    <t>Show in column (f) reclassifications or transfers within utility plant accounts. Include also in column (f) the additions</t>
  </si>
  <si>
    <t>or reductions of primary account classifications arising from distribution of amounts initially recorded in Account</t>
  </si>
  <si>
    <t>102. In showing the clearance of Account 102, include in column (e) the amounts with respect to accumulated provision</t>
  </si>
  <si>
    <t>for depreciation, acquisition adjustments, etc., and show in column (f) only the offset to the debits or credits to</t>
  </si>
  <si>
    <t>primary account classifications.</t>
  </si>
  <si>
    <t>ADJUSTMENTS</t>
  </si>
  <si>
    <t>TRANSFERS</t>
  </si>
  <si>
    <t>(339)</t>
  </si>
  <si>
    <t>Asset Retirement Costs for Natural Gas Production and Gathering Plant</t>
  </si>
  <si>
    <t>(348)</t>
  </si>
  <si>
    <t>Asset Retirement Costs for Products Extraction Plant</t>
  </si>
  <si>
    <t>(358)</t>
  </si>
  <si>
    <t>Asset Retirement Costs for Underground Storage Plant</t>
  </si>
  <si>
    <t>(363.6)</t>
  </si>
  <si>
    <t>Asset Retirement Costs for Other Storage Plant</t>
  </si>
  <si>
    <t>(364.9)</t>
  </si>
  <si>
    <t>Asset Retirement Costs for Base Load Liquefied Natural Gas Terminating and Processing Plant</t>
  </si>
  <si>
    <t>(372)</t>
  </si>
  <si>
    <t>Asset Retirement Costs for Transmission Plant</t>
  </si>
  <si>
    <t>(388)</t>
  </si>
  <si>
    <t>Asset Retirement Costs for Distribution Plant</t>
  </si>
  <si>
    <t>(399.1)</t>
  </si>
  <si>
    <t>Asset Retirement Costs for General Plant</t>
  </si>
  <si>
    <t xml:space="preserve">     progress at year end in the appropriate functional classifications.</t>
  </si>
  <si>
    <t>4.  Show separately interest credits under a sinking fund or similar method of depreciation accounting.</t>
  </si>
  <si>
    <t>5.  At lines 7 and 14, add rows as necessary to report all data. Additional rows should be numbered in sequence, e.g., 7.01, 7.02, etc.</t>
  </si>
  <si>
    <t xml:space="preserve">     Book Cost of Asset Retirement Costs</t>
  </si>
  <si>
    <t>(c+d+e)</t>
  </si>
  <si>
    <t>GAS PLANT HELD FOR</t>
  </si>
  <si>
    <t>GAS PLANT LEASED</t>
  </si>
  <si>
    <t>FUTURE USE</t>
  </si>
  <si>
    <t>TO OTHERS</t>
  </si>
  <si>
    <t>Expense for</t>
  </si>
  <si>
    <t>Asset</t>
  </si>
  <si>
    <t>Retirement</t>
  </si>
  <si>
    <t>Costs</t>
  </si>
  <si>
    <t>(Account 403.1)</t>
  </si>
  <si>
    <t>COMPRESSOR STATIONS</t>
  </si>
  <si>
    <t>Report below details concerning compressor stations. Use the following subheadings: field compressor stations, products extraction compressor stations, underground storage compressor stations, transmission compressor stations, distribution compressor stations, and other compressor stations.</t>
  </si>
  <si>
    <t>For column (a), indicate the production areas where such stations are used. Group relatively small field compressor stations by production areas. Show the number of stations grouped. Identify any station held under a title other than full ownership. State in a footnote the name of owner or co-owner, the</t>
  </si>
  <si>
    <t>nature of respondent's title, and percent of ownership if jointly owned.  Designate any station that was not operated during the past year. State in a footnote whether the book cost of such station has been retired in the books of account, or what disposition of the station and its book cost are contemplated.</t>
  </si>
  <si>
    <t>Designate any compressor units in transmission compressor stations installed and put into operation during the year and show in a footnote each unit's size and the date the unit was placed in operation.</t>
  </si>
  <si>
    <t>For column (e), include the type of fuel or power, if other than natural gas. If two types of fuel or power are used, show separate entries for natural gas and the other fuel or power.</t>
  </si>
  <si>
    <t>Operational Data</t>
  </si>
  <si>
    <t>(except depreciation</t>
  </si>
  <si>
    <t>Gas for</t>
  </si>
  <si>
    <t>Electricity for</t>
  </si>
  <si>
    <t>Certified</t>
  </si>
  <si>
    <t>and taxes)</t>
  </si>
  <si>
    <t>Compressor</t>
  </si>
  <si>
    <t>Total Compressor</t>
  </si>
  <si>
    <t>Compressors</t>
  </si>
  <si>
    <t>Station</t>
  </si>
  <si>
    <t>Units at</t>
  </si>
  <si>
    <t>Horsepower</t>
  </si>
  <si>
    <t>Plant Cost</t>
  </si>
  <si>
    <t>Fuel in Dth</t>
  </si>
  <si>
    <t>Station in kWh</t>
  </si>
  <si>
    <t>Hours of Operation</t>
  </si>
  <si>
    <t>Operated at Time</t>
  </si>
  <si>
    <t>Peak</t>
  </si>
  <si>
    <t>Name of Station and Location</t>
  </si>
  <si>
    <t>for Each Station</t>
  </si>
  <si>
    <t>Power</t>
  </si>
  <si>
    <t>During Year</t>
  </si>
  <si>
    <t>of Station Peak</t>
  </si>
  <si>
    <t>1.  The following instructions generally apply to the annual version of these pages. Do not report quarterly data in columns (e), (g), (h) and (i).  Unbilled revenues and Dth related to</t>
  </si>
  <si>
    <t xml:space="preserve">     unbilled revenues need not be reported separately as required in the annual version of these pages. </t>
  </si>
  <si>
    <t>9.  For lines 3, 4, 5 and 6, see pages 70 and 71 for amounts relating to unbilled revenue by accounts.</t>
  </si>
  <si>
    <t>10.  Include unmetered sales.  Provide details of such sales in a footnote.</t>
  </si>
  <si>
    <t xml:space="preserve">     TOTAL Sales to Ultimate Consumers</t>
  </si>
  <si>
    <t>Bundled</t>
  </si>
  <si>
    <t xml:space="preserve">     TOTAL Revenues Net of Provision for Refunds</t>
  </si>
  <si>
    <t xml:space="preserve">  Residential Sales</t>
  </si>
  <si>
    <t xml:space="preserve">  Commercial and Industrial Sales</t>
  </si>
  <si>
    <t xml:space="preserve">    Small (or Commercial) (See Instr. 8)</t>
  </si>
  <si>
    <t xml:space="preserve">    Large (or Industrial) (See Instr. 8)</t>
  </si>
  <si>
    <t>Pg 64, L 27 (b)</t>
  </si>
  <si>
    <t>Pg 64, L 29 (b)</t>
  </si>
  <si>
    <t>Pg 64, L 30 (b)</t>
  </si>
  <si>
    <t>Pg 64, L 27 (f)</t>
  </si>
  <si>
    <t>Pg 64, L 29 (f)</t>
  </si>
  <si>
    <t>Pg 64, L 30 (f)</t>
  </si>
  <si>
    <t>Provide separate headings and totals for Accounts 145, Notes Receivable from Associated Companies.</t>
  </si>
  <si>
    <t>Include in column (f) interest recorded as income during the year, including interest on notes held any time during the year.</t>
  </si>
  <si>
    <t>Provide separate totals for Accounts 233, Notes Payable to Associated Companies.</t>
  </si>
  <si>
    <t>Include in Column (f) the amount of any interest expense during the year on notes that were paid before the end of the year.</t>
  </si>
  <si>
    <r>
      <t>If collateral has been pledged as security to the payment of any note</t>
    </r>
    <r>
      <rPr>
        <sz val="12"/>
        <rFont val="Arial"/>
        <family val="2"/>
      </rPr>
      <t>, describe such collateral.</t>
    </r>
  </si>
  <si>
    <r>
      <t>PAYABLES TO ASSOCIATED COMPANIES (ACCOUNT 233</t>
    </r>
    <r>
      <rPr>
        <b/>
        <sz val="12"/>
        <rFont val="Arial"/>
        <family val="2"/>
      </rPr>
      <t>)</t>
    </r>
  </si>
  <si>
    <t>or individual (other than for services as an employee or for payments made for medical and related services) amounting to more than $250,000,</t>
  </si>
  <si>
    <t>including payments for legislative services, except those which should be reported in Account 426.4, Expenditures for Certain Civic, Political and</t>
  </si>
  <si>
    <t>Related Activities.</t>
  </si>
  <si>
    <t xml:space="preserve">     TOTAL Products Extraction Plant (Enter Total of lines 29 thru 37)</t>
  </si>
  <si>
    <t xml:space="preserve">     TOTAL Nat. Gas Production Plant (Enter Total of lines 27 and 38)</t>
  </si>
  <si>
    <t>TOTAL Production Plant (Enter Total of lines 39 and 40)</t>
  </si>
  <si>
    <t>GAS PLANT IN SERVICE (Accounts 101, 102, 103, and 106)</t>
  </si>
  <si>
    <t>1.  Explain in a footnote any important adjustments during year.</t>
  </si>
  <si>
    <t xml:space="preserve">     </t>
  </si>
  <si>
    <t xml:space="preserve">     reported for gas plant in service, pages 60-62, column (d) exclusive of retirements of nondepreciable property.</t>
  </si>
  <si>
    <t>2. Explain in a footnote any difference between the amount for book cost of plant retired, line 14, column (c) and that</t>
  </si>
  <si>
    <t>3. The provisions of account 108 of the Uniform System of Accounts require that retirements of depreciable plant</t>
  </si>
  <si>
    <t xml:space="preserve">     be recorded when such plant is removed from service.  If the respondent has a significant amount of plant</t>
  </si>
  <si>
    <t xml:space="preserve">     retired at year end which has not been recorded and/or classified to the various reserve functional</t>
  </si>
  <si>
    <t xml:space="preserve">     classifications, make preliminary closing entries to tentatively functionalize the book cost of the plant retired.</t>
  </si>
  <si>
    <t xml:space="preserve">     In addition, include all costs included in retirement work in</t>
  </si>
  <si>
    <t xml:space="preserve">     (403.1) Depreciation expense for Asset Retirement Costs</t>
  </si>
  <si>
    <t>2.  Report below gas operating revenues for the year for each account.</t>
  </si>
  <si>
    <t>3.  Natural gas means either natural gas unmixed or any mixture of natural and manufactured gas.</t>
  </si>
  <si>
    <t>4.  Number of customers, columns (h) and (i), should be reported on the basis of meters, plus number of flat rate accounts, except that where separate meter readings are added for billing purposes,</t>
  </si>
  <si>
    <t>5.  If increase or decrease from preceding year columns (e), (g) and (i) are not derived from previously reported figures, explain any inconsistencies in a footnote.</t>
  </si>
  <si>
    <t>6.  Quantities of natural gas sold should be reported in Dth.  If billings are on a therm basis, the B.t.u. content of the gas sold should be given, and the sales converted to Dth. for the purpose of this report.</t>
  </si>
  <si>
    <t>7.  Disclose amounts of $250,000 or greater in a footnote for accounts 488 and 495.</t>
  </si>
  <si>
    <t>8.  Commercial and Industrial Sales, Account 481, should be classified according to the basis of classification (Small or Commercial, and Large or Industrial) regularly used by the respondent.</t>
  </si>
  <si>
    <r>
      <t xml:space="preserve">     Small (or Commercial) (See Instr. </t>
    </r>
    <r>
      <rPr>
        <sz val="12"/>
        <rFont val="Arial"/>
        <family val="2"/>
      </rPr>
      <t>8)</t>
    </r>
  </si>
  <si>
    <r>
      <t xml:space="preserve">     Large (or Industrial) (See Instr. </t>
    </r>
    <r>
      <rPr>
        <sz val="12"/>
        <rFont val="Arial"/>
        <family val="2"/>
      </rPr>
      <t>8)</t>
    </r>
  </si>
  <si>
    <r>
      <t xml:space="preserve">SALES </t>
    </r>
    <r>
      <rPr>
        <b/>
        <sz val="11"/>
        <rFont val="Arial"/>
        <family val="2"/>
      </rPr>
      <t>BY RATE SCHEDULES</t>
    </r>
  </si>
  <si>
    <t>1. Report below for each rate schedule in effect during the year the Dth of gas sold and/or distribution of gas sold to others, revenue, average number of</t>
  </si>
  <si>
    <r>
      <t xml:space="preserve">     customers, average Dth per customer and average revenue per Dth</t>
    </r>
    <r>
      <rPr>
        <strike/>
        <sz val="11"/>
        <rFont val="Arial"/>
        <family val="2"/>
      </rPr>
      <t>.</t>
    </r>
    <r>
      <rPr>
        <sz val="11"/>
        <rFont val="Arial"/>
        <family val="2"/>
      </rPr>
      <t>, excluding data for Sales for Resale which is reported on page 67.</t>
    </r>
  </si>
  <si>
    <t>SALES BY RATE SCHEDULES (Continued)</t>
  </si>
  <si>
    <r>
      <t xml:space="preserve">SALES </t>
    </r>
    <r>
      <rPr>
        <b/>
        <sz val="11"/>
        <rFont val="Arial"/>
        <family val="2"/>
      </rPr>
      <t>BY RATE SCHEDULES (Continued)</t>
    </r>
  </si>
  <si>
    <t>Pg 64, L 3 (b)</t>
  </si>
  <si>
    <t>Pg 64, L 5 (b)</t>
  </si>
  <si>
    <t>Pg 64, L 6 (b)</t>
  </si>
  <si>
    <t>Pg 64, L 7, 8 (b)</t>
  </si>
  <si>
    <t>Pg 64, L 10 (b)</t>
  </si>
  <si>
    <t>Pg 64, L 24-26, 35 (b)</t>
  </si>
  <si>
    <t>Pg 64, L 15-22 (b)</t>
  </si>
  <si>
    <t>Pg 64, L 3 (f)</t>
  </si>
  <si>
    <t>Pg 64, L 5 (f)</t>
  </si>
  <si>
    <t>Pg 64, L 6 (f)</t>
  </si>
  <si>
    <t>Pg 64, L 7, 8 (f)</t>
  </si>
  <si>
    <t>Pg 64, L 10 (f)</t>
  </si>
  <si>
    <t>Pg 64, L 24-26, 35 (f)</t>
  </si>
  <si>
    <t>Pg 64, L 15-22 (f)</t>
  </si>
  <si>
    <t>Pg 64, L 3 (h)</t>
  </si>
  <si>
    <t>Pg 64, L 5 (h)</t>
  </si>
  <si>
    <t>Pg 64, L 6 (h)</t>
  </si>
  <si>
    <t>Pg 64, L 7, 8 (h)</t>
  </si>
  <si>
    <t>Pg 64, L 10 (h)</t>
  </si>
  <si>
    <r>
      <t xml:space="preserve">Pg </t>
    </r>
    <r>
      <rPr>
        <sz val="12"/>
        <rFont val="Arial"/>
        <family val="2"/>
      </rPr>
      <t>95, L 21 (c)</t>
    </r>
  </si>
  <si>
    <r>
      <t xml:space="preserve">Pg </t>
    </r>
    <r>
      <rPr>
        <sz val="12"/>
        <rFont val="Arial"/>
        <family val="2"/>
      </rPr>
      <t>95, L 13 (c)</t>
    </r>
  </si>
  <si>
    <r>
      <t xml:space="preserve">Pg </t>
    </r>
    <r>
      <rPr>
        <sz val="12"/>
        <rFont val="Arial"/>
        <family val="2"/>
      </rPr>
      <t>95, L 50 (c)</t>
    </r>
  </si>
  <si>
    <r>
      <t xml:space="preserve">Pg </t>
    </r>
    <r>
      <rPr>
        <sz val="12"/>
        <rFont val="Arial"/>
        <family val="2"/>
      </rPr>
      <t>95, L 32 (c)</t>
    </r>
  </si>
  <si>
    <r>
      <t xml:space="preserve">Pg 60, L 5 </t>
    </r>
    <r>
      <rPr>
        <sz val="12"/>
        <color indexed="12"/>
        <rFont val="Arial"/>
        <family val="2"/>
      </rPr>
      <t>(g)</t>
    </r>
  </si>
  <si>
    <r>
      <t xml:space="preserve">Pg 60, L </t>
    </r>
    <r>
      <rPr>
        <sz val="12"/>
        <color indexed="12"/>
        <rFont val="Arial"/>
        <family val="2"/>
      </rPr>
      <t xml:space="preserve">40 </t>
    </r>
    <r>
      <rPr>
        <sz val="12"/>
        <color indexed="12"/>
        <rFont val="Arial"/>
        <family val="2"/>
      </rPr>
      <t>(g)</t>
    </r>
  </si>
  <si>
    <r>
      <t xml:space="preserve">Pg 60, L </t>
    </r>
    <r>
      <rPr>
        <sz val="12"/>
        <color indexed="12"/>
        <rFont val="Arial"/>
        <family val="2"/>
      </rPr>
      <t xml:space="preserve">39 </t>
    </r>
    <r>
      <rPr>
        <sz val="12"/>
        <color indexed="12"/>
        <rFont val="Arial"/>
        <family val="2"/>
      </rPr>
      <t>(g)</t>
    </r>
  </si>
  <si>
    <r>
      <t xml:space="preserve">Pg 61, L </t>
    </r>
    <r>
      <rPr>
        <sz val="12"/>
        <color indexed="12"/>
        <rFont val="Arial"/>
        <family val="2"/>
      </rPr>
      <t xml:space="preserve">57 </t>
    </r>
    <r>
      <rPr>
        <sz val="12"/>
        <color indexed="12"/>
        <rFont val="Arial"/>
        <family val="2"/>
      </rPr>
      <t>(g)</t>
    </r>
  </si>
  <si>
    <r>
      <t xml:space="preserve">Pg 61, L </t>
    </r>
    <r>
      <rPr>
        <sz val="12"/>
        <color indexed="12"/>
        <rFont val="Arial"/>
        <family val="2"/>
      </rPr>
      <t xml:space="preserve">69, </t>
    </r>
    <r>
      <rPr>
        <sz val="12"/>
        <color indexed="12"/>
        <rFont val="Arial"/>
        <family val="2"/>
      </rPr>
      <t xml:space="preserve">82 </t>
    </r>
    <r>
      <rPr>
        <sz val="12"/>
        <color indexed="12"/>
        <rFont val="Arial"/>
        <family val="2"/>
      </rPr>
      <t>(g)</t>
    </r>
  </si>
  <si>
    <r>
      <t xml:space="preserve">Pg </t>
    </r>
    <r>
      <rPr>
        <sz val="12"/>
        <color indexed="12"/>
        <rFont val="Arial"/>
        <family val="2"/>
      </rPr>
      <t xml:space="preserve">61, L </t>
    </r>
    <r>
      <rPr>
        <sz val="12"/>
        <color indexed="12"/>
        <rFont val="Arial"/>
        <family val="2"/>
      </rPr>
      <t xml:space="preserve">94 </t>
    </r>
    <r>
      <rPr>
        <sz val="12"/>
        <color indexed="12"/>
        <rFont val="Arial"/>
        <family val="2"/>
      </rPr>
      <t>(g)</t>
    </r>
  </si>
  <si>
    <r>
      <t xml:space="preserve">Pg 62, L </t>
    </r>
    <r>
      <rPr>
        <sz val="12"/>
        <color indexed="12"/>
        <rFont val="Arial"/>
        <family val="2"/>
      </rPr>
      <t xml:space="preserve">111 </t>
    </r>
    <r>
      <rPr>
        <sz val="12"/>
        <color indexed="12"/>
        <rFont val="Arial"/>
        <family val="2"/>
      </rPr>
      <t>(g)</t>
    </r>
  </si>
  <si>
    <r>
      <t xml:space="preserve">Pg 62, L </t>
    </r>
    <r>
      <rPr>
        <sz val="12"/>
        <color indexed="12"/>
        <rFont val="Arial"/>
        <family val="2"/>
      </rPr>
      <t xml:space="preserve">126 </t>
    </r>
    <r>
      <rPr>
        <sz val="12"/>
        <color indexed="12"/>
        <rFont val="Arial"/>
        <family val="2"/>
      </rPr>
      <t>(g)</t>
    </r>
  </si>
  <si>
    <r>
      <t xml:space="preserve">Pg 62. L </t>
    </r>
    <r>
      <rPr>
        <sz val="12"/>
        <color indexed="12"/>
        <rFont val="Arial"/>
        <family val="2"/>
      </rPr>
      <t>128-L 129 (g)</t>
    </r>
  </si>
  <si>
    <r>
      <t xml:space="preserve">Pg 62. L </t>
    </r>
    <r>
      <rPr>
        <sz val="12"/>
        <color indexed="12"/>
        <rFont val="Arial"/>
        <family val="2"/>
      </rPr>
      <t>130 (g)</t>
    </r>
  </si>
  <si>
    <r>
      <t xml:space="preserve">Pg </t>
    </r>
    <r>
      <rPr>
        <sz val="12"/>
        <color indexed="12"/>
        <rFont val="Arial"/>
        <family val="2"/>
      </rPr>
      <t>95, L 1 (c)</t>
    </r>
  </si>
  <si>
    <r>
      <t xml:space="preserve">Pg </t>
    </r>
    <r>
      <rPr>
        <sz val="12"/>
        <color indexed="12"/>
        <rFont val="Arial"/>
        <family val="2"/>
      </rPr>
      <t>95, L 37 (c)</t>
    </r>
  </si>
  <si>
    <r>
      <t xml:space="preserve">Pg </t>
    </r>
    <r>
      <rPr>
        <sz val="12"/>
        <color indexed="12"/>
        <rFont val="Arial"/>
        <family val="2"/>
      </rPr>
      <t>95, L 39 (c)</t>
    </r>
  </si>
  <si>
    <t>Receivables from Associated Companies..............................</t>
  </si>
  <si>
    <t>Notes Payable and Payables to Associated Cos........</t>
  </si>
  <si>
    <t>Outside Professional and Other Consultative Services.......</t>
  </si>
  <si>
    <t>Gas Plant in Service..................................................................</t>
  </si>
  <si>
    <t>Accum. Provision for Depr. of Gas Plant in Service........</t>
  </si>
  <si>
    <t>Gas Operating Revenues.........................................................</t>
  </si>
  <si>
    <r>
      <t xml:space="preserve">Sales </t>
    </r>
    <r>
      <rPr>
        <sz val="12"/>
        <rFont val="Arial"/>
        <family val="2"/>
      </rPr>
      <t>by Rate Schedule...............................................</t>
    </r>
  </si>
  <si>
    <t>Depreciation and Amortization of Gas Plant........................</t>
  </si>
  <si>
    <t xml:space="preserve">    data under each applicable revenue account subheading.  For each rate schedule, provide the required information specified below.</t>
  </si>
  <si>
    <t>To print the entire report use the Excel Print function.  Select File, Print,  and in the print dialogue box select "Entire Workbook". Then select Ok.</t>
  </si>
  <si>
    <t>NYPSC 182-15</t>
  </si>
  <si>
    <t>3. The number of employees assignable to the gas department from joint functions of combination utilities may be determined by estimate, on the basis of employee equivalents.  Show the estimated number of equivalent employees attributed to the gas department</t>
  </si>
  <si>
    <t>Acquisition Adjustments</t>
  </si>
  <si>
    <t>Depreciation Expense for Asset Retirement Costs</t>
  </si>
  <si>
    <t>Amort of Utility Plant Acq. Adj.</t>
  </si>
  <si>
    <t>Pg 115, L 23 (g)</t>
  </si>
  <si>
    <t>Accretion Expense</t>
  </si>
  <si>
    <t>Pg 115, L 24 (g)</t>
  </si>
  <si>
    <t>Pg 355, L 62 (d)</t>
  </si>
  <si>
    <t>Formula Should = Pg 64, L 37 (b)</t>
  </si>
  <si>
    <t>Formula Should = Pg 64, L 37 (f)</t>
  </si>
  <si>
    <t xml:space="preserve">  Other Sales to Public Authorities</t>
  </si>
  <si>
    <t xml:space="preserve">  Sales to Railroads and Railways</t>
  </si>
  <si>
    <t xml:space="preserve">  Interdepartmental Sales</t>
  </si>
  <si>
    <t xml:space="preserve">  Residential</t>
  </si>
  <si>
    <t xml:space="preserve">  Commercial</t>
  </si>
  <si>
    <t xml:space="preserve">  Industrial</t>
  </si>
  <si>
    <t xml:space="preserve">  Other Ultimate Customers</t>
  </si>
  <si>
    <t>Pg 64, L 27 (h)</t>
  </si>
  <si>
    <t>Pg 64, L 29 (h)</t>
  </si>
  <si>
    <t>Pg 64, L 30 (h)</t>
  </si>
  <si>
    <t>Pg 64, L 31=&gt;35 (h)</t>
  </si>
  <si>
    <t>(Less) Regulatory Credits</t>
  </si>
  <si>
    <t xml:space="preserve">  Other  </t>
  </si>
  <si>
    <t>Pg 64, L 31-34 (b)</t>
  </si>
  <si>
    <t>Revenues from Transportation of Gas of Others</t>
  </si>
  <si>
    <t>Pg 64, L 31-34 (f)</t>
  </si>
  <si>
    <r>
      <t xml:space="preserve">Formula Should = </t>
    </r>
    <r>
      <rPr>
        <sz val="12"/>
        <rFont val="Arial MT"/>
      </rPr>
      <t>Pg 64, L 37 (h)</t>
    </r>
  </si>
  <si>
    <t xml:space="preserve"> (489.1)  Gathering Facilities</t>
  </si>
  <si>
    <t xml:space="preserve"> (489.2)  Transmission Facilities</t>
  </si>
  <si>
    <t xml:space="preserve"> (489.4)  Storing Gas of Others</t>
  </si>
  <si>
    <t>* Note: Account (489.3) Distribution Facilities should be separately identified by subcategories on lines 27 - 34.  Items recorded on Line 34 - Other should be footnoted with a description</t>
  </si>
  <si>
    <t>NYPSC 182-16</t>
  </si>
  <si>
    <t>Engineering Consulting</t>
  </si>
  <si>
    <t>Construction Contractor</t>
  </si>
  <si>
    <t>Technical &amp; Management Consulting</t>
  </si>
  <si>
    <t>Information Technology</t>
  </si>
  <si>
    <t>Facilities Services</t>
  </si>
  <si>
    <t>Accounting Services</t>
  </si>
  <si>
    <t>Legal Services</t>
  </si>
  <si>
    <t>Safety &amp; Compliance Services</t>
  </si>
  <si>
    <t>PRAXIS RESEARCH PARTNERS LLC</t>
  </si>
  <si>
    <t>VERIZON</t>
  </si>
  <si>
    <t>Business Consulting</t>
  </si>
  <si>
    <t>Marketing Services</t>
  </si>
  <si>
    <t>24-B</t>
  </si>
  <si>
    <t>Environmental Services</t>
  </si>
  <si>
    <t>Electrical Services</t>
  </si>
  <si>
    <t>Other Utility</t>
  </si>
  <si>
    <t xml:space="preserve">Injuries &amp; Damages Reserve - </t>
  </si>
  <si>
    <t>Account covers the probable liability, not covered</t>
  </si>
  <si>
    <t>by insurance, for deaths or injuries to employees</t>
  </si>
  <si>
    <t>and others, and for damages to property not</t>
  </si>
  <si>
    <t>owned or held under lease by the utility.</t>
  </si>
  <si>
    <t>Cities:</t>
  </si>
  <si>
    <t>Towns:</t>
  </si>
  <si>
    <t>Balance of Territory</t>
  </si>
  <si>
    <t>New York State:</t>
  </si>
  <si>
    <t>Other Territories</t>
  </si>
  <si>
    <t>N/A</t>
  </si>
  <si>
    <t>Purchases</t>
  </si>
  <si>
    <t>Net Change in Amount of Gas Adjust.</t>
  </si>
  <si>
    <t>Monthly Cashout Transportation Cust.</t>
  </si>
  <si>
    <t>Company NGV Use</t>
  </si>
  <si>
    <t>Electric &amp; Gas Department Use</t>
  </si>
  <si>
    <t>Other Gas Supply Expenses</t>
  </si>
  <si>
    <t>Annual Report of Niagara Mohawk Power Corporation</t>
  </si>
  <si>
    <t>Net Purchase-including</t>
  </si>
  <si>
    <t>storage avg. commodity</t>
  </si>
  <si>
    <t>cost per DT</t>
  </si>
  <si>
    <t>MONTH</t>
  </si>
  <si>
    <t>(Commodity &amp; Reservation)</t>
  </si>
  <si>
    <t>(Incl. Pipeline Charges)</t>
  </si>
  <si>
    <t>January</t>
  </si>
  <si>
    <t>February</t>
  </si>
  <si>
    <t>March</t>
  </si>
  <si>
    <t>April</t>
  </si>
  <si>
    <t>May</t>
  </si>
  <si>
    <t>June</t>
  </si>
  <si>
    <t>July</t>
  </si>
  <si>
    <t>August</t>
  </si>
  <si>
    <t>September</t>
  </si>
  <si>
    <t>October</t>
  </si>
  <si>
    <t>November</t>
  </si>
  <si>
    <t>December</t>
  </si>
  <si>
    <t>80-A</t>
  </si>
  <si>
    <t>Retirements</t>
  </si>
  <si>
    <t>Cost of Removal</t>
  </si>
  <si>
    <t>Transfers</t>
  </si>
  <si>
    <t>NM PROPERTIES, INC.</t>
  </si>
  <si>
    <t xml:space="preserve">  $1 par value</t>
  </si>
  <si>
    <t xml:space="preserve">   Company's Entire System</t>
  </si>
  <si>
    <t xml:space="preserve">                                                    Item 4</t>
  </si>
  <si>
    <t xml:space="preserve">        The distribution system may be considered as falling into three</t>
  </si>
  <si>
    <t xml:space="preserve">         principal categories: (1) overhead, or overhead combined with</t>
  </si>
  <si>
    <t xml:space="preserve">         underground, primary and secondary circuits providing feed to</t>
  </si>
  <si>
    <t xml:space="preserve">         residential and small commercial loads in general urban, suburban</t>
  </si>
  <si>
    <t xml:space="preserve">         and rural areas; (2) overhead, underground or combined, primary</t>
  </si>
  <si>
    <t xml:space="preserve">         and secondary circuits providing feed to large commercial and</t>
  </si>
  <si>
    <t xml:space="preserve">         industrial loads in concentrated urban and suburban areas;</t>
  </si>
  <si>
    <t xml:space="preserve">         (3) primary underground circuits providing feed to underground</t>
  </si>
  <si>
    <t xml:space="preserve">         secondary network systems to serve commercial loads in heavily</t>
  </si>
  <si>
    <t xml:space="preserve">         concentrated urban areas.</t>
  </si>
  <si>
    <t xml:space="preserve">        1.  General Urban, Suburban and Rural Residential Radial Systems.</t>
  </si>
  <si>
    <t xml:space="preserve">              (A)  The primary voltages in these systems range from 2,400</t>
  </si>
  <si>
    <t xml:space="preserve">                        volts to 13,200 volts. 13,200 volt grounded wire is</t>
  </si>
  <si>
    <t xml:space="preserve">                        standard for new construction. Secondary voltage is</t>
  </si>
  <si>
    <t xml:space="preserve">                        predominantly 120/240 volts.</t>
  </si>
  <si>
    <t xml:space="preserve">              (B)   Primary wire sizes run from No. 6 AWG COPPER TO 336.4</t>
  </si>
  <si>
    <t xml:space="preserve">                        kcmil aluminum depending on load density,distances in-</t>
  </si>
  <si>
    <t xml:space="preserve">                        volved and year installed.</t>
  </si>
  <si>
    <t xml:space="preserve">              (C)   Secondary conductors are No. 2 AWG copper through</t>
  </si>
  <si>
    <t xml:space="preserve">                        336.4 kcmil aluminum and services are No. 6 AWG copper</t>
  </si>
  <si>
    <t xml:space="preserve">                        through 336.4 kcmil aluminum</t>
  </si>
  <si>
    <t xml:space="preserve">         2.  Large Commercial and Industrial Radial Systems.</t>
  </si>
  <si>
    <t xml:space="preserve">              (A)   Primary voltages range from 2,400 to 13,200 volts. Secon-</t>
  </si>
  <si>
    <t xml:space="preserve">                        dary voltages range from 120/240 to 480 volts.</t>
  </si>
  <si>
    <t xml:space="preserve">              (B)   Primary wire sizes run from No 2 AWG to 750 kcmil or</t>
  </si>
  <si>
    <t xml:space="preserve">                        equivalent. Secondary wire sizes run from No. 2 AWG or</t>
  </si>
  <si>
    <t xml:space="preserve">                        500 kcmil copper or equivalent</t>
  </si>
  <si>
    <t xml:space="preserve">         3.  Secondary Network Systems.</t>
  </si>
  <si>
    <t xml:space="preserve">               Large industrial customers are fed directly from the transmission</t>
  </si>
  <si>
    <t xml:space="preserve">                         system.</t>
  </si>
  <si>
    <t xml:space="preserve">               (A)   These systems are supplied at primary voltges ranging</t>
  </si>
  <si>
    <t xml:space="preserve">                         from 4,160 volts to 34,500 volts.</t>
  </si>
  <si>
    <t xml:space="preserve">               (B)   The secondary mains operate at 120/208 volts with No.</t>
  </si>
  <si>
    <t xml:space="preserve">                        4/0 Awg to 500 kcmil copper conductors sizes, often with</t>
  </si>
  <si>
    <t xml:space="preserve">                        several conductors in parallel.</t>
  </si>
  <si>
    <t xml:space="preserve">               (C)   Spot networks for larger users are operated at 277/480</t>
  </si>
  <si>
    <t xml:space="preserve">                        volts with secondary mains of 500 kcmil copper conductor</t>
  </si>
  <si>
    <t xml:space="preserve">                        paralleled as required.</t>
  </si>
  <si>
    <t xml:space="preserve">     Common Depr allocation</t>
  </si>
  <si>
    <t>302 &amp; 303 Depreciation Rate:</t>
  </si>
  <si>
    <t>Depreciation Base</t>
  </si>
  <si>
    <t>Depreciation Rate</t>
  </si>
  <si>
    <t>Summary of Mains - Entire Company</t>
  </si>
  <si>
    <t>Length (feet)</t>
  </si>
  <si>
    <t>Under 4"</t>
  </si>
  <si>
    <t>Over 4" to 10"</t>
  </si>
  <si>
    <t>Over 10" to 20"</t>
  </si>
  <si>
    <t>Over 20" to 28"</t>
  </si>
  <si>
    <t>Over 28"</t>
  </si>
  <si>
    <t>Diameter</t>
  </si>
  <si>
    <t>Footage</t>
  </si>
  <si>
    <t>Gas Intangible</t>
  </si>
  <si>
    <t>Gas Transmission</t>
  </si>
  <si>
    <t>Gas Distribution</t>
  </si>
  <si>
    <t>Gas General</t>
  </si>
  <si>
    <t>Niagara Mohawk Power Corporation</t>
  </si>
  <si>
    <t>NGUSA Service Company</t>
  </si>
  <si>
    <t>Totals (Account 146)</t>
  </si>
  <si>
    <t>RECEIVABLES FROM ASSOCIATED COMPANIES (Account 145 &amp; 146)</t>
  </si>
  <si>
    <t>TOTALS (ACCOUNT 234)</t>
  </si>
  <si>
    <t xml:space="preserve">Annual Report of Niagara Mohawk Power Corporation                                                                                        </t>
  </si>
  <si>
    <t xml:space="preserve">Annual Report of Niagara Mohawk Power Corporation                                                                             </t>
  </si>
  <si>
    <t>NONE</t>
  </si>
  <si>
    <t>Energy Efficiency Invoices</t>
  </si>
  <si>
    <t xml:space="preserve">      Accrued Utility Revenues - Electric</t>
  </si>
  <si>
    <t xml:space="preserve">      Accrued Utility Revenues - Gas</t>
  </si>
  <si>
    <t>Pension Reserve</t>
  </si>
  <si>
    <t>Health Reserve</t>
  </si>
  <si>
    <t>Environmental Reserve</t>
  </si>
  <si>
    <t>NG Engineering Services, LLC</t>
  </si>
  <si>
    <t>3. For Accounts 228.1, Accumulated Provision for Property Insurance and 228.2, Accumulated Provision for Injuries and  Damages, explain the nature of the risks covered by the reserves.</t>
  </si>
  <si>
    <t>4. For Account 228.4, Accumulated Miscellaneous Operating Provisions, report separately each reserve comprising the account and explain briefly its purpose.</t>
  </si>
  <si>
    <t>None</t>
  </si>
  <si>
    <t>Basis of Charges</t>
  </si>
  <si>
    <t>One Accounting Division</t>
  </si>
  <si>
    <t>One Cost Area</t>
  </si>
  <si>
    <t>See pages 204 - 207 of this report.</t>
  </si>
  <si>
    <t xml:space="preserve">2. Show title of reserve, account number, description of the general nature of the entry and the contra account debited or credited. Combine the amounts of monthly accounting entries of the same general nature.  If respondent has more than       </t>
  </si>
  <si>
    <t xml:space="preserve">    one utility department, contra accounts debited or credited should indicate the utility department affected.</t>
  </si>
  <si>
    <t>Page 117, Line 66, Column (c)</t>
  </si>
  <si>
    <t>Forfeited Discounts - Gas</t>
  </si>
  <si>
    <t>Forfeited Discounts - Transportation</t>
  </si>
  <si>
    <t xml:space="preserve">                      TOTAL (ACCOUNT 487)</t>
  </si>
  <si>
    <t>Miscellaneous Service Revenues - Gas</t>
  </si>
  <si>
    <t>Miscellaneous Service Revenues - Transportation</t>
  </si>
  <si>
    <t xml:space="preserve">                      TOTAL (ACCOUNT 488)</t>
  </si>
  <si>
    <t>Rent from Gas Property - Gas</t>
  </si>
  <si>
    <t>Rent from Gas Property - Transportation</t>
  </si>
  <si>
    <t xml:space="preserve">                      TOTAL (ACCOUNT 493)</t>
  </si>
  <si>
    <t>104 - Plant Leased to Others</t>
  </si>
  <si>
    <t>108 - Accumulated Provision for Depreciation of Plant Leased to Others</t>
  </si>
  <si>
    <t>Other Deferred Credits</t>
  </si>
  <si>
    <t>Accrued Utility Revenues</t>
  </si>
  <si>
    <t>See Below</t>
  </si>
  <si>
    <t>State of ........New York.........................................)</t>
  </si>
  <si>
    <t>County of ......Kings....................................)</t>
  </si>
  <si>
    <t>Information System Prepayments</t>
  </si>
  <si>
    <t xml:space="preserve">          Other - Marketer</t>
  </si>
  <si>
    <t>NG USA Parent</t>
  </si>
  <si>
    <t>Pensions &amp; Benefits Reserve -</t>
  </si>
  <si>
    <t>24-C</t>
  </si>
  <si>
    <t>the sources of my information and the grounds for my belief are as follows: ....Books of Accounts and Underlying Records....................</t>
  </si>
  <si>
    <t>.....Notary Public..........</t>
  </si>
  <si>
    <t>this ..............  day of ................................... 20 .......</t>
  </si>
  <si>
    <t>consists of .............Annual Report Pages 101-450 &amp; Supplemental Filing, Pages 1-94…………………………………………..</t>
  </si>
  <si>
    <t>*</t>
  </si>
  <si>
    <t>Self-Direct-Gas</t>
  </si>
  <si>
    <t xml:space="preserve"> Cash Surrender Value on Officer Life </t>
  </si>
  <si>
    <t>Tax Cuts and Jobs Act (Tax Reform)</t>
  </si>
  <si>
    <t>Summary Tab- PSC FF1</t>
  </si>
  <si>
    <t xml:space="preserve">PSC Supplemental </t>
  </si>
  <si>
    <t>Affiliate Table</t>
  </si>
  <si>
    <t>Pages</t>
  </si>
  <si>
    <t>Mapping Table</t>
  </si>
  <si>
    <t>80A</t>
  </si>
  <si>
    <t>Summary of Depreciation, Depletion and Amortization Charges</t>
  </si>
  <si>
    <t>Factors Used in Estimating Depreciation charges (Continued)</t>
  </si>
  <si>
    <t>Miscellaneous Data</t>
  </si>
  <si>
    <t>24A</t>
  </si>
  <si>
    <t>PSC Supplemental Report 2</t>
  </si>
  <si>
    <t>Return on Equity Calculation</t>
  </si>
  <si>
    <t>Reconciliation between FERC, PSC and Stockholders Annual Report</t>
  </si>
  <si>
    <t xml:space="preserve">Intrastate Revenues </t>
  </si>
  <si>
    <t>Miscellaneous Plant Data</t>
  </si>
  <si>
    <t>Special Funds and Special Deposits</t>
  </si>
  <si>
    <t>Notes and Accounts Receivable</t>
  </si>
  <si>
    <t>Receivables from Associated Companies</t>
  </si>
  <si>
    <t>Gas Stored</t>
  </si>
  <si>
    <t>Prepayments and Other Current and Accrued Assets</t>
  </si>
  <si>
    <t>Energy Conservation and Renewable Projects</t>
  </si>
  <si>
    <t>Notes Payable and Payables to Associated Cos</t>
  </si>
  <si>
    <t>Operating Reserves</t>
  </si>
  <si>
    <t>Miscellaneous Tax Refunds</t>
  </si>
  <si>
    <t>Temporary Income Tax Differences- SFAS 109</t>
  </si>
  <si>
    <t>Outside Professional and Other Conultative Services</t>
  </si>
  <si>
    <t>Analysis of Pension Costs</t>
  </si>
  <si>
    <t xml:space="preserve">Analysis of Pension Settlements, Curtailments and Terminations </t>
  </si>
  <si>
    <t>Sales of Electricity by Communities</t>
  </si>
  <si>
    <t>Data by Terrirorial Subdivisions- Electric</t>
  </si>
  <si>
    <t>Distribution System</t>
  </si>
  <si>
    <t xml:space="preserve">Sales of Natural Gas by Communities </t>
  </si>
  <si>
    <t xml:space="preserve">Revenue from Transportation of Gas of Others </t>
  </si>
  <si>
    <t>Contracts for Purchase of Gas</t>
  </si>
  <si>
    <t>Exchange of Gas Transactions</t>
  </si>
  <si>
    <t>Trasnmission and Compression of Gas by Others</t>
  </si>
  <si>
    <t>Data by Territorial Subdivisions- Gas</t>
  </si>
  <si>
    <t>Production Plant Statistics</t>
  </si>
  <si>
    <t xml:space="preserve">Natural Gas Production Land, Wells and Statistics Natural Gas Gathering  Lines </t>
  </si>
  <si>
    <t xml:space="preserve">Trasmission System </t>
  </si>
  <si>
    <t xml:space="preserve"> Gas Accounts</t>
  </si>
  <si>
    <t>Compressor Stations</t>
  </si>
  <si>
    <t xml:space="preserve">Purchased Gas </t>
  </si>
  <si>
    <t>Gas Operation and Maintenances Expenses</t>
  </si>
  <si>
    <t>Sales by Rate Schedule</t>
  </si>
  <si>
    <t xml:space="preserve">Gas Operating Revenues </t>
  </si>
  <si>
    <t>Accum. Provision for Depr. Of Gas Plant in Service</t>
  </si>
  <si>
    <t>Gas Plant in Service</t>
  </si>
  <si>
    <t xml:space="preserve">Analysis of OPEB Cost, Funding and Deferrals </t>
  </si>
  <si>
    <t>Analysis of OPEB Cost, Funding and Deferrals  (Continued)</t>
  </si>
  <si>
    <t>Charges for Outside Professional and Other Conultative Services</t>
  </si>
  <si>
    <t>Pg 95, L 27 (c)</t>
  </si>
  <si>
    <t>Pg 95, L 45 (c)</t>
  </si>
  <si>
    <t>Pg 95, L 48 (c)</t>
  </si>
  <si>
    <t>Pg 95, L 50 (c)</t>
  </si>
  <si>
    <t>Detailed Tab-PSC FF1</t>
  </si>
  <si>
    <t>Summary Tab- FF1</t>
  </si>
  <si>
    <t>Supplement to Schedule..........Page 79</t>
  </si>
  <si>
    <t xml:space="preserve">             Insert Sheet 79A</t>
  </si>
  <si>
    <t xml:space="preserve">Cost </t>
  </si>
  <si>
    <t xml:space="preserve">  (e) </t>
  </si>
  <si>
    <t xml:space="preserve">   (f)</t>
  </si>
  <si>
    <t xml:space="preserve"> (g) </t>
  </si>
  <si>
    <t>NYPSC 182-99</t>
  </si>
  <si>
    <t xml:space="preserve">     GAS PLANT IN SERVICE BY COST AREAS</t>
  </si>
  <si>
    <t xml:space="preserve">Line </t>
  </si>
  <si>
    <t>Name of Municipality</t>
  </si>
  <si>
    <t xml:space="preserve">    85-1</t>
  </si>
  <si>
    <t xml:space="preserve">Supplemental Executive Retirement Plan </t>
  </si>
  <si>
    <t>Rabbi Trust Investment</t>
  </si>
  <si>
    <t>Prepaid insurance</t>
  </si>
  <si>
    <t>Prepaid rents</t>
  </si>
  <si>
    <t>Prepaid taxes</t>
  </si>
  <si>
    <t>Prepaid interest</t>
  </si>
  <si>
    <t>Public Service Commission (PSC) General &amp; ERDA Assessments</t>
  </si>
  <si>
    <t>Other Misc Current and Accrued Assets</t>
  </si>
  <si>
    <t>480-481</t>
  </si>
  <si>
    <t>908 &amp; 909</t>
  </si>
  <si>
    <t>908</t>
  </si>
  <si>
    <t>440-444</t>
  </si>
  <si>
    <t>various</t>
  </si>
  <si>
    <t xml:space="preserve">LIFE INSURANCE PLAN -  These are various group term life insurance plans covering regular non-union and union employees as well as eligible retirees.  Coverage is provided on a non-contributory basis at levels ranging from 1.5 times pay to 2 times pay depending on the plan. Eligible retirees receive continued coverage at a reduced level on a non-contributory basis. </t>
  </si>
  <si>
    <t>MEDICAL CARE PLAN -  Various medical plans available through local health plans and national programs that provide medical, prescription drug, and mental health benefits to eligible union and non-union employees and their eligible dependents, eligible retirees and surviving spouses and their eligible dependents and includes amounts charged to expense for OPEB’s.  These plans are contributory and are self-insured.  Contributions vary by employee group, retiree group, and coverage selected.</t>
  </si>
  <si>
    <t xml:space="preserve">NIAGARA MOHAWK PENSION PLAN - This is a non-contributory plan providing retirement allowances for eligible employees.  The Plan is being funded through payments to a qualified Pension Trust Fund.  </t>
  </si>
  <si>
    <t>EMPLOYEE WELFARE PROGRAMS AND OTHER- These programs include expenses incurred in conducting employees' educational, recreational and other welfare programs.  The programs provide services for both represented and non-represented employees, including transitional services, safety shoes, and eyeglasses.  Employee contributions vary depending upon the service.</t>
  </si>
  <si>
    <t>DENTAL PLAN -  This consists of various self-insured dental plans available to regular full and part-time union and non-union employees.  Coverage includes preventive, basic restorative, oral surgical benefits, major restorative, and orthodontic care.  Non participating dentist fees are subject to reasonable and customary limits while participating dentists agree to accept negotiated charges.</t>
  </si>
  <si>
    <t>(A)</t>
  </si>
  <si>
    <t>(B)</t>
  </si>
  <si>
    <t xml:space="preserve">NOTE:  </t>
  </si>
  <si>
    <t>Albany</t>
  </si>
  <si>
    <t>Schenectady</t>
  </si>
  <si>
    <t>Syracuse</t>
  </si>
  <si>
    <t>Utica</t>
  </si>
  <si>
    <t>Clay</t>
  </si>
  <si>
    <t>Colonie</t>
  </si>
  <si>
    <t>BP CANADA ENERGY MARKETING CORP.</t>
  </si>
  <si>
    <t>BP ENERGY COMPANY</t>
  </si>
  <si>
    <t>EMERA ENERGY SERVICES INC</t>
  </si>
  <si>
    <t>MACQUARIE ENERGY LLC</t>
  </si>
  <si>
    <t>SEQUENT ENERGY MANAGEMENT</t>
  </si>
  <si>
    <t>SHELL ENERGY NA (US)</t>
  </si>
  <si>
    <t>SPOTLIGHT ENERGY, LLC</t>
  </si>
  <si>
    <t>VITOL INC.</t>
  </si>
  <si>
    <t>SC 1M</t>
  </si>
  <si>
    <t>SC 2M</t>
  </si>
  <si>
    <t>SC 5F</t>
  </si>
  <si>
    <t>SC 6I</t>
  </si>
  <si>
    <t>SC 7</t>
  </si>
  <si>
    <t>SC 8</t>
  </si>
  <si>
    <t>SC 9</t>
  </si>
  <si>
    <t>SC 12</t>
  </si>
  <si>
    <t>SC 14/NYSEG</t>
  </si>
  <si>
    <t>PSC Schedule 219-1-480</t>
  </si>
  <si>
    <t>PSC Schedule 219-2-480</t>
  </si>
  <si>
    <t>PSC Schedule 219-13-480</t>
  </si>
  <si>
    <t>PSC Schedule 219-2-481</t>
  </si>
  <si>
    <t>PSC Schedule 219-3-481</t>
  </si>
  <si>
    <t>PSC Schedule 219-8-481</t>
  </si>
  <si>
    <t>PSC Schedule 219-9-481</t>
  </si>
  <si>
    <t>PSC Schedule 219-12-481</t>
  </si>
  <si>
    <t>PSC Schedule 219-13-481</t>
  </si>
  <si>
    <t xml:space="preserve">With the implementation of FERC Order 636, Niagara Mohawk Power Corporation’s portfolio of services to match its firm obligations includes the following </t>
  </si>
  <si>
    <t>PIPELINE FIRM TRANSPORTATION CONTRACTS:</t>
  </si>
  <si>
    <t xml:space="preserve"> Tennesee Gas Pipeline (20,000 DT to Niagara Mohawk City Gate, through 10/31/38) Contract # 330545</t>
  </si>
  <si>
    <t xml:space="preserve"> Tennesee Gas Pipeline (30,000 DT to Niagara Mohawk City Gate, through 10/31/37) Contract # 330539</t>
  </si>
  <si>
    <t xml:space="preserve"> TransCanada (51,596 DT into Iroquois, through 10/31/26) Contract # 42385.</t>
  </si>
  <si>
    <t>GAS STORAGE CONTRACTS:</t>
  </si>
  <si>
    <t>4 @ 100 pslg</t>
  </si>
  <si>
    <t>1 @ 155 pslg</t>
  </si>
  <si>
    <t>1 @ 200 pslg</t>
  </si>
  <si>
    <t>1 @ 242 pslg</t>
  </si>
  <si>
    <t>2 @ 250 pslg</t>
  </si>
  <si>
    <t>3 @ 300 pslg</t>
  </si>
  <si>
    <t>1 @ 350 pslg</t>
  </si>
  <si>
    <t>1 @ 400 pslg</t>
  </si>
  <si>
    <t>1 @ 450 pslg</t>
  </si>
  <si>
    <t>1 @ 465 pslg</t>
  </si>
  <si>
    <t>2 @ 500 pslg</t>
  </si>
  <si>
    <t>This affords the Company the opportunity to enhance control over gas costs and provide reasonable cost service to its customers.</t>
  </si>
  <si>
    <t>The Company maintains firm service under contract to meet all firm requirements under design conditions for peak day, winter season and annual requirements.</t>
  </si>
  <si>
    <t>SQ</t>
  </si>
  <si>
    <t>R2</t>
  </si>
  <si>
    <t>R3</t>
  </si>
  <si>
    <t>R0.5</t>
  </si>
  <si>
    <t>H4</t>
  </si>
  <si>
    <t>L0.5</t>
  </si>
  <si>
    <t>R1.5</t>
  </si>
  <si>
    <t>R2.5</t>
  </si>
  <si>
    <t>R1</t>
  </si>
  <si>
    <t>H5</t>
  </si>
  <si>
    <t>R5</t>
  </si>
  <si>
    <t>Total Mileage</t>
  </si>
  <si>
    <t>NMPC vs AHP Delegation of Authority Deposit</t>
  </si>
  <si>
    <t>ASPLUNDH TREE EXPERT CO.</t>
  </si>
  <si>
    <t>NELSON TREE SERVICE INC.</t>
  </si>
  <si>
    <t>Utility Services</t>
  </si>
  <si>
    <t>NORTHERN CLEARING INC</t>
  </si>
  <si>
    <t>THREE PHASE LINE CONSTRUCTION INC</t>
  </si>
  <si>
    <t>LEWIS TREE SERVICE INC.</t>
  </si>
  <si>
    <t>PONTOON SOLUTIONS INC</t>
  </si>
  <si>
    <t>Talent Acquisition</t>
  </si>
  <si>
    <t>ELECNOR HAWKEYE LLC</t>
  </si>
  <si>
    <t>UNITED CIVIL INC</t>
  </si>
  <si>
    <t>O'CONNELL ELECTRIC CO. INC.</t>
  </si>
  <si>
    <t>LEDGE CREEK DEVELOPMENT INC.</t>
  </si>
  <si>
    <t>LAND REMEDIATION INC.</t>
  </si>
  <si>
    <t>HARLAN ELECTRIC CO.</t>
  </si>
  <si>
    <t>D&amp;D POWER LLC</t>
  </si>
  <si>
    <t>SYRACUSE UTILITIES INC.</t>
  </si>
  <si>
    <t>TREE CARE OF NEW YORK LLC</t>
  </si>
  <si>
    <t>NORTHLINE UTILITIES LLC</t>
  </si>
  <si>
    <t>RECONN HOLDINGS LLC</t>
  </si>
  <si>
    <t>FIRST CONTACT  LLC</t>
  </si>
  <si>
    <t>Real Estate Services</t>
  </si>
  <si>
    <t>TRC ENVIRONMENTAL CORP.</t>
  </si>
  <si>
    <t>K W REESE INC.</t>
  </si>
  <si>
    <t>ALLAN BRITEWAY ELECTRICAL UTILITY</t>
  </si>
  <si>
    <t>OSMOSE UTILITIES SERVICES INC</t>
  </si>
  <si>
    <t>COMPUTER SCIENCES CORP.</t>
  </si>
  <si>
    <t>NATIONWIDE CREDIT INC</t>
  </si>
  <si>
    <t>IRONWOOD HEAVY HIGHWAY LLC</t>
  </si>
  <si>
    <t>RISE ENGINEERING</t>
  </si>
  <si>
    <t>UTILITY CONSTRUCTION SPECIALISTS LL</t>
  </si>
  <si>
    <t>POWER &amp; CONSTRUCTION GROUP INC.</t>
  </si>
  <si>
    <t>PUBLIC UTILITIES MAINTENANCE INC.</t>
  </si>
  <si>
    <t>LIME ENERGY SERVICES COMPANY</t>
  </si>
  <si>
    <t>Energy Efficiency Consulting</t>
  </si>
  <si>
    <t>CHA CONSULTING INC</t>
  </si>
  <si>
    <t>JANITRONICS INC</t>
  </si>
  <si>
    <t>DELOITTE &amp; TOUCHE LLP</t>
  </si>
  <si>
    <t>BOB TALHAM INC.</t>
  </si>
  <si>
    <t>Utility Construction</t>
  </si>
  <si>
    <t>HITCHCOCK BUILDING AND GROUNDS</t>
  </si>
  <si>
    <t>ERIC MOWER AND ASSOCIATES INC</t>
  </si>
  <si>
    <t>Public Relation Services</t>
  </si>
  <si>
    <t>ASPLUNDH CONSTRUCTION LLC</t>
  </si>
  <si>
    <t>ENERWISE GLOBAL TECHNOLOGIES</t>
  </si>
  <si>
    <t>Electrical and Industrial Power Management Solutions</t>
  </si>
  <si>
    <t>ARCADIS OF NEW YORK INC.</t>
  </si>
  <si>
    <t>NRC NY ENVIRONMENTAL SERVICES INC</t>
  </si>
  <si>
    <t>Regulatory Services</t>
  </si>
  <si>
    <t>PIERCE SERVICES INC.</t>
  </si>
  <si>
    <t>Utility Vegetation Management Consulting</t>
  </si>
  <si>
    <t>BROWN AND CALDWELL</t>
  </si>
  <si>
    <t>ATOS IT SOLUTIONS AND SERVICES INC</t>
  </si>
  <si>
    <t>Collection agency</t>
  </si>
  <si>
    <t>ARC AMERICAN INC</t>
  </si>
  <si>
    <t>XEXEC LIMITED</t>
  </si>
  <si>
    <t>Aircraft Support</t>
  </si>
  <si>
    <t>GROUNDWATER AND ENVIRONMENTAL SERVI</t>
  </si>
  <si>
    <t>ANCHOR QEA ENGINEERING PLLC</t>
  </si>
  <si>
    <t>BOND SCHOENECK &amp; KING PLLC</t>
  </si>
  <si>
    <t>RIGHT BROTHER AVIATION LLC</t>
  </si>
  <si>
    <t>COHEN VENTURES</t>
  </si>
  <si>
    <t>HISCOCK &amp; BARCLAY LLP</t>
  </si>
  <si>
    <t>Security Solutions and Risk Mitigation Services</t>
  </si>
  <si>
    <t>PRECISION PIPELINE SOLUTIONS LLC</t>
  </si>
  <si>
    <t>MCDONOUGH ELECTRIC CONST CORP</t>
  </si>
  <si>
    <t>ACRT INC</t>
  </si>
  <si>
    <t>Land Survey</t>
  </si>
  <si>
    <t>Utility Research</t>
  </si>
  <si>
    <t>CULVER CO.</t>
  </si>
  <si>
    <t>GRATTAN LINE CONSTRUCTION CORP.</t>
  </si>
  <si>
    <t>ELECTRIC POWER RESEARCH INSTITUTE I</t>
  </si>
  <si>
    <t>CAPITOL ENVIRONMENTAL SERVICES INC.</t>
  </si>
  <si>
    <t>GEI CONSULTANTS INC.</t>
  </si>
  <si>
    <t>KPMG LLP</t>
  </si>
  <si>
    <t>G2 INTEGRATED SOLUTIONS LLC</t>
  </si>
  <si>
    <t>ICF RESOURCES LLC</t>
  </si>
  <si>
    <t>DANELLA CONSTRUCTION CORP</t>
  </si>
  <si>
    <t>GPC TECHNICAL &amp; CONSTRUCTION SVC LL</t>
  </si>
  <si>
    <t>R J VALENTE GRAVEL INC.</t>
  </si>
  <si>
    <t>ERNST &amp; YOUNG LLP</t>
  </si>
  <si>
    <t>CAROUSEL INDUSTRIES OF NORTH AMERIC</t>
  </si>
  <si>
    <t>64 -A</t>
  </si>
  <si>
    <t>See insert 64-A for Other Gas Revenues (495) Footnotes</t>
  </si>
  <si>
    <t>Other Gas Revenues (495) Footnote</t>
  </si>
  <si>
    <t>Other Gas Revenues</t>
  </si>
  <si>
    <t>AON CONSULTING INC</t>
  </si>
  <si>
    <t>C C POWER LLC</t>
  </si>
  <si>
    <t>CENTER PHASE ENERGY LLC</t>
  </si>
  <si>
    <t>CITY ELECTRIC COMPANY</t>
  </si>
  <si>
    <t>CONCENTRIC ENERGY ADVISORS</t>
  </si>
  <si>
    <t>DAVIS WRIGHT TREMAINE LLP</t>
  </si>
  <si>
    <t>DE MAXIMIS INC</t>
  </si>
  <si>
    <t>ENERGYHUB INC</t>
  </si>
  <si>
    <t>FAIRWAY ELECTRIC INC</t>
  </si>
  <si>
    <t>FRANKART POWER LINE SERVICES LLC</t>
  </si>
  <si>
    <t>FUSEIDEAS LLC</t>
  </si>
  <si>
    <t>IRON MOUNTAIN</t>
  </si>
  <si>
    <t>PRICEWATERHOUSECOOPERS ADVISORY SER</t>
  </si>
  <si>
    <t>SIMPLE ENERGY INC</t>
  </si>
  <si>
    <t>SPARKS ENERGY INC</t>
  </si>
  <si>
    <t>SYNTAX SYSTEMS USA LP</t>
  </si>
  <si>
    <t>TEMPEST ENERGY LLC</t>
  </si>
  <si>
    <t>THE BOSTON CONSULTING GROUP UK LLP</t>
  </si>
  <si>
    <t>MERCURIA ENERGY AMERICA LLC</t>
  </si>
  <si>
    <t>SOUTH JERSEY RESOURCES GROUP LLC</t>
  </si>
  <si>
    <t xml:space="preserve"> Iroquois Gas Pipeline (51,596 DT to Niagara Mohawk City Gate, through 10/31/26) Contract # 730-05.</t>
  </si>
  <si>
    <t xml:space="preserve">Interest Special Deposits (Account 132)                </t>
  </si>
  <si>
    <t>Dividend Special Deposits (Account 133)</t>
  </si>
  <si>
    <t>A&amp;G Expenses</t>
  </si>
  <si>
    <t>CSS Rev-Other-4950</t>
  </si>
  <si>
    <t>Deferred CEF Revenue - Gas</t>
  </si>
  <si>
    <t>Deferred EES Revenue - Gas</t>
  </si>
  <si>
    <t>Economic Development Fund - Gas-4950</t>
  </si>
  <si>
    <t>Economic Development Grant Prog-Gas-4950</t>
  </si>
  <si>
    <t>Gas Millenium Fund Deferral -4950</t>
  </si>
  <si>
    <t>GAS NET Rev SHARING DEFERRAL</t>
  </si>
  <si>
    <t>GAS NET REV SHARING SURCHARGE</t>
  </si>
  <si>
    <t>Gas Safety Perform Metrics-NRA</t>
  </si>
  <si>
    <t>IMBALANCE CASHOUTS-4950</t>
  </si>
  <si>
    <t>LOW INCOME PROGRAM-4950</t>
  </si>
  <si>
    <t>LTD TrueUp 17-G-0239</t>
  </si>
  <si>
    <t>Off System Gas Sales Profit-4950</t>
  </si>
  <si>
    <t>Other Deferred Gas Revenue -4950</t>
  </si>
  <si>
    <t>RDM Rev DECOUP-4950-Co 5210</t>
  </si>
  <si>
    <t>Service Quality Penalty-4950</t>
  </si>
  <si>
    <t>Miscellaneous Items less than $250k</t>
  </si>
  <si>
    <t>232/234/253/426</t>
  </si>
  <si>
    <t>182/253</t>
  </si>
  <si>
    <t>Incentives Earned by Company/ Approved by the Commission</t>
  </si>
  <si>
    <t>K-LINE CONSTRUCTION LTD</t>
  </si>
  <si>
    <t>PREMIER INFRASTRUCTURE &amp; ENERGY LLC</t>
  </si>
  <si>
    <t>QUALITY LINES INC</t>
  </si>
  <si>
    <t>Natural Gas - Entire System</t>
  </si>
  <si>
    <t>Up to 2</t>
  </si>
  <si>
    <t>2 to 4</t>
  </si>
  <si>
    <t>4 to 8</t>
  </si>
  <si>
    <t>8 to 12</t>
  </si>
  <si>
    <t>Over 12</t>
  </si>
  <si>
    <t>Odorized by Niagra Mohawk at the point of delivery from suppliers.   Pressure is monitored by Niagra Mohawk.</t>
  </si>
  <si>
    <t>Year ended December 31, 2020</t>
  </si>
  <si>
    <t>*Template formula update: add Pg 95, L38 (c )</t>
  </si>
  <si>
    <t>*Template formula update: change to Pg 95, L41 (c )</t>
  </si>
  <si>
    <t>ACCUWELD TECHNOLOGIES INC</t>
  </si>
  <si>
    <t>AGI CONSTRUCTION CO. INC.</t>
  </si>
  <si>
    <t>ALLIANCE POWER GROUP LLC</t>
  </si>
  <si>
    <t>APEX SOLAR POWER LLC</t>
  </si>
  <si>
    <t>ARC OF ONONDAGA</t>
  </si>
  <si>
    <t>BALLARD CONSTRUCTION</t>
  </si>
  <si>
    <t>BEEBE CONSTRUCTION SERVICES INC</t>
  </si>
  <si>
    <t>BENHAM ARCHITECTS AND ENGINEERS PA</t>
  </si>
  <si>
    <t>BLACK &amp; VEATCH NEW YORK LLP</t>
  </si>
  <si>
    <t>BLUROC LLC</t>
  </si>
  <si>
    <t>BURNS &amp; MCDONNELL CONSULTANTS INC</t>
  </si>
  <si>
    <t>CDM SMITH INC</t>
  </si>
  <si>
    <t>CITY OF SYRACUSE</t>
  </si>
  <si>
    <t>Fleet management solutions</t>
  </si>
  <si>
    <t>CLEAN HARBORS ENVIRONMENTAL SERVICE</t>
  </si>
  <si>
    <t>COATES FIELD SERVICE INC.</t>
  </si>
  <si>
    <t>COLLIERS ENGINEERING &amp; DESIGN CT PC</t>
  </si>
  <si>
    <t>CONSOLIDATED EDISON SOLUTIONS INC</t>
  </si>
  <si>
    <t>CONTROLPOINT TECHNOLOGIES INC.</t>
  </si>
  <si>
    <t>CONVERGENT OUTSOURCING INC</t>
  </si>
  <si>
    <t>DDS ENGINEERS LLP</t>
  </si>
  <si>
    <t>DDS UTILITIES LLC</t>
  </si>
  <si>
    <t>DELTA STAR INC.</t>
  </si>
  <si>
    <t>DNV ENERGY INSIGHTS USA INC</t>
  </si>
  <si>
    <t>DONNELLY CONSTRUCTION INC</t>
  </si>
  <si>
    <t>ENCOMPASS PIPELINE LLC</t>
  </si>
  <si>
    <t>ENVIRONMENTAL CONSULTANTS INC</t>
  </si>
  <si>
    <t>ENVIRONMENTAL DESIGN &amp; RESEARCH PC</t>
  </si>
  <si>
    <t>FERREIRA CONSTRUCTION CO INC</t>
  </si>
  <si>
    <t>FIACCO &amp; RILEY CONSTRUCTION INC.</t>
  </si>
  <si>
    <t>FIRSTLIGHT FIBER INC</t>
  </si>
  <si>
    <t>FISHER ASSOCIATES</t>
  </si>
  <si>
    <t>G&amp;S TECHNOLOGIES</t>
  </si>
  <si>
    <t>GENERAL PROPERTY MAINTENANCE</t>
  </si>
  <si>
    <t>GUIDEHOUSE INC</t>
  </si>
  <si>
    <t>GZA GEOENVIRONMENTAL INC.</t>
  </si>
  <si>
    <t>H RICHARDSON &amp; SONS LLC</t>
  </si>
  <si>
    <t>HAPEMAN SERVICES INC.</t>
  </si>
  <si>
    <t>HARCAT LLC</t>
  </si>
  <si>
    <t>HDR INC</t>
  </si>
  <si>
    <t>HOLLAND POWER SERVICES INC</t>
  </si>
  <si>
    <t>J C EHRLICH CO. INC.</t>
  </si>
  <si>
    <t>J MULLEN AND SONS INC</t>
  </si>
  <si>
    <t>JAFLO INC</t>
  </si>
  <si>
    <t>JOHN ANDERSON CONSTRUCTION INC</t>
  </si>
  <si>
    <t>LANDIS &amp; GYR TECHNOLOGY INC</t>
  </si>
  <si>
    <t>LEIDOS ENGINEERING LLC</t>
  </si>
  <si>
    <t>LIGHTSPEED TECHNOLOGIES</t>
  </si>
  <si>
    <t>LIVINGSTON ENERGY GROUP LLC</t>
  </si>
  <si>
    <t>MCPHEE ELECTRIC LTD</t>
  </si>
  <si>
    <t>MEYERS LANDSCAPING</t>
  </si>
  <si>
    <t>MICHELS POWER INC</t>
  </si>
  <si>
    <t>MICROSOFT CORPORATION</t>
  </si>
  <si>
    <t>MILLER ENVIRONMENTAL GROUP INC.</t>
  </si>
  <si>
    <t>NATIONAL TRAFFIC SERVICES</t>
  </si>
  <si>
    <t>NELSON ASSOC ARCHITECTURAL ENG PC</t>
  </si>
  <si>
    <t>NORTHEAST GAS ASSOCIATION</t>
  </si>
  <si>
    <t>NORTHEASTERN LAND SERVICES LTD</t>
  </si>
  <si>
    <t>PLUGIN STATIONS ONLINE LLC</t>
  </si>
  <si>
    <t>POWER ENGINEERS CONSULTING INC.</t>
  </si>
  <si>
    <t>PRIMARY SOURCE ELECTRIC LLC</t>
  </si>
  <si>
    <t>PRYSMIAN CABLES AND SYSTEMS USA LLC</t>
  </si>
  <si>
    <t>RAMBOLL AMERICAS ENGINEERING SOLUTI</t>
  </si>
  <si>
    <t>RG VANDERWEIL ENGINEERS PC</t>
  </si>
  <si>
    <t>RICH &amp; GARDNER CONSTRUCTION CO.</t>
  </si>
  <si>
    <t>SIEMENS INDUSTRY INC.</t>
  </si>
  <si>
    <t>SKY TESTING SERVICES INC.</t>
  </si>
  <si>
    <t>Quality Testing Services</t>
  </si>
  <si>
    <t>SKYCHARGERS LLC</t>
  </si>
  <si>
    <t>STANTEC CONSULTING SERVICES INC.</t>
  </si>
  <si>
    <t>STUART C IRBY CO.</t>
  </si>
  <si>
    <t>SUN ENVIRONMENTAL CORP</t>
  </si>
  <si>
    <t>T AND T LINE CONSTRUCTION LTD</t>
  </si>
  <si>
    <t>TDW US INC</t>
  </si>
  <si>
    <t>THE SEQUEL GROUP LLC</t>
  </si>
  <si>
    <t>THEW ASSOCIATES PE-LS PLLC</t>
  </si>
  <si>
    <t>TRANSWAVE COMMUNICATIONS SYSTEMS IN</t>
  </si>
  <si>
    <t>US TRAFFIC CONTROL INC</t>
  </si>
  <si>
    <t>VIP ENGINEERING AND ARCHITECTURE PL</t>
  </si>
  <si>
    <t>VIP STRUCTURES INC.</t>
  </si>
  <si>
    <t>WRS ENVIRONMENTAL SERVICES INC</t>
  </si>
  <si>
    <t>24-D</t>
  </si>
  <si>
    <t xml:space="preserve">                                        -</t>
  </si>
  <si>
    <t>Postretirement Benefits Asset - Pension/OPEB</t>
  </si>
  <si>
    <t>Blackrock with NYISO</t>
  </si>
  <si>
    <t>TWIN EAGLE RESOURCE MGMT LLC</t>
  </si>
  <si>
    <t xml:space="preserve"> Enbridge (52,247 DT into TransCanada, through 10/31/24) Contract # M12186.</t>
  </si>
  <si>
    <t>EGTS-FTNN (340,122 DT to Niagara Mohawk City Gate, through 3/31/26) Contract # 100001.</t>
  </si>
  <si>
    <t>EGTS-FTNN GSS (434,078 DT to Niagara Mohawk City Gate, through 3/31/26) Contract # 700001.</t>
  </si>
  <si>
    <t>EGTS-FT (10,000 DT to Niagara Mohawk City Gate, through 3/31/26) Contract # 200290.</t>
  </si>
  <si>
    <t>EGTS-FT (17,700 DT to Niagara Mohawk City Gate, through 10/31/25) Contract # 200558.</t>
  </si>
  <si>
    <t>EGTS-FT (30,000 DT to Niagara Mohawk City Gate, through 10/31/32) Contract #200720</t>
  </si>
  <si>
    <t>EGTS-FT (26,200 DT to Niagara Mohawk City Gate, through 6/30/35) Contract #200766</t>
  </si>
  <si>
    <t>EGTS GSS (438,078 DT Demand / 22,917,225 DT Capacity through 3/31/26) Contract # 300001.</t>
  </si>
  <si>
    <t>EGTS-FT (4,000 DT to Niagara Mohawk City Gate, through 3/31/26) Contract # 200290.</t>
  </si>
  <si>
    <t>Delivery pressures under the EGTS Service Agreement are as follows:</t>
  </si>
  <si>
    <t>see note **</t>
  </si>
  <si>
    <t>(B)  The expected long term rate of return on assets is 5.50% for nonunion plans and 5.00% for union plans.</t>
  </si>
  <si>
    <t>Troy</t>
  </si>
  <si>
    <t>Troy - enlarged SD</t>
  </si>
  <si>
    <t xml:space="preserve">     NIMO Make Whole</t>
  </si>
  <si>
    <t>L1</t>
  </si>
  <si>
    <t xml:space="preserve">     ROUA</t>
  </si>
  <si>
    <t>says:  I am the ....VP, US Controller... of ......Niagara Mohawk Power Corporation…………………………</t>
  </si>
  <si>
    <t>Insurance (National Wide Life Insurance)</t>
  </si>
  <si>
    <t>Sub-total on page</t>
  </si>
  <si>
    <t>Amortization of Deferral Credit established in connection with the September 2021 Joint Proposal resolving Cases 20-E-0380, 20-G-0381, 19-M-0133.</t>
  </si>
  <si>
    <r>
      <t xml:space="preserve">The transmission lengths above all operate </t>
    </r>
    <r>
      <rPr>
        <sz val="12"/>
        <rFont val="Arial"/>
        <family val="2"/>
      </rPr>
      <t>≥</t>
    </r>
    <r>
      <rPr>
        <sz val="12"/>
        <rFont val="Arial"/>
        <family val="2"/>
      </rPr>
      <t>125 psig.</t>
    </r>
  </si>
  <si>
    <t xml:space="preserve">  (CONTRA ACCT.808.1)</t>
  </si>
  <si>
    <t xml:space="preserve">  (CONTRA ACCT. 808.2)</t>
  </si>
  <si>
    <t>For NYPSC reporting, regulatory assets and liabilities are classified as non-current. For U.S. GAAP reporting, regulatory assets and liabilities are classified as current or long-term as applicable.</t>
  </si>
  <si>
    <t>The accumulated amounts collected in rates for cost of removal over spending are included within accumulated depreciation for NYPSC reporting, but are presented as a regulatory liability for U.S. GAAP reporting.</t>
  </si>
  <si>
    <t>All debt is classified as long-term in the balance sheet for NYPSC reporting. Under U.S. GAAP, the presentation reflects current and long-term debt separately.</t>
  </si>
  <si>
    <t>For NYPSC reporting, the debt issuance costs related to term loans are presented in the balance sheet within deferred charges and other assets. For U.S. GAAP reporting, this is presented in the balance sheet as a direct deduction from the carrying value of debt.</t>
  </si>
  <si>
    <t>The Company is permitted to recover certain equity costs in rates. A regulatory asset is recognized for such amounts under NYPSC reporting, but not for U.S. GAAP reporting.</t>
  </si>
  <si>
    <t>Goodwill is excluded from the balance sheet with a reduction to Other Paid Capital for NYPSC reporting, but is presented as a long-term asset for U.S. GAAP reporting.</t>
  </si>
  <si>
    <t>For NYPSC reporting, the liability for uncertain tax positions related to temporary differences is not recognized pursuant to NYPSC guidance and deferred taxes are recognized based on the difference between positions taken in filed tax returns and amounts reported in the financial statements.</t>
  </si>
  <si>
    <t>For U.S. GAAP reporting, the liability for uncertain tax positions related to temporary differences is recognized and deferred taxes are recognized based on the difference between the positions taken in filed tax returns adjusted for uncertain tax positions related to temporary differences and amounts reported in the financial statements.</t>
  </si>
  <si>
    <t>For NYPSC reporting, deferred tax assets and liabilities are presented on a gross basis.</t>
  </si>
  <si>
    <t>CONTRIBUTE MISC GAS REVENUE</t>
  </si>
  <si>
    <t>CSS Rev-Other-4800</t>
  </si>
  <si>
    <t>Gas Safety Perform Metrics-PRA</t>
  </si>
  <si>
    <t>Service Line-No Access Customer Fines</t>
  </si>
  <si>
    <t xml:space="preserve">          Gas Purchased for Injections</t>
  </si>
  <si>
    <t>Total Line 22 column (d)</t>
  </si>
  <si>
    <t>CANCEL - GAS</t>
  </si>
  <si>
    <t>Supervision &amp; Admin Burden</t>
  </si>
  <si>
    <t>Total Line 22 column (e)</t>
  </si>
  <si>
    <t>January 1, 2022</t>
  </si>
  <si>
    <t>December 31, 2022</t>
  </si>
  <si>
    <t>192 ERIE BLVD LLC</t>
  </si>
  <si>
    <t>3M CO.</t>
  </si>
  <si>
    <t>ABB INC</t>
  </si>
  <si>
    <t>ACCENTURE LLP</t>
  </si>
  <si>
    <t>ACI PAYMENTS INC</t>
  </si>
  <si>
    <t>ADIRONDACK ENVIRONMENTAL SERVICE</t>
  </si>
  <si>
    <t>AFL TELECOMMUNICATIONS LLC</t>
  </si>
  <si>
    <t>AGOSTINO UTILITIES LLC</t>
  </si>
  <si>
    <t>ALBANY STEEL INC.</t>
  </si>
  <si>
    <t>Steel Service</t>
  </si>
  <si>
    <t>ALEXANDRIA REAL ESTATE EQUITIES INC</t>
  </si>
  <si>
    <t>ALL RELIABLE SERVICES INC</t>
  </si>
  <si>
    <t>ALLEN CHASE ENTERPRISES INC</t>
  </si>
  <si>
    <t>AMERICAN WIRE GROUP INC</t>
  </si>
  <si>
    <t>ANIXTER INC.</t>
  </si>
  <si>
    <t>AR PRODUCTS LLC</t>
  </si>
  <si>
    <t>ARK ENGINEERING &amp; TECHNICAL SERVICE</t>
  </si>
  <si>
    <t>Technical Consulting</t>
  </si>
  <si>
    <t>ARTHUR AND CHERYL RISUCCI</t>
  </si>
  <si>
    <t>AT&amp;T</t>
  </si>
  <si>
    <t>AT&amp;T MOBILITY</t>
  </si>
  <si>
    <t>AVIAT US INC</t>
  </si>
  <si>
    <t>BANK OF NEW YORK MELLON</t>
  </si>
  <si>
    <t>BAYVIEW ROAD ASSOCIATES LLC</t>
  </si>
  <si>
    <t>BEAMEX INC</t>
  </si>
  <si>
    <t>BISHOP BEAUDRY CONSTRUCTION LLC</t>
  </si>
  <si>
    <t>BL COMPANIES INC.</t>
  </si>
  <si>
    <t>BUFFALO CONSTRUCTION CONSULTANTS IN</t>
  </si>
  <si>
    <t>BURNS AND MCDONNELL INC</t>
  </si>
  <si>
    <t>CA INC</t>
  </si>
  <si>
    <t>CALIBER SERVICE MANAGEMENT LLC</t>
  </si>
  <si>
    <t>CAPGEMINI AMERICA INC</t>
  </si>
  <si>
    <t>CARTE INTERNATIONAL INC.</t>
  </si>
  <si>
    <t>CD PERRY LLC</t>
  </si>
  <si>
    <t>CDM SMITH</t>
  </si>
  <si>
    <t>CGI TECHNOLOGIES &amp; SOLUTIONS INC.</t>
  </si>
  <si>
    <t>CHARGEPOINT INC</t>
  </si>
  <si>
    <t>CITY OF COHOES</t>
  </si>
  <si>
    <t>CITY OF SCHENECTADY</t>
  </si>
  <si>
    <t>CLARK EQUIPMENT RENTAL LLC</t>
  </si>
  <si>
    <t>CLARKSON UNIVERSITY</t>
  </si>
  <si>
    <t>CLEAVELAND PRICE</t>
  </si>
  <si>
    <t>CONSOLIDATED ANALYTICAL SYSTEMS INC</t>
  </si>
  <si>
    <t>CONVERGINT TECHNOLOGIES LLC</t>
  </si>
  <si>
    <t>COOPER POWER SYSTEMS</t>
  </si>
  <si>
    <t>COPPERLEAF TECHNOLOGIES INC</t>
  </si>
  <si>
    <t>CORPAC STEEL PRODUCTS CORP</t>
  </si>
  <si>
    <t>CPRIME INC</t>
  </si>
  <si>
    <t>CROWN CASTLE FIBER LLC</t>
  </si>
  <si>
    <t>CSX TRANSPORTATION INC.</t>
  </si>
  <si>
    <t>CTAP LLC</t>
  </si>
  <si>
    <t>CUBRC INC</t>
  </si>
  <si>
    <t>CUT ABOVE VEGETATION SERVICE LLC</t>
  </si>
  <si>
    <t>DATA COMM FOR BUSINESS INC</t>
  </si>
  <si>
    <t>DEKATHERM INC</t>
  </si>
  <si>
    <t>DEPARTMENT OF GENERAL SERVICES</t>
  </si>
  <si>
    <t>DIS TRAN PACKAGED SUBSTATIONS</t>
  </si>
  <si>
    <t>DIVERSIFIED PRODUCT DEVELOPMENT</t>
  </si>
  <si>
    <t>DLC ELECTRIC LLC</t>
  </si>
  <si>
    <t>DMC POWER INC</t>
  </si>
  <si>
    <t>DNOW LP</t>
  </si>
  <si>
    <t>DOBLE ENGINEERING CO.</t>
  </si>
  <si>
    <t>DOWD BATTERY CO. INC.</t>
  </si>
  <si>
    <t>DOWNTOWN ALBANY BUSINESS IMPROVEMEN</t>
  </si>
  <si>
    <t>DSM REBATES OTV</t>
  </si>
  <si>
    <t>DUCKS UNLIMITED INC</t>
  </si>
  <si>
    <t>DYNATRACE LLC</t>
  </si>
  <si>
    <t>EATON CORP.</t>
  </si>
  <si>
    <t>E-J ELECTRIC T&amp;D LLC</t>
  </si>
  <si>
    <t>ELECTRICAL POWER PRODUCTS INC</t>
  </si>
  <si>
    <t>ELECTROSWITCH CORP</t>
  </si>
  <si>
    <t>ELEMENT FLEET CORPORATION</t>
  </si>
  <si>
    <t>ELSTER AMERICAN METER COMPANY LLC</t>
  </si>
  <si>
    <t>EMPIRE CRANE CO. LLC</t>
  </si>
  <si>
    <t>ENEL X NORTH AMERICA INC</t>
  </si>
  <si>
    <t>ENVIRONMENTAL SYSTEMS RESEARCH INST</t>
  </si>
  <si>
    <t>ENVIRONMENTAL WASTE MINIMIZATION IN</t>
  </si>
  <si>
    <t>ERLPHASE POWER TECHNOLOGIES LTD</t>
  </si>
  <si>
    <t>ERMCO</t>
  </si>
  <si>
    <t>EXPERIAN INFORMATION SOLUTIONS INC</t>
  </si>
  <si>
    <t>FERGUSON ELECTRIC INC</t>
  </si>
  <si>
    <t>FILTREC CORP</t>
  </si>
  <si>
    <t>FINGER LAKES COMMUNICATION CO INC</t>
  </si>
  <si>
    <t>FOREST CITY ENTERPRISES LP</t>
  </si>
  <si>
    <t>FOREST CITY JAY STREET ASSOCIATES L</t>
  </si>
  <si>
    <t>FORTUNE ELECTRIC CO LTD</t>
  </si>
  <si>
    <t>FROLIC PROPERTIES LLC</t>
  </si>
  <si>
    <t>FRONTIER COMMUNICATIONS CORP</t>
  </si>
  <si>
    <t>GAGNON LINE CONSTRUCTION INC.</t>
  </si>
  <si>
    <t>GARTNER INC</t>
  </si>
  <si>
    <t>GE GRID SOLUTIONS (US) LLC</t>
  </si>
  <si>
    <t>GE GRID SOLUTIONS LLC &amp; GE RENEWABL</t>
  </si>
  <si>
    <t>GE PROLEC TRANSFORMERS INC</t>
  </si>
  <si>
    <t>GE RENEWABLES GRID LLC</t>
  </si>
  <si>
    <t>GIANT MACHINES SOFTWARE LLC</t>
  </si>
  <si>
    <t>GP STRATEGIES CORP.</t>
  </si>
  <si>
    <t>GRANITE TELECOMMUNICATIONS LLC</t>
  </si>
  <si>
    <t>GRAYBAR ELECTRIC CO. INC.</t>
  </si>
  <si>
    <t>GSCB LLC</t>
  </si>
  <si>
    <t>HANES SUPPLY INC.</t>
  </si>
  <si>
    <t>HEARTSHARE HUMAN SERVICES OF NEW YO</t>
  </si>
  <si>
    <t>HH ASSOCIATES US INC</t>
  </si>
  <si>
    <t>HITACHI ENERGY USA INC</t>
  </si>
  <si>
    <t>HOWARD INDUSTRIES</t>
  </si>
  <si>
    <t>HUBBELL POWER SYSTEMS INC</t>
  </si>
  <si>
    <t>HYUNDAI ELECTRIC AMERICA CORPORATIO</t>
  </si>
  <si>
    <t>I B ABEL INC.</t>
  </si>
  <si>
    <t>IBM</t>
  </si>
  <si>
    <t>IDEAS AGENCY INC.</t>
  </si>
  <si>
    <t>ILJIN ELECTRIC USA INC</t>
  </si>
  <si>
    <t>INDUSTRIAS ELECTROMECANICAS MAGNETR</t>
  </si>
  <si>
    <t>ITRON INC.</t>
  </si>
  <si>
    <t>J J KELLER &amp; ASSOCIATES INC</t>
  </si>
  <si>
    <t>J&amp;M SCHAEFER INC.</t>
  </si>
  <si>
    <t>JD POWER AND ASSOCIATES</t>
  </si>
  <si>
    <t>JEFFERSON COUNTY INDUSTRIAL DEVELOP</t>
  </si>
  <si>
    <t>JET SUPPORT SERVICES INC.</t>
  </si>
  <si>
    <t>JMA TECH PROPERTIES LLC</t>
  </si>
  <si>
    <t>JONES LANG LASALLE AMERICAS INC</t>
  </si>
  <si>
    <t>JOSALL SYRACUSE INC</t>
  </si>
  <si>
    <t>KENT POWER INC.</t>
  </si>
  <si>
    <t>KEYSTONE ELECTRICAL MANUFACTURING C</t>
  </si>
  <si>
    <t>KYNDRYL INC AR LOCKBOX</t>
  </si>
  <si>
    <t>L V &amp; L RESORT CORPORATION</t>
  </si>
  <si>
    <t>LAKELANDS CONCRETE PRODUCTS INC.</t>
  </si>
  <si>
    <t>LAKESIDE CONCRETE SERVICES INC</t>
  </si>
  <si>
    <t>LANE ENTERPRISES INC.</t>
  </si>
  <si>
    <t>LIBERTY ROKSTAD POWER LLC</t>
  </si>
  <si>
    <t>LIBERTY SALES AND DISTRIBUTION LLC</t>
  </si>
  <si>
    <t>LINEMENS SUPPLY INC. BUCKINGHAM MFG</t>
  </si>
  <si>
    <t>LINEVISION INC</t>
  </si>
  <si>
    <t>LIVING LEADER LTD</t>
  </si>
  <si>
    <t>LM SESSLER EXCAVATING &amp; WRECKING IN</t>
  </si>
  <si>
    <t>LOCKHEED MARTIN CORPORATION</t>
  </si>
  <si>
    <t>LS POWER GRID NEW YORK CORPORATION</t>
  </si>
  <si>
    <t>LYTX INC</t>
  </si>
  <si>
    <t>MARSH USA INC</t>
  </si>
  <si>
    <t>MASSACHUSETTS MATERIALS RESEARCH AN</t>
  </si>
  <si>
    <t>MAUELL CORPORATION</t>
  </si>
  <si>
    <t>MCGRIFF SEIBELS &amp; WILLIAMS INC.</t>
  </si>
  <si>
    <t>MEGGER</t>
  </si>
  <si>
    <t>MERCURY INSTRUMENTS LLC</t>
  </si>
  <si>
    <t>MEYER UTILITY STRUCTURES LLC</t>
  </si>
  <si>
    <t>MICHELS CORPORATION</t>
  </si>
  <si>
    <t>MICROSOFT ENTERPRISE SERVICES</t>
  </si>
  <si>
    <t>MITSUBISHI ELECTRIC POWER PRODUCTS</t>
  </si>
  <si>
    <t>MOHAWK VALLEY EDGE</t>
  </si>
  <si>
    <t>MRC GLOBAL US INC</t>
  </si>
  <si>
    <t>MSP REALTY LLC</t>
  </si>
  <si>
    <t>MULCARE PIPELINE SOLUTIONS INC.</t>
  </si>
  <si>
    <t>MULESOFT LLC</t>
  </si>
  <si>
    <t>MYERS CONTROLLED POWER LLC</t>
  </si>
  <si>
    <t>NATURAL GAS SOLUTIONS METERS AR</t>
  </si>
  <si>
    <t>NEHRING ELECTRICAL WORKS CO</t>
  </si>
  <si>
    <t>NETWORK MAPPING INC</t>
  </si>
  <si>
    <t>NEW NELLO OPERATING CO LLC</t>
  </si>
  <si>
    <t>NIAGARA TRANSFORMER CORP</t>
  </si>
  <si>
    <t>NORTHEAST CONTROLS</t>
  </si>
  <si>
    <t>NORTHEAST POWER COORDINATING COUNCI</t>
  </si>
  <si>
    <t>NORTHEAST TRANSFORMER SERVICES INC.</t>
  </si>
  <si>
    <t>NORTHERN TRANSFORMER CORPORATION</t>
  </si>
  <si>
    <t>NOVATECH LLC</t>
  </si>
  <si>
    <t>NYSDEC</t>
  </si>
  <si>
    <t>OLDCASTLE PRECAST INC</t>
  </si>
  <si>
    <t>ONONDAGA COUNTY INDUSTRIAL DEVELOPM</t>
  </si>
  <si>
    <t>OPEN TEXT INC.</t>
  </si>
  <si>
    <t>ORACLE AMERICA INC.</t>
  </si>
  <si>
    <t>OSI SOFT LLC</t>
  </si>
  <si>
    <t>OVER AND UNDER PIPING CONTRACTORS I</t>
  </si>
  <si>
    <t>P SCHNEIDER AND ASSOCIATES PLLC</t>
  </si>
  <si>
    <t>PANAMETRICS LLC</t>
  </si>
  <si>
    <t>PARK STREET STRATEGIES</t>
  </si>
  <si>
    <t>PECO ENERGY COMPANY</t>
  </si>
  <si>
    <t>PHH ARVAL</t>
  </si>
  <si>
    <t>PHX GLENS FALLS LLC</t>
  </si>
  <si>
    <t>PICTOMETRY INTERNATIONAL CORP</t>
  </si>
  <si>
    <t>POWELL CONTROLS INC.</t>
  </si>
  <si>
    <t>POWER LINE CONTRACTOR'S INC</t>
  </si>
  <si>
    <t>POWER PARTNERS LLC</t>
  </si>
  <si>
    <t>POWERCON CORPORATION</t>
  </si>
  <si>
    <t>POWERHOUSE AND ALLEN MILL</t>
  </si>
  <si>
    <t>POWERPLAN INC</t>
  </si>
  <si>
    <t>PRECISELY SOFTWARE INCORPORATED</t>
  </si>
  <si>
    <t>PRICEWATERHOUSECOOPERS LLP</t>
  </si>
  <si>
    <t>PROLEC GE USA LLC</t>
  </si>
  <si>
    <t>PROLEC GE WAUKESHA INC</t>
  </si>
  <si>
    <t>QUAD GRAPHICS INC</t>
  </si>
  <si>
    <t>QUANTA TECHNOLOGY LLC</t>
  </si>
  <si>
    <t>QUARTER TURN RESOURCES INC</t>
  </si>
  <si>
    <t>24-E</t>
  </si>
  <si>
    <t>24-F</t>
  </si>
  <si>
    <t>R R DONNELLEY</t>
  </si>
  <si>
    <t>RADIAN RESEARCH INC.</t>
  </si>
  <si>
    <t>RAPID RESPONSE</t>
  </si>
  <si>
    <t>RICHARDS MANUFACTURING CO. SALES IN</t>
  </si>
  <si>
    <t>RITZ INSTRUMENT TRANSFORMERS INC</t>
  </si>
  <si>
    <t>RIVERSIDE IRON LLC</t>
  </si>
  <si>
    <t>ROMET LIMITED</t>
  </si>
  <si>
    <t>ROYAL SWITCHGEAR MANUFACTURING CO</t>
  </si>
  <si>
    <t>RYMEL INGENIERIA ELECTRICA SAS</t>
  </si>
  <si>
    <t>S &amp; C ELECTRIC CO.</t>
  </si>
  <si>
    <t>SABRE TUBULAR STRUCTURES</t>
  </si>
  <si>
    <t>SALESFORCE.COM INC</t>
  </si>
  <si>
    <t>SAP AMERICA INC</t>
  </si>
  <si>
    <t>SCHNEIDER ELECTRIC USA INC</t>
  </si>
  <si>
    <t>SCHWEITZER ENGINEERING LABORATORIES</t>
  </si>
  <si>
    <t>SCOTIA INDUSTRIAL PARK INC</t>
  </si>
  <si>
    <t>SEAWAY MARINE GROUP LLC</t>
  </si>
  <si>
    <t>SENECA NATION OF INDIANS</t>
  </si>
  <si>
    <t>SHANOR ELECTRIC SUPPLIES LLC</t>
  </si>
  <si>
    <t>SHI INTERNATIONAL CORP</t>
  </si>
  <si>
    <t>SOFTWARE AG USA INC</t>
  </si>
  <si>
    <t>SPIRIT AND SANZONE REALTY CO INC</t>
  </si>
  <si>
    <t>SPX TRANSFORMER SOLUTIONS INC.</t>
  </si>
  <si>
    <t>STANLEY TREE SERVICE INC</t>
  </si>
  <si>
    <t>STAPLES BUSINESS ADVANTAGE</t>
  </si>
  <si>
    <t>Logistic Service</t>
  </si>
  <si>
    <t>STERLING INFOSYSTEMS INC</t>
  </si>
  <si>
    <t>STRONGBOW CONSULTING GROUP LLC</t>
  </si>
  <si>
    <t>SUCRO REAL ESTATE NY LLC</t>
  </si>
  <si>
    <t>SUMMER FRIDAY LLC</t>
  </si>
  <si>
    <t>SUMMIT UTILITY STRUCTURES LLC</t>
  </si>
  <si>
    <t>SWAGELOK WESTERN NEW YORK</t>
  </si>
  <si>
    <t>SYRACUSE BLUEPRINT CO. INC.</t>
  </si>
  <si>
    <t>SYSTEMS CONTROL</t>
  </si>
  <si>
    <t>TATA CONSULTANCY SERVICES LTD</t>
  </si>
  <si>
    <t>TESCO</t>
  </si>
  <si>
    <t>24-G</t>
  </si>
  <si>
    <t>Grand Total page 24, 24A-G</t>
  </si>
  <si>
    <t>TH KINSELLA INC</t>
  </si>
  <si>
    <t>THE BOSTON CONSULTING GROUP INC</t>
  </si>
  <si>
    <t>THE DAVEY TREE EXPERT CO</t>
  </si>
  <si>
    <t>THE NEFCO CORPORATION</t>
  </si>
  <si>
    <t>THOUGHTWORKS INC</t>
  </si>
  <si>
    <t>THREE D METALS</t>
  </si>
  <si>
    <t>TMP WORLDWIDE ADVERTISING &amp;</t>
  </si>
  <si>
    <t>TRANSGARD LLC</t>
  </si>
  <si>
    <t>TRENCH LTD.</t>
  </si>
  <si>
    <t>TRENWA INC.</t>
  </si>
  <si>
    <t>TRI STATE DRILLING INC</t>
  </si>
  <si>
    <t>TYNDALE CO. INC.</t>
  </si>
  <si>
    <t>UDIGNY INC</t>
  </si>
  <si>
    <t>UNITED STATES ENVIRONMENTAL PROTECT</t>
  </si>
  <si>
    <t>UNITED STATES TREASURY</t>
  </si>
  <si>
    <t>UNITED WAY OF CENTRAL NEW YORK INC</t>
  </si>
  <si>
    <t>UNIVERSAL PROTECTION SERVICE LP</t>
  </si>
  <si>
    <t>UPSTATE NEW YORK MANAGEMENT</t>
  </si>
  <si>
    <t>URBINT</t>
  </si>
  <si>
    <t>US BANK</t>
  </si>
  <si>
    <t>UTILIDATA INC</t>
  </si>
  <si>
    <t>UTILITYAPI INC</t>
  </si>
  <si>
    <t xml:space="preserve"> V &amp; S SCHULER ENGINEERING INC</t>
  </si>
  <si>
    <t>VALIANT ENERGY SERVICE LLC</t>
  </si>
  <si>
    <t>VALMONT INDUSTRIES INC</t>
  </si>
  <si>
    <t>VALMONT INDUSTRIES INC.</t>
  </si>
  <si>
    <t>VERIZON WIRELESS</t>
  </si>
  <si>
    <t>VICTOR INSULATORS INC</t>
  </si>
  <si>
    <t>VMWARE INC</t>
  </si>
  <si>
    <t>W W GRAINGER INC.</t>
  </si>
  <si>
    <t>WAINSCHAF ASSOCIATES INC</t>
  </si>
  <si>
    <t>WEG TRANSFORMERS USA LLC</t>
  </si>
  <si>
    <t>WESTERN NEW YORK ENERGY LLC</t>
  </si>
  <si>
    <t>WESTERN UNION FINANCIAL SERVICES</t>
  </si>
  <si>
    <t>WHEELER TRIGG ODONNELL LLP</t>
  </si>
  <si>
    <t>WILLIAMS SCOTSMAN INC.</t>
  </si>
  <si>
    <t>WILLOW BEND FARM</t>
  </si>
  <si>
    <t>WINDSTREAM</t>
  </si>
  <si>
    <t>WIPRO LLC</t>
  </si>
  <si>
    <t>WIPRO LTD</t>
  </si>
  <si>
    <t>WOLFSPEED INC</t>
  </si>
  <si>
    <t>XTREME POWERLINE CONSTRUCTION</t>
  </si>
  <si>
    <t>CONSOLIDATED EDISON ENERGY INC.</t>
  </si>
  <si>
    <t>ENGIE ENERGY MARKETING NA, INC.</t>
  </si>
  <si>
    <t>Sprague Operating Resources</t>
  </si>
  <si>
    <t>UGI ENERGY SERVICES, LLC</t>
  </si>
  <si>
    <t>as of December 31, 2022.</t>
  </si>
  <si>
    <t>Buffalo</t>
  </si>
  <si>
    <t>Amherst</t>
  </si>
  <si>
    <t>Cheektowaga</t>
  </si>
  <si>
    <t>Hamburg</t>
  </si>
  <si>
    <t>Tonawanda</t>
  </si>
  <si>
    <t>.</t>
  </si>
  <si>
    <t>PSC Schedule 219-5-481</t>
  </si>
  <si>
    <t>PSC Schedule 219-7-481</t>
  </si>
  <si>
    <t>US Treasury ck # 4045 04651898, dated 8/2/22, to lockbox 9/21/22</t>
  </si>
  <si>
    <t>US Treasury ck # 4041 82346586, dated 11/30/21, to lockbox 3/18/2022</t>
  </si>
  <si>
    <t>AffordAbility Program - Gas-4950</t>
  </si>
  <si>
    <t>Base EE Deferral Rev - Gas</t>
  </si>
  <si>
    <t>LMI Deferral Revenue - Gas</t>
  </si>
  <si>
    <t>Low Income Program - co5210-4950</t>
  </si>
  <si>
    <t>Ph 1 Recoveries - Gas</t>
  </si>
  <si>
    <t>Ph 1 Utility Commitment - Gas</t>
  </si>
  <si>
    <t>Balance - January 1, 2022</t>
  </si>
  <si>
    <t xml:space="preserve">Additions </t>
  </si>
  <si>
    <t>Balance - December 31, 2022</t>
  </si>
  <si>
    <t>NIMO Footage (feet)</t>
  </si>
  <si>
    <t>4" and under</t>
  </si>
  <si>
    <t xml:space="preserve">Total Footage </t>
  </si>
  <si>
    <t xml:space="preserve">Total Mileage </t>
  </si>
  <si>
    <t>see note ****</t>
  </si>
  <si>
    <t>** 2.95% January 1, 2022 to March 31, 2022; 3.65% April 1, 2022 to May 31, 2022; 4.30% June 1, 2022 to December 31, 2022; 5.05% as of December 31, 2022</t>
  </si>
  <si>
    <t>** 4.00% January 1, 2022 to March 31, 2022; 4.25% April 1, 2022 to May 31, 2022; 4.75% May 31,2022 to December 31, 2022</t>
  </si>
  <si>
    <t>*** Salary Progression Rate: 4.30% (Non Union); 4.45% (Union)</t>
  </si>
  <si>
    <t>This represents a qualified plan settlement on 12/31/2022 resulting from participant elected lump sum plan distributions.</t>
  </si>
  <si>
    <t>(A) This information is no longer a required disclosure under SFAS 132. Total APBO as of 12/31/2022 $1,512,045,374</t>
  </si>
  <si>
    <t>** Salary Progression Rate: 4.30% (Non Union); 4.45% (Union)</t>
  </si>
  <si>
    <t xml:space="preserve">Other Debits or Credits to the Internal Reserve </t>
  </si>
  <si>
    <t xml:space="preserve">     ARO Provision</t>
  </si>
  <si>
    <t xml:space="preserve">     ARO Adjustment</t>
  </si>
  <si>
    <t xml:space="preserve">     Gain or Loss</t>
  </si>
  <si>
    <t>*Column (b) lines 1 and 2 includes Electric Estimated ESCO Revenues of $1,172,836,810 and Gas Estimated ESCO Revenues of</t>
  </si>
  <si>
    <t xml:space="preserve">$337,457,975 for calendar year 2022. </t>
  </si>
  <si>
    <t>AMI Deferral Expense Gas</t>
  </si>
  <si>
    <t>MFC Adjustment</t>
  </si>
  <si>
    <t>NENY Base EE - Electric</t>
  </si>
  <si>
    <t>NENY Heat Pump - Electric</t>
  </si>
  <si>
    <t>NENY LMI - Electric</t>
  </si>
  <si>
    <t>EEPS - Electric</t>
  </si>
  <si>
    <t>CEF - Electric</t>
  </si>
  <si>
    <t>IEDR - Electric</t>
  </si>
  <si>
    <t>Totals Electric</t>
  </si>
  <si>
    <t xml:space="preserve">Niagra Mohawk Power Corporation is not an SEC registrant. Therefore, no SEC Form 10K or annual report to shareholders is required or prepared. There are no audited financial statements as of December 31, 2022. The Company’s audited financial statements as of March 31 each year which are regularly prepared and distributed to bondholders, banking institutions, and/or security analysts are prepared in accordance with accounting principles generally accepted in the United States (US GAAP). US GAAP is a basis of accounting which is different from the Commission’s applicable Uniform System of Accounts. The primary differences consist of the following: </t>
  </si>
  <si>
    <t>Gas prepayments</t>
  </si>
  <si>
    <t>Miscellaneous prepayments: ZEC Prepayments</t>
  </si>
  <si>
    <t>NYSERDA Energy Advisor Prepayment</t>
  </si>
  <si>
    <t>Tier 2 REC prepayment</t>
  </si>
  <si>
    <t>Vonley Marcy prepayment</t>
  </si>
  <si>
    <t>NENY Base EE - Gas</t>
  </si>
  <si>
    <t>NENY LMI - Gas</t>
  </si>
  <si>
    <t>CEF-Gas</t>
  </si>
  <si>
    <t>Totals Gas</t>
  </si>
  <si>
    <r>
      <rPr>
        <vertAlign val="superscript"/>
        <sz val="11"/>
        <color theme="1"/>
        <rFont val="Calibri"/>
        <family val="2"/>
        <scheme val="minor"/>
      </rPr>
      <t xml:space="preserve">1  </t>
    </r>
    <r>
      <rPr>
        <sz val="12"/>
        <rFont val="Arial"/>
        <family val="2"/>
      </rPr>
      <t xml:space="preserve">Earned incentives are as reported in the Company's EAM 2021 Annual Report, filed April 15, 2022. </t>
    </r>
  </si>
  <si>
    <r>
      <t xml:space="preserve">Electric Energy Efficiency EAM </t>
    </r>
    <r>
      <rPr>
        <vertAlign val="superscript"/>
        <sz val="12"/>
        <rFont val="Arial"/>
        <family val="2"/>
      </rPr>
      <t>1</t>
    </r>
  </si>
  <si>
    <r>
      <t xml:space="preserve">Gas Energy Efficiency EAM </t>
    </r>
    <r>
      <rPr>
        <vertAlign val="superscript"/>
        <sz val="12"/>
        <rFont val="Arial"/>
        <family val="2"/>
      </rPr>
      <t>1</t>
    </r>
  </si>
  <si>
    <t>If applicable, see insert Tab 24A-G</t>
  </si>
  <si>
    <t>..............Michael Dixon...............................................................makes oath and</t>
  </si>
  <si>
    <t xml:space="preserve">For U.S. GAAP reporting, the non-service cost of net periodic benefits is classified as other income deductions. </t>
  </si>
  <si>
    <t xml:space="preserve">For U.S. GAAP reporting, deferred tax assets and liabilities are presented on a net basis. </t>
  </si>
  <si>
    <t>For NYPSC reporting, certain revenues or expenses are classified as either utility or non-utility in nature.</t>
  </si>
  <si>
    <t xml:space="preserve">For U.S. GAAP reporting, no distinction between utility and non-utility is made. </t>
  </si>
  <si>
    <t>For NYPSC reporting, the non-service cost of net periodic benefits are classified as operating expenses.</t>
  </si>
  <si>
    <t>April 18,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</si>
</sst>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000_);\(#,##0.0000\)"/>
    <numFmt numFmtId="167" formatCode="0.0%"/>
    <numFmt numFmtId="168" formatCode="0.00_)"/>
    <numFmt numFmtId="169" formatCode="dd\-mmm\-yy_)"/>
    <numFmt numFmtId="170" formatCode="0.0000_)"/>
    <numFmt numFmtId="171" formatCode="#,##0.00000_);\(#,##0.00000\)"/>
    <numFmt numFmtId="172" formatCode="0.0_)"/>
    <numFmt numFmtId="173" formatCode="#,##0.0_);\(#,##0.0\)"/>
    <numFmt numFmtId="174" formatCode="mm/dd/yy"/>
    <numFmt numFmtId="175" formatCode="[$-409]mmmm\ d\,\ yyyy;@"/>
    <numFmt numFmtId="176" formatCode="_(&quot;$&quot;* #,##0_);_(&quot;$&quot;* \(#,##0\);_(&quot;$&quot;* &quot;-&quot;??_);_(@_)"/>
    <numFmt numFmtId="177" formatCode="#,##0.0\ ;\(#,##0.0\)"/>
    <numFmt numFmtId="178" formatCode="#,##0_);[Red]\(#,##0\);&quot;-&quot;"/>
    <numFmt numFmtId="179" formatCode="mmmm\ d\,\ yyyy"/>
    <numFmt numFmtId="180" formatCode="#,##0.00_)&quot;/dth&quot;;\(#,##0.00\)&quot;/dth&quot;"/>
    <numFmt numFmtId="181" formatCode="_-* #,##0_-;\-* #,##0_-;_-* &quot;-&quot;_-;_-@_-"/>
    <numFmt numFmtId="182" formatCode="_-* #,##0.00_-;\-* #,##0.00_-;_-* &quot;-&quot;??_-;_-@_-"/>
    <numFmt numFmtId="183" formatCode="&quot;$&quot;_(#,##0.00_);&quot;$&quot;\(#,##0.00\)"/>
    <numFmt numFmtId="184" formatCode="_-&quot;$&quot;* #,##0.0_-;\-&quot;$&quot;* #,##0.0_-;_-&quot;$&quot;* &quot;-&quot;??_-;_-@_-"/>
    <numFmt numFmtId="185" formatCode="#,##0.0_)\x;\(#,##0.0\)\x"/>
    <numFmt numFmtId="186" formatCode="&quot;$&quot;#,##0"/>
    <numFmt numFmtId="187" formatCode="#,##0.0_)_x;\(#,##0.0\)_x"/>
    <numFmt numFmtId="188" formatCode="0.0_)\%;\(0.0\)\%"/>
    <numFmt numFmtId="189" formatCode="_-* #,##0.000_-;\-* #,##0.000_-;_-* &quot;-&quot;??_-;_-@_-"/>
    <numFmt numFmtId="190" formatCode="#,##0.0_)_%;\(#,##0.0\)_%"/>
    <numFmt numFmtId="191" formatCode="_(&quot;$&quot;* #,##0.0_);_(&quot;$&quot;* \(#,##0.0\);_(&quot;$&quot;* &quot;-&quot;?_);_(@_)"/>
    <numFmt numFmtId="192" formatCode="\£\ #,##0_);[Red]\(\£\ #,##0\)"/>
    <numFmt numFmtId="193" formatCode="#,##0.00;[Red]\(#,##0.00\);\-"/>
    <numFmt numFmtId="194" formatCode="\¥\ #,##0_);[Red]\(\¥\ #,##0\)"/>
    <numFmt numFmtId="195" formatCode="#,##0;\(#,##0\)"/>
    <numFmt numFmtId="196" formatCode="0;[Red]\(0\);\-"/>
    <numFmt numFmtId="197" formatCode="#,##0;[Red]\(#,##0\);\-"/>
    <numFmt numFmtId="198" formatCode="#,##0,_);[Red]\(#,##0,\)"/>
    <numFmt numFmtId="199" formatCode="0.0;\(0.0\);\-"/>
    <numFmt numFmtId="200" formatCode="0.00;\(0.00\);\-"/>
    <numFmt numFmtId="201" formatCode="0.00;[Red]\(0.00\);\-"/>
    <numFmt numFmtId="202" formatCode="0.000;\(0.000\);\-"/>
    <numFmt numFmtId="203" formatCode="m\-d\-yy"/>
    <numFmt numFmtId="204" formatCode="_ &quot;R&quot;\ * #,##0_ ;_ &quot;R&quot;\ * \-#,##0_ ;_ &quot;R&quot;\ * &quot;-&quot;_ ;_ @_ "/>
    <numFmt numFmtId="205" formatCode="#,##0.0,,,&quot;bn&quot;"/>
    <numFmt numFmtId="206" formatCode="0.0%;\(0.0\)%"/>
    <numFmt numFmtId="207" formatCode="\•\ \ @"/>
    <numFmt numFmtId="208" formatCode="_-* #,##0_-;* \(#,##0\)_-;_-@_-"/>
    <numFmt numFmtId="209" formatCode="#,##0.0_);[Red]\(#,##0.0\)"/>
    <numFmt numFmtId="210" formatCode="#,##0.00;[Red]\(#,##0.00\)"/>
    <numFmt numFmtId="211" formatCode="#,##0.000_);[Red]\(#,##0.000\)"/>
    <numFmt numFmtId="212" formatCode="#,##0_%_);\(#,##0\)_%;**;@_%_)"/>
    <numFmt numFmtId="213" formatCode="0.0_x_)_);&quot;NM&quot;_x_)_);0.0_x_)_);@_%_)"/>
    <numFmt numFmtId="214" formatCode="0.0\ \x;\(0.0\ \x\)"/>
    <numFmt numFmtId="215" formatCode="0.0_ ;\(0.0\)_ \ "/>
    <numFmt numFmtId="216" formatCode="General_)"/>
    <numFmt numFmtId="217" formatCode="d\.mmm"/>
    <numFmt numFmtId="218" formatCode="&quot;$&quot;#,##0.0_);[Red]\(&quot;$&quot;#,##0.0\)"/>
    <numFmt numFmtId="219" formatCode="&quot;$&quot;\ #,##0.000_);[Red]\(&quot;$&quot;\ #,##0.000\)"/>
    <numFmt numFmtId="220" formatCode="_(&quot;$&quot;* #,##0.000_);_(&quot;$&quot;* \(#,##0.000\);_(&quot;$&quot;* &quot;-&quot;???_);_(@_)"/>
    <numFmt numFmtId="221" formatCode="&quot;$&quot;#,##0.0000"/>
    <numFmt numFmtId="222" formatCode="m/d"/>
    <numFmt numFmtId="223" formatCode="0.0\ \ \x\ ;\(0.0\)\ \ \x\ "/>
    <numFmt numFmtId="224" formatCode="\ \ _•\–\ \ \ \ @"/>
    <numFmt numFmtId="225" formatCode="d\-mmm\-yyyy"/>
    <numFmt numFmtId="226" formatCode="&quot;$&quot;#,##0.0;[Red]&quot;$&quot;#,##0.0"/>
    <numFmt numFmtId="227" formatCode="_(* #,##0.000_);_(* \(#,##0.000\);_(* &quot;-&quot;???_);_(@_)"/>
    <numFmt numFmtId="228" formatCode="0.00,,;[Red]\(0.00,,\);\-"/>
    <numFmt numFmtId="229" formatCode="0.0000"/>
    <numFmt numFmtId="230" formatCode="#,##0&quot; dth/day&quot;"/>
    <numFmt numFmtId="231" formatCode="_([$€-2]* #,##0.00_);_([$€-2]* \(#,##0.00\);_([$€-2]* &quot;-&quot;??_)"/>
    <numFmt numFmtId="232" formatCode="\€#,##0.0,,,&quot;bn&quot;"/>
    <numFmt numFmtId="233" formatCode="\€#,##0.0,,&quot;m&quot;"/>
    <numFmt numFmtId="234" formatCode="\€#,##0.0,&quot;k&quot;"/>
    <numFmt numFmtId="235" formatCode="\€#,##0.00"/>
    <numFmt numFmtId="236" formatCode="\£#,##0.00"/>
    <numFmt numFmtId="237" formatCode="\£#,##0.0,,,&quot;bn&quot;"/>
    <numFmt numFmtId="238" formatCode="\£#,##0.0,,&quot;m&quot;"/>
    <numFmt numFmtId="239" formatCode="\£#,##0.0,&quot;k&quot;"/>
    <numFmt numFmtId="240" formatCode="0.00%;\(0.00%\)"/>
    <numFmt numFmtId="241" formatCode="_-* #,##0_-;\-* #,##0_-;_-* &quot;-&quot;??_-;_-@_-"/>
    <numFmt numFmtId="242" formatCode="&quot;M2 (&quot;0.00%&quot;)&quot;"/>
    <numFmt numFmtId="243" formatCode="&quot;M3 (&quot;0.00%&quot;)&quot;"/>
    <numFmt numFmtId="244" formatCode="_(&quot;$&quot;* #,##0.0_);_(&quot;$&quot;* \(#,##0.0\);_(&quot;$&quot;* &quot;-&quot;??_);_(@_)"/>
    <numFmt numFmtId="245" formatCode="#,##0.0,,&quot;m&quot;"/>
    <numFmt numFmtId="246" formatCode="&quot;$&quot;#,##0.0"/>
    <numFmt numFmtId="247" formatCode="0.0\x"/>
    <numFmt numFmtId="248" formatCode="0.0\ \x"/>
    <numFmt numFmtId="249" formatCode="0%_);\(0%\);0%_);@_%_)"/>
    <numFmt numFmtId="250" formatCode="[Blue]#,##0;[Red]\(#,##0\);\-"/>
    <numFmt numFmtId="251" formatCode="[Blue]#,##0.0;[Red]\(#,##0.0\);\-"/>
    <numFmt numFmtId="252" formatCode="[Blue]#,##0.00;[Red]\(#,##0.00\);\-"/>
    <numFmt numFmtId="253" formatCode="[Blue]#,##0.000;[Red]\(#,##0.000\);\-"/>
    <numFmt numFmtId="254" formatCode="[$$-409]#,##0.00_);\([$$-409]#,##0.00\)"/>
    <numFmt numFmtId="255" formatCode="#,##0.0;[Red]\(#,##0.0\);\-"/>
    <numFmt numFmtId="256" formatCode="0.000%"/>
    <numFmt numFmtId="257" formatCode="0.00%;[Red]\(0.00%\);\-"/>
    <numFmt numFmtId="258" formatCode="_-* #,##0.00%_-;* \(#,##0.00\)%_-;_-@_-"/>
    <numFmt numFmtId="259" formatCode="0.0\ \x\ ;\(0.0\)\ \x\ "/>
    <numFmt numFmtId="260" formatCode="0.0%;\(0.0%\);\-"/>
    <numFmt numFmtId="261" formatCode="0.00%;\(0.00%\);\-"/>
    <numFmt numFmtId="262" formatCode="#,##0.0,;\(#,##0.0,\)"/>
    <numFmt numFmtId="263" formatCode="_(&quot;$&quot;* #,##0.0000_);_(&quot;$&quot;* \(#,##0.0000\);_(&quot;$&quot;* &quot;-&quot;????_);_(@_)"/>
    <numFmt numFmtId="264" formatCode="0."/>
    <numFmt numFmtId="265" formatCode="#,###,##0,&quot;k&quot;"/>
    <numFmt numFmtId="266" formatCode="0____"/>
    <numFmt numFmtId="267" formatCode="[$$-409]#,##0.00"/>
    <numFmt numFmtId="268" formatCode="\$#,##0.0,,,&quot;bn&quot;"/>
    <numFmt numFmtId="269" formatCode="\$#,##0.0,,&quot;m&quot;"/>
    <numFmt numFmtId="270" formatCode="\$#,##0.0,&quot;k&quot;"/>
    <numFmt numFmtId="271" formatCode="_-&quot;£&quot;* #,##0_-;\-&quot;£&quot;* #,##0_-;_-&quot;£&quot;* &quot;-&quot;_-;_-@_-"/>
    <numFmt numFmtId="272" formatCode="_-&quot;£&quot;* #,##0.00_-;\-&quot;£&quot;* #,##0.00_-;_-&quot;£&quot;* &quot;-&quot;??_-;_-@_-"/>
    <numFmt numFmtId="273" formatCode="_(&quot;$&quot;* #,##0_);_(&quot;$&quot;* \(#,##0\);_(&quot;$&quot;* &quot;0&quot;_);_(@_)"/>
    <numFmt numFmtId="274" formatCode="_(* #,##0_);_(* \(#,##0\);_(* &quot;0&quot;_);_(@_)"/>
    <numFmt numFmtId="275" formatCode="_(* #,##0.0_);_(* \(#,##0.0\);_(* &quot;-&quot;?_);@_)"/>
    <numFmt numFmtId="276" formatCode="_(* #,##0_);_(* \(#,##0\);_(* 0_);_(@_)"/>
    <numFmt numFmtId="277" formatCode=";;;"/>
    <numFmt numFmtId="278" formatCode="0.0000000000"/>
    <numFmt numFmtId="279" formatCode="&quot;$&quot;\ #,##0_);[Red]\(&quot;$&quot;\ #,##0\)"/>
    <numFmt numFmtId="280" formatCode="_(* #,##0_);_(* \(#,##0\);_(* &quot;-&quot;??_);_(@_)"/>
    <numFmt numFmtId="281" formatCode="0_);\(0\)"/>
    <numFmt numFmtId="282" formatCode="_-[$€-2]* #,##0.00_-;\-[$€-2]* #,##0.00_-;_-[$€-2]* &quot;-&quot;??_-"/>
    <numFmt numFmtId="283" formatCode="0.000_)"/>
    <numFmt numFmtId="284" formatCode="[$$-409]#,##0.0000_);\([$$-409]#,##0.0000\)"/>
    <numFmt numFmtId="286" formatCode="&quot;$&quot;#,##0.00"/>
  </numFmts>
  <fonts count="309">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2"/>
      <name val="Courier"/>
      <family val="3"/>
    </font>
    <font>
      <sz val="24"/>
      <color indexed="12"/>
      <name val="Arial"/>
      <family val="2"/>
    </font>
    <font>
      <sz val="24"/>
      <color indexed="12"/>
      <name val="Arial MT"/>
      <family val="2"/>
    </font>
    <font>
      <sz val="18"/>
      <color indexed="12"/>
      <name val="Arial MT"/>
      <family val="2"/>
    </font>
    <font>
      <u/>
      <sz val="18"/>
      <color indexed="12"/>
      <name val="Arial MT"/>
      <family val="2"/>
    </font>
    <font>
      <b/>
      <sz val="14"/>
      <color indexed="9"/>
      <name val="Times New Roman"/>
      <family val="1"/>
    </font>
    <font>
      <sz val="12"/>
      <color indexed="12"/>
      <name val="Arial MT"/>
      <family val="2"/>
    </font>
    <font>
      <sz val="16"/>
      <color indexed="12"/>
      <name val="Arial"/>
      <family val="2"/>
    </font>
    <font>
      <sz val="14"/>
      <color indexed="12"/>
      <name val="Arial MT"/>
      <family val="2"/>
    </font>
    <font>
      <sz val="14"/>
      <name val="Arial MT"/>
      <family val="2"/>
    </font>
    <font>
      <sz val="12"/>
      <color indexed="8"/>
      <name val="Arial"/>
      <family val="2"/>
    </font>
    <font>
      <sz val="18"/>
      <name val="Arial MT"/>
      <family val="2"/>
    </font>
    <font>
      <sz val="12"/>
      <color indexed="12"/>
      <name val="Arial"/>
      <family val="2"/>
    </font>
    <font>
      <u/>
      <sz val="12"/>
      <color indexed="12"/>
      <name val="Arial"/>
      <family val="2"/>
    </font>
    <font>
      <sz val="14"/>
      <color indexed="12"/>
      <name val="Arial"/>
      <family val="2"/>
    </font>
    <font>
      <sz val="10"/>
      <color indexed="12"/>
      <name val="Arial"/>
      <family val="2"/>
    </font>
    <font>
      <b/>
      <u/>
      <sz val="12"/>
      <name val="Arial"/>
      <family val="2"/>
    </font>
    <font>
      <b/>
      <sz val="14"/>
      <name val="Arial"/>
      <family val="2"/>
    </font>
    <font>
      <sz val="12"/>
      <name val="Arial"/>
      <family val="2"/>
    </font>
    <font>
      <b/>
      <sz val="12"/>
      <name val="Arial"/>
      <family val="2"/>
    </font>
    <font>
      <u/>
      <sz val="12"/>
      <name val="Arial"/>
      <family val="2"/>
    </font>
    <font>
      <u/>
      <sz val="12"/>
      <name val="Arial"/>
      <family val="2"/>
    </font>
    <font>
      <sz val="14"/>
      <name val="Arial MT"/>
    </font>
    <font>
      <sz val="12"/>
      <name val="Arial MT"/>
      <family val="2"/>
    </font>
    <font>
      <b/>
      <sz val="14"/>
      <name val="Arial MT"/>
      <family val="2"/>
    </font>
    <font>
      <sz val="10"/>
      <name val="Arial"/>
      <family val="2"/>
    </font>
    <font>
      <b/>
      <u/>
      <sz val="10"/>
      <name val="Arial"/>
      <family val="2"/>
    </font>
    <font>
      <sz val="12"/>
      <name val="Arial MT"/>
    </font>
    <font>
      <sz val="14"/>
      <name val="Arial"/>
      <family val="2"/>
    </font>
    <font>
      <sz val="10"/>
      <name val="Arial MT"/>
      <family val="2"/>
    </font>
    <font>
      <b/>
      <sz val="12"/>
      <name val="Arial MT"/>
      <family val="2"/>
    </font>
    <font>
      <sz val="12"/>
      <color indexed="8"/>
      <name val="Arial MT"/>
    </font>
    <font>
      <b/>
      <sz val="14"/>
      <color indexed="8"/>
      <name val="Arial"/>
      <family val="2"/>
    </font>
    <font>
      <b/>
      <sz val="14"/>
      <color indexed="8"/>
      <name val="Arial MT"/>
    </font>
    <font>
      <sz val="14"/>
      <color indexed="8"/>
      <name val="Arial"/>
      <family val="2"/>
    </font>
    <font>
      <u/>
      <sz val="12"/>
      <color indexed="8"/>
      <name val="Arial"/>
      <family val="2"/>
    </font>
    <font>
      <sz val="11"/>
      <name val="Arial"/>
      <family val="2"/>
    </font>
    <font>
      <b/>
      <sz val="10"/>
      <color indexed="8"/>
      <name val="Arial"/>
      <family val="2"/>
    </font>
    <font>
      <sz val="10"/>
      <color indexed="8"/>
      <name val="Arial"/>
      <family val="2"/>
    </font>
    <font>
      <sz val="12"/>
      <name val="TimesNewRomanPS"/>
      <family val="1"/>
    </font>
    <font>
      <b/>
      <sz val="12"/>
      <color indexed="8"/>
      <name val="Arial"/>
      <family val="2"/>
    </font>
    <font>
      <sz val="13"/>
      <name val="Arial"/>
      <family val="2"/>
    </font>
    <font>
      <sz val="13"/>
      <color indexed="8"/>
      <name val="Arial"/>
      <family val="2"/>
    </font>
    <font>
      <b/>
      <sz val="11"/>
      <name val="Arial"/>
      <family val="2"/>
    </font>
    <font>
      <u/>
      <sz val="12"/>
      <color indexed="12"/>
      <name val="Arial"/>
      <family val="2"/>
    </font>
    <font>
      <sz val="12"/>
      <color indexed="12"/>
      <name val="Arial MT"/>
    </font>
    <font>
      <b/>
      <sz val="12"/>
      <name val="Arial MT"/>
    </font>
    <font>
      <b/>
      <sz val="10"/>
      <name val="Arial MT"/>
      <family val="2"/>
    </font>
    <font>
      <sz val="11"/>
      <name val="Arial MT"/>
      <family val="2"/>
    </font>
    <font>
      <sz val="11"/>
      <color indexed="12"/>
      <name val="Arial MT"/>
      <family val="2"/>
    </font>
    <font>
      <sz val="10"/>
      <color indexed="12"/>
      <name val="Arial MT"/>
      <family val="2"/>
    </font>
    <font>
      <sz val="9"/>
      <color indexed="12"/>
      <name val="Arial MT"/>
      <family val="2"/>
    </font>
    <font>
      <sz val="8"/>
      <color indexed="12"/>
      <name val="Arial MT"/>
      <family val="2"/>
    </font>
    <font>
      <b/>
      <sz val="14"/>
      <name val="Arial MT"/>
    </font>
    <font>
      <b/>
      <u/>
      <sz val="12"/>
      <name val="Arial MT"/>
      <family val="2"/>
    </font>
    <font>
      <b/>
      <sz val="12"/>
      <color indexed="12"/>
      <name val="Arial"/>
      <family val="2"/>
    </font>
    <font>
      <b/>
      <sz val="12"/>
      <color indexed="12"/>
      <name val="Arial MT"/>
      <family val="2"/>
    </font>
    <font>
      <sz val="12"/>
      <name val="Arial"/>
      <family val="2"/>
    </font>
    <font>
      <sz val="9"/>
      <name val="Arial MT"/>
    </font>
    <font>
      <sz val="11"/>
      <name val="Arial MT"/>
    </font>
    <font>
      <sz val="11"/>
      <name val="Arial"/>
      <family val="2"/>
    </font>
    <font>
      <sz val="10"/>
      <name val="Arial MT"/>
    </font>
    <font>
      <b/>
      <u/>
      <sz val="16"/>
      <name val="Arial MT"/>
    </font>
    <font>
      <b/>
      <sz val="16"/>
      <name val="Arial MT"/>
    </font>
    <font>
      <sz val="16"/>
      <name val="Arial MT"/>
    </font>
    <font>
      <sz val="16"/>
      <name val="Arial"/>
      <family val="2"/>
    </font>
    <font>
      <sz val="16"/>
      <name val="Arial"/>
      <family val="2"/>
    </font>
    <font>
      <b/>
      <sz val="16"/>
      <name val="Arial"/>
      <family val="2"/>
    </font>
    <font>
      <sz val="16"/>
      <name val="Arial MT"/>
      <family val="2"/>
    </font>
    <font>
      <sz val="13"/>
      <name val="Arial MT"/>
    </font>
    <font>
      <sz val="14"/>
      <name val="Arial"/>
      <family val="2"/>
    </font>
    <font>
      <sz val="14"/>
      <color indexed="12"/>
      <name val="Courier"/>
      <family val="3"/>
    </font>
    <font>
      <sz val="14"/>
      <color indexed="12"/>
      <name val="Courier"/>
      <family val="3"/>
    </font>
    <font>
      <sz val="12"/>
      <color indexed="12"/>
      <name val="Courier"/>
      <family val="3"/>
    </font>
    <font>
      <sz val="12"/>
      <color indexed="12"/>
      <name val="Courier"/>
      <family val="3"/>
    </font>
    <font>
      <sz val="12"/>
      <name val="Arial"/>
      <family val="2"/>
    </font>
    <font>
      <strike/>
      <sz val="11"/>
      <name val="Arial"/>
      <family val="2"/>
    </font>
    <font>
      <u/>
      <sz val="12"/>
      <name val="Arial MT"/>
    </font>
    <font>
      <sz val="12"/>
      <color theme="1"/>
      <name val="Arial"/>
      <family val="2"/>
    </font>
    <font>
      <b/>
      <sz val="12"/>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9"/>
      <name val="Arial"/>
      <family val="2"/>
    </font>
    <font>
      <sz val="10"/>
      <name val="Times New Roman"/>
      <family val="1"/>
    </font>
    <font>
      <b/>
      <sz val="10"/>
      <name val="Arial"/>
      <family val="2"/>
    </font>
    <font>
      <sz val="12"/>
      <name val="Times New Roman"/>
      <family val="1"/>
    </font>
    <font>
      <sz val="10"/>
      <name val="Helv"/>
      <charset val="204"/>
    </font>
    <font>
      <b/>
      <sz val="10"/>
      <name val="Garamond"/>
      <family val="1"/>
    </font>
    <font>
      <sz val="10"/>
      <color indexed="12"/>
      <name val="Tms Rmn"/>
    </font>
    <font>
      <b/>
      <sz val="10"/>
      <color indexed="12"/>
      <name val="Tms Rmn"/>
    </font>
    <font>
      <sz val="10"/>
      <name val="Tms Rmn"/>
    </font>
    <font>
      <sz val="11"/>
      <color indexed="8"/>
      <name val="Calibri"/>
      <family val="2"/>
    </font>
    <font>
      <sz val="10"/>
      <color theme="1"/>
      <name val="Calibri"/>
      <family val="2"/>
      <scheme val="minor"/>
    </font>
    <font>
      <sz val="11"/>
      <color indexed="9"/>
      <name val="Calibri"/>
      <family val="2"/>
    </font>
    <font>
      <sz val="10"/>
      <color theme="0"/>
      <name val="Calibri"/>
      <family val="2"/>
      <scheme val="minor"/>
    </font>
    <font>
      <sz val="10"/>
      <color indexed="9"/>
      <name val="Arial"/>
      <family val="2"/>
    </font>
    <font>
      <sz val="10"/>
      <name val="Courier"/>
      <family val="3"/>
    </font>
    <font>
      <sz val="11"/>
      <name val="Times New Roman"/>
      <family val="1"/>
    </font>
    <font>
      <sz val="11"/>
      <color indexed="20"/>
      <name val="Calibri"/>
      <family val="2"/>
    </font>
    <font>
      <sz val="10"/>
      <color rgb="FF9C0006"/>
      <name val="Calibri"/>
      <family val="2"/>
      <scheme val="minor"/>
    </font>
    <font>
      <sz val="10"/>
      <color indexed="20"/>
      <name val="Arial"/>
      <family val="2"/>
    </font>
    <font>
      <sz val="12"/>
      <name val="Tms Rmn"/>
    </font>
    <font>
      <b/>
      <sz val="12"/>
      <name val="Times New Roman"/>
      <family val="1"/>
    </font>
    <font>
      <b/>
      <sz val="10"/>
      <color indexed="8"/>
      <name val="Times New Roman"/>
      <family val="1"/>
    </font>
    <font>
      <sz val="12"/>
      <name val="±¼¸²Ã¼"/>
      <charset val="129"/>
    </font>
    <font>
      <b/>
      <sz val="11"/>
      <color indexed="52"/>
      <name val="Calibri"/>
      <family val="2"/>
    </font>
    <font>
      <b/>
      <sz val="10"/>
      <color rgb="FFFA7D00"/>
      <name val="Calibri"/>
      <family val="2"/>
      <scheme val="minor"/>
    </font>
    <font>
      <b/>
      <sz val="10"/>
      <color indexed="52"/>
      <name val="Arial"/>
      <family val="2"/>
    </font>
    <font>
      <sz val="10"/>
      <name val="MS Sans Serif"/>
      <family val="2"/>
    </font>
    <font>
      <b/>
      <sz val="11"/>
      <color indexed="9"/>
      <name val="Calibri"/>
      <family val="2"/>
    </font>
    <font>
      <b/>
      <sz val="10"/>
      <color theme="0"/>
      <name val="Calibri"/>
      <family val="2"/>
      <scheme val="minor"/>
    </font>
    <font>
      <b/>
      <sz val="10"/>
      <color indexed="9"/>
      <name val="Arial"/>
      <family val="2"/>
    </font>
    <font>
      <sz val="8"/>
      <name val="Helv"/>
    </font>
    <font>
      <sz val="8"/>
      <color indexed="8"/>
      <name val="Arial"/>
      <family val="2"/>
    </font>
    <font>
      <sz val="8"/>
      <name val="Palatino"/>
      <family val="1"/>
    </font>
    <font>
      <b/>
      <i/>
      <sz val="10"/>
      <name val="Arial"/>
      <family val="2"/>
    </font>
    <font>
      <sz val="10"/>
      <color indexed="8"/>
      <name val="Calibri"/>
      <family val="2"/>
    </font>
    <font>
      <sz val="10"/>
      <color theme="1"/>
      <name val="Arial"/>
      <family val="2"/>
    </font>
    <font>
      <sz val="1"/>
      <color indexed="8"/>
      <name val="Courier"/>
      <family val="3"/>
    </font>
    <font>
      <sz val="10"/>
      <name val="Helv"/>
    </font>
    <font>
      <sz val="12"/>
      <name val="TIMES"/>
    </font>
    <font>
      <sz val="8"/>
      <name val="Tms Rmn"/>
    </font>
    <font>
      <sz val="8"/>
      <name val="Times"/>
      <family val="1"/>
    </font>
    <font>
      <sz val="10"/>
      <name val="Arial Black"/>
      <family val="2"/>
    </font>
    <font>
      <sz val="12"/>
      <name val="CG Times (WN)"/>
    </font>
    <font>
      <sz val="10"/>
      <color indexed="12"/>
      <name val="Helv"/>
    </font>
    <font>
      <b/>
      <sz val="10"/>
      <color indexed="12"/>
      <name val="Arial"/>
      <family val="2"/>
    </font>
    <font>
      <b/>
      <sz val="11"/>
      <color indexed="8"/>
      <name val="Calibri"/>
      <family val="2"/>
    </font>
    <font>
      <sz val="10"/>
      <color indexed="10"/>
      <name val="CG Times (WN)"/>
    </font>
    <font>
      <i/>
      <sz val="11"/>
      <color indexed="23"/>
      <name val="Calibri"/>
      <family val="2"/>
    </font>
    <font>
      <i/>
      <sz val="10"/>
      <color rgb="FF7F7F7F"/>
      <name val="Calibri"/>
      <family val="2"/>
      <scheme val="minor"/>
    </font>
    <font>
      <i/>
      <sz val="10"/>
      <color indexed="23"/>
      <name val="Arial"/>
      <family val="2"/>
    </font>
    <font>
      <b/>
      <i/>
      <sz val="14"/>
      <name val="Tms Rmn"/>
    </font>
    <font>
      <sz val="7"/>
      <name val="Palatino"/>
      <family val="1"/>
    </font>
    <font>
      <b/>
      <i/>
      <sz val="10"/>
      <color indexed="16"/>
      <name val="Arial"/>
      <family val="2"/>
    </font>
    <font>
      <sz val="6"/>
      <name val="Arial"/>
      <family val="2"/>
    </font>
    <font>
      <sz val="11"/>
      <color indexed="17"/>
      <name val="Calibri"/>
      <family val="2"/>
    </font>
    <font>
      <sz val="10"/>
      <color rgb="FF006100"/>
      <name val="Calibri"/>
      <family val="2"/>
      <scheme val="minor"/>
    </font>
    <font>
      <sz val="10"/>
      <color indexed="17"/>
      <name val="Arial"/>
      <family val="2"/>
    </font>
    <font>
      <sz val="8"/>
      <name val="Arial"/>
      <family val="2"/>
    </font>
    <font>
      <b/>
      <sz val="8"/>
      <name val="Arial"/>
      <family val="2"/>
    </font>
    <font>
      <sz val="6"/>
      <color indexed="16"/>
      <name val="Palatino"/>
      <family val="1"/>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10"/>
      <color indexed="16"/>
      <name val="Arial"/>
      <family val="2"/>
    </font>
    <font>
      <u/>
      <sz val="10"/>
      <color indexed="12"/>
      <name val="Arial"/>
      <family val="2"/>
    </font>
    <font>
      <b/>
      <sz val="10"/>
      <color indexed="10"/>
      <name val="Arial"/>
      <family val="2"/>
    </font>
    <font>
      <sz val="10"/>
      <color rgb="FF3F3F76"/>
      <name val="Calibri"/>
      <family val="2"/>
      <scheme val="minor"/>
    </font>
    <font>
      <sz val="11"/>
      <color indexed="62"/>
      <name val="Calibri"/>
      <family val="2"/>
    </font>
    <font>
      <sz val="10"/>
      <color indexed="62"/>
      <name val="Arial"/>
      <family val="2"/>
    </font>
    <font>
      <sz val="10"/>
      <color indexed="60"/>
      <name val="Arial"/>
      <family val="2"/>
    </font>
    <font>
      <b/>
      <sz val="12"/>
      <color indexed="20"/>
      <name val="Arial"/>
      <family val="2"/>
    </font>
    <font>
      <sz val="11"/>
      <color indexed="52"/>
      <name val="Calibri"/>
      <family val="2"/>
    </font>
    <font>
      <sz val="10"/>
      <color rgb="FFFA7D00"/>
      <name val="Calibri"/>
      <family val="2"/>
      <scheme val="minor"/>
    </font>
    <font>
      <sz val="10"/>
      <color indexed="52"/>
      <name val="Arial"/>
      <family val="2"/>
    </font>
    <font>
      <b/>
      <sz val="14"/>
      <name val="Helv"/>
    </font>
    <font>
      <b/>
      <sz val="11"/>
      <name val="Helv"/>
    </font>
    <font>
      <sz val="11"/>
      <color indexed="60"/>
      <name val="Calibri"/>
      <family val="2"/>
    </font>
    <font>
      <sz val="10"/>
      <color rgb="FF9C6500"/>
      <name val="Calibri"/>
      <family val="2"/>
      <scheme val="minor"/>
    </font>
    <font>
      <sz val="7"/>
      <name val="Small Fonts"/>
      <family val="2"/>
    </font>
    <font>
      <sz val="10"/>
      <color rgb="FF000000"/>
      <name val="Arial"/>
      <family val="2"/>
    </font>
    <font>
      <sz val="11"/>
      <color indexed="8"/>
      <name val="Times New Roman"/>
      <family val="2"/>
    </font>
    <font>
      <sz val="12"/>
      <color theme="1"/>
      <name val="Calibri"/>
      <family val="2"/>
    </font>
    <font>
      <sz val="8"/>
      <name val="SWISS"/>
    </font>
    <font>
      <sz val="9"/>
      <name val="Tahoma"/>
      <family val="2"/>
    </font>
    <font>
      <sz val="9"/>
      <name val="Times New Roman"/>
      <family val="1"/>
    </font>
    <font>
      <sz val="11"/>
      <color theme="1"/>
      <name val="Calibri"/>
      <family val="2"/>
    </font>
    <font>
      <sz val="10"/>
      <name val="Palatino"/>
      <family val="1"/>
    </font>
    <font>
      <sz val="13"/>
      <name val="GillSans"/>
      <family val="2"/>
    </font>
    <font>
      <sz val="12"/>
      <name val="Helv"/>
    </font>
    <font>
      <b/>
      <sz val="11"/>
      <color indexed="63"/>
      <name val="Calibri"/>
      <family val="2"/>
    </font>
    <font>
      <b/>
      <sz val="10"/>
      <color rgb="FF3F3F3F"/>
      <name val="Calibri"/>
      <family val="2"/>
      <scheme val="minor"/>
    </font>
    <font>
      <b/>
      <sz val="10"/>
      <color indexed="63"/>
      <name val="Arial"/>
      <family val="2"/>
    </font>
    <font>
      <b/>
      <i/>
      <sz val="10"/>
      <color indexed="8"/>
      <name val="Arial"/>
      <family val="2"/>
    </font>
    <font>
      <b/>
      <sz val="11"/>
      <color indexed="16"/>
      <name val="Times New Roman"/>
      <family val="1"/>
    </font>
    <font>
      <b/>
      <sz val="10"/>
      <color indexed="17"/>
      <name val="Arial"/>
      <family val="2"/>
    </font>
    <font>
      <b/>
      <sz val="10"/>
      <color indexed="13"/>
      <name val="Arial"/>
      <family val="2"/>
    </font>
    <font>
      <sz val="10"/>
      <color indexed="16"/>
      <name val="Helvetica-Black"/>
    </font>
    <font>
      <b/>
      <sz val="10"/>
      <name val="MS Sans Serif"/>
      <family val="2"/>
    </font>
    <font>
      <sz val="10"/>
      <color indexed="39"/>
      <name val="Arial"/>
      <family val="2"/>
    </font>
    <font>
      <sz val="8"/>
      <color indexed="38"/>
      <name val="Arial"/>
      <family val="2"/>
    </font>
    <font>
      <b/>
      <sz val="10"/>
      <color indexed="39"/>
      <name val="Arial"/>
      <family val="2"/>
    </font>
    <font>
      <b/>
      <u/>
      <sz val="10"/>
      <color indexed="39"/>
      <name val="Arial"/>
      <family val="2"/>
    </font>
    <font>
      <sz val="12"/>
      <color indexed="10"/>
      <name val="Arial"/>
      <family val="2"/>
    </font>
    <font>
      <sz val="12"/>
      <color indexed="10"/>
      <name val="TIMES"/>
    </font>
    <font>
      <i/>
      <sz val="10"/>
      <name val="Arial"/>
      <family val="2"/>
    </font>
    <font>
      <sz val="10"/>
      <color indexed="8"/>
      <name val="Times New Roman"/>
      <family val="1"/>
    </font>
    <font>
      <sz val="9.5"/>
      <color indexed="23"/>
      <name val="Helvetica-Black"/>
    </font>
    <font>
      <sz val="19"/>
      <color indexed="48"/>
      <name val="Arial"/>
      <family val="2"/>
    </font>
    <font>
      <sz val="10"/>
      <color indexed="10"/>
      <name val="Arial"/>
      <family val="2"/>
    </font>
    <font>
      <b/>
      <sz val="20"/>
      <name val="Times New Roman"/>
      <family val="1"/>
    </font>
    <font>
      <sz val="10"/>
      <name val="Geneva"/>
    </font>
    <font>
      <b/>
      <sz val="18"/>
      <name val="Arial"/>
      <family val="2"/>
    </font>
    <font>
      <b/>
      <sz val="18"/>
      <color indexed="62"/>
      <name val="Cambria"/>
      <family val="2"/>
    </font>
    <font>
      <b/>
      <sz val="8"/>
      <name val="Helvetica-Narrow"/>
    </font>
    <font>
      <b/>
      <sz val="12"/>
      <color indexed="12"/>
      <name val="Times New Roman"/>
      <family val="1"/>
    </font>
    <font>
      <b/>
      <sz val="14"/>
      <color indexed="13"/>
      <name val="Helv"/>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1"/>
      <name val="Times New Roman"/>
      <family val="1"/>
    </font>
    <font>
      <b/>
      <sz val="18"/>
      <color indexed="56"/>
      <name val="Cambria"/>
      <family val="2"/>
    </font>
    <font>
      <b/>
      <sz val="12"/>
      <color indexed="56"/>
      <name val="Arial"/>
      <family val="2"/>
    </font>
    <font>
      <b/>
      <sz val="14"/>
      <color indexed="56"/>
      <name val="Arial"/>
      <family val="2"/>
    </font>
    <font>
      <b/>
      <sz val="10"/>
      <color theme="1"/>
      <name val="Calibri"/>
      <family val="2"/>
      <scheme val="minor"/>
    </font>
    <font>
      <u/>
      <sz val="8"/>
      <color indexed="8"/>
      <name val="Arial"/>
      <family val="2"/>
    </font>
    <font>
      <sz val="8"/>
      <color indexed="12"/>
      <name val="Arial"/>
      <family val="2"/>
    </font>
    <font>
      <b/>
      <sz val="10"/>
      <color indexed="18"/>
      <name val="Arial"/>
      <family val="2"/>
    </font>
    <font>
      <sz val="12"/>
      <name val="Arial Black"/>
      <family val="2"/>
    </font>
    <font>
      <sz val="11"/>
      <color indexed="10"/>
      <name val="Calibri"/>
      <family val="2"/>
    </font>
    <font>
      <sz val="10"/>
      <color rgb="FFFF0000"/>
      <name val="Calibri"/>
      <family val="2"/>
      <scheme val="minor"/>
    </font>
    <font>
      <sz val="10"/>
      <name val="Corporate Mono"/>
    </font>
    <font>
      <sz val="12"/>
      <name val="Arial"/>
      <family val="2"/>
    </font>
    <font>
      <sz val="11"/>
      <color theme="0"/>
      <name val="Calibri"/>
      <family val="2"/>
      <scheme val="minor"/>
    </font>
    <font>
      <sz val="12"/>
      <color theme="1"/>
      <name val="Calibri"/>
      <family val="2"/>
      <scheme val="minor"/>
    </font>
    <font>
      <sz val="9"/>
      <name val="Times"/>
      <family val="1"/>
    </font>
    <font>
      <b/>
      <sz val="8"/>
      <color indexed="24"/>
      <name val="Arial"/>
      <family val="2"/>
    </font>
    <font>
      <b/>
      <sz val="9"/>
      <color indexed="24"/>
      <name val="Arial"/>
      <family val="2"/>
    </font>
    <font>
      <b/>
      <sz val="11"/>
      <color indexed="24"/>
      <name val="Arial"/>
      <family val="2"/>
    </font>
    <font>
      <b/>
      <sz val="10"/>
      <name val="Times"/>
      <family val="1"/>
    </font>
    <font>
      <sz val="9"/>
      <name val="Tms Rmn"/>
    </font>
    <font>
      <b/>
      <sz val="10"/>
      <color indexed="64"/>
      <name val="Arial"/>
      <family val="2"/>
    </font>
    <font>
      <b/>
      <sz val="15"/>
      <name val="Times"/>
      <family val="1"/>
    </font>
    <font>
      <sz val="10"/>
      <color indexed="10"/>
      <name val="Times New Roman"/>
      <family val="1"/>
    </font>
    <font>
      <sz val="11"/>
      <color theme="1"/>
      <name val="Times New Roman"/>
      <family val="2"/>
    </font>
    <font>
      <sz val="11"/>
      <color indexed="8"/>
      <name val="Times New Roman"/>
      <family val="1"/>
    </font>
    <font>
      <b/>
      <i/>
      <sz val="11"/>
      <color indexed="8"/>
      <name val="Times New Roman"/>
      <family val="1"/>
    </font>
    <font>
      <b/>
      <sz val="22"/>
      <color indexed="8"/>
      <name val="Times New Roman"/>
      <family val="1"/>
    </font>
    <font>
      <sz val="10"/>
      <color indexed="12"/>
      <name val="MS Sans Serif"/>
      <family val="2"/>
    </font>
    <font>
      <sz val="8"/>
      <color indexed="10"/>
      <name val="Arial"/>
      <family val="2"/>
    </font>
    <font>
      <b/>
      <sz val="10"/>
      <color indexed="60"/>
      <name val="Arial"/>
      <family val="2"/>
    </font>
    <font>
      <b/>
      <sz val="10"/>
      <color indexed="12"/>
      <name val="MS Sans Serif"/>
      <family val="2"/>
    </font>
    <font>
      <b/>
      <sz val="12"/>
      <name val="Times"/>
      <family val="1"/>
    </font>
    <font>
      <b/>
      <sz val="14"/>
      <color indexed="53"/>
      <name val="Arial"/>
      <family val="2"/>
    </font>
    <font>
      <sz val="10"/>
      <color indexed="8"/>
      <name val="MS Sans Serif"/>
      <family val="2"/>
    </font>
    <font>
      <sz val="11"/>
      <color indexed="12"/>
      <name val="Arial"/>
      <family val="2"/>
    </font>
    <font>
      <u/>
      <sz val="10"/>
      <name val="Arial"/>
      <family val="2"/>
    </font>
    <font>
      <sz val="12"/>
      <name val="Arial"/>
      <family val="2"/>
    </font>
    <font>
      <sz val="11"/>
      <color indexed="8"/>
      <name val="Arial"/>
      <family val="2"/>
    </font>
    <font>
      <sz val="11"/>
      <color rgb="FF9C0006"/>
      <name val="Calibri"/>
      <family val="2"/>
      <scheme val="minor"/>
    </font>
    <font>
      <b/>
      <sz val="11"/>
      <color rgb="FFFA7D00"/>
      <name val="Calibri"/>
      <family val="2"/>
      <scheme val="minor"/>
    </font>
    <font>
      <sz val="11"/>
      <color indexed="39"/>
      <name val="Calibri"/>
      <family val="2"/>
    </font>
    <font>
      <sz val="11"/>
      <color indexed="29"/>
      <name val="Calibri"/>
      <family val="2"/>
    </font>
    <font>
      <b/>
      <sz val="11"/>
      <color indexed="12"/>
      <name val="Calibri"/>
      <family val="2"/>
    </font>
    <font>
      <sz val="11"/>
      <color theme="0"/>
      <name val="Calibri"/>
      <family val="2"/>
    </font>
    <font>
      <sz val="11"/>
      <color rgb="FF9C0006"/>
      <name val="Calibri"/>
      <family val="2"/>
    </font>
    <font>
      <b/>
      <sz val="11"/>
      <color rgb="FFFA7D00"/>
      <name val="Calibri"/>
      <family val="2"/>
    </font>
    <font>
      <sz val="12"/>
      <name val="Courier"/>
      <family val="3"/>
    </font>
    <font>
      <sz val="12"/>
      <name val="Arial"/>
      <family val="2"/>
    </font>
    <font>
      <sz val="10"/>
      <name val="Calibri"/>
      <family val="2"/>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18"/>
      <name val="Calibri"/>
      <family val="2"/>
    </font>
    <font>
      <sz val="10"/>
      <color indexed="8"/>
      <name val="Tahoma"/>
      <family val="2"/>
    </font>
    <font>
      <sz val="12"/>
      <color indexed="8"/>
      <name val="Calibri"/>
      <family val="2"/>
    </font>
    <font>
      <b/>
      <sz val="10"/>
      <name val="Arial Unicode MS"/>
      <family val="2"/>
    </font>
    <font>
      <sz val="10"/>
      <name val="MS Serif"/>
      <family val="1"/>
    </font>
    <font>
      <sz val="10"/>
      <color indexed="16"/>
      <name val="MS Serif"/>
      <family val="1"/>
    </font>
    <font>
      <b/>
      <sz val="15"/>
      <color indexed="62"/>
      <name val="Calibri"/>
      <family val="2"/>
    </font>
    <font>
      <b/>
      <sz val="13"/>
      <color indexed="62"/>
      <name val="Calibri"/>
      <family val="2"/>
    </font>
    <font>
      <b/>
      <sz val="11"/>
      <color indexed="62"/>
      <name val="Calibri"/>
      <family val="2"/>
    </font>
    <font>
      <sz val="10"/>
      <name val="Arial Unicode MS"/>
      <family val="2"/>
    </font>
    <font>
      <b/>
      <sz val="11"/>
      <color indexed="18"/>
      <name val="Calibri"/>
      <family val="2"/>
    </font>
    <font>
      <u/>
      <sz val="11"/>
      <color indexed="12"/>
      <name val="Times New Roman"/>
      <family val="1"/>
    </font>
    <font>
      <b/>
      <sz val="11"/>
      <color indexed="39"/>
      <name val="Calibri"/>
      <family val="2"/>
    </font>
    <font>
      <i/>
      <sz val="11"/>
      <color indexed="34"/>
      <name val="Calibri"/>
      <family val="2"/>
    </font>
    <font>
      <sz val="11"/>
      <color indexed="25"/>
      <name val="Calibri"/>
      <family val="2"/>
    </font>
    <font>
      <b/>
      <sz val="15"/>
      <color indexed="18"/>
      <name val="Calibri"/>
      <family val="2"/>
    </font>
    <font>
      <b/>
      <sz val="13"/>
      <color indexed="18"/>
      <name val="Calibri"/>
      <family val="2"/>
    </font>
    <font>
      <sz val="11"/>
      <color indexed="33"/>
      <name val="Calibri"/>
      <family val="2"/>
    </font>
    <font>
      <sz val="11"/>
      <color indexed="12"/>
      <name val="Calibri"/>
      <family val="2"/>
    </font>
    <font>
      <sz val="11"/>
      <color indexed="21"/>
      <name val="Calibri"/>
      <family val="2"/>
    </font>
    <font>
      <b/>
      <sz val="11"/>
      <color indexed="33"/>
      <name val="Calibri"/>
      <family val="2"/>
    </font>
    <font>
      <b/>
      <sz val="18"/>
      <color indexed="18"/>
      <name val="Cambria"/>
      <family val="2"/>
    </font>
    <font>
      <sz val="11"/>
      <color indexed="24"/>
      <name val="Calibri"/>
      <family val="2"/>
    </font>
    <font>
      <sz val="11"/>
      <color theme="1"/>
      <name val="Arial"/>
      <family val="2"/>
    </font>
    <font>
      <sz val="12"/>
      <color rgb="FFFF0000"/>
      <name val="Arial"/>
      <family val="2"/>
    </font>
    <font>
      <b/>
      <sz val="12"/>
      <color rgb="FFFF0000"/>
      <name val="Arial"/>
      <family val="2"/>
    </font>
    <font>
      <sz val="11"/>
      <name val="Calibri"/>
      <family val="2"/>
    </font>
    <font>
      <vertAlign val="superscript"/>
      <sz val="11"/>
      <color theme="1"/>
      <name val="Calibri"/>
      <family val="2"/>
      <scheme val="minor"/>
    </font>
    <font>
      <vertAlign val="superscript"/>
      <sz val="12"/>
      <name val="Arial"/>
      <family val="2"/>
    </font>
  </fonts>
  <fills count="119">
    <fill>
      <patternFill patternType="none"/>
    </fill>
    <fill>
      <patternFill patternType="gray125"/>
    </fill>
    <fill>
      <patternFill patternType="solid">
        <fgColor indexed="61"/>
        <bgColor indexed="61"/>
      </patternFill>
    </fill>
    <fill>
      <patternFill patternType="solid">
        <fgColor indexed="9"/>
        <bgColor indexed="9"/>
      </patternFill>
    </fill>
    <fill>
      <patternFill patternType="solid">
        <fgColor indexed="13"/>
        <bgColor indexed="13"/>
      </patternFill>
    </fill>
    <fill>
      <patternFill patternType="solid">
        <fgColor indexed="15"/>
        <bgColor indexed="15"/>
      </patternFill>
    </fill>
    <fill>
      <patternFill patternType="solid">
        <fgColor indexed="45"/>
        <bgColor indexed="45"/>
      </patternFill>
    </fill>
    <fill>
      <patternFill patternType="darkHorizontal">
        <fgColor indexed="8"/>
      </patternFill>
    </fill>
    <fill>
      <patternFill patternType="solid">
        <fgColor indexed="22"/>
        <bgColor indexed="22"/>
      </patternFill>
    </fill>
    <fill>
      <patternFill patternType="gray125">
        <fgColor indexed="8"/>
      </patternFill>
    </fill>
    <fill>
      <patternFill patternType="solid">
        <fgColor indexed="2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51"/>
        <bgColor indexed="64"/>
      </patternFill>
    </fill>
    <fill>
      <patternFill patternType="solid">
        <fgColor indexed="15"/>
      </patternFill>
    </fill>
    <fill>
      <patternFill patternType="solid">
        <fgColor indexed="15"/>
        <bgColor indexed="64"/>
      </patternFill>
    </fill>
    <fill>
      <patternFill patternType="solid">
        <fgColor indexed="13"/>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29"/>
        <bgColor indexed="64"/>
      </patternFill>
    </fill>
    <fill>
      <patternFill patternType="solid">
        <fgColor indexed="43"/>
      </patternFill>
    </fill>
    <fill>
      <patternFill patternType="solid">
        <fgColor indexed="9"/>
        <bgColor indexed="64"/>
      </patternFill>
    </fill>
    <fill>
      <patternFill patternType="solid">
        <fgColor indexed="26"/>
      </patternFill>
    </fill>
    <fill>
      <patternFill patternType="solid">
        <fgColor indexed="21"/>
        <bgColor indexed="64"/>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0"/>
      </patternFill>
    </fill>
    <fill>
      <patternFill patternType="solid">
        <fgColor indexed="41"/>
        <bgColor indexed="64"/>
      </patternFill>
    </fill>
    <fill>
      <patternFill patternType="solid">
        <fgColor indexed="20"/>
      </patternFill>
    </fill>
    <fill>
      <patternFill patternType="lightGray"/>
    </fill>
    <fill>
      <patternFill patternType="solid">
        <fgColor indexed="58"/>
        <bgColor indexed="64"/>
      </patternFill>
    </fill>
    <fill>
      <patternFill patternType="solid">
        <fgColor indexed="16"/>
        <bgColor indexed="64"/>
      </patternFill>
    </fill>
    <fill>
      <patternFill patternType="solid">
        <fgColor indexed="8"/>
        <bgColor indexed="64"/>
      </patternFill>
    </fill>
    <fill>
      <patternFill patternType="solid">
        <fgColor indexed="16"/>
      </patternFill>
    </fill>
    <fill>
      <patternFill patternType="solid">
        <fgColor indexed="56"/>
      </patternFill>
    </fill>
    <fill>
      <patternFill patternType="solid">
        <fgColor indexed="21"/>
      </patternFill>
    </fill>
    <fill>
      <patternFill patternType="solid">
        <fgColor rgb="FFFFFF00"/>
        <bgColor indexed="64"/>
      </patternFill>
    </fill>
    <fill>
      <patternFill patternType="solid">
        <fgColor indexed="61"/>
      </patternFill>
    </fill>
    <fill>
      <patternFill patternType="solid">
        <fgColor indexed="38"/>
      </patternFill>
    </fill>
    <fill>
      <patternFill patternType="solid">
        <fgColor indexed="14"/>
      </patternFill>
    </fill>
    <fill>
      <patternFill patternType="solid">
        <fgColor indexed="37"/>
      </patternFill>
    </fill>
    <fill>
      <patternFill patternType="solid">
        <fgColor indexed="19"/>
      </patternFill>
    </fill>
    <fill>
      <patternFill patternType="solid">
        <fgColor indexed="48"/>
      </patternFill>
    </fill>
    <fill>
      <patternFill patternType="solid">
        <fgColor indexed="34"/>
      </patternFill>
    </fill>
    <fill>
      <patternFill patternType="solid">
        <fgColor theme="0"/>
        <bgColor indexed="9"/>
      </patternFill>
    </fill>
    <fill>
      <patternFill patternType="solid">
        <fgColor indexed="35"/>
      </patternFill>
    </fill>
    <fill>
      <patternFill patternType="solid">
        <fgColor theme="0" tint="-0.14999847407452621"/>
        <bgColor indexed="64"/>
      </patternFill>
    </fill>
  </fills>
  <borders count="297">
    <border>
      <left/>
      <right/>
      <top/>
      <bottom/>
      <diagonal/>
    </border>
    <border>
      <left style="thin">
        <color indexed="13"/>
      </left>
      <right style="thin">
        <color indexed="13"/>
      </right>
      <top style="thin">
        <color indexed="13"/>
      </top>
      <bottom style="thin">
        <color indexed="13"/>
      </bottom>
      <diagonal/>
    </border>
    <border>
      <left style="thin">
        <color indexed="15"/>
      </left>
      <right style="thin">
        <color indexed="15"/>
      </right>
      <top style="thin">
        <color indexed="15"/>
      </top>
      <bottom style="thin">
        <color indexed="15"/>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style="medium">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thin">
        <color indexed="8"/>
      </left>
      <right/>
      <top/>
      <bottom/>
      <diagonal/>
    </border>
    <border>
      <left style="thin">
        <color indexed="8"/>
      </left>
      <right style="medium">
        <color indexed="8"/>
      </right>
      <top/>
      <bottom/>
      <diagonal/>
    </border>
    <border>
      <left/>
      <right style="thin">
        <color indexed="8"/>
      </right>
      <top/>
      <bottom/>
      <diagonal/>
    </border>
    <border>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right style="medium">
        <color indexed="8"/>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style="thin">
        <color indexed="8"/>
      </left>
      <right style="medium">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right style="medium">
        <color indexed="8"/>
      </right>
      <top/>
      <bottom style="double">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style="medium">
        <color indexed="8"/>
      </bottom>
      <diagonal/>
    </border>
    <border>
      <left style="thin">
        <color indexed="8"/>
      </left>
      <right style="thin">
        <color indexed="8"/>
      </right>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right/>
      <top/>
      <bottom style="medium">
        <color indexed="64"/>
      </bottom>
      <diagonal/>
    </border>
    <border>
      <left/>
      <right style="thin">
        <color indexed="8"/>
      </right>
      <top/>
      <bottom style="dashed">
        <color indexed="8"/>
      </bottom>
      <diagonal/>
    </border>
    <border>
      <left style="medium">
        <color indexed="8"/>
      </left>
      <right/>
      <top style="thin">
        <color indexed="8"/>
      </top>
      <bottom style="thin">
        <color indexed="8"/>
      </bottom>
      <diagonal/>
    </border>
    <border>
      <left style="thin">
        <color indexed="64"/>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medium">
        <color theme="1"/>
      </left>
      <right/>
      <top/>
      <bottom style="thin">
        <color indexed="8"/>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top style="thin">
        <color indexed="8"/>
      </top>
      <bottom style="thin">
        <color indexed="8"/>
      </bottom>
      <diagonal/>
    </border>
    <border>
      <left style="medium">
        <color theme="1"/>
      </left>
      <right style="thin">
        <color indexed="8"/>
      </right>
      <top style="thin">
        <color indexed="8"/>
      </top>
      <bottom style="thin">
        <color indexed="8"/>
      </bottom>
      <diagonal/>
    </border>
    <border>
      <left style="medium">
        <color theme="1"/>
      </left>
      <right style="thin">
        <color indexed="8"/>
      </right>
      <top/>
      <bottom style="thin">
        <color indexed="8"/>
      </bottom>
      <diagonal/>
    </border>
    <border>
      <left style="thin">
        <color indexed="8"/>
      </left>
      <right style="medium">
        <color theme="1"/>
      </right>
      <top/>
      <bottom style="thin">
        <color indexed="8"/>
      </bottom>
      <diagonal/>
    </border>
    <border>
      <left style="thin">
        <color indexed="8"/>
      </left>
      <right style="medium">
        <color theme="1"/>
      </right>
      <top style="thin">
        <color indexed="8"/>
      </top>
      <bottom style="thin">
        <color indexed="8"/>
      </bottom>
      <diagonal/>
    </border>
    <border>
      <left style="medium">
        <color theme="1"/>
      </left>
      <right style="thin">
        <color indexed="8"/>
      </right>
      <top style="thin">
        <color indexed="8"/>
      </top>
      <bottom/>
      <diagonal/>
    </border>
    <border>
      <left style="thin">
        <color indexed="8"/>
      </left>
      <right style="medium">
        <color theme="1"/>
      </right>
      <top style="thin">
        <color indexed="8"/>
      </top>
      <bottom/>
      <diagonal/>
    </border>
    <border>
      <left style="medium">
        <color theme="1"/>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top style="thin">
        <color indexed="8"/>
      </top>
      <bottom style="medium">
        <color theme="1"/>
      </bottom>
      <diagonal/>
    </border>
    <border>
      <left style="thin">
        <color indexed="8"/>
      </left>
      <right style="medium">
        <color theme="1"/>
      </right>
      <top style="thin">
        <color indexed="8"/>
      </top>
      <bottom style="medium">
        <color theme="1"/>
      </bottom>
      <diagonal/>
    </border>
    <border>
      <left style="thin">
        <color theme="1"/>
      </left>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thin">
        <color theme="1"/>
      </left>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thin">
        <color theme="1"/>
      </left>
      <right/>
      <top style="medium">
        <color theme="1"/>
      </top>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top style="hair">
        <color indexed="22"/>
      </top>
      <bottom/>
      <diagonal/>
    </border>
    <border>
      <left/>
      <right/>
      <top style="thin">
        <color indexed="62"/>
      </top>
      <bottom style="double">
        <color indexed="62"/>
      </bottom>
      <diagonal/>
    </border>
    <border>
      <left/>
      <right/>
      <top style="double">
        <color indexed="8"/>
      </top>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top style="thin">
        <color indexed="62"/>
      </top>
      <bottom style="double">
        <color indexed="62"/>
      </bottom>
      <diagonal/>
    </border>
    <border>
      <left style="thin">
        <color indexed="8"/>
      </left>
      <right style="medium">
        <color indexed="8"/>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style="medium">
        <color indexed="8"/>
      </right>
      <top style="thin">
        <color indexed="8"/>
      </top>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thin">
        <color indexed="9"/>
      </left>
      <right style="thin">
        <color indexed="9"/>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style="thin">
        <color indexed="8"/>
      </top>
      <bottom/>
      <diagonal/>
    </border>
    <border>
      <left/>
      <right style="medium">
        <color indexed="8"/>
      </right>
      <top style="thin">
        <color indexed="8"/>
      </top>
      <bottom/>
      <diagonal/>
    </border>
    <border>
      <left style="thin">
        <color indexed="8"/>
      </left>
      <right/>
      <top/>
      <bottom/>
      <diagonal/>
    </border>
    <border>
      <left/>
      <right style="medium">
        <color indexed="8"/>
      </right>
      <top style="thin">
        <color indexed="8"/>
      </top>
      <bottom style="double">
        <color indexed="8"/>
      </bottom>
      <diagonal/>
    </border>
    <border>
      <left style="thin">
        <color indexed="34"/>
      </left>
      <right style="thin">
        <color indexed="34"/>
      </right>
      <top style="thin">
        <color indexed="34"/>
      </top>
      <bottom style="thin">
        <color indexed="34"/>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right style="medium">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top style="thin">
        <color theme="1"/>
      </top>
      <bottom style="thin">
        <color theme="1"/>
      </bottom>
      <diagonal/>
    </border>
    <border>
      <left style="thin">
        <color theme="1"/>
      </left>
      <right style="thin">
        <color indexed="8"/>
      </right>
      <top style="thin">
        <color theme="1"/>
      </top>
      <bottom style="thin">
        <color theme="1"/>
      </bottom>
      <diagonal/>
    </border>
    <border>
      <left style="thin">
        <color indexed="8"/>
      </left>
      <right style="thin">
        <color indexed="8"/>
      </right>
      <top style="thin">
        <color theme="1"/>
      </top>
      <bottom style="thin">
        <color theme="1"/>
      </bottom>
      <diagonal/>
    </border>
    <border>
      <left/>
      <right style="medium">
        <color indexed="8"/>
      </right>
      <top style="thin">
        <color theme="1"/>
      </top>
      <bottom style="thin">
        <color theme="1"/>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diagonal/>
    </border>
    <border>
      <left style="thin">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diagonal/>
    </border>
    <border>
      <left style="thin">
        <color indexed="8"/>
      </left>
      <right style="medium">
        <color theme="1"/>
      </right>
      <top style="thin">
        <color indexed="8"/>
      </top>
      <bottom style="thin">
        <color indexed="8"/>
      </bottom>
      <diagonal/>
    </border>
    <border>
      <left style="thin">
        <color indexed="8"/>
      </left>
      <right style="thin">
        <color indexed="8"/>
      </right>
      <top/>
      <bottom style="thin">
        <color theme="1"/>
      </bottom>
      <diagonal/>
    </border>
    <border>
      <left style="medium">
        <color indexed="8"/>
      </left>
      <right style="thin">
        <color indexed="8"/>
      </right>
      <top/>
      <bottom style="medium">
        <color theme="1"/>
      </bottom>
      <diagonal/>
    </border>
    <border>
      <left style="double">
        <color indexed="33"/>
      </left>
      <right style="double">
        <color indexed="33"/>
      </right>
      <top style="double">
        <color indexed="33"/>
      </top>
      <bottom style="double">
        <color indexed="33"/>
      </bottom>
      <diagonal/>
    </border>
    <border>
      <left/>
      <right/>
      <top/>
      <bottom style="thick">
        <color indexed="49"/>
      </bottom>
      <diagonal/>
    </border>
    <border>
      <left/>
      <right/>
      <top/>
      <bottom style="thick">
        <color indexed="10"/>
      </bottom>
      <diagonal/>
    </border>
    <border>
      <left/>
      <right/>
      <top/>
      <bottom style="thick">
        <color indexed="14"/>
      </bottom>
      <diagonal/>
    </border>
    <border>
      <left/>
      <right/>
      <top/>
      <bottom style="medium">
        <color indexed="49"/>
      </bottom>
      <diagonal/>
    </border>
    <border>
      <left/>
      <right/>
      <top/>
      <bottom style="medium">
        <color indexed="14"/>
      </bottom>
      <diagonal/>
    </border>
    <border>
      <left/>
      <right/>
      <top/>
      <bottom style="double">
        <color indexed="12"/>
      </bottom>
      <diagonal/>
    </border>
    <border>
      <left style="thin">
        <color indexed="36"/>
      </left>
      <right style="thin">
        <color indexed="36"/>
      </right>
      <top style="thin">
        <color indexed="36"/>
      </top>
      <bottom style="thin">
        <color indexed="36"/>
      </bottom>
      <diagonal/>
    </border>
    <border>
      <left style="thin">
        <color indexed="33"/>
      </left>
      <right style="thin">
        <color indexed="33"/>
      </right>
      <top style="thin">
        <color indexed="33"/>
      </top>
      <bottom style="thin">
        <color indexed="33"/>
      </bottom>
      <diagonal/>
    </border>
    <border>
      <left style="thin">
        <color indexed="64"/>
      </left>
      <right/>
      <top/>
      <bottom/>
      <diagonal/>
    </border>
    <border>
      <left/>
      <right/>
      <top style="thin">
        <color indexed="49"/>
      </top>
      <bottom style="double">
        <color indexed="49"/>
      </bottom>
      <diagonal/>
    </border>
    <border>
      <left/>
      <right/>
      <top style="thin">
        <color indexed="10"/>
      </top>
      <bottom style="double">
        <color indexed="10"/>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medium">
        <color indexed="8"/>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theme="1"/>
      </right>
      <top/>
      <bottom/>
      <diagonal/>
    </border>
    <border>
      <left style="thin">
        <color indexed="8"/>
      </left>
      <right style="thin">
        <color indexed="8"/>
      </right>
      <top style="thin">
        <color indexed="8"/>
      </top>
      <bottom style="medium">
        <color theme="1"/>
      </bottom>
      <diagonal/>
    </border>
    <border>
      <left style="thin">
        <color indexed="64"/>
      </left>
      <right style="thin">
        <color indexed="8"/>
      </right>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top style="thin">
        <color indexed="8"/>
      </top>
      <bottom/>
      <diagonal/>
    </border>
    <border>
      <left/>
      <right style="thin">
        <color indexed="8"/>
      </right>
      <top style="thin">
        <color indexed="8"/>
      </top>
      <bottom/>
      <diagonal/>
    </border>
    <border>
      <left/>
      <right style="medium">
        <color indexed="64"/>
      </right>
      <top style="thin">
        <color indexed="8"/>
      </top>
      <bottom/>
      <diagonal/>
    </border>
    <border>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8"/>
      </top>
      <bottom style="double">
        <color indexed="8"/>
      </bottom>
      <diagonal/>
    </border>
    <border>
      <left style="medium">
        <color indexed="64"/>
      </left>
      <right style="thin">
        <color indexed="8"/>
      </right>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bottom style="thin">
        <color indexed="8"/>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thin">
        <color indexed="64"/>
      </top>
      <bottom style="thin">
        <color indexed="64"/>
      </bottom>
      <diagonal/>
    </border>
    <border>
      <left style="thin">
        <color indexed="8"/>
      </left>
      <right style="medium">
        <color indexed="64"/>
      </right>
      <top style="thin">
        <color indexed="64"/>
      </top>
      <bottom style="double">
        <color indexed="64"/>
      </bottom>
      <diagonal/>
    </border>
    <border>
      <left style="thin">
        <color indexed="8"/>
      </left>
      <right style="thin">
        <color indexed="8"/>
      </right>
      <top/>
      <bottom style="medium">
        <color indexed="64"/>
      </bottom>
      <diagonal/>
    </border>
    <border>
      <left style="thin">
        <color indexed="8"/>
      </left>
      <right style="medium">
        <color indexed="8"/>
      </right>
      <top/>
      <bottom style="thin">
        <color indexed="64"/>
      </bottom>
      <diagonal/>
    </border>
    <border>
      <left style="thin">
        <color indexed="8"/>
      </left>
      <right style="medium">
        <color indexed="64"/>
      </right>
      <top/>
      <bottom style="thin">
        <color indexed="64"/>
      </bottom>
      <diagonal/>
    </border>
    <border>
      <left/>
      <right style="medium">
        <color indexed="8"/>
      </right>
      <top/>
      <bottom style="thin">
        <color indexed="64"/>
      </bottom>
      <diagonal/>
    </border>
  </borders>
  <cellStyleXfs count="40672">
    <xf numFmtId="0" fontId="0" fillId="0" borderId="0"/>
    <xf numFmtId="0" fontId="27" fillId="0" borderId="0"/>
    <xf numFmtId="0" fontId="7" fillId="0" borderId="0"/>
    <xf numFmtId="0" fontId="7" fillId="0" borderId="0"/>
    <xf numFmtId="0" fontId="7" fillId="0" borderId="0"/>
    <xf numFmtId="0" fontId="7" fillId="0" borderId="0"/>
    <xf numFmtId="177" fontId="93" fillId="0" borderId="0"/>
    <xf numFmtId="178" fontId="8" fillId="0" borderId="0"/>
    <xf numFmtId="177" fontId="93" fillId="0" borderId="0"/>
    <xf numFmtId="178" fontId="8" fillId="0" borderId="0"/>
    <xf numFmtId="179" fontId="94" fillId="0" borderId="0" applyFont="0" applyFill="0" applyBorder="0" applyAlignment="0" applyProtection="0">
      <protection locked="0"/>
    </xf>
    <xf numFmtId="0" fontId="8" fillId="0" borderId="0"/>
    <xf numFmtId="180" fontId="95" fillId="0" borderId="0" applyFont="0" applyFill="0" applyBorder="0" applyAlignment="0" applyProtection="0"/>
    <xf numFmtId="181" fontId="8" fillId="0" borderId="0" applyFont="0" applyFill="0" applyBorder="0" applyAlignment="0" applyProtection="0"/>
    <xf numFmtId="0" fontId="96" fillId="0" borderId="0" applyNumberFormat="0" applyFill="0" applyBorder="0" applyAlignment="0" applyProtection="0">
      <alignment vertical="top"/>
      <protection locked="0"/>
    </xf>
    <xf numFmtId="182" fontId="8" fillId="0" borderId="0" applyFont="0" applyFill="0" applyBorder="0" applyAlignment="0" applyProtection="0"/>
    <xf numFmtId="0" fontId="97" fillId="0" borderId="0"/>
    <xf numFmtId="0" fontId="8" fillId="0" borderId="0" applyFont="0" applyFill="0" applyBorder="0" applyAlignment="0" applyProtection="0"/>
    <xf numFmtId="0" fontId="8" fillId="0" borderId="0"/>
    <xf numFmtId="173" fontId="8" fillId="0" borderId="0" applyFont="0" applyFill="0" applyBorder="0" applyAlignment="0" applyProtection="0"/>
    <xf numFmtId="0" fontId="93" fillId="0" borderId="0" applyFont="0" applyFill="0" applyBorder="0" applyAlignment="0" applyProtection="0"/>
    <xf numFmtId="173" fontId="8" fillId="0" borderId="0" applyFont="0" applyFill="0" applyBorder="0" applyAlignment="0" applyProtection="0"/>
    <xf numFmtId="183" fontId="8" fillId="0" borderId="0" applyFont="0" applyFill="0" applyBorder="0" applyAlignment="0" applyProtection="0"/>
    <xf numFmtId="0" fontId="93" fillId="0" borderId="0" applyFont="0" applyFill="0" applyBorder="0" applyAlignment="0" applyProtection="0"/>
    <xf numFmtId="184"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39" fontId="8" fillId="0" borderId="0" applyFont="0" applyFill="0" applyBorder="0" applyAlignment="0" applyProtection="0"/>
    <xf numFmtId="0" fontId="93" fillId="0" borderId="0" applyFont="0" applyFill="0" applyBorder="0" applyAlignment="0" applyProtection="0"/>
    <xf numFmtId="39" fontId="8" fillId="0" borderId="0" applyFont="0" applyFill="0" applyBorder="0" applyAlignment="0" applyProtection="0"/>
    <xf numFmtId="0" fontId="8" fillId="0" borderId="0"/>
    <xf numFmtId="0" fontId="8" fillId="0" borderId="0"/>
    <xf numFmtId="0" fontId="8" fillId="0" borderId="0" applyFont="0" applyFill="0" applyBorder="0" applyAlignment="0" applyProtection="0"/>
    <xf numFmtId="0" fontId="97" fillId="0" borderId="0"/>
    <xf numFmtId="0" fontId="97" fillId="0" borderId="0"/>
    <xf numFmtId="0" fontId="8" fillId="0" borderId="0" applyFont="0" applyFill="0" applyBorder="0" applyAlignment="0" applyProtection="0"/>
    <xf numFmtId="185" fontId="8" fillId="0" borderId="0" applyFont="0" applyFill="0" applyBorder="0" applyAlignment="0" applyProtection="0"/>
    <xf numFmtId="0" fontId="93" fillId="0" borderId="0" applyFont="0" applyFill="0" applyBorder="0" applyAlignment="0" applyProtection="0"/>
    <xf numFmtId="186" fontId="8" fillId="0" borderId="0" applyFont="0" applyFill="0" applyBorder="0" applyAlignment="0" applyProtection="0"/>
    <xf numFmtId="185" fontId="8" fillId="0" borderId="0" applyFont="0" applyFill="0" applyBorder="0" applyAlignment="0" applyProtection="0"/>
    <xf numFmtId="186" fontId="8" fillId="0" borderId="0" applyFont="0" applyFill="0" applyBorder="0" applyAlignment="0" applyProtection="0"/>
    <xf numFmtId="187" fontId="8" fillId="0" borderId="0" applyFont="0" applyFill="0" applyBorder="0" applyAlignment="0" applyProtection="0"/>
    <xf numFmtId="0" fontId="93" fillId="0" borderId="0" applyFont="0" applyFill="0" applyBorder="0" applyAlignment="0" applyProtection="0"/>
    <xf numFmtId="176" fontId="8" fillId="0" borderId="0" applyFont="0" applyFill="0" applyBorder="0" applyAlignment="0" applyProtection="0"/>
    <xf numFmtId="187" fontId="8" fillId="0" borderId="0" applyFont="0" applyFill="0" applyBorder="0" applyAlignment="0" applyProtection="0"/>
    <xf numFmtId="176" fontId="8" fillId="0" borderId="0" applyFont="0" applyFill="0" applyBorder="0" applyAlignment="0" applyProtection="0"/>
    <xf numFmtId="0" fontId="97" fillId="0" borderId="0"/>
    <xf numFmtId="0" fontId="8" fillId="0" borderId="0" applyFont="0" applyFill="0" applyBorder="0" applyAlignment="0" applyProtection="0"/>
    <xf numFmtId="0" fontId="97" fillId="0" borderId="0"/>
    <xf numFmtId="0" fontId="97" fillId="0" borderId="0"/>
    <xf numFmtId="0" fontId="98" fillId="0" borderId="0" applyNumberFormat="0" applyFill="0" applyBorder="0" applyAlignment="0" applyProtection="0"/>
    <xf numFmtId="0" fontId="8" fillId="0" borderId="0"/>
    <xf numFmtId="0" fontId="98" fillId="0" borderId="0" applyNumberFormat="0" applyFill="0" applyBorder="0" applyAlignment="0" applyProtection="0"/>
    <xf numFmtId="0" fontId="8" fillId="0" borderId="0"/>
    <xf numFmtId="188" fontId="8" fillId="0" borderId="0" applyFont="0" applyFill="0" applyBorder="0" applyAlignment="0" applyProtection="0"/>
    <xf numFmtId="0" fontId="93" fillId="0" borderId="0" applyFont="0" applyFill="0" applyBorder="0" applyAlignment="0" applyProtection="0"/>
    <xf numFmtId="189"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190" fontId="8" fillId="0" borderId="0" applyFont="0" applyFill="0" applyBorder="0" applyAlignment="0" applyProtection="0"/>
    <xf numFmtId="0" fontId="93" fillId="0" borderId="0" applyFont="0" applyFill="0" applyBorder="0" applyAlignment="0" applyProtection="0"/>
    <xf numFmtId="191" fontId="8" fillId="0" borderId="0" applyFont="0" applyFill="0" applyBorder="0" applyAlignment="0" applyProtection="0"/>
    <xf numFmtId="190" fontId="8" fillId="0" borderId="0" applyFont="0" applyFill="0" applyBorder="0" applyAlignment="0" applyProtection="0"/>
    <xf numFmtId="191"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192" fontId="96" fillId="0" borderId="0" applyFont="0" applyFill="0" applyBorder="0" applyAlignment="0" applyProtection="0"/>
    <xf numFmtId="193" fontId="99" fillId="0" borderId="0"/>
    <xf numFmtId="194" fontId="96" fillId="0" borderId="0" applyFont="0" applyFill="0" applyBorder="0" applyAlignment="0" applyProtection="0"/>
    <xf numFmtId="0" fontId="8" fillId="0" borderId="0"/>
    <xf numFmtId="0" fontId="8" fillId="0" borderId="0"/>
    <xf numFmtId="195" fontId="8" fillId="0" borderId="0" applyBorder="0"/>
    <xf numFmtId="196" fontId="99" fillId="0" borderId="0"/>
    <xf numFmtId="196" fontId="100" fillId="0" borderId="0"/>
    <xf numFmtId="197" fontId="99" fillId="0" borderId="0"/>
    <xf numFmtId="198" fontId="94" fillId="0" borderId="0" applyFont="0" applyFill="0" applyBorder="0" applyAlignment="0" applyProtection="0">
      <protection locked="0"/>
    </xf>
    <xf numFmtId="199" fontId="101" fillId="0" borderId="0"/>
    <xf numFmtId="0" fontId="100" fillId="0" borderId="0"/>
    <xf numFmtId="0" fontId="102" fillId="44" borderId="0" applyNumberFormat="0" applyBorder="0" applyAlignment="0" applyProtection="0"/>
    <xf numFmtId="0" fontId="102" fillId="44" borderId="0" applyNumberFormat="0" applyBorder="0" applyAlignment="0" applyProtection="0"/>
    <xf numFmtId="0" fontId="103" fillId="44" borderId="0" applyNumberFormat="0" applyBorder="0" applyAlignment="0" applyProtection="0"/>
    <xf numFmtId="0" fontId="103" fillId="21" borderId="0" applyNumberFormat="0" applyBorder="0" applyAlignment="0" applyProtection="0"/>
    <xf numFmtId="0" fontId="103" fillId="4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02"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02" fillId="44" borderId="0" applyNumberFormat="0" applyBorder="0" applyAlignment="0" applyProtection="0"/>
    <xf numFmtId="0" fontId="47" fillId="44" borderId="0" applyNumberFormat="0" applyBorder="0" applyAlignment="0" applyProtection="0"/>
    <xf numFmtId="0" fontId="103" fillId="4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3" fillId="45" borderId="0" applyNumberFormat="0" applyBorder="0" applyAlignment="0" applyProtection="0"/>
    <xf numFmtId="0" fontId="103" fillId="25" borderId="0" applyNumberFormat="0" applyBorder="0" applyAlignment="0" applyProtection="0"/>
    <xf numFmtId="0" fontId="103" fillId="4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02"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02" fillId="45" borderId="0" applyNumberFormat="0" applyBorder="0" applyAlignment="0" applyProtection="0"/>
    <xf numFmtId="0" fontId="47" fillId="45" borderId="0" applyNumberFormat="0" applyBorder="0" applyAlignment="0" applyProtection="0"/>
    <xf numFmtId="0" fontId="103" fillId="4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3" fillId="46" borderId="0" applyNumberFormat="0" applyBorder="0" applyAlignment="0" applyProtection="0"/>
    <xf numFmtId="0" fontId="103" fillId="29" borderId="0" applyNumberFormat="0" applyBorder="0" applyAlignment="0" applyProtection="0"/>
    <xf numFmtId="0" fontId="103" fillId="46"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02"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02" fillId="46" borderId="0" applyNumberFormat="0" applyBorder="0" applyAlignment="0" applyProtection="0"/>
    <xf numFmtId="0" fontId="47" fillId="46" borderId="0" applyNumberFormat="0" applyBorder="0" applyAlignment="0" applyProtection="0"/>
    <xf numFmtId="0" fontId="103" fillId="46"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47" borderId="0" applyNumberFormat="0" applyBorder="0" applyAlignment="0" applyProtection="0"/>
    <xf numFmtId="0" fontId="103" fillId="33" borderId="0" applyNumberFormat="0" applyBorder="0" applyAlignment="0" applyProtection="0"/>
    <xf numFmtId="0" fontId="103" fillId="47"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102"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102" fillId="47" borderId="0" applyNumberFormat="0" applyBorder="0" applyAlignment="0" applyProtection="0"/>
    <xf numFmtId="0" fontId="47" fillId="47" borderId="0" applyNumberFormat="0" applyBorder="0" applyAlignment="0" applyProtection="0"/>
    <xf numFmtId="0" fontId="103" fillId="47"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3" fillId="37" borderId="0" applyNumberFormat="0" applyBorder="0" applyAlignment="0" applyProtection="0"/>
    <xf numFmtId="0" fontId="103"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102"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102" fillId="48" borderId="0" applyNumberFormat="0" applyBorder="0" applyAlignment="0" applyProtection="0"/>
    <xf numFmtId="0" fontId="47" fillId="48" borderId="0" applyNumberFormat="0" applyBorder="0" applyAlignment="0" applyProtection="0"/>
    <xf numFmtId="0" fontId="103"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3" fillId="41" borderId="0" applyNumberFormat="0" applyBorder="0" applyAlignment="0" applyProtection="0"/>
    <xf numFmtId="0" fontId="103"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02"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02" fillId="49" borderId="0" applyNumberFormat="0" applyBorder="0" applyAlignment="0" applyProtection="0"/>
    <xf numFmtId="0" fontId="47" fillId="49" borderId="0" applyNumberFormat="0" applyBorder="0" applyAlignment="0" applyProtection="0"/>
    <xf numFmtId="0" fontId="103"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200" fontId="99" fillId="0" borderId="0"/>
    <xf numFmtId="201" fontId="100" fillId="0" borderId="0"/>
    <xf numFmtId="202" fontId="99" fillId="0" borderId="0"/>
    <xf numFmtId="0" fontId="102" fillId="50" borderId="0" applyNumberFormat="0" applyBorder="0" applyAlignment="0" applyProtection="0"/>
    <xf numFmtId="0" fontId="102" fillId="50"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02"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02" fillId="50" borderId="0" applyNumberFormat="0" applyBorder="0" applyAlignment="0" applyProtection="0"/>
    <xf numFmtId="0" fontId="47" fillId="50" borderId="0" applyNumberFormat="0" applyBorder="0" applyAlignment="0" applyProtection="0"/>
    <xf numFmtId="0" fontId="10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02"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02" fillId="51" borderId="0" applyNumberFormat="0" applyBorder="0" applyAlignment="0" applyProtection="0"/>
    <xf numFmtId="0" fontId="47" fillId="51" borderId="0" applyNumberFormat="0" applyBorder="0" applyAlignment="0" applyProtection="0"/>
    <xf numFmtId="0" fontId="103"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3" fillId="52" borderId="0" applyNumberFormat="0" applyBorder="0" applyAlignment="0" applyProtection="0"/>
    <xf numFmtId="0" fontId="103" fillId="30" borderId="0" applyNumberFormat="0" applyBorder="0" applyAlignment="0" applyProtection="0"/>
    <xf numFmtId="0" fontId="103" fillId="52"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02"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02" fillId="52" borderId="0" applyNumberFormat="0" applyBorder="0" applyAlignment="0" applyProtection="0"/>
    <xf numFmtId="0" fontId="47" fillId="52" borderId="0" applyNumberFormat="0" applyBorder="0" applyAlignment="0" applyProtection="0"/>
    <xf numFmtId="0" fontId="103" fillId="52"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34" borderId="0" applyNumberFormat="0" applyBorder="0" applyAlignment="0" applyProtection="0"/>
    <xf numFmtId="0" fontId="103"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102"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102" fillId="47" borderId="0" applyNumberFormat="0" applyBorder="0" applyAlignment="0" applyProtection="0"/>
    <xf numFmtId="0" fontId="47" fillId="47" borderId="0" applyNumberFormat="0" applyBorder="0" applyAlignment="0" applyProtection="0"/>
    <xf numFmtId="0" fontId="103"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102"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102" fillId="50" borderId="0" applyNumberFormat="0" applyBorder="0" applyAlignment="0" applyProtection="0"/>
    <xf numFmtId="0" fontId="47" fillId="50" borderId="0" applyNumberFormat="0" applyBorder="0" applyAlignment="0" applyProtection="0"/>
    <xf numFmtId="0" fontId="103"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02"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02" fillId="53" borderId="0" applyNumberFormat="0" applyBorder="0" applyAlignment="0" applyProtection="0"/>
    <xf numFmtId="0" fontId="47" fillId="53" borderId="0" applyNumberFormat="0" applyBorder="0" applyAlignment="0" applyProtection="0"/>
    <xf numFmtId="0" fontId="103"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5" fillId="23" borderId="0" applyNumberFormat="0" applyBorder="0" applyAlignment="0" applyProtection="0"/>
    <xf numFmtId="0" fontId="105" fillId="23"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5" fillId="23" borderId="0" applyNumberFormat="0" applyBorder="0" applyAlignment="0" applyProtection="0"/>
    <xf numFmtId="0" fontId="104" fillId="5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5" fillId="27" borderId="0" applyNumberFormat="0" applyBorder="0" applyAlignment="0" applyProtection="0"/>
    <xf numFmtId="0" fontId="104" fillId="51"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5" fillId="52" borderId="0" applyNumberFormat="0" applyBorder="0" applyAlignment="0" applyProtection="0"/>
    <xf numFmtId="0" fontId="105" fillId="31" borderId="0" applyNumberFormat="0" applyBorder="0" applyAlignment="0" applyProtection="0"/>
    <xf numFmtId="0" fontId="105" fillId="52"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5" fillId="52" borderId="0" applyNumberFormat="0" applyBorder="0" applyAlignment="0" applyProtection="0"/>
    <xf numFmtId="0" fontId="104" fillId="52"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5" fillId="55" borderId="0" applyNumberFormat="0" applyBorder="0" applyAlignment="0" applyProtection="0"/>
    <xf numFmtId="0" fontId="105" fillId="35" borderId="0" applyNumberFormat="0" applyBorder="0" applyAlignment="0" applyProtection="0"/>
    <xf numFmtId="0" fontId="105" fillId="55" borderId="0" applyNumberFormat="0" applyBorder="0" applyAlignment="0" applyProtection="0"/>
    <xf numFmtId="0" fontId="106" fillId="55" borderId="0" applyNumberFormat="0" applyBorder="0" applyAlignment="0" applyProtection="0"/>
    <xf numFmtId="0" fontId="106" fillId="55" borderId="0" applyNumberFormat="0" applyBorder="0" applyAlignment="0" applyProtection="0"/>
    <xf numFmtId="0" fontId="105" fillId="55"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6" fillId="56" borderId="0" applyNumberFormat="0" applyBorder="0" applyAlignment="0" applyProtection="0"/>
    <xf numFmtId="0" fontId="106" fillId="56" borderId="0" applyNumberFormat="0" applyBorder="0" applyAlignment="0" applyProtection="0"/>
    <xf numFmtId="0" fontId="106" fillId="56" borderId="0" applyNumberFormat="0" applyBorder="0" applyAlignment="0" applyProtection="0"/>
    <xf numFmtId="0" fontId="105" fillId="39"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4" fillId="57" borderId="0" applyNumberFormat="0" applyBorder="0" applyAlignment="0" applyProtection="0"/>
    <xf numFmtId="0" fontId="105" fillId="57" borderId="0" applyNumberFormat="0" applyBorder="0" applyAlignment="0" applyProtection="0"/>
    <xf numFmtId="0" fontId="105" fillId="43" borderId="0" applyNumberFormat="0" applyBorder="0" applyAlignment="0" applyProtection="0"/>
    <xf numFmtId="0" fontId="105" fillId="57" borderId="0" applyNumberFormat="0" applyBorder="0" applyAlignment="0" applyProtection="0"/>
    <xf numFmtId="0" fontId="106" fillId="57" borderId="0" applyNumberFormat="0" applyBorder="0" applyAlignment="0" applyProtection="0"/>
    <xf numFmtId="0" fontId="106" fillId="57" borderId="0" applyNumberFormat="0" applyBorder="0" applyAlignment="0" applyProtection="0"/>
    <xf numFmtId="0" fontId="105" fillId="57" borderId="0" applyNumberFormat="0" applyBorder="0" applyAlignment="0" applyProtection="0"/>
    <xf numFmtId="0" fontId="104" fillId="57" borderId="0" applyNumberFormat="0" applyBorder="0" applyAlignment="0" applyProtection="0"/>
    <xf numFmtId="0" fontId="107" fillId="0" borderId="0"/>
    <xf numFmtId="0" fontId="102" fillId="58" borderId="0" applyNumberFormat="0" applyBorder="0" applyAlignment="0" applyProtection="0"/>
    <xf numFmtId="0" fontId="102" fillId="59"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0" fontId="105" fillId="20" borderId="0" applyNumberFormat="0" applyBorder="0" applyAlignment="0" applyProtection="0"/>
    <xf numFmtId="0" fontId="105" fillId="20" borderId="0" applyNumberFormat="0" applyBorder="0" applyAlignment="0" applyProtection="0"/>
    <xf numFmtId="0" fontId="106" fillId="61" borderId="0" applyNumberFormat="0" applyBorder="0" applyAlignment="0" applyProtection="0"/>
    <xf numFmtId="0" fontId="106" fillId="61" borderId="0" applyNumberFormat="0" applyBorder="0" applyAlignment="0" applyProtection="0"/>
    <xf numFmtId="0" fontId="106" fillId="61" borderId="0" applyNumberFormat="0" applyBorder="0" applyAlignment="0" applyProtection="0"/>
    <xf numFmtId="0" fontId="105" fillId="20" borderId="0" applyNumberFormat="0" applyBorder="0" applyAlignment="0" applyProtection="0"/>
    <xf numFmtId="0" fontId="104" fillId="61" borderId="0" applyNumberFormat="0" applyBorder="0" applyAlignment="0" applyProtection="0"/>
    <xf numFmtId="0" fontId="102" fillId="5" borderId="0" applyNumberFormat="0" applyBorder="0" applyAlignment="0" applyProtection="0"/>
    <xf numFmtId="0" fontId="102" fillId="6" borderId="0" applyNumberFormat="0" applyBorder="0" applyAlignment="0" applyProtection="0"/>
    <xf numFmtId="0" fontId="104" fillId="62"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0" fontId="105" fillId="24" borderId="0" applyNumberFormat="0" applyBorder="0" applyAlignment="0" applyProtection="0"/>
    <xf numFmtId="0" fontId="105" fillId="24" borderId="0" applyNumberFormat="0" applyBorder="0" applyAlignment="0" applyProtection="0"/>
    <xf numFmtId="0" fontId="106" fillId="63" borderId="0" applyNumberFormat="0" applyBorder="0" applyAlignment="0" applyProtection="0"/>
    <xf numFmtId="0" fontId="106" fillId="63" borderId="0" applyNumberFormat="0" applyBorder="0" applyAlignment="0" applyProtection="0"/>
    <xf numFmtId="0" fontId="106" fillId="63" borderId="0" applyNumberFormat="0" applyBorder="0" applyAlignment="0" applyProtection="0"/>
    <xf numFmtId="0" fontId="105" fillId="24" borderId="0" applyNumberFormat="0" applyBorder="0" applyAlignment="0" applyProtection="0"/>
    <xf numFmtId="0" fontId="104" fillId="63" borderId="0" applyNumberFormat="0" applyBorder="0" applyAlignment="0" applyProtection="0"/>
    <xf numFmtId="0" fontId="102" fillId="64" borderId="0" applyNumberFormat="0" applyBorder="0" applyAlignment="0" applyProtection="0"/>
    <xf numFmtId="0" fontId="102" fillId="65" borderId="0" applyNumberFormat="0" applyBorder="0" applyAlignment="0" applyProtection="0"/>
    <xf numFmtId="0" fontId="104" fillId="8"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6" fillId="66" borderId="0" applyNumberFormat="0" applyBorder="0" applyAlignment="0" applyProtection="0"/>
    <xf numFmtId="0" fontId="106" fillId="66" borderId="0" applyNumberFormat="0" applyBorder="0" applyAlignment="0" applyProtection="0"/>
    <xf numFmtId="0" fontId="106" fillId="66" borderId="0" applyNumberFormat="0" applyBorder="0" applyAlignment="0" applyProtection="0"/>
    <xf numFmtId="0" fontId="105" fillId="28" borderId="0" applyNumberFormat="0" applyBorder="0" applyAlignment="0" applyProtection="0"/>
    <xf numFmtId="0" fontId="104" fillId="66" borderId="0" applyNumberFormat="0" applyBorder="0" applyAlignment="0" applyProtection="0"/>
    <xf numFmtId="0" fontId="102" fillId="65" borderId="0" applyNumberFormat="0" applyBorder="0" applyAlignment="0" applyProtection="0"/>
    <xf numFmtId="0" fontId="102" fillId="8" borderId="0" applyNumberFormat="0" applyBorder="0" applyAlignment="0" applyProtection="0"/>
    <xf numFmtId="0" fontId="104" fillId="8"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0" fontId="106" fillId="55" borderId="0" applyNumberFormat="0" applyBorder="0" applyAlignment="0" applyProtection="0"/>
    <xf numFmtId="0" fontId="106" fillId="55" borderId="0" applyNumberFormat="0" applyBorder="0" applyAlignment="0" applyProtection="0"/>
    <xf numFmtId="0" fontId="106" fillId="55" borderId="0" applyNumberFormat="0" applyBorder="0" applyAlignment="0" applyProtection="0"/>
    <xf numFmtId="0" fontId="105" fillId="32" borderId="0" applyNumberFormat="0" applyBorder="0" applyAlignment="0" applyProtection="0"/>
    <xf numFmtId="0" fontId="104" fillId="55" borderId="0" applyNumberFormat="0" applyBorder="0" applyAlignment="0" applyProtection="0"/>
    <xf numFmtId="0" fontId="102" fillId="58" borderId="0" applyNumberFormat="0" applyBorder="0" applyAlignment="0" applyProtection="0"/>
    <xf numFmtId="0" fontId="102" fillId="59" borderId="0" applyNumberFormat="0" applyBorder="0" applyAlignment="0" applyProtection="0"/>
    <xf numFmtId="0" fontId="104" fillId="59"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5" fillId="36" borderId="0" applyNumberFormat="0" applyBorder="0" applyAlignment="0" applyProtection="0"/>
    <xf numFmtId="0" fontId="105" fillId="36" borderId="0" applyNumberFormat="0" applyBorder="0" applyAlignment="0" applyProtection="0"/>
    <xf numFmtId="0" fontId="106" fillId="56" borderId="0" applyNumberFormat="0" applyBorder="0" applyAlignment="0" applyProtection="0"/>
    <xf numFmtId="0" fontId="106" fillId="56" borderId="0" applyNumberFormat="0" applyBorder="0" applyAlignment="0" applyProtection="0"/>
    <xf numFmtId="0" fontId="106" fillId="56" borderId="0" applyNumberFormat="0" applyBorder="0" applyAlignment="0" applyProtection="0"/>
    <xf numFmtId="0" fontId="105" fillId="36" borderId="0" applyNumberFormat="0" applyBorder="0" applyAlignment="0" applyProtection="0"/>
    <xf numFmtId="0" fontId="104" fillId="56" borderId="0" applyNumberFormat="0" applyBorder="0" applyAlignment="0" applyProtection="0"/>
    <xf numFmtId="0" fontId="102" fillId="67" borderId="0" applyNumberFormat="0" applyBorder="0" applyAlignment="0" applyProtection="0"/>
    <xf numFmtId="0" fontId="102" fillId="6" borderId="0" applyNumberFormat="0" applyBorder="0" applyAlignment="0" applyProtection="0"/>
    <xf numFmtId="0" fontId="104" fillId="68"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6" fillId="69" borderId="0" applyNumberFormat="0" applyBorder="0" applyAlignment="0" applyProtection="0"/>
    <xf numFmtId="0" fontId="106" fillId="69" borderId="0" applyNumberFormat="0" applyBorder="0" applyAlignment="0" applyProtection="0"/>
    <xf numFmtId="0" fontId="106" fillId="69" borderId="0" applyNumberFormat="0" applyBorder="0" applyAlignment="0" applyProtection="0"/>
    <xf numFmtId="0" fontId="105" fillId="40" borderId="0" applyNumberFormat="0" applyBorder="0" applyAlignment="0" applyProtection="0"/>
    <xf numFmtId="0" fontId="104" fillId="69" borderId="0" applyNumberFormat="0" applyBorder="0" applyAlignment="0" applyProtection="0"/>
    <xf numFmtId="203" fontId="95" fillId="70" borderId="105">
      <alignment horizontal="center" vertical="center"/>
    </xf>
    <xf numFmtId="0" fontId="24" fillId="0" borderId="0" applyNumberFormat="0" applyFill="0" applyBorder="0" applyAlignment="0">
      <protection locked="0"/>
    </xf>
    <xf numFmtId="195" fontId="94" fillId="0" borderId="0" applyFont="0" applyFill="0" applyBorder="0" applyAlignment="0" applyProtection="0"/>
    <xf numFmtId="0" fontId="94" fillId="0" borderId="0" applyFont="0" applyFill="0" applyBorder="0" applyAlignment="0" applyProtection="0"/>
    <xf numFmtId="204" fontId="108" fillId="0" borderId="0" applyFont="0" applyFill="0" applyBorder="0" applyAlignment="0" applyProtection="0"/>
    <xf numFmtId="0" fontId="94" fillId="0" borderId="0" applyFont="0" applyFill="0" applyBorder="0" applyAlignment="0" applyProtection="0"/>
    <xf numFmtId="0" fontId="109" fillId="45" borderId="0" applyNumberFormat="0" applyBorder="0" applyAlignment="0" applyProtection="0"/>
    <xf numFmtId="0" fontId="109" fillId="45" borderId="0" applyNumberFormat="0" applyBorder="0" applyAlignment="0" applyProtection="0"/>
    <xf numFmtId="0" fontId="110" fillId="14" borderId="0" applyNumberFormat="0" applyBorder="0" applyAlignment="0" applyProtection="0"/>
    <xf numFmtId="0" fontId="110" fillId="14"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0" fillId="14" borderId="0" applyNumberFormat="0" applyBorder="0" applyAlignment="0" applyProtection="0"/>
    <xf numFmtId="0" fontId="109" fillId="45" borderId="0" applyNumberFormat="0" applyBorder="0" applyAlignment="0" applyProtection="0"/>
    <xf numFmtId="205" fontId="8" fillId="0" borderId="0" applyFont="0" applyFill="0" applyBorder="0" applyAlignment="0" applyProtection="0"/>
    <xf numFmtId="173" fontId="8" fillId="0" borderId="0" applyNumberFormat="0" applyFont="0" applyAlignment="0" applyProtection="0"/>
    <xf numFmtId="206" fontId="28" fillId="70" borderId="0" applyFont="0" applyFill="0" applyBorder="0" applyAlignment="0" applyProtection="0"/>
    <xf numFmtId="0" fontId="112" fillId="0" borderId="0" applyNumberFormat="0" applyFill="0" applyBorder="0" applyAlignment="0" applyProtection="0"/>
    <xf numFmtId="0" fontId="113" fillId="0" borderId="104" applyNumberFormat="0" applyFill="0" applyAlignment="0" applyProtection="0"/>
    <xf numFmtId="0" fontId="99" fillId="0" borderId="0"/>
    <xf numFmtId="207" fontId="96"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5" fillId="0" borderId="0"/>
    <xf numFmtId="0" fontId="8" fillId="0" borderId="0" applyFill="0" applyBorder="0" applyAlignment="0"/>
    <xf numFmtId="208" fontId="8" fillId="10" borderId="0"/>
    <xf numFmtId="0" fontId="8" fillId="0" borderId="0">
      <alignment vertical="center"/>
    </xf>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7" fillId="17" borderId="98"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6" fillId="71" borderId="106" applyNumberFormat="0" applyAlignment="0" applyProtection="0"/>
    <xf numFmtId="0" fontId="117" fillId="17" borderId="98" applyNumberFormat="0" applyAlignment="0" applyProtection="0"/>
    <xf numFmtId="0" fontId="118" fillId="71" borderId="106" applyNumberFormat="0" applyAlignment="0" applyProtection="0"/>
    <xf numFmtId="0" fontId="118" fillId="71" borderId="106" applyNumberFormat="0" applyAlignment="0" applyProtection="0"/>
    <xf numFmtId="0" fontId="118" fillId="71" borderId="106" applyNumberFormat="0" applyAlignment="0" applyProtection="0"/>
    <xf numFmtId="0" fontId="117" fillId="17" borderId="98" applyNumberFormat="0" applyAlignment="0" applyProtection="0"/>
    <xf numFmtId="0" fontId="116" fillId="71" borderId="106" applyNumberFormat="0" applyAlignment="0" applyProtection="0"/>
    <xf numFmtId="0" fontId="119" fillId="0" borderId="0">
      <alignment horizontal="centerContinuous" vertical="center" wrapText="1"/>
    </xf>
    <xf numFmtId="0" fontId="120" fillId="72" borderId="107" applyNumberFormat="0" applyAlignment="0" applyProtection="0"/>
    <xf numFmtId="0" fontId="120" fillId="72" borderId="107" applyNumberFormat="0" applyAlignment="0" applyProtection="0"/>
    <xf numFmtId="0" fontId="121" fillId="18" borderId="101" applyNumberFormat="0" applyAlignment="0" applyProtection="0"/>
    <xf numFmtId="0" fontId="121" fillId="18" borderId="101" applyNumberFormat="0" applyAlignment="0" applyProtection="0"/>
    <xf numFmtId="0" fontId="122" fillId="72" borderId="107" applyNumberFormat="0" applyAlignment="0" applyProtection="0"/>
    <xf numFmtId="0" fontId="122" fillId="72" borderId="107" applyNumberFormat="0" applyAlignment="0" applyProtection="0"/>
    <xf numFmtId="0" fontId="122" fillId="72" borderId="107" applyNumberFormat="0" applyAlignment="0" applyProtection="0"/>
    <xf numFmtId="0" fontId="121" fillId="18" borderId="101" applyNumberFormat="0" applyAlignment="0" applyProtection="0"/>
    <xf numFmtId="0" fontId="120" fillId="72" borderId="107" applyNumberFormat="0" applyAlignment="0" applyProtection="0"/>
    <xf numFmtId="41" fontId="8" fillId="73" borderId="0"/>
    <xf numFmtId="0" fontId="123" fillId="74" borderId="0"/>
    <xf numFmtId="38" fontId="8" fillId="0" borderId="0" applyNumberFormat="0" applyFill="0" applyBorder="0" applyAlignment="0" applyProtection="0">
      <protection locked="0"/>
    </xf>
    <xf numFmtId="38" fontId="8" fillId="0" borderId="0" applyNumberFormat="0" applyFill="0" applyBorder="0" applyAlignment="0" applyProtection="0">
      <protection locked="0"/>
    </xf>
    <xf numFmtId="38" fontId="8" fillId="0" borderId="0" applyNumberFormat="0" applyFill="0" applyBorder="0" applyAlignment="0" applyProtection="0">
      <protection locked="0"/>
    </xf>
    <xf numFmtId="37" fontId="95" fillId="0" borderId="104">
      <alignment horizontal="center"/>
    </xf>
    <xf numFmtId="37" fontId="95" fillId="0" borderId="0">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8" fontId="8" fillId="0" borderId="0" applyFont="0" applyFill="0" applyBorder="0" applyAlignment="0" applyProtection="0"/>
    <xf numFmtId="209" fontId="94" fillId="0" borderId="0" applyFont="0" applyFill="0" applyBorder="0" applyAlignment="0" applyProtection="0">
      <protection locked="0"/>
    </xf>
    <xf numFmtId="40" fontId="94" fillId="0" borderId="0" applyFont="0" applyFill="0" applyBorder="0" applyAlignment="0" applyProtection="0">
      <protection locked="0"/>
    </xf>
    <xf numFmtId="210" fontId="8" fillId="0" borderId="0" applyFont="0" applyFill="0" applyBorder="0" applyAlignment="0" applyProtection="0">
      <alignment horizontal="center" vertical="center"/>
    </xf>
    <xf numFmtId="210" fontId="8" fillId="0" borderId="0" applyFont="0" applyFill="0" applyBorder="0" applyAlignment="0" applyProtection="0">
      <alignment horizontal="center" vertical="center"/>
    </xf>
    <xf numFmtId="41" fontId="124" fillId="0" borderId="0" applyFont="0" applyFill="0" applyBorder="0" applyAlignment="0" applyProtection="0"/>
    <xf numFmtId="41" fontId="124" fillId="0" borderId="0" applyFont="0" applyFill="0" applyBorder="0" applyAlignment="0" applyProtection="0"/>
    <xf numFmtId="209" fontId="119" fillId="0" borderId="0"/>
    <xf numFmtId="40" fontId="119" fillId="0" borderId="0"/>
    <xf numFmtId="211" fontId="119" fillId="0" borderId="0"/>
    <xf numFmtId="0" fontId="125" fillId="0" borderId="0" applyFont="0" applyFill="0" applyBorder="0" applyAlignment="0" applyProtection="0">
      <alignment horizontal="right"/>
    </xf>
    <xf numFmtId="212" fontId="125" fillId="0" borderId="0" applyFont="0" applyFill="0" applyBorder="0" applyAlignment="0" applyProtection="0"/>
    <xf numFmtId="0" fontId="125" fillId="0" borderId="0" applyFont="0" applyFill="0" applyBorder="0" applyAlignment="0" applyProtection="0">
      <alignment horizontal="right"/>
    </xf>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6" fillId="0" borderId="0" applyFont="0" applyFill="0" applyBorder="0" applyAlignment="0" applyProtection="0"/>
    <xf numFmtId="43" fontId="127" fillId="0" borderId="0" applyFont="0" applyFill="0" applyBorder="0" applyAlignment="0" applyProtection="0"/>
    <xf numFmtId="43" fontId="8" fillId="0" borderId="0" applyFont="0" applyFill="0" applyBorder="0" applyAlignment="0" applyProtection="0"/>
    <xf numFmtId="43" fontId="12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0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3" fontId="8" fillId="0" borderId="0" applyFont="0" applyFill="0" applyBorder="0" applyAlignment="0" applyProtection="0"/>
    <xf numFmtId="43" fontId="124" fillId="0" borderId="0" applyFont="0" applyFill="0" applyBorder="0" applyAlignment="0" applyProtection="0"/>
    <xf numFmtId="43" fontId="128" fillId="0" borderId="0" applyFont="0" applyFill="0" applyBorder="0" applyAlignment="0" applyProtection="0"/>
    <xf numFmtId="43" fontId="8"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6"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6" fillId="0" borderId="0" applyFont="0" applyFill="0" applyBorder="0" applyAlignment="0" applyProtection="0"/>
    <xf numFmtId="43" fontId="8" fillId="0" borderId="0" applyFont="0" applyFill="0" applyBorder="0" applyAlignment="0" applyProtection="0"/>
    <xf numFmtId="43" fontId="126"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7"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214" fontId="8"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2" fillId="0" borderId="0" applyFont="0" applyFill="0" applyBorder="0" applyAlignment="0" applyProtection="0"/>
    <xf numFmtId="43" fontId="11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2" fontId="8" fillId="0" borderId="0" applyFont="0" applyFill="0" applyBorder="0" applyAlignment="0" applyProtection="0"/>
    <xf numFmtId="43" fontId="1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5" fontId="8" fillId="0" borderId="0" applyFont="0" applyFill="0" applyBorder="0" applyAlignment="0" applyProtection="0"/>
    <xf numFmtId="38" fontId="96" fillId="0" borderId="0" applyFill="0" applyBorder="0" applyProtection="0">
      <alignment horizontal="center"/>
    </xf>
    <xf numFmtId="0" fontId="129" fillId="0" borderId="0">
      <protection locked="0"/>
    </xf>
    <xf numFmtId="0" fontId="130" fillId="0" borderId="0"/>
    <xf numFmtId="0" fontId="131" fillId="0" borderId="0"/>
    <xf numFmtId="0" fontId="131" fillId="0" borderId="0"/>
    <xf numFmtId="0" fontId="132" fillId="0" borderId="0"/>
    <xf numFmtId="0" fontId="132" fillId="0" borderId="0"/>
    <xf numFmtId="0" fontId="133" fillId="0" borderId="0"/>
    <xf numFmtId="216" fontId="8" fillId="0" borderId="0" applyFill="0" applyBorder="0">
      <alignment horizontal="left"/>
    </xf>
    <xf numFmtId="0" fontId="8" fillId="0" borderId="0" applyNumberFormat="0" applyAlignment="0">
      <alignment horizontal="left"/>
    </xf>
    <xf numFmtId="37" fontId="8" fillId="75" borderId="0" applyFont="0" applyBorder="0" applyAlignment="0" applyProtection="0"/>
    <xf numFmtId="173" fontId="130" fillId="75" borderId="0" applyFont="0" applyBorder="0" applyAlignment="0" applyProtection="0"/>
    <xf numFmtId="39" fontId="130" fillId="75" borderId="0" applyFont="0" applyBorder="0" applyAlignment="0" applyProtection="0"/>
    <xf numFmtId="0" fontId="131" fillId="0" borderId="0"/>
    <xf numFmtId="0" fontId="131" fillId="0" borderId="0"/>
    <xf numFmtId="6" fontId="94" fillId="0" borderId="0" applyFont="0" applyFill="0" applyBorder="0" applyAlignment="0" applyProtection="0">
      <protection locked="0"/>
    </xf>
    <xf numFmtId="8" fontId="94" fillId="0" borderId="0" applyFont="0" applyFill="0" applyBorder="0" applyAlignment="0" applyProtection="0">
      <protection locked="0"/>
    </xf>
    <xf numFmtId="217" fontId="8" fillId="0" borderId="0" applyFont="0" applyFill="0" applyBorder="0" applyAlignment="0" applyProtection="0">
      <alignment horizontal="center" vertical="center"/>
    </xf>
    <xf numFmtId="217" fontId="8" fillId="0" borderId="0" applyFont="0" applyFill="0" applyBorder="0" applyAlignment="0" applyProtection="0">
      <alignment horizontal="center" vertical="center"/>
    </xf>
    <xf numFmtId="42" fontId="8" fillId="0" borderId="0">
      <alignment horizontal="right"/>
    </xf>
    <xf numFmtId="218" fontId="119" fillId="0" borderId="0"/>
    <xf numFmtId="8" fontId="119" fillId="0" borderId="0"/>
    <xf numFmtId="219" fontId="24" fillId="0" borderId="0" applyFont="0" applyFill="0" applyBorder="0" applyAlignment="0" applyProtection="0">
      <alignment horizontal="left"/>
    </xf>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1" fontId="134" fillId="76" borderId="108" applyFont="0" applyFill="0" applyBorder="0" applyAlignment="0" applyProtection="0"/>
    <xf numFmtId="221" fontId="134" fillId="76" borderId="108" applyFont="0" applyFill="0" applyBorder="0" applyAlignment="0" applyProtection="0"/>
    <xf numFmtId="221" fontId="134" fillId="76" borderId="108" applyFont="0" applyFill="0" applyBorder="0" applyAlignment="0" applyProtection="0"/>
    <xf numFmtId="221" fontId="134" fillId="76" borderId="108" applyFont="0" applyFill="0" applyBorder="0" applyAlignment="0" applyProtection="0"/>
    <xf numFmtId="221" fontId="134" fillId="76" borderId="108" applyFont="0" applyFill="0" applyBorder="0" applyAlignment="0" applyProtection="0"/>
    <xf numFmtId="0" fontId="125" fillId="0" borderId="0" applyFont="0" applyFill="0" applyBorder="0" applyAlignment="0" applyProtection="0">
      <alignment horizontal="right"/>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0" fontId="125" fillId="0" borderId="0" applyFont="0" applyFill="0" applyBorder="0" applyAlignment="0" applyProtection="0">
      <alignment horizontal="right"/>
    </xf>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222"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44" fontId="102" fillId="0" borderId="0" applyFont="0" applyFill="0" applyBorder="0" applyAlignment="0" applyProtection="0"/>
    <xf numFmtId="216"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23" fontId="8" fillId="0" borderId="0" applyFont="0" applyFill="0" applyBorder="0" applyAlignment="0" applyProtection="0"/>
    <xf numFmtId="0" fontId="8" fillId="0" borderId="0" applyFont="0" applyFill="0" applyBorder="0" applyAlignment="0" applyProtection="0"/>
    <xf numFmtId="224" fontId="96" fillId="0" borderId="0" applyFont="0" applyFill="0" applyBorder="0" applyAlignment="0" applyProtection="0"/>
    <xf numFmtId="3" fontId="135" fillId="0" borderId="0"/>
    <xf numFmtId="165" fontId="136" fillId="0" borderId="0">
      <alignment vertical="center"/>
      <protection locked="0"/>
    </xf>
    <xf numFmtId="15" fontId="136" fillId="0" borderId="0" applyFont="0" applyFill="0" applyBorder="0" applyAlignment="0" applyProtection="0">
      <alignment horizontal="left"/>
      <protection locked="0"/>
    </xf>
    <xf numFmtId="225" fontId="8" fillId="0" borderId="0" applyFill="0" applyBorder="0"/>
    <xf numFmtId="0" fontId="125" fillId="0" borderId="0" applyFont="0" applyFill="0" applyBorder="0" applyAlignment="0" applyProtection="0"/>
    <xf numFmtId="226" fontId="8" fillId="0" borderId="0" applyFont="0" applyFill="0" applyBorder="0" applyAlignment="0" applyProtection="0"/>
    <xf numFmtId="0" fontId="125" fillId="0" borderId="0" applyFont="0" applyFill="0" applyBorder="0" applyAlignment="0" applyProtection="0"/>
    <xf numFmtId="15" fontId="8" fillId="0" borderId="0" applyFont="0" applyFill="0" applyBorder="0" applyAlignment="0" applyProtection="0">
      <alignment horizontal="center" vertical="center"/>
    </xf>
    <xf numFmtId="15" fontId="8" fillId="0" borderId="0" applyFont="0" applyFill="0" applyBorder="0" applyAlignment="0" applyProtection="0">
      <alignment horizontal="center" vertical="center"/>
    </xf>
    <xf numFmtId="227" fontId="8" fillId="0" borderId="0" applyFont="0" applyFill="0" applyBorder="0" applyAlignment="0" applyProtection="0"/>
    <xf numFmtId="227" fontId="8" fillId="0" borderId="0" applyFont="0" applyFill="0" applyBorder="0" applyAlignment="0" applyProtection="0"/>
    <xf numFmtId="197" fontId="101" fillId="0" borderId="0">
      <alignment horizontal="right"/>
    </xf>
    <xf numFmtId="193" fontId="101" fillId="0" borderId="0">
      <alignment horizontal="right"/>
      <protection locked="0"/>
    </xf>
    <xf numFmtId="193" fontId="101" fillId="0" borderId="0"/>
    <xf numFmtId="228" fontId="101" fillId="0" borderId="0">
      <alignment horizontal="right"/>
      <protection locked="0"/>
    </xf>
    <xf numFmtId="229" fontId="130" fillId="0" borderId="0"/>
    <xf numFmtId="181" fontId="8" fillId="0" borderId="0" applyFont="0" applyFill="0" applyBorder="0" applyAlignment="0" applyProtection="0"/>
    <xf numFmtId="182" fontId="8" fillId="0" borderId="0" applyFont="0" applyFill="0" applyBorder="0" applyAlignment="0" applyProtection="0"/>
    <xf numFmtId="8" fontId="96" fillId="0" borderId="0" applyFill="0" applyBorder="0" applyProtection="0">
      <alignment horizontal="center"/>
    </xf>
    <xf numFmtId="6" fontId="96" fillId="0" borderId="0">
      <alignment horizontal="center"/>
    </xf>
    <xf numFmtId="8" fontId="96" fillId="0" borderId="0" applyFill="0" applyBorder="0" applyProtection="0">
      <alignment horizontal="center"/>
    </xf>
    <xf numFmtId="0" fontId="125" fillId="0" borderId="109" applyNumberFormat="0" applyFont="0" applyFill="0" applyAlignment="0" applyProtection="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5" fontId="137" fillId="0" borderId="110"/>
    <xf numFmtId="196" fontId="101" fillId="0" borderId="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0" fontId="138" fillId="77" borderId="0" applyNumberFormat="0" applyBorder="0" applyAlignment="0" applyProtection="0"/>
    <xf numFmtId="0" fontId="138" fillId="78" borderId="0" applyNumberFormat="0" applyBorder="0" applyAlignment="0" applyProtection="0"/>
    <xf numFmtId="0" fontId="138" fillId="79" borderId="0" applyNumberFormat="0" applyBorder="0" applyAlignment="0" applyProtection="0"/>
    <xf numFmtId="0" fontId="8" fillId="0" borderId="0" applyNumberFormat="0" applyAlignment="0">
      <alignment horizontal="left"/>
    </xf>
    <xf numFmtId="0" fontId="139" fillId="0" borderId="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2" fontId="8" fillId="0" borderId="0" applyFont="0" applyFill="0" applyBorder="0" applyAlignment="0" applyProtection="0"/>
    <xf numFmtId="233" fontId="8" fillId="0" borderId="0" applyFont="0" applyFill="0" applyBorder="0" applyAlignment="0" applyProtection="0"/>
    <xf numFmtId="234" fontId="8" fillId="0" borderId="0" applyFont="0" applyFill="0" applyBorder="0" applyAlignment="0" applyProtection="0"/>
    <xf numFmtId="235" fontId="8" fillId="0" borderId="0" applyFon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1" fillId="0" borderId="0" applyNumberFormat="0" applyFill="0" applyBorder="0" applyAlignment="0" applyProtection="0"/>
    <xf numFmtId="0" fontId="140" fillId="0" borderId="0" applyNumberForma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0" fontId="129" fillId="0" borderId="0">
      <protection locked="0"/>
    </xf>
    <xf numFmtId="1" fontId="8" fillId="0" borderId="0" applyFont="0" applyFill="0" applyBorder="0" applyAlignment="0" applyProtection="0">
      <alignment horizontal="center" vertical="center"/>
    </xf>
    <xf numFmtId="1" fontId="8" fillId="0" borderId="0" applyFont="0" applyFill="0" applyBorder="0" applyAlignment="0" applyProtection="0">
      <alignment horizontal="center" vertical="center"/>
    </xf>
    <xf numFmtId="229" fontId="8" fillId="0" borderId="0" applyFont="0" applyFill="0" applyBorder="0" applyAlignment="0" applyProtection="0"/>
    <xf numFmtId="229" fontId="8" fillId="0" borderId="0" applyFont="0" applyFill="0" applyBorder="0" applyAlignment="0" applyProtection="0"/>
    <xf numFmtId="0" fontId="143" fillId="0" borderId="0"/>
    <xf numFmtId="0" fontId="144" fillId="0" borderId="0" applyFill="0" applyBorder="0" applyProtection="0">
      <alignment horizontal="left"/>
    </xf>
    <xf numFmtId="4" fontId="145" fillId="0" borderId="0">
      <protection locked="0"/>
    </xf>
    <xf numFmtId="236" fontId="8" fillId="0" borderId="0" applyFont="0" applyFill="0" applyBorder="0" applyAlignment="0" applyProtection="0"/>
    <xf numFmtId="237" fontId="146" fillId="0" borderId="0" applyFont="0" applyFill="0" applyBorder="0" applyAlignment="0" applyProtection="0"/>
    <xf numFmtId="238" fontId="8" fillId="0" borderId="0" applyFont="0" applyFill="0" applyBorder="0" applyAlignment="0" applyProtection="0"/>
    <xf numFmtId="239" fontId="146" fillId="0" borderId="0" applyFont="0" applyFill="0" applyBorder="0" applyAlignment="0" applyProtection="0"/>
    <xf numFmtId="0" fontId="147" fillId="46" borderId="0" applyNumberFormat="0" applyBorder="0" applyAlignment="0" applyProtection="0"/>
    <xf numFmtId="0" fontId="147" fillId="46" borderId="0" applyNumberFormat="0" applyBorder="0" applyAlignment="0" applyProtection="0"/>
    <xf numFmtId="0" fontId="148" fillId="13" borderId="0" applyNumberFormat="0" applyBorder="0" applyAlignment="0" applyProtection="0"/>
    <xf numFmtId="0" fontId="148" fillId="13" borderId="0" applyNumberFormat="0" applyBorder="0" applyAlignment="0" applyProtection="0"/>
    <xf numFmtId="0" fontId="149" fillId="46" borderId="0" applyNumberFormat="0" applyBorder="0" applyAlignment="0" applyProtection="0"/>
    <xf numFmtId="0" fontId="149" fillId="46" borderId="0" applyNumberFormat="0" applyBorder="0" applyAlignment="0" applyProtection="0"/>
    <xf numFmtId="0" fontId="149" fillId="46" borderId="0" applyNumberFormat="0" applyBorder="0" applyAlignment="0" applyProtection="0"/>
    <xf numFmtId="0" fontId="148" fillId="13" borderId="0" applyNumberFormat="0" applyBorder="0" applyAlignment="0" applyProtection="0"/>
    <xf numFmtId="0" fontId="147" fillId="46" borderId="0" applyNumberFormat="0" applyBorder="0" applyAlignment="0" applyProtection="0"/>
    <xf numFmtId="38" fontId="150" fillId="10" borderId="0" applyNumberFormat="0" applyBorder="0" applyAlignment="0" applyProtection="0"/>
    <xf numFmtId="38" fontId="150" fillId="10" borderId="0" applyNumberFormat="0" applyBorder="0" applyAlignment="0" applyProtection="0"/>
    <xf numFmtId="38" fontId="150" fillId="10" borderId="0" applyNumberFormat="0" applyBorder="0" applyAlignment="0" applyProtection="0"/>
    <xf numFmtId="240" fontId="151" fillId="80" borderId="108" applyNumberFormat="0" applyFont="0" applyAlignment="0"/>
    <xf numFmtId="0" fontId="125" fillId="0" borderId="0" applyFont="0" applyFill="0" applyBorder="0" applyAlignment="0" applyProtection="0">
      <alignment horizontal="right"/>
    </xf>
    <xf numFmtId="0" fontId="152" fillId="0" borderId="0" applyProtection="0">
      <alignment horizontal="right"/>
    </xf>
    <xf numFmtId="0" fontId="28" fillId="0" borderId="111" applyNumberFormat="0" applyAlignment="0" applyProtection="0">
      <alignment horizontal="left" vertical="center"/>
    </xf>
    <xf numFmtId="0" fontId="28" fillId="0" borderId="112">
      <alignment horizontal="left" vertical="center"/>
    </xf>
    <xf numFmtId="0" fontId="28" fillId="0" borderId="112">
      <alignment horizontal="left" vertical="center"/>
    </xf>
    <xf numFmtId="0" fontId="28" fillId="0" borderId="112">
      <alignment horizontal="left" vertical="center"/>
    </xf>
    <xf numFmtId="0" fontId="28" fillId="0" borderId="112">
      <alignment horizontal="left" vertical="center"/>
    </xf>
    <xf numFmtId="0" fontId="28" fillId="0" borderId="112">
      <alignment horizontal="left" vertical="center"/>
    </xf>
    <xf numFmtId="0" fontId="28" fillId="0" borderId="112">
      <alignment horizontal="left" vertical="center"/>
    </xf>
    <xf numFmtId="0" fontId="28" fillId="0" borderId="112">
      <alignment horizontal="left" vertical="center"/>
    </xf>
    <xf numFmtId="0" fontId="28" fillId="0" borderId="112">
      <alignment horizontal="left" vertical="center"/>
    </xf>
    <xf numFmtId="0" fontId="153" fillId="0" borderId="113" applyNumberFormat="0" applyFill="0" applyAlignment="0" applyProtection="0"/>
    <xf numFmtId="0" fontId="153" fillId="0" borderId="113" applyNumberFormat="0" applyFill="0" applyAlignment="0" applyProtection="0"/>
    <xf numFmtId="0" fontId="90" fillId="0" borderId="95" applyNumberFormat="0" applyFill="0" applyAlignment="0" applyProtection="0"/>
    <xf numFmtId="0" fontId="90" fillId="0" borderId="95"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90" fillId="0" borderId="95" applyNumberFormat="0" applyFill="0" applyAlignment="0" applyProtection="0"/>
    <xf numFmtId="0" fontId="153" fillId="0" borderId="113"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156" fillId="0" borderId="114" applyNumberFormat="0" applyFill="0" applyAlignment="0" applyProtection="0"/>
    <xf numFmtId="0" fontId="156" fillId="0" borderId="114" applyNumberFormat="0" applyFill="0" applyAlignment="0" applyProtection="0"/>
    <xf numFmtId="0" fontId="91" fillId="0" borderId="96" applyNumberFormat="0" applyFill="0" applyAlignment="0" applyProtection="0"/>
    <xf numFmtId="0" fontId="155" fillId="0" borderId="114"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92" fillId="0" borderId="97" applyNumberFormat="0" applyFill="0" applyAlignment="0" applyProtection="0"/>
    <xf numFmtId="0" fontId="92" fillId="0" borderId="97" applyNumberFormat="0" applyFill="0" applyAlignment="0" applyProtection="0"/>
    <xf numFmtId="0" fontId="158" fillId="0" borderId="115" applyNumberFormat="0" applyFill="0" applyAlignment="0" applyProtection="0"/>
    <xf numFmtId="0" fontId="158" fillId="0" borderId="115" applyNumberFormat="0" applyFill="0" applyAlignment="0" applyProtection="0"/>
    <xf numFmtId="0" fontId="92" fillId="0" borderId="97" applyNumberFormat="0" applyFill="0" applyAlignment="0" applyProtection="0"/>
    <xf numFmtId="0" fontId="157" fillId="0" borderId="115"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92" fillId="0" borderId="0" applyNumberFormat="0" applyFill="0" applyBorder="0" applyAlignment="0" applyProtection="0"/>
    <xf numFmtId="0" fontId="157" fillId="0" borderId="0" applyNumberFormat="0" applyFill="0" applyBorder="0" applyAlignment="0" applyProtection="0"/>
    <xf numFmtId="0" fontId="96" fillId="0" borderId="0">
      <protection locked="0"/>
    </xf>
    <xf numFmtId="0" fontId="96" fillId="0" borderId="0">
      <protection locked="0"/>
    </xf>
    <xf numFmtId="168" fontId="159" fillId="0" borderId="0">
      <alignment horizontal="right"/>
    </xf>
    <xf numFmtId="0" fontId="24" fillId="0" borderId="116" applyNumberFormat="0" applyFill="0" applyAlignment="0" applyProtection="0"/>
    <xf numFmtId="0" fontId="160" fillId="0" borderId="0" applyNumberFormat="0" applyFill="0" applyBorder="0" applyAlignment="0" applyProtection="0">
      <alignment vertical="top"/>
      <protection locked="0"/>
    </xf>
    <xf numFmtId="0" fontId="161" fillId="0" borderId="0">
      <alignment wrapText="1"/>
    </xf>
    <xf numFmtId="10" fontId="150" fillId="80" borderId="108" applyNumberFormat="0" applyBorder="0" applyAlignment="0" applyProtection="0"/>
    <xf numFmtId="10" fontId="150" fillId="80" borderId="108" applyNumberFormat="0" applyBorder="0" applyAlignment="0" applyProtection="0"/>
    <xf numFmtId="10" fontId="150" fillId="80" borderId="108" applyNumberFormat="0" applyBorder="0" applyAlignment="0" applyProtection="0"/>
    <xf numFmtId="0" fontId="162" fillId="16" borderId="98" applyNumberFormat="0" applyAlignment="0" applyProtection="0"/>
    <xf numFmtId="0" fontId="162" fillId="16" borderId="98" applyNumberFormat="0" applyAlignment="0" applyProtection="0"/>
    <xf numFmtId="0" fontId="162" fillId="16" borderId="98" applyNumberFormat="0" applyAlignment="0" applyProtection="0"/>
    <xf numFmtId="0" fontId="162" fillId="16" borderId="98"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2" fillId="16" borderId="98"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3" fillId="49" borderId="106" applyNumberFormat="0" applyAlignment="0" applyProtection="0"/>
    <xf numFmtId="0" fontId="162" fillId="16" borderId="98" applyNumberFormat="0" applyAlignment="0" applyProtection="0"/>
    <xf numFmtId="0" fontId="164" fillId="49" borderId="106" applyNumberFormat="0" applyAlignment="0" applyProtection="0"/>
    <xf numFmtId="0" fontId="162" fillId="16" borderId="98" applyNumberFormat="0" applyAlignment="0" applyProtection="0"/>
    <xf numFmtId="0" fontId="164" fillId="49" borderId="106" applyNumberFormat="0" applyAlignment="0" applyProtection="0"/>
    <xf numFmtId="0" fontId="162" fillId="16" borderId="98" applyNumberFormat="0" applyAlignment="0" applyProtection="0"/>
    <xf numFmtId="0" fontId="162" fillId="16" borderId="98" applyNumberFormat="0" applyAlignment="0" applyProtection="0"/>
    <xf numFmtId="0" fontId="162" fillId="16" borderId="98" applyNumberFormat="0" applyAlignment="0" applyProtection="0"/>
    <xf numFmtId="0" fontId="162" fillId="16" borderId="98" applyNumberFormat="0" applyAlignment="0" applyProtection="0"/>
    <xf numFmtId="41" fontId="24" fillId="81" borderId="117">
      <alignment horizontal="left"/>
      <protection locked="0"/>
    </xf>
    <xf numFmtId="10" fontId="24" fillId="81" borderId="117">
      <alignment horizontal="right"/>
      <protection locked="0"/>
    </xf>
    <xf numFmtId="41" fontId="165" fillId="82" borderId="117">
      <alignment horizontal="left"/>
      <protection locked="0"/>
    </xf>
    <xf numFmtId="0" fontId="24" fillId="0" borderId="0" applyNumberFormat="0" applyFill="0" applyBorder="0" applyAlignment="0">
      <protection locked="0"/>
    </xf>
    <xf numFmtId="208" fontId="95" fillId="83" borderId="0">
      <protection locked="0"/>
    </xf>
    <xf numFmtId="241" fontId="96" fillId="0" borderId="0"/>
    <xf numFmtId="0" fontId="8" fillId="0" borderId="0" applyNumberFormat="0" applyFont="0" applyFill="0" applyBorder="0" applyProtection="0">
      <alignment horizontal="left" vertical="center"/>
    </xf>
    <xf numFmtId="37"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0" fontId="150" fillId="10" borderId="0"/>
    <xf numFmtId="0" fontId="150" fillId="10" borderId="0"/>
    <xf numFmtId="3" fontId="166" fillId="0" borderId="0" applyFill="0" applyBorder="0" applyAlignment="0" applyProtection="0"/>
    <xf numFmtId="0" fontId="167" fillId="0" borderId="118" applyNumberFormat="0" applyFill="0" applyAlignment="0" applyProtection="0"/>
    <xf numFmtId="0" fontId="167" fillId="0" borderId="118" applyNumberFormat="0" applyFill="0" applyAlignment="0" applyProtection="0"/>
    <xf numFmtId="0" fontId="168" fillId="0" borderId="100" applyNumberFormat="0" applyFill="0" applyAlignment="0" applyProtection="0"/>
    <xf numFmtId="0" fontId="168" fillId="0" borderId="100" applyNumberFormat="0" applyFill="0" applyAlignment="0" applyProtection="0"/>
    <xf numFmtId="0" fontId="169" fillId="0" borderId="118" applyNumberFormat="0" applyFill="0" applyAlignment="0" applyProtection="0"/>
    <xf numFmtId="0" fontId="169" fillId="0" borderId="118" applyNumberFormat="0" applyFill="0" applyAlignment="0" applyProtection="0"/>
    <xf numFmtId="0" fontId="169" fillId="0" borderId="118" applyNumberFormat="0" applyFill="0" applyAlignment="0" applyProtection="0"/>
    <xf numFmtId="0" fontId="168" fillId="0" borderId="100" applyNumberFormat="0" applyFill="0" applyAlignment="0" applyProtection="0"/>
    <xf numFmtId="0" fontId="167" fillId="0" borderId="118" applyNumberFormat="0" applyFill="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3" fontId="8" fillId="0" borderId="104" applyFont="0" applyFill="0" applyBorder="0" applyAlignment="0" applyProtection="0">
      <alignment horizontal="centerContinuous"/>
    </xf>
    <xf numFmtId="243" fontId="8" fillId="0" borderId="104" applyFont="0" applyFill="0" applyBorder="0" applyAlignment="0" applyProtection="0">
      <alignment horizontal="centerContinuous"/>
    </xf>
    <xf numFmtId="243" fontId="8" fillId="0" borderId="104" applyFont="0" applyFill="0" applyBorder="0" applyAlignment="0" applyProtection="0">
      <alignment horizontal="centerContinuous"/>
    </xf>
    <xf numFmtId="243" fontId="8" fillId="0" borderId="104" applyFont="0" applyFill="0" applyBorder="0" applyAlignment="0" applyProtection="0">
      <alignment horizontal="centerContinuous"/>
    </xf>
    <xf numFmtId="243" fontId="8" fillId="0" borderId="104" applyFont="0" applyFill="0" applyBorder="0" applyAlignment="0" applyProtection="0">
      <alignment horizontal="centerContinuous"/>
    </xf>
    <xf numFmtId="243" fontId="8" fillId="0" borderId="104" applyFont="0" applyFill="0" applyBorder="0" applyAlignment="0" applyProtection="0">
      <alignment horizontal="centerContinuous"/>
    </xf>
    <xf numFmtId="40" fontId="111" fillId="0" borderId="0">
      <alignment horizontal="right"/>
    </xf>
    <xf numFmtId="0" fontId="170" fillId="5" borderId="0" applyBorder="0"/>
    <xf numFmtId="37" fontId="26" fillId="0" borderId="0"/>
    <xf numFmtId="0" fontId="8" fillId="0" borderId="0" applyFont="0" applyFill="0" applyAlignment="0" applyProtection="0"/>
    <xf numFmtId="186" fontId="8" fillId="0" borderId="0" applyFont="0" applyFill="0" applyBorder="0" applyAlignment="0" applyProtection="0"/>
    <xf numFmtId="244" fontId="8" fillId="0" borderId="0" applyFont="0" applyFill="0" applyBorder="0" applyAlignment="0" applyProtection="0"/>
    <xf numFmtId="245" fontId="8" fillId="0" borderId="0" applyFont="0" applyFill="0" applyBorder="0" applyAlignment="0" applyProtection="0"/>
    <xf numFmtId="0" fontId="171" fillId="0" borderId="55"/>
    <xf numFmtId="246" fontId="8" fillId="0" borderId="0" applyFont="0" applyFill="0" applyBorder="0" applyAlignment="0" applyProtection="0"/>
    <xf numFmtId="0" fontId="8" fillId="0" borderId="0" applyFont="0" applyFill="0" applyBorder="0" applyAlignment="0" applyProtection="0"/>
    <xf numFmtId="247" fontId="96" fillId="0" borderId="0" applyFill="0" applyBorder="0" applyProtection="0">
      <alignment horizontal="center"/>
    </xf>
    <xf numFmtId="248" fontId="96" fillId="0" borderId="0" applyFont="0" applyFill="0" applyBorder="0" applyAlignment="0" applyProtection="0">
      <alignment horizontal="centerContinuous"/>
      <protection locked="0"/>
    </xf>
    <xf numFmtId="249" fontId="150" fillId="0" borderId="0" applyFont="0" applyFill="0" applyBorder="0" applyAlignment="0" applyProtection="0">
      <alignment horizontal="right"/>
    </xf>
    <xf numFmtId="0" fontId="172" fillId="84" borderId="0" applyNumberFormat="0" applyBorder="0" applyAlignment="0" applyProtection="0"/>
    <xf numFmtId="0" fontId="172" fillId="84" borderId="0" applyNumberFormat="0" applyBorder="0" applyAlignment="0" applyProtection="0"/>
    <xf numFmtId="0" fontId="173" fillId="15" borderId="0" applyNumberFormat="0" applyBorder="0" applyAlignment="0" applyProtection="0"/>
    <xf numFmtId="0" fontId="173" fillId="15" borderId="0" applyNumberFormat="0" applyBorder="0" applyAlignment="0" applyProtection="0"/>
    <xf numFmtId="0" fontId="165" fillId="84" borderId="0" applyNumberFormat="0" applyBorder="0" applyAlignment="0" applyProtection="0"/>
    <xf numFmtId="0" fontId="165" fillId="84" borderId="0" applyNumberFormat="0" applyBorder="0" applyAlignment="0" applyProtection="0"/>
    <xf numFmtId="0" fontId="165" fillId="84" borderId="0" applyNumberFormat="0" applyBorder="0" applyAlignment="0" applyProtection="0"/>
    <xf numFmtId="0" fontId="173" fillId="15" borderId="0" applyNumberFormat="0" applyBorder="0" applyAlignment="0" applyProtection="0"/>
    <xf numFmtId="0" fontId="172" fillId="84" borderId="0" applyNumberFormat="0" applyBorder="0" applyAlignment="0" applyProtection="0"/>
    <xf numFmtId="37" fontId="174" fillId="0" borderId="0"/>
    <xf numFmtId="168" fontId="8" fillId="0" borderId="0"/>
    <xf numFmtId="168" fontId="8" fillId="0" borderId="0"/>
    <xf numFmtId="168" fontId="8" fillId="0" borderId="0"/>
    <xf numFmtId="168" fontId="8" fillId="0" borderId="0"/>
    <xf numFmtId="168" fontId="8" fillId="0" borderId="0"/>
    <xf numFmtId="168" fontId="8" fillId="0" borderId="0"/>
    <xf numFmtId="0" fontId="8" fillId="0" borderId="0"/>
    <xf numFmtId="0" fontId="8" fillId="0" borderId="0"/>
    <xf numFmtId="250" fontId="94" fillId="0" borderId="0"/>
    <xf numFmtId="250" fontId="94" fillId="0" borderId="104"/>
    <xf numFmtId="250" fontId="94" fillId="0" borderId="119"/>
    <xf numFmtId="251" fontId="101" fillId="0" borderId="0"/>
    <xf numFmtId="252" fontId="101" fillId="0" borderId="0"/>
    <xf numFmtId="253" fontId="101"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9" fillId="0" borderId="0"/>
    <xf numFmtId="0" fontId="119" fillId="0" borderId="0"/>
    <xf numFmtId="0" fontId="128" fillId="0" borderId="0"/>
    <xf numFmtId="231" fontId="94" fillId="0" borderId="0"/>
    <xf numFmtId="0" fontId="128" fillId="0" borderId="0"/>
    <xf numFmtId="0" fontId="8" fillId="0" borderId="0"/>
    <xf numFmtId="0" fontId="8" fillId="0" borderId="0"/>
    <xf numFmtId="0" fontId="8" fillId="0" borderId="0"/>
    <xf numFmtId="0" fontId="119" fillId="0" borderId="0"/>
    <xf numFmtId="0" fontId="8"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02" fillId="0" borderId="0"/>
    <xf numFmtId="0" fontId="102" fillId="0" borderId="0"/>
    <xf numFmtId="0" fontId="102" fillId="0" borderId="0"/>
    <xf numFmtId="0" fontId="102"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02" fillId="0" borderId="0"/>
    <xf numFmtId="0" fontId="102"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0" borderId="0"/>
    <xf numFmtId="0" fontId="119" fillId="0" borderId="0"/>
    <xf numFmtId="0" fontId="119" fillId="0" borderId="0"/>
    <xf numFmtId="0" fontId="7" fillId="0" borderId="0"/>
    <xf numFmtId="0" fontId="7" fillId="0" borderId="0"/>
    <xf numFmtId="0" fontId="119" fillId="0" borderId="0"/>
    <xf numFmtId="0" fontId="119" fillId="0" borderId="0"/>
    <xf numFmtId="0" fontId="7" fillId="0" borderId="0"/>
    <xf numFmtId="0" fontId="7" fillId="0" borderId="0"/>
    <xf numFmtId="0" fontId="8" fillId="0" borderId="0"/>
    <xf numFmtId="0" fontId="108" fillId="0" borderId="0"/>
    <xf numFmtId="0" fontId="8" fillId="0" borderId="0"/>
    <xf numFmtId="0" fontId="47" fillId="0" borderId="0"/>
    <xf numFmtId="0" fontId="8" fillId="0" borderId="0"/>
    <xf numFmtId="0" fontId="8" fillId="0" borderId="0"/>
    <xf numFmtId="0" fontId="8" fillId="0" borderId="0"/>
    <xf numFmtId="0" fontId="8" fillId="0" borderId="0"/>
    <xf numFmtId="0" fontId="8" fillId="0" borderId="0"/>
    <xf numFmtId="0" fontId="8" fillId="0" borderId="0"/>
    <xf numFmtId="231" fontId="8" fillId="0" borderId="0"/>
    <xf numFmtId="0" fontId="8" fillId="0" borderId="0"/>
    <xf numFmtId="0" fontId="8" fillId="0" borderId="0"/>
    <xf numFmtId="0" fontId="102" fillId="0" borderId="0"/>
    <xf numFmtId="0" fontId="103" fillId="0" borderId="0"/>
    <xf numFmtId="0" fontId="102" fillId="0" borderId="0"/>
    <xf numFmtId="0" fontId="103" fillId="0" borderId="0"/>
    <xf numFmtId="0" fontId="8" fillId="0" borderId="0"/>
    <xf numFmtId="0" fontId="8" fillId="0" borderId="0"/>
    <xf numFmtId="0" fontId="102" fillId="0" borderId="0"/>
    <xf numFmtId="0" fontId="119" fillId="0" borderId="0"/>
    <xf numFmtId="0" fontId="1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5" fillId="0" borderId="0"/>
    <xf numFmtId="0" fontId="8" fillId="0" borderId="0"/>
    <xf numFmtId="0" fontId="8" fillId="0" borderId="0"/>
    <xf numFmtId="0" fontId="8" fillId="0" borderId="0"/>
    <xf numFmtId="0" fontId="8" fillId="0" borderId="0"/>
    <xf numFmtId="0" fontId="176" fillId="0" borderId="0"/>
    <xf numFmtId="0" fontId="102" fillId="0" borderId="0"/>
    <xf numFmtId="0" fontId="119" fillId="0" borderId="0"/>
    <xf numFmtId="0" fontId="119" fillId="0" borderId="0"/>
    <xf numFmtId="0" fontId="7" fillId="0" borderId="0"/>
    <xf numFmtId="0" fontId="7" fillId="0" borderId="0"/>
    <xf numFmtId="0" fontId="119" fillId="0" borderId="0"/>
    <xf numFmtId="0" fontId="119" fillId="0" borderId="0"/>
    <xf numFmtId="0" fontId="7" fillId="0" borderId="0"/>
    <xf numFmtId="0" fontId="7" fillId="0" borderId="0"/>
    <xf numFmtId="0" fontId="119" fillId="0" borderId="0"/>
    <xf numFmtId="0" fontId="119" fillId="0" borderId="0"/>
    <xf numFmtId="0" fontId="7" fillId="0" borderId="0"/>
    <xf numFmtId="0" fontId="119" fillId="0" borderId="0"/>
    <xf numFmtId="0" fontId="119" fillId="0" borderId="0"/>
    <xf numFmtId="0" fontId="7" fillId="0" borderId="0"/>
    <xf numFmtId="254" fontId="177" fillId="0" borderId="0"/>
    <xf numFmtId="0" fontId="119" fillId="0" borderId="0"/>
    <xf numFmtId="0" fontId="119" fillId="0" borderId="0"/>
    <xf numFmtId="0" fontId="7" fillId="0" borderId="0"/>
    <xf numFmtId="0" fontId="94" fillId="0" borderId="0"/>
    <xf numFmtId="0" fontId="119" fillId="0" borderId="0"/>
    <xf numFmtId="0" fontId="119" fillId="0" borderId="0"/>
    <xf numFmtId="0" fontId="7" fillId="0" borderId="0"/>
    <xf numFmtId="0" fontId="119" fillId="0" borderId="0"/>
    <xf numFmtId="0" fontId="119" fillId="0" borderId="0"/>
    <xf numFmtId="0" fontId="7" fillId="0" borderId="0"/>
    <xf numFmtId="0" fontId="119" fillId="0" borderId="0"/>
    <xf numFmtId="0" fontId="119" fillId="0" borderId="0"/>
    <xf numFmtId="0" fontId="8" fillId="0" borderId="0"/>
    <xf numFmtId="0" fontId="119" fillId="0" borderId="0"/>
    <xf numFmtId="0" fontId="119" fillId="0" borderId="0"/>
    <xf numFmtId="0" fontId="8"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19" fillId="0" borderId="0"/>
    <xf numFmtId="0" fontId="119" fillId="0" borderId="0"/>
    <xf numFmtId="0" fontId="102" fillId="0" borderId="0"/>
    <xf numFmtId="0" fontId="8"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7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17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0" borderId="0"/>
    <xf numFmtId="0" fontId="8" fillId="0" borderId="0"/>
    <xf numFmtId="0" fontId="7" fillId="0" borderId="0"/>
    <xf numFmtId="0" fontId="8" fillId="0" borderId="0"/>
    <xf numFmtId="0" fontId="8" fillId="0" borderId="0"/>
    <xf numFmtId="0" fontId="94" fillId="0" borderId="0"/>
    <xf numFmtId="0" fontId="178" fillId="0" borderId="0"/>
    <xf numFmtId="0" fontId="8" fillId="0" borderId="0"/>
    <xf numFmtId="0" fontId="8" fillId="0" borderId="0"/>
    <xf numFmtId="0" fontId="179" fillId="0" borderId="0">
      <alignment vertical="top"/>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178" fillId="0" borderId="0"/>
    <xf numFmtId="0" fontId="179" fillId="0" borderId="0">
      <alignment vertical="top"/>
    </xf>
    <xf numFmtId="0" fontId="178" fillId="0" borderId="0"/>
    <xf numFmtId="0" fontId="179" fillId="0" borderId="0">
      <alignment vertical="top"/>
    </xf>
    <xf numFmtId="0" fontId="178" fillId="0" borderId="0"/>
    <xf numFmtId="0" fontId="179" fillId="0" borderId="0">
      <alignment vertical="top"/>
    </xf>
    <xf numFmtId="0" fontId="178" fillId="0" borderId="0"/>
    <xf numFmtId="0" fontId="179" fillId="0" borderId="0">
      <alignment vertical="top"/>
    </xf>
    <xf numFmtId="0" fontId="119" fillId="0" borderId="0"/>
    <xf numFmtId="0" fontId="119" fillId="0" borderId="0"/>
    <xf numFmtId="0" fontId="119"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9" fillId="0" borderId="0"/>
    <xf numFmtId="0" fontId="8" fillId="0" borderId="0"/>
    <xf numFmtId="0" fontId="178" fillId="0" borderId="0"/>
    <xf numFmtId="0" fontId="179" fillId="0" borderId="0">
      <alignment vertical="top"/>
    </xf>
    <xf numFmtId="0" fontId="8" fillId="0" borderId="0"/>
    <xf numFmtId="0" fontId="8" fillId="0" borderId="0"/>
    <xf numFmtId="0" fontId="179" fillId="0" borderId="0">
      <alignment vertical="top"/>
    </xf>
    <xf numFmtId="0" fontId="8" fillId="0" borderId="0"/>
    <xf numFmtId="0" fontId="8" fillId="0" borderId="0"/>
    <xf numFmtId="0" fontId="179" fillId="0" borderId="0">
      <alignment vertical="top"/>
    </xf>
    <xf numFmtId="0" fontId="178" fillId="0" borderId="0"/>
    <xf numFmtId="0" fontId="8" fillId="0" borderId="0"/>
    <xf numFmtId="0" fontId="8" fillId="0" borderId="0"/>
    <xf numFmtId="0" fontId="178" fillId="0" borderId="0"/>
    <xf numFmtId="0" fontId="179" fillId="0" borderId="0">
      <alignment vertical="top"/>
    </xf>
    <xf numFmtId="0" fontId="178" fillId="0" borderId="0"/>
    <xf numFmtId="0" fontId="8" fillId="0" borderId="0"/>
    <xf numFmtId="0" fontId="8" fillId="0" borderId="0"/>
    <xf numFmtId="0" fontId="103" fillId="0" borderId="0"/>
    <xf numFmtId="0" fontId="179" fillId="0" borderId="0">
      <alignment vertical="top"/>
    </xf>
    <xf numFmtId="0" fontId="178" fillId="0" borderId="0"/>
    <xf numFmtId="0" fontId="8" fillId="0" borderId="0"/>
    <xf numFmtId="0" fontId="8" fillId="0" borderId="0"/>
    <xf numFmtId="0" fontId="179" fillId="0" borderId="0">
      <alignment vertical="top"/>
    </xf>
    <xf numFmtId="0" fontId="8" fillId="0" borderId="0"/>
    <xf numFmtId="0" fontId="8" fillId="0" borderId="0"/>
    <xf numFmtId="0" fontId="179" fillId="0" borderId="0">
      <alignment vertical="top"/>
    </xf>
    <xf numFmtId="0" fontId="8" fillId="0" borderId="0"/>
    <xf numFmtId="0" fontId="8" fillId="0" borderId="0"/>
    <xf numFmtId="0" fontId="179" fillId="0" borderId="0">
      <alignment vertical="top"/>
    </xf>
    <xf numFmtId="0" fontId="8" fillId="0" borderId="0"/>
    <xf numFmtId="0" fontId="8" fillId="0" borderId="0"/>
    <xf numFmtId="0" fontId="8" fillId="0" borderId="0"/>
    <xf numFmtId="0" fontId="8" fillId="0" borderId="0"/>
    <xf numFmtId="0" fontId="18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85" borderId="0"/>
    <xf numFmtId="0" fontId="8" fillId="85" borderId="0"/>
    <xf numFmtId="0" fontId="8" fillId="85" borderId="0"/>
    <xf numFmtId="0" fontId="8" fillId="85"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102" fillId="0" borderId="0"/>
    <xf numFmtId="0" fontId="8" fillId="0" borderId="0"/>
    <xf numFmtId="0" fontId="8" fillId="0" borderId="0"/>
    <xf numFmtId="0" fontId="8" fillId="0" borderId="0"/>
    <xf numFmtId="0" fontId="8" fillId="0" borderId="0"/>
    <xf numFmtId="0" fontId="8" fillId="0" borderId="0"/>
    <xf numFmtId="0" fontId="8" fillId="0" borderId="0"/>
    <xf numFmtId="0" fontId="178" fillId="0" borderId="0"/>
    <xf numFmtId="0" fontId="8" fillId="0" borderId="0"/>
    <xf numFmtId="0" fontId="8" fillId="0" borderId="0"/>
    <xf numFmtId="0" fontId="8" fillId="0" borderId="0"/>
    <xf numFmtId="0" fontId="8" fillId="0" borderId="0"/>
    <xf numFmtId="0" fontId="8" fillId="0" borderId="0"/>
    <xf numFmtId="0" fontId="8" fillId="0" borderId="0"/>
    <xf numFmtId="0" fontId="119" fillId="0" borderId="0"/>
    <xf numFmtId="0" fontId="119" fillId="0" borderId="0"/>
    <xf numFmtId="0" fontId="8" fillId="0" borderId="0"/>
    <xf numFmtId="0" fontId="119"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178" fillId="0" borderId="0"/>
    <xf numFmtId="0" fontId="178" fillId="0" borderId="0"/>
    <xf numFmtId="0" fontId="178" fillId="0" borderId="0"/>
    <xf numFmtId="0" fontId="178" fillId="0" borderId="0"/>
    <xf numFmtId="0" fontId="103" fillId="0" borderId="0"/>
    <xf numFmtId="0" fontId="103" fillId="0" borderId="0"/>
    <xf numFmtId="0" fontId="8" fillId="0" borderId="0"/>
    <xf numFmtId="0" fontId="8" fillId="0" borderId="0"/>
    <xf numFmtId="0" fontId="8"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181" fillId="0" borderId="0"/>
    <xf numFmtId="0" fontId="102" fillId="0" borderId="0"/>
    <xf numFmtId="0" fontId="119"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10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1"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102"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0" borderId="0"/>
    <xf numFmtId="0" fontId="8" fillId="0" borderId="0"/>
    <xf numFmtId="0" fontId="18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1" fillId="0" borderId="0"/>
    <xf numFmtId="0" fontId="8" fillId="0" borderId="0"/>
    <xf numFmtId="0" fontId="8" fillId="0" borderId="0"/>
    <xf numFmtId="0" fontId="181" fillId="0" borderId="0"/>
    <xf numFmtId="0" fontId="128" fillId="0" borderId="0"/>
    <xf numFmtId="0" fontId="181" fillId="0" borderId="0"/>
    <xf numFmtId="0" fontId="119" fillId="0" borderId="0"/>
    <xf numFmtId="0" fontId="119" fillId="0" borderId="0"/>
    <xf numFmtId="0" fontId="8" fillId="0" borderId="0"/>
    <xf numFmtId="0" fontId="8" fillId="0" borderId="0"/>
    <xf numFmtId="0" fontId="8" fillId="0" borderId="0"/>
    <xf numFmtId="0" fontId="181" fillId="0" borderId="0"/>
    <xf numFmtId="0" fontId="8" fillId="0" borderId="0"/>
    <xf numFmtId="0" fontId="8" fillId="0" borderId="0"/>
    <xf numFmtId="0" fontId="181" fillId="0" borderId="0"/>
    <xf numFmtId="0" fontId="8" fillId="0" borderId="0"/>
    <xf numFmtId="0" fontId="8" fillId="0" borderId="0"/>
    <xf numFmtId="0" fontId="181" fillId="0" borderId="0"/>
    <xf numFmtId="0" fontId="8" fillId="0" borderId="0"/>
    <xf numFmtId="0" fontId="8" fillId="0" borderId="0"/>
    <xf numFmtId="0" fontId="8" fillId="0" borderId="0"/>
    <xf numFmtId="0" fontId="8" fillId="0" borderId="0"/>
    <xf numFmtId="0" fontId="102" fillId="0" borderId="0"/>
    <xf numFmtId="0" fontId="8" fillId="0" borderId="0"/>
    <xf numFmtId="0" fontId="8" fillId="0" borderId="0"/>
    <xf numFmtId="0" fontId="102" fillId="0" borderId="0"/>
    <xf numFmtId="0" fontId="8" fillId="0" borderId="0"/>
    <xf numFmtId="0" fontId="8" fillId="0" borderId="0"/>
    <xf numFmtId="0" fontId="181" fillId="0" borderId="0"/>
    <xf numFmtId="0" fontId="8" fillId="0" borderId="0"/>
    <xf numFmtId="0" fontId="8" fillId="0" borderId="0"/>
    <xf numFmtId="0" fontId="181" fillId="0" borderId="0"/>
    <xf numFmtId="0" fontId="8" fillId="0" borderId="0"/>
    <xf numFmtId="0" fontId="8" fillId="0" borderId="0"/>
    <xf numFmtId="0" fontId="102" fillId="0" borderId="0"/>
    <xf numFmtId="0" fontId="8" fillId="0" borderId="0"/>
    <xf numFmtId="0" fontId="8" fillId="0" borderId="0"/>
    <xf numFmtId="0" fontId="181" fillId="0" borderId="0"/>
    <xf numFmtId="0" fontId="119" fillId="0" borderId="0"/>
    <xf numFmtId="0" fontId="8" fillId="0" borderId="0"/>
    <xf numFmtId="0" fontId="1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8" fillId="0" borderId="0"/>
    <xf numFmtId="0" fontId="8" fillId="0" borderId="0"/>
    <xf numFmtId="0" fontId="8" fillId="0" borderId="0"/>
    <xf numFmtId="0" fontId="8" fillId="0" borderId="0"/>
    <xf numFmtId="0" fontId="102" fillId="0" borderId="0"/>
    <xf numFmtId="0" fontId="7" fillId="0" borderId="0"/>
    <xf numFmtId="255" fontId="99" fillId="0" borderId="119"/>
    <xf numFmtId="0" fontId="24" fillId="0" borderId="0" applyFill="0" applyBorder="0">
      <protection locked="0"/>
    </xf>
    <xf numFmtId="0" fontId="8" fillId="0" borderId="0"/>
    <xf numFmtId="0" fontId="182" fillId="0" borderId="0"/>
    <xf numFmtId="38" fontId="183" fillId="0" borderId="0"/>
    <xf numFmtId="0" fontId="102" fillId="86" borderId="120" applyNumberFormat="0" applyFont="0" applyAlignment="0" applyProtection="0"/>
    <xf numFmtId="0" fontId="7" fillId="19" borderId="102" applyNumberFormat="0" applyFont="0" applyAlignment="0" applyProtection="0"/>
    <xf numFmtId="0" fontId="127" fillId="19" borderId="102"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7" fillId="19" borderId="102" applyNumberFormat="0" applyFont="0" applyAlignment="0" applyProtection="0"/>
    <xf numFmtId="0" fontId="103" fillId="19" borderId="102"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127" fillId="19" borderId="102"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8" fillId="86" borderId="120" applyNumberFormat="0" applyFont="0" applyAlignment="0" applyProtection="0"/>
    <xf numFmtId="0" fontId="8" fillId="86" borderId="120"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03"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86" borderId="120"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03"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86" borderId="120"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03"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86" borderId="120"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03"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19" borderId="102" applyNumberFormat="0" applyFont="0" applyAlignment="0" applyProtection="0"/>
    <xf numFmtId="0" fontId="127" fillId="86" borderId="120" applyNumberFormat="0" applyFont="0" applyAlignment="0" applyProtection="0"/>
    <xf numFmtId="0" fontId="102" fillId="86" borderId="120" applyNumberFormat="0" applyFont="0" applyAlignment="0" applyProtection="0"/>
    <xf numFmtId="0" fontId="102" fillId="86" borderId="120" applyNumberFormat="0" applyFont="0" applyAlignment="0" applyProtection="0"/>
    <xf numFmtId="0" fontId="184" fillId="86" borderId="120" applyNumberFormat="0" applyFont="0" applyAlignment="0" applyProtection="0"/>
    <xf numFmtId="0" fontId="184" fillId="86" borderId="120" applyNumberFormat="0" applyFont="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87" borderId="0">
      <alignment horizontal="right"/>
    </xf>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6" fillId="17" borderId="99" applyNumberFormat="0" applyAlignment="0" applyProtection="0"/>
    <xf numFmtId="0" fontId="185" fillId="71" borderId="121" applyNumberFormat="0" applyAlignment="0" applyProtection="0"/>
    <xf numFmtId="0" fontId="185" fillId="71" borderId="121" applyNumberFormat="0" applyAlignment="0" applyProtection="0"/>
    <xf numFmtId="0" fontId="185" fillId="71" borderId="121" applyNumberFormat="0" applyAlignment="0" applyProtection="0"/>
    <xf numFmtId="0" fontId="186" fillId="17" borderId="99" applyNumberFormat="0" applyAlignment="0" applyProtection="0"/>
    <xf numFmtId="0" fontId="187" fillId="71" borderId="121" applyNumberFormat="0" applyAlignment="0" applyProtection="0"/>
    <xf numFmtId="0" fontId="187" fillId="71" borderId="121" applyNumberFormat="0" applyAlignment="0" applyProtection="0"/>
    <xf numFmtId="0" fontId="187" fillId="71" borderId="121" applyNumberFormat="0" applyAlignment="0" applyProtection="0"/>
    <xf numFmtId="0" fontId="186" fillId="17" borderId="99" applyNumberFormat="0" applyAlignment="0" applyProtection="0"/>
    <xf numFmtId="0" fontId="185" fillId="71" borderId="121" applyNumberFormat="0" applyAlignment="0" applyProtection="0"/>
    <xf numFmtId="40" fontId="47" fillId="88" borderId="0">
      <alignment horizontal="right"/>
    </xf>
    <xf numFmtId="0" fontId="188" fillId="89" borderId="0">
      <alignment horizontal="center"/>
    </xf>
    <xf numFmtId="0" fontId="189" fillId="85" borderId="122"/>
    <xf numFmtId="0" fontId="122" fillId="90" borderId="0"/>
    <xf numFmtId="0" fontId="190" fillId="88" borderId="0" applyBorder="0">
      <alignment horizontal="centerContinuous"/>
    </xf>
    <xf numFmtId="0" fontId="191" fillId="90" borderId="0" applyBorder="0">
      <alignment horizontal="centerContinuous"/>
    </xf>
    <xf numFmtId="0" fontId="96" fillId="91" borderId="0" applyNumberFormat="0" applyFont="0" applyBorder="0" applyAlignment="0"/>
    <xf numFmtId="1" fontId="192" fillId="0" borderId="0" applyProtection="0">
      <alignment horizontal="right" vertical="center"/>
    </xf>
    <xf numFmtId="173" fontId="70" fillId="0" borderId="0">
      <alignment horizontal="left"/>
    </xf>
    <xf numFmtId="42" fontId="8" fillId="0" borderId="0" applyFont="0" applyFill="0" applyBorder="0" applyAlignment="0" applyProtection="0"/>
    <xf numFmtId="44" fontId="8" fillId="0" borderId="0" applyFont="0" applyFill="0" applyBorder="0" applyAlignment="0" applyProtection="0"/>
    <xf numFmtId="0" fontId="130" fillId="0" borderId="0"/>
    <xf numFmtId="0" fontId="131" fillId="0" borderId="0"/>
    <xf numFmtId="167" fontId="94" fillId="0" borderId="0" applyFont="0" applyFill="0" applyBorder="0" applyAlignment="0" applyProtection="0">
      <protection locked="0"/>
    </xf>
    <xf numFmtId="10" fontId="94" fillId="0" borderId="0" applyFont="0" applyFill="0" applyBorder="0" applyAlignment="0" applyProtection="0">
      <protection locked="0"/>
    </xf>
    <xf numFmtId="10" fontId="8" fillId="0" borderId="0" applyFont="0" applyFill="0" applyBorder="0" applyAlignment="0" applyProtection="0">
      <alignment horizontal="center" vertical="center"/>
    </xf>
    <xf numFmtId="10" fontId="8" fillId="0" borderId="0" applyFont="0" applyFill="0" applyBorder="0" applyAlignment="0" applyProtection="0">
      <alignment horizontal="center" vertical="center"/>
    </xf>
    <xf numFmtId="9" fontId="119" fillId="0" borderId="0"/>
    <xf numFmtId="167" fontId="119"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119" fillId="0" borderId="0"/>
    <xf numFmtId="256" fontId="8"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57" fontId="10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58" fontId="95" fillId="75" borderId="0" applyBorder="0" applyAlignment="0">
      <protection locked="0"/>
    </xf>
    <xf numFmtId="9" fontId="101" fillId="0" borderId="0"/>
    <xf numFmtId="167" fontId="101" fillId="0" borderId="0"/>
    <xf numFmtId="10" fontId="101" fillId="0" borderId="0"/>
    <xf numFmtId="259" fontId="8" fillId="0" borderId="0" applyFont="0" applyFill="0" applyBorder="0" applyAlignment="0" applyProtection="0"/>
    <xf numFmtId="260" fontId="99" fillId="0" borderId="0"/>
    <xf numFmtId="261" fontId="99" fillId="0" borderId="0"/>
    <xf numFmtId="261" fontId="101" fillId="0" borderId="0"/>
    <xf numFmtId="10" fontId="8" fillId="85" borderId="0"/>
    <xf numFmtId="0" fontId="35" fillId="0" borderId="0">
      <protection locked="0"/>
    </xf>
    <xf numFmtId="0" fontId="8" fillId="0" borderId="0">
      <protection locked="0"/>
    </xf>
    <xf numFmtId="41" fontId="8" fillId="70" borderId="117"/>
    <xf numFmtId="40" fontId="8" fillId="0" borderId="0"/>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15" fontId="119" fillId="0" borderId="0" applyFont="0" applyFill="0" applyBorder="0" applyAlignment="0" applyProtection="0"/>
    <xf numFmtId="4" fontId="119" fillId="0" borderId="0" applyFont="0" applyFill="0" applyBorder="0" applyAlignment="0" applyProtection="0"/>
    <xf numFmtId="0" fontId="193" fillId="0" borderId="55">
      <alignment horizontal="center"/>
    </xf>
    <xf numFmtId="3" fontId="119" fillId="0" borderId="0" applyFont="0" applyFill="0" applyBorder="0" applyAlignment="0" applyProtection="0"/>
    <xf numFmtId="0" fontId="119" fillId="92" borderId="0" applyNumberFormat="0" applyFont="0" applyBorder="0" applyAlignment="0" applyProtection="0"/>
    <xf numFmtId="2" fontId="119" fillId="0" borderId="0"/>
    <xf numFmtId="0" fontId="131" fillId="0" borderId="0"/>
    <xf numFmtId="0" fontId="101" fillId="0" borderId="0">
      <alignment wrapText="1"/>
    </xf>
    <xf numFmtId="262" fontId="194" fillId="10" borderId="0" applyFill="0"/>
    <xf numFmtId="0" fontId="195" fillId="0" borderId="0">
      <alignment horizontal="left" indent="7"/>
    </xf>
    <xf numFmtId="0" fontId="194" fillId="0" borderId="0" applyFill="0">
      <alignment horizontal="left" indent="7"/>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262" fontId="95" fillId="0" borderId="123">
      <alignment horizontal="right"/>
    </xf>
    <xf numFmtId="0" fontId="95" fillId="0" borderId="108" applyNumberFormat="0" applyFont="0" applyBorder="0">
      <alignment horizontal="right"/>
    </xf>
    <xf numFmtId="0" fontId="35" fillId="0" borderId="0" applyFill="0"/>
    <xf numFmtId="0" fontId="95" fillId="0" borderId="0"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0" fontId="8" fillId="0" borderId="0" applyNumberFormat="0" applyFont="0" applyBorder="0" applyAlignment="0"/>
    <xf numFmtId="0" fontId="197" fillId="0" borderId="0" applyFill="0">
      <alignment horizontal="left" indent="1"/>
    </xf>
    <xf numFmtId="0" fontId="196" fillId="0" borderId="0">
      <alignment horizontal="left" indent="1"/>
    </xf>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0" fontId="8" fillId="0" borderId="0" applyNumberFormat="0" applyFont="0" applyFill="0" applyBorder="0" applyAlignment="0"/>
    <xf numFmtId="0" fontId="35" fillId="0" borderId="0" applyFill="0">
      <alignment horizontal="left" indent="2"/>
    </xf>
    <xf numFmtId="0" fontId="95" fillId="0" borderId="0" applyFill="0">
      <alignment horizontal="left" indent="2"/>
    </xf>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0" fontId="8" fillId="0" borderId="0" applyNumberFormat="0" applyFont="0" applyBorder="0" applyAlignment="0"/>
    <xf numFmtId="0" fontId="197" fillId="0" borderId="0">
      <alignment horizontal="left" indent="3"/>
    </xf>
    <xf numFmtId="0" fontId="196" fillId="0" borderId="0" applyFill="0">
      <alignment horizontal="left" indent="3"/>
    </xf>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0" fontId="8" fillId="0" borderId="0" applyNumberFormat="0" applyFont="0" applyBorder="0" applyAlignment="0"/>
    <xf numFmtId="0" fontId="35" fillId="0" borderId="0">
      <alignment horizontal="left" indent="4"/>
    </xf>
    <xf numFmtId="0" fontId="95" fillId="0" borderId="0" applyFill="0">
      <alignment horizontal="left" indent="4"/>
    </xf>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262" fontId="196" fillId="0" borderId="123" applyFill="0"/>
    <xf numFmtId="0" fontId="8" fillId="0" borderId="0" applyNumberFormat="0" applyFont="0" applyBorder="0" applyAlignment="0"/>
    <xf numFmtId="0" fontId="197" fillId="0" borderId="0">
      <alignment horizontal="left" indent="5"/>
    </xf>
    <xf numFmtId="0" fontId="196" fillId="0" borderId="0" applyFill="0">
      <alignment horizontal="left" indent="5"/>
    </xf>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262" fontId="95" fillId="0" borderId="123" applyFill="0"/>
    <xf numFmtId="0" fontId="8" fillId="0" borderId="0" applyNumberFormat="0" applyFont="0" applyFill="0" applyBorder="0" applyAlignment="0"/>
    <xf numFmtId="0" fontId="95" fillId="0" borderId="0" applyFill="0">
      <alignment horizontal="left" indent="6"/>
    </xf>
    <xf numFmtId="3" fontId="198" fillId="0" borderId="0" applyFill="0" applyBorder="0" applyAlignment="0" applyProtection="0"/>
    <xf numFmtId="0" fontId="199" fillId="0" borderId="0"/>
    <xf numFmtId="42" fontId="8" fillId="85" borderId="0"/>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42" fontId="126" fillId="82" borderId="123">
      <alignment vertical="center"/>
    </xf>
    <xf numFmtId="0" fontId="95" fillId="85" borderId="104" applyNumberFormat="0">
      <alignment horizontal="center" vertical="center" wrapText="1"/>
    </xf>
    <xf numFmtId="10" fontId="8" fillId="85" borderId="0"/>
    <xf numFmtId="263" fontId="8" fillId="85" borderId="0"/>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42"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263" fontId="200" fillId="85" borderId="124">
      <alignment horizontal="left"/>
    </xf>
    <xf numFmtId="176" fontId="8" fillId="0" borderId="0" applyNumberFormat="0" applyFill="0" applyBorder="0" applyAlignment="0" applyProtection="0">
      <alignment horizontal="left"/>
    </xf>
    <xf numFmtId="173" fontId="201" fillId="0" borderId="0"/>
    <xf numFmtId="0" fontId="201" fillId="0" borderId="18">
      <alignment horizontal="centerContinuous"/>
    </xf>
    <xf numFmtId="0" fontId="201" fillId="0" borderId="18">
      <protection locked="0"/>
    </xf>
    <xf numFmtId="0" fontId="201" fillId="0" borderId="18">
      <alignment horizontal="centerContinuous"/>
    </xf>
    <xf numFmtId="173" fontId="201" fillId="0" borderId="0"/>
    <xf numFmtId="0" fontId="201" fillId="0" borderId="18">
      <protection locked="0"/>
    </xf>
    <xf numFmtId="173" fontId="201" fillId="0" borderId="0"/>
    <xf numFmtId="0" fontId="201" fillId="0" borderId="18">
      <alignment horizontal="centerContinuous"/>
    </xf>
    <xf numFmtId="0" fontId="201" fillId="0" borderId="18">
      <alignment horizontal="centerContinuous"/>
    </xf>
    <xf numFmtId="173" fontId="201" fillId="0" borderId="0"/>
    <xf numFmtId="0" fontId="201" fillId="0" borderId="18">
      <protection locked="0"/>
    </xf>
    <xf numFmtId="173" fontId="201" fillId="0" borderId="0"/>
    <xf numFmtId="0" fontId="201" fillId="0" borderId="18">
      <protection locked="0"/>
    </xf>
    <xf numFmtId="0" fontId="201" fillId="0" borderId="18">
      <alignment horizontal="centerContinuous"/>
    </xf>
    <xf numFmtId="173" fontId="201" fillId="0" borderId="0"/>
    <xf numFmtId="0" fontId="201" fillId="0" borderId="18">
      <protection locked="0"/>
    </xf>
    <xf numFmtId="0" fontId="201" fillId="0" borderId="18">
      <alignment horizontal="centerContinuous"/>
    </xf>
    <xf numFmtId="0" fontId="201" fillId="0" borderId="18">
      <alignment horizontal="centerContinuous"/>
    </xf>
    <xf numFmtId="173" fontId="201" fillId="0" borderId="0"/>
    <xf numFmtId="0" fontId="201" fillId="0" borderId="18">
      <alignment horizontal="centerContinuous"/>
    </xf>
    <xf numFmtId="0" fontId="201" fillId="0" borderId="18">
      <protection locked="0"/>
    </xf>
    <xf numFmtId="173" fontId="201" fillId="0" borderId="0"/>
    <xf numFmtId="0" fontId="201" fillId="0" borderId="0"/>
    <xf numFmtId="173" fontId="201" fillId="0" borderId="0"/>
    <xf numFmtId="0" fontId="201" fillId="0" borderId="18">
      <alignment horizontal="centerContinuous"/>
    </xf>
    <xf numFmtId="0" fontId="201" fillId="0" borderId="18">
      <protection locked="0"/>
    </xf>
    <xf numFmtId="173" fontId="201" fillId="0" borderId="0"/>
    <xf numFmtId="0" fontId="201" fillId="0" borderId="18">
      <alignment horizontal="centerContinuous"/>
    </xf>
    <xf numFmtId="0" fontId="201" fillId="0" borderId="18">
      <protection locked="0"/>
    </xf>
    <xf numFmtId="0" fontId="201" fillId="0" borderId="18">
      <alignment horizontal="centerContinuous"/>
    </xf>
    <xf numFmtId="0" fontId="201" fillId="0" borderId="18">
      <protection locked="0"/>
    </xf>
    <xf numFmtId="0" fontId="201" fillId="0" borderId="18">
      <protection locked="0"/>
    </xf>
    <xf numFmtId="173" fontId="201" fillId="0" borderId="0"/>
    <xf numFmtId="0" fontId="201" fillId="0" borderId="18">
      <protection locked="0"/>
    </xf>
    <xf numFmtId="0" fontId="201" fillId="0" borderId="18">
      <alignment horizontal="centerContinuous"/>
    </xf>
    <xf numFmtId="0" fontId="201" fillId="0" borderId="18">
      <alignment horizontal="centerContinuous"/>
    </xf>
    <xf numFmtId="0" fontId="201" fillId="0" borderId="18">
      <protection locked="0"/>
    </xf>
    <xf numFmtId="173" fontId="201" fillId="0" borderId="0"/>
    <xf numFmtId="0" fontId="201" fillId="0" borderId="18">
      <alignment horizontal="centerContinuous"/>
    </xf>
    <xf numFmtId="0" fontId="201" fillId="0" borderId="18">
      <alignment horizontal="centerContinuous"/>
    </xf>
    <xf numFmtId="173" fontId="201" fillId="0" borderId="0"/>
    <xf numFmtId="0" fontId="201" fillId="0" borderId="18">
      <alignment horizontal="centerContinuous"/>
    </xf>
    <xf numFmtId="173" fontId="201" fillId="0" borderId="0"/>
    <xf numFmtId="0" fontId="201" fillId="0" borderId="18">
      <alignment horizontal="centerContinuous"/>
    </xf>
    <xf numFmtId="173" fontId="201" fillId="0" borderId="0"/>
    <xf numFmtId="0" fontId="201" fillId="0" borderId="18">
      <protection locked="0"/>
    </xf>
    <xf numFmtId="0" fontId="201" fillId="0" borderId="18">
      <alignment horizontal="centerContinuous"/>
    </xf>
    <xf numFmtId="173" fontId="201" fillId="0" borderId="0"/>
    <xf numFmtId="0" fontId="202" fillId="0" borderId="125">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49" fillId="82"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196" fillId="84" borderId="126" applyNumberFormat="0" applyProtection="0">
      <alignment vertical="center"/>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4" fontId="46" fillId="84" borderId="126" applyNumberFormat="0" applyProtection="0">
      <alignment horizontal="left" vertical="center"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0" fontId="46" fillId="84" borderId="126" applyNumberFormat="0" applyProtection="0">
      <alignment horizontal="left" vertical="top" indent="1"/>
    </xf>
    <xf numFmtId="4" fontId="19" fillId="93" borderId="0" applyNumberFormat="0" applyProtection="0">
      <alignment horizontal="left" vertical="center" indent="1"/>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45"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51"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6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3"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57"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9"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66"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94"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7" fillId="52" borderId="126" applyNumberFormat="0" applyProtection="0">
      <alignment horizontal="right" vertical="center"/>
    </xf>
    <xf numFmtId="4" fontId="46" fillId="95" borderId="127" applyNumberFormat="0" applyProtection="0">
      <alignment horizontal="left" vertical="center" indent="1"/>
    </xf>
    <xf numFmtId="4" fontId="47" fillId="96" borderId="0" applyNumberFormat="0" applyProtection="0">
      <alignment horizontal="left" vertical="center" indent="1"/>
    </xf>
    <xf numFmtId="4" fontId="49" fillId="97" borderId="0" applyNumberFormat="0" applyProtection="0">
      <alignment horizontal="left" vertical="center" indent="1"/>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19" fillId="70" borderId="126" applyNumberFormat="0" applyProtection="0">
      <alignment horizontal="right" vertical="center"/>
    </xf>
    <xf numFmtId="4" fontId="47" fillId="96" borderId="0" applyNumberFormat="0" applyProtection="0">
      <alignment horizontal="left" vertical="center" indent="1"/>
    </xf>
    <xf numFmtId="4" fontId="47" fillId="98" borderId="0"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center"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7" borderId="126" applyNumberFormat="0" applyProtection="0">
      <alignment horizontal="left" vertical="top"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center"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98" borderId="126" applyNumberFormat="0" applyProtection="0">
      <alignment horizontal="left" vertical="top"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center"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50" borderId="126" applyNumberFormat="0" applyProtection="0">
      <alignment horizontal="left" vertical="top"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center"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96" borderId="126" applyNumberFormat="0" applyProtection="0">
      <alignment horizontal="left" vertical="top" indent="1"/>
    </xf>
    <xf numFmtId="0" fontId="8" fillId="88" borderId="108" applyNumberFormat="0">
      <protection locked="0"/>
    </xf>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0" fontId="151" fillId="97" borderId="128" applyBorder="0"/>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47"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194" fillId="86" borderId="126" applyNumberFormat="0" applyProtection="0">
      <alignment vertical="center"/>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4" fontId="47" fillId="86" borderId="126" applyNumberFormat="0" applyProtection="0">
      <alignment horizontal="left" vertical="center"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0" fontId="47" fillId="86" borderId="126" applyNumberFormat="0" applyProtection="0">
      <alignment horizontal="left" vertical="top" indent="1"/>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 fillId="99"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194" fillId="96" borderId="126" applyNumberFormat="0" applyProtection="0">
      <alignment horizontal="right" vertical="center"/>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4" fontId="49" fillId="70" borderId="126" applyNumberFormat="0" applyProtection="0">
      <alignment horizontal="left" vertical="center"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0" fontId="47" fillId="98" borderId="126" applyNumberFormat="0" applyProtection="0">
      <alignment horizontal="left" vertical="top" indent="1"/>
    </xf>
    <xf numFmtId="4" fontId="203" fillId="74" borderId="0" applyNumberFormat="0" applyProtection="0">
      <alignment horizontal="left" vertical="center" indent="1"/>
    </xf>
    <xf numFmtId="0" fontId="150" fillId="100" borderId="108"/>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4" fontId="204" fillId="96" borderId="126" applyNumberFormat="0" applyProtection="0">
      <alignment horizontal="right" vertical="center"/>
    </xf>
    <xf numFmtId="0" fontId="205" fillId="76" borderId="0"/>
    <xf numFmtId="0" fontId="28" fillId="0" borderId="0"/>
    <xf numFmtId="40" fontId="206" fillId="0" borderId="0" applyFont="0" applyFill="0" applyBorder="0" applyAlignment="0" applyProtection="0"/>
    <xf numFmtId="255" fontId="99" fillId="101" borderId="0" applyFont="0"/>
    <xf numFmtId="0" fontId="207" fillId="0" borderId="0"/>
    <xf numFmtId="0" fontId="208" fillId="0" borderId="0" applyNumberFormat="0" applyFill="0" applyBorder="0" applyAlignment="0" applyProtection="0"/>
    <xf numFmtId="1" fontId="8" fillId="0" borderId="0"/>
    <xf numFmtId="0" fontId="119" fillId="0" borderId="0">
      <alignment textRotation="90"/>
    </xf>
    <xf numFmtId="264" fontId="209" fillId="0" borderId="129" applyNumberFormat="0" applyAlignment="0">
      <alignment horizontal="left"/>
    </xf>
    <xf numFmtId="264" fontId="209" fillId="0" borderId="129" applyNumberFormat="0" applyAlignment="0">
      <alignment horizontal="left"/>
    </xf>
    <xf numFmtId="264" fontId="209" fillId="0" borderId="129" applyNumberFormat="0" applyAlignment="0">
      <alignment horizontal="left"/>
    </xf>
    <xf numFmtId="0" fontId="8" fillId="102" borderId="0"/>
    <xf numFmtId="0" fontId="210" fillId="9" borderId="13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7" fillId="0" borderId="0">
      <alignment vertical="top"/>
    </xf>
    <xf numFmtId="0" fontId="47" fillId="0" borderId="0">
      <alignment vertical="top"/>
    </xf>
    <xf numFmtId="0" fontId="98" fillId="0" borderId="0" applyNumberFormat="0" applyFill="0" applyBorder="0" applyAlignment="0" applyProtection="0"/>
    <xf numFmtId="0" fontId="8" fillId="0" borderId="0">
      <alignment vertical="top"/>
    </xf>
    <xf numFmtId="2" fontId="8" fillId="0" borderId="0" applyFont="0" applyFill="0" applyBorder="0" applyProtection="0">
      <alignment horizontal="right"/>
    </xf>
    <xf numFmtId="2" fontId="8" fillId="0" borderId="0" applyFont="0" applyFill="0" applyBorder="0" applyProtection="0">
      <alignment horizontal="right"/>
    </xf>
    <xf numFmtId="2" fontId="8" fillId="0" borderId="0" applyFont="0" applyFill="0" applyBorder="0" applyProtection="0">
      <alignment horizontal="right"/>
    </xf>
    <xf numFmtId="2" fontId="8" fillId="0" borderId="0" applyFont="0" applyFill="0" applyBorder="0" applyProtection="0">
      <alignment horizontal="right"/>
    </xf>
    <xf numFmtId="0" fontId="95" fillId="0" borderId="0" applyNumberFormat="0" applyFill="0" applyBorder="0" applyProtection="0">
      <alignment horizontal="right"/>
    </xf>
    <xf numFmtId="0" fontId="95" fillId="0" borderId="0" applyNumberFormat="0" applyFill="0" applyBorder="0" applyProtection="0">
      <alignment horizontal="right"/>
    </xf>
    <xf numFmtId="0" fontId="8" fillId="0" borderId="0">
      <alignment vertical="top"/>
    </xf>
    <xf numFmtId="0" fontId="211" fillId="70" borderId="0"/>
    <xf numFmtId="0" fontId="28" fillId="0" borderId="0">
      <alignment horizontal="center"/>
    </xf>
    <xf numFmtId="41" fontId="126" fillId="85" borderId="0">
      <alignment horizontal="left"/>
    </xf>
    <xf numFmtId="40" fontId="8" fillId="0" borderId="0" applyBorder="0">
      <alignment horizontal="right"/>
    </xf>
    <xf numFmtId="40" fontId="8" fillId="0" borderId="0" applyBorder="0">
      <alignment horizontal="right"/>
    </xf>
    <xf numFmtId="40" fontId="8" fillId="0" borderId="0" applyBorder="0">
      <alignment horizontal="right"/>
    </xf>
    <xf numFmtId="40" fontId="8" fillId="0" borderId="0" applyBorder="0">
      <alignment horizontal="right"/>
    </xf>
    <xf numFmtId="40" fontId="212" fillId="0" borderId="0" applyBorder="0">
      <alignment horizontal="right"/>
    </xf>
    <xf numFmtId="37" fontId="95" fillId="0" borderId="124" applyNumberFormat="0"/>
    <xf numFmtId="0" fontId="213" fillId="0" borderId="131" applyNumberFormat="0" applyAlignment="0" applyProtection="0"/>
    <xf numFmtId="0" fontId="214" fillId="0" borderId="0" applyBorder="0" applyProtection="0">
      <alignment vertical="center"/>
    </xf>
    <xf numFmtId="0" fontId="214" fillId="0" borderId="104" applyBorder="0" applyProtection="0">
      <alignment horizontal="right" vertical="center"/>
    </xf>
    <xf numFmtId="0" fontId="215" fillId="103" borderId="0" applyBorder="0" applyProtection="0">
      <alignment horizontal="centerContinuous" vertical="center"/>
    </xf>
    <xf numFmtId="0" fontId="215" fillId="104" borderId="104" applyBorder="0" applyProtection="0">
      <alignment horizontal="centerContinuous" vertical="center"/>
    </xf>
    <xf numFmtId="0" fontId="216" fillId="0" borderId="0"/>
    <xf numFmtId="0" fontId="182" fillId="0" borderId="0"/>
    <xf numFmtId="0" fontId="217" fillId="0" borderId="0" applyFill="0" applyBorder="0" applyProtection="0">
      <alignment horizontal="left"/>
    </xf>
    <xf numFmtId="0" fontId="144" fillId="0" borderId="58" applyFill="0" applyBorder="0" applyProtection="0">
      <alignment horizontal="left" vertical="top"/>
    </xf>
    <xf numFmtId="0" fontId="144" fillId="0" borderId="58" applyFill="0" applyBorder="0" applyProtection="0">
      <alignment horizontal="left" vertical="top"/>
    </xf>
    <xf numFmtId="0" fontId="218" fillId="0" borderId="0">
      <alignment horizontal="centerContinuous"/>
    </xf>
    <xf numFmtId="49" fontId="28" fillId="0" borderId="0" applyFont="0" applyFill="0" applyBorder="0" applyAlignment="0" applyProtection="0"/>
    <xf numFmtId="0" fontId="219" fillId="0" borderId="0"/>
    <xf numFmtId="0" fontId="220" fillId="0" borderId="0"/>
    <xf numFmtId="49" fontId="8" fillId="0" borderId="0"/>
    <xf numFmtId="265" fontId="28" fillId="0" borderId="0" applyFont="0" applyFill="0" applyBorder="0" applyAlignment="0" applyProtection="0"/>
    <xf numFmtId="40" fontId="221" fillId="0" borderId="0"/>
    <xf numFmtId="0" fontId="222" fillId="0" borderId="0" applyNumberFormat="0" applyFill="0" applyBorder="0" applyAlignment="0" applyProtection="0"/>
    <xf numFmtId="0" fontId="222"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222" fillId="0" borderId="0" applyNumberFormat="0" applyFill="0" applyBorder="0" applyAlignment="0" applyProtection="0"/>
    <xf numFmtId="0" fontId="89"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5" fillId="80" borderId="0">
      <alignment horizontal="right"/>
    </xf>
    <xf numFmtId="229" fontId="223" fillId="85" borderId="0">
      <alignment horizontal="left" vertical="center"/>
    </xf>
    <xf numFmtId="0" fontId="95" fillId="85" borderId="0">
      <alignment horizontal="left" wrapText="1"/>
    </xf>
    <xf numFmtId="0" fontId="224" fillId="0" borderId="0">
      <alignment horizontal="left" vertical="center"/>
    </xf>
    <xf numFmtId="266" fontId="74" fillId="0" borderId="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73" fontId="8" fillId="0" borderId="124" applyNumberFormat="0" applyFont="0" applyFill="0" applyAlignment="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195" fontId="95" fillId="0" borderId="123" applyFill="0"/>
    <xf numFmtId="0" fontId="138" fillId="0" borderId="132" applyNumberFormat="0" applyFill="0" applyAlignment="0" applyProtection="0"/>
    <xf numFmtId="0" fontId="138" fillId="0" borderId="132" applyNumberFormat="0" applyFill="0" applyAlignment="0" applyProtection="0"/>
    <xf numFmtId="0" fontId="225" fillId="0" borderId="103" applyNumberFormat="0" applyFill="0" applyAlignment="0" applyProtection="0"/>
    <xf numFmtId="41" fontId="95" fillId="85" borderId="0">
      <alignment horizontal="left"/>
    </xf>
    <xf numFmtId="0" fontId="225" fillId="0" borderId="103" applyNumberFormat="0" applyFill="0" applyAlignment="0" applyProtection="0"/>
    <xf numFmtId="0" fontId="46"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46" fillId="0" borderId="132" applyNumberFormat="0" applyFill="0" applyAlignment="0" applyProtection="0"/>
    <xf numFmtId="0" fontId="46" fillId="0" borderId="132" applyNumberFormat="0" applyFill="0" applyAlignment="0" applyProtection="0"/>
    <xf numFmtId="0" fontId="225" fillId="0" borderId="103" applyNumberFormat="0" applyFill="0" applyAlignment="0" applyProtection="0"/>
    <xf numFmtId="0" fontId="138" fillId="0" borderId="132" applyNumberFormat="0" applyFill="0" applyAlignment="0" applyProtection="0"/>
    <xf numFmtId="0" fontId="131" fillId="0" borderId="133"/>
    <xf numFmtId="37" fontId="95" fillId="0" borderId="134" applyNumberFormat="0" applyFill="0"/>
    <xf numFmtId="0" fontId="226" fillId="0" borderId="0">
      <alignment horizontal="fill"/>
    </xf>
    <xf numFmtId="37" fontId="150" fillId="82" borderId="0" applyNumberFormat="0" applyBorder="0" applyAlignment="0" applyProtection="0"/>
    <xf numFmtId="37" fontId="150" fillId="0" borderId="0"/>
    <xf numFmtId="37" fontId="150" fillId="10" borderId="0" applyNumberFormat="0" applyBorder="0" applyAlignment="0" applyProtection="0"/>
    <xf numFmtId="3" fontId="227" fillId="0" borderId="116" applyProtection="0"/>
    <xf numFmtId="4" fontId="228" fillId="0" borderId="0">
      <protection locked="0"/>
    </xf>
    <xf numFmtId="0" fontId="8" fillId="0" borderId="0">
      <alignment vertical="top"/>
    </xf>
    <xf numFmtId="267" fontId="229" fillId="0" borderId="0" applyFont="0" applyFill="0" applyBorder="0" applyAlignment="0" applyProtection="0"/>
    <xf numFmtId="268" fontId="146" fillId="0" borderId="0" applyFont="0" applyFill="0" applyBorder="0" applyAlignment="0" applyProtection="0"/>
    <xf numFmtId="269" fontId="146" fillId="0" borderId="0" applyFont="0" applyFill="0" applyBorder="0" applyAlignment="0" applyProtection="0"/>
    <xf numFmtId="270" fontId="146" fillId="0" borderId="0" applyFont="0" applyFill="0" applyBorder="0" applyAlignment="0" applyProtection="0"/>
    <xf numFmtId="271" fontId="8" fillId="0" borderId="0" applyFont="0" applyFill="0" applyBorder="0" applyAlignment="0" applyProtection="0"/>
    <xf numFmtId="272" fontId="8" fillId="0" borderId="0" applyFont="0" applyFill="0" applyBorder="0" applyAlignment="0" applyProtection="0"/>
    <xf numFmtId="0" fontId="8" fillId="0" borderId="0" applyFont="0" applyFill="0" applyBorder="0">
      <alignment horizontal="right" vertical="center" wrapText="1"/>
    </xf>
    <xf numFmtId="0" fontId="230" fillId="0" borderId="0" applyNumberFormat="0" applyFill="0" applyBorder="0" applyAlignment="0" applyProtection="0"/>
    <xf numFmtId="0" fontId="230"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31" fillId="0" borderId="0" applyNumberFormat="0" applyFill="0" applyBorder="0" applyAlignment="0" applyProtection="0"/>
    <xf numFmtId="0" fontId="230" fillId="0" borderId="0" applyNumberFormat="0" applyFill="0" applyBorder="0" applyAlignment="0" applyProtection="0"/>
    <xf numFmtId="0" fontId="8" fillId="0" borderId="0" applyNumberFormat="0" applyFont="0" applyFill="0" applyBorder="0" applyProtection="0">
      <alignment horizontal="center" vertical="center" wrapText="1"/>
    </xf>
    <xf numFmtId="168" fontId="93" fillId="0" borderId="0"/>
    <xf numFmtId="1" fontId="232" fillId="0" borderId="0">
      <alignment horizontal="center"/>
    </xf>
    <xf numFmtId="1" fontId="76" fillId="0" borderId="0">
      <alignment horizontal="centerContinuous"/>
    </xf>
    <xf numFmtId="0" fontId="27" fillId="0" borderId="0"/>
    <xf numFmtId="4" fontId="47" fillId="69"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7"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5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63"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51"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4" fontId="47" fillId="45" borderId="149" applyNumberFormat="0" applyProtection="0">
      <alignment horizontal="right" vertical="center"/>
    </xf>
    <xf numFmtId="262" fontId="95" fillId="0" borderId="165">
      <alignment horizontal="right"/>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0" fontId="46" fillId="84" borderId="149" applyNumberFormat="0" applyProtection="0">
      <alignment horizontal="left" vertical="top"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46" fillId="84" borderId="149" applyNumberFormat="0" applyProtection="0">
      <alignment horizontal="left" vertical="center" indent="1"/>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196" fillId="84"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4" fontId="49" fillId="82" borderId="149" applyNumberFormat="0" applyProtection="0">
      <alignment vertical="center"/>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263"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200" fillId="85" borderId="148">
      <alignment horizontal="left"/>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42" fontId="126" fillId="82" borderId="147">
      <alignment vertical="center"/>
    </xf>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95"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196" fillId="0" borderId="147" applyFill="0"/>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262" fontId="95" fillId="0" borderId="147">
      <alignment horizontal="right"/>
    </xf>
    <xf numFmtId="0" fontId="184" fillId="86" borderId="164" applyNumberFormat="0" applyFont="0" applyAlignment="0" applyProtection="0"/>
    <xf numFmtId="0" fontId="184" fillId="86" borderId="164"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0" fontId="185" fillId="71" borderId="146" applyNumberFormat="0" applyAlignment="0" applyProtection="0"/>
    <xf numFmtId="0" fontId="187" fillId="71" borderId="146" applyNumberFormat="0" applyAlignment="0" applyProtection="0"/>
    <xf numFmtId="0" fontId="187" fillId="71" borderId="146" applyNumberFormat="0" applyAlignment="0" applyProtection="0"/>
    <xf numFmtId="0" fontId="187"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5" fillId="71" borderId="146" applyNumberFormat="0" applyAlignment="0" applyProtection="0"/>
    <xf numFmtId="0" fontId="184" fillId="86" borderId="145" applyNumberFormat="0" applyFont="0" applyAlignment="0" applyProtection="0"/>
    <xf numFmtId="0" fontId="184" fillId="86" borderId="145" applyNumberFormat="0" applyFont="0" applyAlignment="0" applyProtection="0"/>
    <xf numFmtId="0" fontId="102" fillId="86" borderId="145" applyNumberFormat="0" applyFont="0" applyAlignment="0" applyProtection="0"/>
    <xf numFmtId="0" fontId="102" fillId="86" borderId="145"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102" fillId="86" borderId="164"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8" fillId="86" borderId="145" applyNumberFormat="0" applyFont="0" applyAlignment="0" applyProtection="0"/>
    <xf numFmtId="0" fontId="102" fillId="86" borderId="145" applyNumberFormat="0" applyFon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6" fillId="71" borderId="135" applyNumberFormat="0" applyAlignment="0" applyProtection="0"/>
    <xf numFmtId="0" fontId="118" fillId="71" borderId="135" applyNumberFormat="0" applyAlignment="0" applyProtection="0"/>
    <xf numFmtId="0" fontId="118" fillId="71" borderId="135" applyNumberFormat="0" applyAlignment="0" applyProtection="0"/>
    <xf numFmtId="0" fontId="118" fillId="71" borderId="135" applyNumberFormat="0" applyAlignment="0" applyProtection="0"/>
    <xf numFmtId="0" fontId="116" fillId="71" borderId="13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8" fillId="71" borderId="155" applyNumberFormat="0" applyAlignment="0" applyProtection="0"/>
    <xf numFmtId="0" fontId="118" fillId="71" borderId="155" applyNumberFormat="0" applyAlignment="0" applyProtection="0"/>
    <xf numFmtId="0" fontId="118" fillId="71" borderId="155" applyNumberFormat="0" applyAlignment="0" applyProtection="0"/>
    <xf numFmtId="0" fontId="116" fillId="71" borderId="155" applyNumberFormat="0" applyAlignment="0" applyProtection="0"/>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195" fontId="137" fillId="0" borderId="124"/>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4" fillId="49" borderId="135" applyNumberFormat="0" applyAlignment="0" applyProtection="0"/>
    <xf numFmtId="0" fontId="164" fillId="49" borderId="13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4" fillId="49" borderId="155" applyNumberFormat="0" applyAlignment="0" applyProtection="0"/>
    <xf numFmtId="0" fontId="164" fillId="49" borderId="155" applyNumberFormat="0" applyAlignment="0" applyProtection="0"/>
    <xf numFmtId="0" fontId="164" fillId="49" borderId="144" applyNumberFormat="0" applyAlignment="0" applyProtection="0"/>
    <xf numFmtId="0" fontId="164"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3" fillId="49" borderId="144" applyNumberFormat="0" applyAlignment="0" applyProtection="0"/>
    <xf numFmtId="0" fontId="164" fillId="49" borderId="163" applyNumberFormat="0" applyAlignment="0" applyProtection="0"/>
    <xf numFmtId="0" fontId="164"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0" fontId="163" fillId="49" borderId="163" applyNumberFormat="0" applyAlignment="0" applyProtection="0"/>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195" fontId="137" fillId="0" borderId="139"/>
    <xf numFmtId="0" fontId="116" fillId="71" borderId="144" applyNumberFormat="0" applyAlignment="0" applyProtection="0"/>
    <xf numFmtId="0" fontId="118" fillId="71" borderId="144" applyNumberFormat="0" applyAlignment="0" applyProtection="0"/>
    <xf numFmtId="0" fontId="118" fillId="71" borderId="144" applyNumberFormat="0" applyAlignment="0" applyProtection="0"/>
    <xf numFmtId="0" fontId="118"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44" applyNumberFormat="0" applyAlignment="0" applyProtection="0"/>
    <xf numFmtId="0" fontId="116" fillId="71" borderId="163" applyNumberFormat="0" applyAlignment="0" applyProtection="0"/>
    <xf numFmtId="0" fontId="118" fillId="71" borderId="163" applyNumberFormat="0" applyAlignment="0" applyProtection="0"/>
    <xf numFmtId="0" fontId="118" fillId="71" borderId="163" applyNumberFormat="0" applyAlignment="0" applyProtection="0"/>
    <xf numFmtId="0" fontId="118"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02"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8" fillId="86" borderId="136" applyNumberFormat="0" applyFont="0" applyAlignment="0" applyProtection="0"/>
    <xf numFmtId="0" fontId="102" fillId="86" borderId="136" applyNumberFormat="0" applyFont="0" applyAlignment="0" applyProtection="0"/>
    <xf numFmtId="0" fontId="102" fillId="86" borderId="136" applyNumberFormat="0" applyFont="0" applyAlignment="0" applyProtection="0"/>
    <xf numFmtId="0" fontId="184" fillId="86" borderId="136" applyNumberFormat="0" applyFont="0" applyAlignment="0" applyProtection="0"/>
    <xf numFmtId="0" fontId="184" fillId="86" borderId="136" applyNumberFormat="0" applyFon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7" fillId="71" borderId="137" applyNumberFormat="0" applyAlignment="0" applyProtection="0"/>
    <xf numFmtId="0" fontId="187" fillId="71" borderId="137" applyNumberFormat="0" applyAlignment="0" applyProtection="0"/>
    <xf numFmtId="0" fontId="187" fillId="71" borderId="137" applyNumberFormat="0" applyAlignment="0" applyProtection="0"/>
    <xf numFmtId="0" fontId="185" fillId="71" borderId="137" applyNumberFormat="0" applyAlignment="0" applyProtection="0"/>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95" fillId="0" borderId="138">
      <alignment horizontal="right"/>
    </xf>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196"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262" fontId="95" fillId="0" borderId="138" applyFill="0"/>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126" fillId="82" borderId="138">
      <alignment vertical="center"/>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42"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263" fontId="200" fillId="85" borderId="139">
      <alignment horizontal="left"/>
    </xf>
    <xf numFmtId="0" fontId="102"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8" fillId="86" borderId="156" applyNumberFormat="0" applyFont="0" applyAlignment="0" applyProtection="0"/>
    <xf numFmtId="0" fontId="102" fillId="86" borderId="156" applyNumberFormat="0" applyFont="0" applyAlignment="0" applyProtection="0"/>
    <xf numFmtId="0" fontId="102" fillId="86" borderId="156" applyNumberFormat="0" applyFont="0" applyAlignment="0" applyProtection="0"/>
    <xf numFmtId="0" fontId="184" fillId="86" borderId="156" applyNumberFormat="0" applyFont="0" applyAlignment="0" applyProtection="0"/>
    <xf numFmtId="0" fontId="184" fillId="86" borderId="156" applyNumberFormat="0" applyFont="0" applyAlignment="0" applyProtection="0"/>
    <xf numFmtId="0" fontId="210" fillId="9" borderId="140"/>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0" fontId="144" fillId="0" borderId="141" applyFill="0" applyBorder="0" applyProtection="0">
      <alignment horizontal="left" vertical="top"/>
    </xf>
    <xf numFmtId="0" fontId="144" fillId="0" borderId="141" applyFill="0" applyBorder="0" applyProtection="0">
      <alignment horizontal="left" vertical="top"/>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95" fillId="0" borderId="157">
      <alignment horizontal="right"/>
    </xf>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73" fontId="8" fillId="0" borderId="139" applyNumberFormat="0" applyFont="0" applyFill="0" applyAlignment="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195" fontId="95" fillId="0" borderId="138" applyFill="0"/>
    <xf numFmtId="0" fontId="138" fillId="0" borderId="142" applyNumberFormat="0" applyFill="0" applyAlignment="0" applyProtection="0"/>
    <xf numFmtId="0" fontId="138" fillId="0" borderId="142" applyNumberFormat="0" applyFill="0" applyAlignment="0" applyProtection="0"/>
    <xf numFmtId="262" fontId="196" fillId="0" borderId="157" applyFill="0"/>
    <xf numFmtId="262" fontId="196" fillId="0" borderId="157" applyFill="0"/>
    <xf numFmtId="262" fontId="196" fillId="0" borderId="157" applyFill="0"/>
    <xf numFmtId="0" fontId="46"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138" fillId="0" borderId="142" applyNumberFormat="0" applyFill="0" applyAlignment="0" applyProtection="0"/>
    <xf numFmtId="0" fontId="46" fillId="0" borderId="142" applyNumberFormat="0" applyFill="0" applyAlignment="0" applyProtection="0"/>
    <xf numFmtId="0" fontId="46" fillId="0" borderId="142" applyNumberFormat="0" applyFill="0" applyAlignment="0" applyProtection="0"/>
    <xf numFmtId="262" fontId="196" fillId="0" borderId="157" applyFill="0"/>
    <xf numFmtId="0" fontId="138" fillId="0" borderId="142" applyNumberFormat="0" applyFill="0" applyAlignment="0" applyProtection="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95" fillId="0" borderId="157" applyFill="0"/>
    <xf numFmtId="262" fontId="95" fillId="0" borderId="157" applyFill="0"/>
    <xf numFmtId="262" fontId="95" fillId="0" borderId="157" applyFill="0"/>
    <xf numFmtId="262" fontId="95" fillId="0" borderId="157" applyFill="0"/>
    <xf numFmtId="0" fontId="27" fillId="0" borderId="0"/>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9"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66"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94"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4" fontId="47" fillId="52" borderId="149" applyNumberFormat="0" applyProtection="0">
      <alignment horizontal="right" vertical="center"/>
    </xf>
    <xf numFmtId="262" fontId="95" fillId="0" borderId="165">
      <alignment horizontal="right"/>
    </xf>
    <xf numFmtId="262" fontId="95" fillId="0" borderId="165">
      <alignment horizontal="right"/>
    </xf>
    <xf numFmtId="262" fontId="95" fillId="0" borderId="165">
      <alignment horizontal="right"/>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4" fontId="19" fillId="70" borderId="149" applyNumberFormat="0" applyProtection="0">
      <alignment horizontal="right" vertical="center"/>
    </xf>
    <xf numFmtId="262" fontId="95" fillId="0" borderId="165">
      <alignment horizontal="right"/>
    </xf>
    <xf numFmtId="262" fontId="95" fillId="0" borderId="165">
      <alignment horizontal="right"/>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center"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7" borderId="149" applyNumberFormat="0" applyProtection="0">
      <alignment horizontal="left" vertical="top"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center"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98" borderId="149" applyNumberFormat="0" applyProtection="0">
      <alignment horizontal="left" vertical="top"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center"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50" borderId="149" applyNumberFormat="0" applyProtection="0">
      <alignment horizontal="left" vertical="top"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center"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0" fontId="8" fillId="96" borderId="149" applyNumberFormat="0" applyProtection="0">
      <alignment horizontal="left" vertical="top" indent="1"/>
    </xf>
    <xf numFmtId="262" fontId="95" fillId="0" borderId="165">
      <alignment horizontal="right"/>
    </xf>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0" fontId="151" fillId="97" borderId="150" applyBorder="0"/>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47"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194" fillId="86" borderId="149" applyNumberFormat="0" applyProtection="0">
      <alignment vertical="center"/>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4" fontId="47" fillId="86" borderId="149" applyNumberFormat="0" applyProtection="0">
      <alignment horizontal="left" vertical="center"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0" fontId="47" fillId="86" borderId="149" applyNumberFormat="0" applyProtection="0">
      <alignment horizontal="left" vertical="top" indent="1"/>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 fillId="99"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194" fillId="96" borderId="149" applyNumberFormat="0" applyProtection="0">
      <alignment horizontal="right" vertical="center"/>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4" fontId="49" fillId="70" borderId="149" applyNumberFormat="0" applyProtection="0">
      <alignment horizontal="left" vertical="center"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0" fontId="47" fillId="98" borderId="149" applyNumberFormat="0" applyProtection="0">
      <alignment horizontal="left" vertical="top" indent="1"/>
    </xf>
    <xf numFmtId="262" fontId="95" fillId="0" borderId="165">
      <alignment horizontal="right"/>
    </xf>
    <xf numFmtId="262" fontId="95" fillId="0" borderId="165">
      <alignment horizontal="right"/>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4" fontId="204" fillId="96" borderId="149" applyNumberFormat="0" applyProtection="0">
      <alignment horizontal="right" vertical="center"/>
    </xf>
    <xf numFmtId="262" fontId="95" fillId="0" borderId="165">
      <alignment horizontal="right"/>
    </xf>
    <xf numFmtId="262" fontId="95" fillId="0" borderId="165">
      <alignment horizontal="right"/>
    </xf>
    <xf numFmtId="262" fontId="95" fillId="0" borderId="165">
      <alignment horizontal="right"/>
    </xf>
    <xf numFmtId="262" fontId="95" fillId="0" borderId="165">
      <alignment horizontal="right"/>
    </xf>
    <xf numFmtId="262" fontId="196" fillId="0" borderId="165" applyFill="0"/>
    <xf numFmtId="264" fontId="209" fillId="0" borderId="151" applyNumberFormat="0" applyAlignment="0">
      <alignment horizontal="left"/>
    </xf>
    <xf numFmtId="264" fontId="209" fillId="0" borderId="151" applyNumberFormat="0" applyAlignment="0">
      <alignment horizontal="left"/>
    </xf>
    <xf numFmtId="264" fontId="209" fillId="0" borderId="151" applyNumberFormat="0" applyAlignment="0">
      <alignment horizontal="left"/>
    </xf>
    <xf numFmtId="262" fontId="196" fillId="0" borderId="165" applyFill="0"/>
    <xf numFmtId="0" fontId="210" fillId="9" borderId="152"/>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95" fillId="0" borderId="165" applyFill="0"/>
    <xf numFmtId="0" fontId="144" fillId="0" borderId="153" applyFill="0" applyBorder="0" applyProtection="0">
      <alignment horizontal="left" vertical="top"/>
    </xf>
    <xf numFmtId="0" fontId="144" fillId="0" borderId="153" applyFill="0" applyBorder="0" applyProtection="0">
      <alignment horizontal="left" vertical="top"/>
    </xf>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73" fontId="8" fillId="0" borderId="148" applyNumberFormat="0" applyFont="0" applyFill="0" applyAlignment="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195" fontId="95" fillId="0" borderId="147" applyFill="0"/>
    <xf numFmtId="0" fontId="138" fillId="0" borderId="154" applyNumberFormat="0" applyFill="0" applyAlignment="0" applyProtection="0"/>
    <xf numFmtId="0" fontId="138" fillId="0" borderId="154" applyNumberFormat="0" applyFill="0" applyAlignment="0" applyProtection="0"/>
    <xf numFmtId="262" fontId="95" fillId="0" borderId="165" applyFill="0"/>
    <xf numFmtId="262" fontId="95" fillId="0" borderId="165" applyFill="0"/>
    <xf numFmtId="262" fontId="95" fillId="0" borderId="165" applyFill="0"/>
    <xf numFmtId="0" fontId="46"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262" fontId="95" fillId="0" borderId="165" applyFill="0"/>
    <xf numFmtId="0" fontId="138" fillId="0" borderId="154" applyNumberFormat="0" applyFill="0" applyAlignment="0" applyProtection="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0" fontId="27" fillId="0" borderId="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196"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262" fontId="95" fillId="0" borderId="157" applyFill="0"/>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126" fillId="82" borderId="157">
      <alignment vertical="center"/>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42"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263" fontId="200" fillId="85" borderId="158">
      <alignment horizontal="left"/>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49" fillId="82"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196" fillId="84" borderId="159" applyNumberFormat="0" applyProtection="0">
      <alignment vertical="center"/>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4" fontId="46" fillId="84" borderId="159" applyNumberFormat="0" applyProtection="0">
      <alignment horizontal="left" vertical="center"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0" fontId="46" fillId="84" borderId="159" applyNumberFormat="0" applyProtection="0">
      <alignment horizontal="left" vertical="top" indent="1"/>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45"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51"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6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3"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57"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9"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66"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94"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47" fillId="52"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4" fontId="19" fillId="70" borderId="159" applyNumberFormat="0" applyProtection="0">
      <alignment horizontal="right" vertical="center"/>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center"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7" borderId="159" applyNumberFormat="0" applyProtection="0">
      <alignment horizontal="left" vertical="top"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center"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98" borderId="159" applyNumberFormat="0" applyProtection="0">
      <alignment horizontal="left" vertical="top"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center"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50" borderId="159" applyNumberFormat="0" applyProtection="0">
      <alignment horizontal="left" vertical="top"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center"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8" fillId="96" borderId="159" applyNumberFormat="0" applyProtection="0">
      <alignment horizontal="left" vertical="top" indent="1"/>
    </xf>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0" fontId="151" fillId="97" borderId="160" applyBorder="0"/>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47"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194" fillId="86" borderId="159" applyNumberFormat="0" applyProtection="0">
      <alignment vertical="center"/>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4" fontId="47" fillId="86" borderId="159" applyNumberFormat="0" applyProtection="0">
      <alignment horizontal="left" vertical="center"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0" fontId="47" fillId="86" borderId="159" applyNumberFormat="0" applyProtection="0">
      <alignment horizontal="left" vertical="top" indent="1"/>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 fillId="99"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194" fillId="96" borderId="159" applyNumberFormat="0" applyProtection="0">
      <alignment horizontal="right" vertical="center"/>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4" fontId="49" fillId="70" borderId="159" applyNumberFormat="0" applyProtection="0">
      <alignment horizontal="left" vertical="center"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0" fontId="47" fillId="98" borderId="159" applyNumberFormat="0" applyProtection="0">
      <alignment horizontal="left" vertical="top" indent="1"/>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4" fontId="204" fillId="96" borderId="159" applyNumberFormat="0" applyProtection="0">
      <alignment horizontal="right" vertical="center"/>
    </xf>
    <xf numFmtId="0" fontId="210" fillId="9" borderId="161"/>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73" fontId="8" fillId="0" borderId="158" applyNumberFormat="0" applyFont="0" applyFill="0" applyAlignment="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195" fontId="95" fillId="0" borderId="157" applyFill="0"/>
    <xf numFmtId="0" fontId="138" fillId="0" borderId="162" applyNumberFormat="0" applyFill="0" applyAlignment="0" applyProtection="0"/>
    <xf numFmtId="0" fontId="138" fillId="0" borderId="162" applyNumberFormat="0" applyFill="0" applyAlignment="0" applyProtection="0"/>
    <xf numFmtId="0" fontId="46"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138" fillId="0" borderId="162" applyNumberFormat="0" applyFill="0" applyAlignment="0" applyProtection="0"/>
    <xf numFmtId="0" fontId="46" fillId="0" borderId="162" applyNumberFormat="0" applyFill="0" applyAlignment="0" applyProtection="0"/>
    <xf numFmtId="0" fontId="46" fillId="0" borderId="162" applyNumberFormat="0" applyFill="0" applyAlignment="0" applyProtection="0"/>
    <xf numFmtId="0" fontId="138" fillId="0" borderId="162" applyNumberFormat="0" applyFill="0" applyAlignment="0" applyProtection="0"/>
    <xf numFmtId="0" fontId="27" fillId="0" borderId="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196"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262" fontId="95" fillId="0" borderId="165" applyFill="0"/>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126" fillId="82" borderId="165">
      <alignment vertical="center"/>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42"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263" fontId="200" fillId="85" borderId="166">
      <alignment horizontal="left"/>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49" fillId="82"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196" fillId="84" borderId="167" applyNumberFormat="0" applyProtection="0">
      <alignment vertical="center"/>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4" fontId="46" fillId="84" borderId="167" applyNumberFormat="0" applyProtection="0">
      <alignment horizontal="left" vertical="center"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0" fontId="46" fillId="84" borderId="167" applyNumberFormat="0" applyProtection="0">
      <alignment horizontal="left" vertical="top" indent="1"/>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45"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51"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6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3"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57"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9"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66"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94"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47" fillId="52"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4" fontId="19" fillId="70" borderId="167" applyNumberFormat="0" applyProtection="0">
      <alignment horizontal="right" vertical="center"/>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center"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7" borderId="167" applyNumberFormat="0" applyProtection="0">
      <alignment horizontal="left" vertical="top"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center"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98" borderId="167" applyNumberFormat="0" applyProtection="0">
      <alignment horizontal="left" vertical="top"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center"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50" borderId="167" applyNumberFormat="0" applyProtection="0">
      <alignment horizontal="left" vertical="top"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center"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8" fillId="96" borderId="167" applyNumberFormat="0" applyProtection="0">
      <alignment horizontal="left" vertical="top" indent="1"/>
    </xf>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0" fontId="151" fillId="97" borderId="168" applyBorder="0"/>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47"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194" fillId="86" borderId="167" applyNumberFormat="0" applyProtection="0">
      <alignment vertical="center"/>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4" fontId="47" fillId="86" borderId="167" applyNumberFormat="0" applyProtection="0">
      <alignment horizontal="left" vertical="center"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0" fontId="47" fillId="86" borderId="167" applyNumberFormat="0" applyProtection="0">
      <alignment horizontal="left" vertical="top" indent="1"/>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 fillId="99"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194" fillId="96" borderId="167" applyNumberFormat="0" applyProtection="0">
      <alignment horizontal="right" vertical="center"/>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4" fontId="49" fillId="70" borderId="167" applyNumberFormat="0" applyProtection="0">
      <alignment horizontal="left" vertical="center"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0" fontId="47" fillId="98" borderId="167" applyNumberFormat="0" applyProtection="0">
      <alignment horizontal="left" vertical="top" indent="1"/>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4" fontId="204" fillId="96" borderId="167" applyNumberFormat="0" applyProtection="0">
      <alignment horizontal="right" vertical="center"/>
    </xf>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73" fontId="8" fillId="0" borderId="166" applyNumberFormat="0" applyFont="0" applyFill="0" applyAlignment="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195" fontId="95" fillId="0" borderId="165" applyFill="0"/>
    <xf numFmtId="0" fontId="27" fillId="0" borderId="0"/>
    <xf numFmtId="43" fontId="233" fillId="0" borderId="0" applyFont="0" applyFill="0" applyBorder="0" applyAlignment="0" applyProtection="0"/>
    <xf numFmtId="0" fontId="6" fillId="0" borderId="0"/>
    <xf numFmtId="43" fontId="6" fillId="0" borderId="0" applyFont="0" applyFill="0" applyBorder="0" applyAlignment="0" applyProtection="0"/>
    <xf numFmtId="0" fontId="27" fillId="0" borderId="0"/>
    <xf numFmtId="44" fontId="27" fillId="0" borderId="0" applyFont="0" applyFill="0" applyBorder="0" applyAlignment="0" applyProtection="0"/>
    <xf numFmtId="273" fontId="236" fillId="0" borderId="0" applyAlignment="0">
      <alignment horizontal="left" vertical="center"/>
    </xf>
    <xf numFmtId="274" fontId="236" fillId="0" borderId="0">
      <alignment horizontal="right" vertical="center"/>
    </xf>
    <xf numFmtId="0"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6"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6" fillId="4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6"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6"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50" borderId="0" applyNumberFormat="0" applyBorder="0" applyAlignment="0" applyProtection="0"/>
    <xf numFmtId="0" fontId="116" fillId="71" borderId="135" applyNumberFormat="0" applyAlignment="0" applyProtection="0"/>
    <xf numFmtId="0" fontId="116" fillId="71" borderId="135" applyNumberFormat="0" applyAlignment="0" applyProtection="0"/>
    <xf numFmtId="0" fontId="102" fillId="50" borderId="0" applyNumberFormat="0" applyBorder="0" applyAlignment="0" applyProtection="0"/>
    <xf numFmtId="0" fontId="116" fillId="71" borderId="135" applyNumberFormat="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16" fillId="71" borderId="135" applyNumberFormat="0" applyAlignment="0" applyProtection="0"/>
    <xf numFmtId="0" fontId="116" fillId="71" borderId="135" applyNumberFormat="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2" borderId="0" applyNumberFormat="0" applyBorder="0" applyAlignment="0" applyProtection="0"/>
    <xf numFmtId="0" fontId="116" fillId="71" borderId="135" applyNumberFormat="0" applyAlignment="0" applyProtection="0"/>
    <xf numFmtId="0" fontId="102" fillId="52" borderId="0" applyNumberFormat="0" applyBorder="0" applyAlignment="0" applyProtection="0"/>
    <xf numFmtId="0" fontId="102" fillId="52" borderId="0" applyNumberFormat="0" applyBorder="0" applyAlignment="0" applyProtection="0"/>
    <xf numFmtId="0" fontId="6"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23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23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4" fillId="57" borderId="0" applyNumberFormat="0" applyBorder="0" applyAlignment="0" applyProtection="0"/>
    <xf numFmtId="0" fontId="234" fillId="57" borderId="0" applyNumberFormat="0" applyBorder="0" applyAlignment="0" applyProtection="0"/>
    <xf numFmtId="0" fontId="104" fillId="57" borderId="0" applyNumberFormat="0" applyBorder="0" applyAlignment="0" applyProtection="0"/>
    <xf numFmtId="0" fontId="104" fillId="57" borderId="0" applyNumberFormat="0" applyBorder="0" applyAlignment="0" applyProtection="0"/>
    <xf numFmtId="0" fontId="104" fillId="57"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0" fontId="150" fillId="0" borderId="0" applyNumberFormat="0" applyAlignment="0"/>
    <xf numFmtId="0" fontId="109" fillId="45" borderId="0" applyNumberFormat="0" applyBorder="0" applyAlignment="0" applyProtection="0"/>
    <xf numFmtId="0" fontId="109" fillId="45" borderId="0" applyNumberFormat="0" applyBorder="0" applyAlignment="0" applyProtection="0"/>
    <xf numFmtId="0" fontId="109" fillId="45" borderId="0" applyNumberFormat="0" applyBorder="0" applyAlignment="0" applyProtection="0"/>
    <xf numFmtId="0" fontId="109" fillId="45" borderId="0" applyNumberFormat="0" applyBorder="0" applyAlignment="0" applyProtection="0"/>
    <xf numFmtId="0" fontId="109" fillId="45" borderId="0" applyNumberFormat="0" applyBorder="0" applyAlignment="0" applyProtection="0"/>
    <xf numFmtId="0" fontId="109" fillId="45" borderId="0" applyNumberFormat="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9" fontId="237" fillId="0" borderId="0" applyFont="0" applyFill="0" applyBorder="0" applyAlignment="0" applyProtection="0">
      <alignment horizontal="left"/>
    </xf>
    <xf numFmtId="275" fontId="93" fillId="0" borderId="0" applyAlignment="0" applyProtection="0"/>
    <xf numFmtId="167" fontId="150" fillId="0" borderId="0" applyFill="0" applyBorder="0" applyAlignment="0" applyProtection="0"/>
    <xf numFmtId="49" fontId="150" fillId="0" borderId="0" applyNumberFormat="0" applyAlignment="0" applyProtection="0">
      <alignment horizontal="left"/>
    </xf>
    <xf numFmtId="49" fontId="238" fillId="0" borderId="170" applyNumberFormat="0" applyAlignment="0" applyProtection="0">
      <alignment horizontal="left" wrapText="1"/>
    </xf>
    <xf numFmtId="49" fontId="238" fillId="0" borderId="0" applyNumberFormat="0" applyAlignment="0" applyProtection="0">
      <alignment horizontal="left" wrapText="1"/>
    </xf>
    <xf numFmtId="49" fontId="239" fillId="0" borderId="0" applyAlignment="0" applyProtection="0">
      <alignment horizontal="left"/>
    </xf>
    <xf numFmtId="0" fontId="116" fillId="71" borderId="171" applyNumberFormat="0" applyAlignment="0" applyProtection="0"/>
    <xf numFmtId="0" fontId="116" fillId="71" borderId="171" applyNumberFormat="0" applyAlignment="0" applyProtection="0"/>
    <xf numFmtId="0" fontId="116" fillId="71" borderId="171" applyNumberFormat="0" applyAlignment="0" applyProtection="0"/>
    <xf numFmtId="0" fontId="116" fillId="71" borderId="171" applyNumberFormat="0" applyAlignment="0" applyProtection="0"/>
    <xf numFmtId="0" fontId="116" fillId="71" borderId="171" applyNumberFormat="0" applyAlignment="0" applyProtection="0"/>
    <xf numFmtId="0" fontId="116" fillId="71" borderId="171" applyNumberFormat="0" applyAlignment="0" applyProtection="0"/>
    <xf numFmtId="0" fontId="116" fillId="71" borderId="171" applyNumberFormat="0" applyAlignment="0" applyProtection="0"/>
    <xf numFmtId="0" fontId="116" fillId="71" borderId="171" applyNumberFormat="0" applyAlignment="0" applyProtection="0"/>
    <xf numFmtId="0" fontId="120" fillId="72" borderId="107" applyNumberFormat="0" applyAlignment="0" applyProtection="0"/>
    <xf numFmtId="0" fontId="120" fillId="72" borderId="107" applyNumberFormat="0" applyAlignment="0" applyProtection="0"/>
    <xf numFmtId="0" fontId="120" fillId="72" borderId="107" applyNumberFormat="0" applyAlignment="0" applyProtection="0"/>
    <xf numFmtId="0" fontId="120" fillId="72" borderId="107" applyNumberFormat="0" applyAlignment="0" applyProtection="0"/>
    <xf numFmtId="0" fontId="120" fillId="72" borderId="107" applyNumberFormat="0" applyAlignment="0" applyProtection="0"/>
    <xf numFmtId="0" fontId="120" fillId="72" borderId="107" applyNumberFormat="0" applyAlignment="0" applyProtection="0"/>
    <xf numFmtId="276" fontId="240" fillId="0" borderId="0">
      <alignment horizontal="right" vertical="center"/>
    </xf>
    <xf numFmtId="37" fontId="95" fillId="0" borderId="117">
      <alignment horizontal="center" wrapText="1"/>
    </xf>
    <xf numFmtId="38" fontId="241" fillId="0" borderId="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27"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27"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124" fillId="0" borderId="0" applyFont="0" applyFill="0" applyBorder="0" applyAlignment="0" applyProtection="0"/>
    <xf numFmtId="43" fontId="12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24" fillId="0" borderId="0" applyFont="0" applyFill="0" applyBorder="0" applyAlignment="0" applyProtection="0"/>
    <xf numFmtId="43" fontId="124" fillId="0" borderId="0" applyFont="0" applyFill="0" applyBorder="0" applyAlignment="0" applyProtection="0"/>
    <xf numFmtId="43" fontId="124" fillId="0" borderId="0" applyFont="0" applyFill="0" applyBorder="0" applyAlignment="0" applyProtection="0"/>
    <xf numFmtId="43" fontId="124" fillId="0" borderId="0" applyFont="0" applyFill="0" applyBorder="0" applyAlignment="0" applyProtection="0"/>
    <xf numFmtId="43" fontId="242" fillId="0" borderId="0" applyFont="0" applyFill="0" applyBorder="0" applyAlignment="0" applyProtection="0"/>
    <xf numFmtId="43" fontId="47"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12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8"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27" fillId="0" borderId="0" applyFont="0" applyFill="0" applyBorder="0" applyAlignment="0" applyProtection="0"/>
    <xf numFmtId="43" fontId="102" fillId="0" borderId="0" applyFont="0" applyFill="0" applyBorder="0" applyAlignment="0" applyProtection="0"/>
    <xf numFmtId="43" fontId="126"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27"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6"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3" fontId="150" fillId="0" borderId="0" applyFont="0" applyFill="0" applyBorder="0" applyAlignment="0" applyProtection="0"/>
    <xf numFmtId="37" fontId="8" fillId="0" borderId="0" applyFill="0" applyBorder="0" applyAlignment="0" applyProtection="0"/>
    <xf numFmtId="0" fontId="130" fillId="0" borderId="0"/>
    <xf numFmtId="37" fontId="8" fillId="0" borderId="0" applyFill="0" applyBorder="0" applyAlignment="0" applyProtection="0"/>
    <xf numFmtId="44" fontId="27" fillId="0" borderId="0" applyFont="0" applyFill="0" applyBorder="0" applyAlignment="0" applyProtection="0"/>
    <xf numFmtId="44" fontId="124" fillId="0" borderId="0" applyFont="0" applyFill="0" applyBorder="0" applyAlignment="0" applyProtection="0"/>
    <xf numFmtId="44" fontId="8" fillId="0" borderId="0" applyFont="0" applyFill="0" applyBorder="0" applyAlignment="0" applyProtection="0"/>
    <xf numFmtId="44" fontId="124" fillId="0" borderId="0" applyFont="0" applyFill="0" applyBorder="0" applyAlignment="0" applyProtection="0"/>
    <xf numFmtId="44" fontId="124" fillId="0" borderId="0" applyFont="0" applyFill="0" applyBorder="0" applyAlignment="0" applyProtection="0"/>
    <xf numFmtId="44" fontId="124" fillId="0" borderId="0" applyFont="0" applyFill="0" applyBorder="0" applyAlignment="0" applyProtection="0"/>
    <xf numFmtId="44" fontId="124"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5" fontId="8" fillId="0" borderId="0" applyFill="0" applyBorder="0" applyAlignment="0" applyProtection="0"/>
    <xf numFmtId="174" fontId="8" fillId="0" borderId="0" applyFill="0" applyBorder="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8"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9" fontId="102" fillId="0" borderId="0" applyFill="0" applyBorder="0" applyAlignment="0" applyProtection="0"/>
    <xf numFmtId="174" fontId="8" fillId="0" borderId="0" applyFill="0" applyBorder="0" applyProtection="0"/>
    <xf numFmtId="195" fontId="137" fillId="0" borderId="148"/>
    <xf numFmtId="231" fontId="94" fillId="0" borderId="0" applyFont="0" applyFill="0" applyBorder="0" applyAlignment="0" applyProtection="0"/>
    <xf numFmtId="231" fontId="94" fillId="0" borderId="0" applyFon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14" fontId="8" fillId="105" borderId="172" applyFont="0" applyAlignment="0"/>
    <xf numFmtId="2" fontId="8" fillId="0" borderId="0" applyFill="0" applyBorder="0" applyAlignment="0" applyProtection="0"/>
    <xf numFmtId="0" fontId="147" fillId="46" borderId="0" applyNumberFormat="0" applyBorder="0" applyAlignment="0" applyProtection="0"/>
    <xf numFmtId="0" fontId="147" fillId="46" borderId="0" applyNumberFormat="0" applyBorder="0" applyAlignment="0" applyProtection="0"/>
    <xf numFmtId="0" fontId="147" fillId="46" borderId="0" applyNumberFormat="0" applyBorder="0" applyAlignment="0" applyProtection="0"/>
    <xf numFmtId="0" fontId="147" fillId="46" borderId="0" applyNumberFormat="0" applyBorder="0" applyAlignment="0" applyProtection="0"/>
    <xf numFmtId="0" fontId="147" fillId="46" borderId="0" applyNumberFormat="0" applyBorder="0" applyAlignment="0" applyProtection="0"/>
    <xf numFmtId="0" fontId="147" fillId="46" borderId="0" applyNumberFormat="0" applyBorder="0" applyAlignment="0" applyProtection="0"/>
    <xf numFmtId="0" fontId="28" fillId="0" borderId="138">
      <alignment horizontal="left" vertical="center"/>
    </xf>
    <xf numFmtId="0" fontId="153" fillId="0" borderId="113" applyNumberFormat="0" applyFill="0" applyAlignment="0" applyProtection="0"/>
    <xf numFmtId="0" fontId="153" fillId="0" borderId="113" applyNumberFormat="0" applyFill="0" applyAlignment="0" applyProtection="0"/>
    <xf numFmtId="0" fontId="153" fillId="0" borderId="113" applyNumberFormat="0" applyFill="0" applyAlignment="0" applyProtection="0"/>
    <xf numFmtId="0" fontId="153" fillId="0" borderId="113" applyNumberFormat="0" applyFill="0" applyAlignment="0" applyProtection="0"/>
    <xf numFmtId="0" fontId="153" fillId="0" borderId="113" applyNumberFormat="0" applyFill="0" applyAlignment="0" applyProtection="0"/>
    <xf numFmtId="0" fontId="153" fillId="0" borderId="113" applyNumberFormat="0" applyFill="0" applyAlignment="0" applyProtection="0"/>
    <xf numFmtId="0" fontId="153" fillId="0" borderId="113"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157" fillId="0" borderId="115"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277" fontId="8" fillId="0" borderId="0"/>
    <xf numFmtId="0" fontId="163" fillId="49" borderId="171" applyNumberFormat="0" applyAlignment="0" applyProtection="0"/>
    <xf numFmtId="0" fontId="163" fillId="49" borderId="171" applyNumberFormat="0" applyAlignment="0" applyProtection="0"/>
    <xf numFmtId="0" fontId="163" fillId="49" borderId="171" applyNumberFormat="0" applyAlignment="0" applyProtection="0"/>
    <xf numFmtId="0" fontId="163" fillId="49" borderId="171" applyNumberFormat="0" applyAlignment="0" applyProtection="0"/>
    <xf numFmtId="0" fontId="163" fillId="49" borderId="171" applyNumberFormat="0" applyAlignment="0" applyProtection="0"/>
    <xf numFmtId="0" fontId="163" fillId="49" borderId="171" applyNumberFormat="0" applyAlignment="0" applyProtection="0"/>
    <xf numFmtId="0" fontId="163" fillId="49" borderId="171" applyNumberFormat="0" applyAlignment="0" applyProtection="0"/>
    <xf numFmtId="0" fontId="163" fillId="49" borderId="171" applyNumberFormat="0" applyAlignment="0" applyProtection="0"/>
    <xf numFmtId="0" fontId="167" fillId="0" borderId="118" applyNumberFormat="0" applyFill="0" applyAlignment="0" applyProtection="0"/>
    <xf numFmtId="0" fontId="167" fillId="0" borderId="118" applyNumberFormat="0" applyFill="0" applyAlignment="0" applyProtection="0"/>
    <xf numFmtId="0" fontId="167" fillId="0" borderId="118" applyNumberFormat="0" applyFill="0" applyAlignment="0" applyProtection="0"/>
    <xf numFmtId="0" fontId="167" fillId="0" borderId="118" applyNumberFormat="0" applyFill="0" applyAlignment="0" applyProtection="0"/>
    <xf numFmtId="0" fontId="167" fillId="0" borderId="118" applyNumberFormat="0" applyFill="0" applyAlignment="0" applyProtection="0"/>
    <xf numFmtId="0" fontId="167" fillId="0" borderId="118" applyNumberFormat="0" applyFill="0" applyAlignment="0" applyProtection="0"/>
    <xf numFmtId="0" fontId="243" fillId="0" borderId="0">
      <alignment vertical="center"/>
    </xf>
    <xf numFmtId="2" fontId="244" fillId="0" borderId="151">
      <alignment horizontal="center"/>
    </xf>
    <xf numFmtId="0" fontId="172" fillId="84" borderId="0" applyNumberFormat="0" applyBorder="0" applyAlignment="0" applyProtection="0"/>
    <xf numFmtId="0" fontId="172" fillId="84" borderId="0" applyNumberFormat="0" applyBorder="0" applyAlignment="0" applyProtection="0"/>
    <xf numFmtId="0" fontId="172" fillId="84" borderId="0" applyNumberFormat="0" applyBorder="0" applyAlignment="0" applyProtection="0"/>
    <xf numFmtId="0" fontId="172" fillId="84" borderId="0" applyNumberFormat="0" applyBorder="0" applyAlignment="0" applyProtection="0"/>
    <xf numFmtId="0" fontId="172" fillId="84" borderId="0" applyNumberFormat="0" applyBorder="0" applyAlignment="0" applyProtection="0"/>
    <xf numFmtId="0" fontId="172" fillId="84" borderId="0" applyNumberFormat="0" applyBorder="0" applyAlignment="0" applyProtection="0"/>
    <xf numFmtId="278" fontId="8" fillId="0" borderId="0"/>
    <xf numFmtId="278" fontId="8" fillId="0" borderId="0"/>
    <xf numFmtId="278" fontId="8"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94" fillId="0" borderId="0"/>
    <xf numFmtId="0" fontId="8" fillId="0" borderId="0"/>
    <xf numFmtId="0" fontId="8" fillId="0" borderId="0"/>
    <xf numFmtId="0" fontId="94" fillId="0" borderId="0"/>
    <xf numFmtId="37" fontId="27" fillId="0" borderId="0"/>
    <xf numFmtId="37" fontId="27" fillId="0" borderId="0"/>
    <xf numFmtId="37" fontId="27" fillId="0" borderId="0"/>
    <xf numFmtId="37" fontId="27" fillId="0" borderId="0"/>
    <xf numFmtId="0" fontId="6" fillId="0" borderId="0"/>
    <xf numFmtId="0" fontId="8" fillId="0" borderId="0"/>
    <xf numFmtId="0"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7" fillId="0" borderId="0"/>
    <xf numFmtId="37" fontId="27" fillId="0" borderId="0"/>
    <xf numFmtId="0" fontId="8" fillId="0" borderId="0"/>
    <xf numFmtId="0" fontId="8" fillId="0" borderId="0"/>
    <xf numFmtId="0" fontId="94" fillId="0" borderId="0"/>
    <xf numFmtId="0" fontId="94" fillId="0" borderId="0"/>
    <xf numFmtId="0" fontId="6" fillId="0" borderId="0"/>
    <xf numFmtId="0" fontId="235" fillId="0" borderId="0"/>
    <xf numFmtId="0" fontId="102" fillId="0" borderId="0"/>
    <xf numFmtId="0" fontId="102" fillId="0" borderId="0"/>
    <xf numFmtId="0"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35" fillId="0" borderId="0"/>
    <xf numFmtId="0" fontId="8" fillId="0" borderId="0"/>
    <xf numFmtId="37" fontId="27" fillId="0" borderId="0"/>
    <xf numFmtId="0" fontId="8" fillId="0" borderId="0"/>
    <xf numFmtId="37" fontId="27" fillId="0" borderId="0"/>
    <xf numFmtId="0" fontId="235" fillId="0" borderId="0"/>
    <xf numFmtId="37"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37" fontId="27" fillId="0" borderId="0"/>
    <xf numFmtId="37"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37"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6" fillId="0" borderId="0"/>
    <xf numFmtId="0" fontId="179"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6" fillId="0" borderId="0"/>
    <xf numFmtId="0" fontId="8" fillId="0" borderId="0"/>
    <xf numFmtId="37" fontId="27" fillId="0" borderId="0"/>
    <xf numFmtId="0" fontId="6"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37"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37"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245"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45" fillId="0" borderId="0"/>
    <xf numFmtId="0" fontId="102" fillId="0" borderId="0"/>
    <xf numFmtId="0" fontId="102" fillId="0" borderId="0"/>
    <xf numFmtId="0" fontId="102" fillId="0" borderId="0"/>
    <xf numFmtId="0" fontId="102" fillId="0" borderId="0"/>
    <xf numFmtId="0" fontId="102" fillId="0" borderId="0"/>
    <xf numFmtId="0" fontId="27" fillId="0" borderId="0"/>
    <xf numFmtId="0" fontId="102" fillId="0" borderId="0"/>
    <xf numFmtId="0" fontId="102" fillId="0" borderId="0"/>
    <xf numFmtId="0"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0" fontId="2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37" fontId="102" fillId="0" borderId="0"/>
    <xf numFmtId="0" fontId="6"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6" fillId="0" borderId="0"/>
    <xf numFmtId="0" fontId="8" fillId="0" borderId="0"/>
    <xf numFmtId="0" fontId="102" fillId="0" borderId="0"/>
    <xf numFmtId="0" fontId="102" fillId="0" borderId="0"/>
    <xf numFmtId="0" fontId="102" fillId="0" borderId="0"/>
    <xf numFmtId="0" fontId="102" fillId="0" borderId="0"/>
    <xf numFmtId="0" fontId="94"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86" borderId="173" applyNumberFormat="0" applyFont="0" applyAlignment="0" applyProtection="0"/>
    <xf numFmtId="0" fontId="27" fillId="86" borderId="173" applyNumberFormat="0" applyFont="0" applyAlignment="0" applyProtection="0"/>
    <xf numFmtId="0" fontId="102" fillId="19" borderId="102" applyNumberFormat="0" applyFont="0" applyAlignment="0" applyProtection="0"/>
    <xf numFmtId="0" fontId="102" fillId="19" borderId="102" applyNumberFormat="0" applyFont="0" applyAlignment="0" applyProtection="0"/>
    <xf numFmtId="0" fontId="102" fillId="86" borderId="173" applyNumberFormat="0" applyFont="0" applyAlignment="0" applyProtection="0"/>
    <xf numFmtId="0" fontId="27" fillId="86" borderId="173" applyNumberFormat="0" applyFont="0" applyAlignment="0" applyProtection="0"/>
    <xf numFmtId="0" fontId="8" fillId="86" borderId="173" applyNumberFormat="0" applyFon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0" fontId="185" fillId="71" borderId="137" applyNumberFormat="0" applyAlignment="0" applyProtection="0"/>
    <xf numFmtId="40" fontId="246" fillId="85" borderId="0">
      <alignment horizontal="right"/>
    </xf>
    <xf numFmtId="0" fontId="247" fillId="85" borderId="0">
      <alignment horizontal="right"/>
    </xf>
    <xf numFmtId="0" fontId="189" fillId="0" borderId="0" applyBorder="0">
      <alignment horizontal="centerContinuous"/>
    </xf>
    <xf numFmtId="0" fontId="248" fillId="0" borderId="0" applyBorder="0">
      <alignment horizontal="centerContinuous"/>
    </xf>
    <xf numFmtId="37" fontId="161" fillId="0" borderId="0" applyNumberForma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8"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8" fillId="0" borderId="0" applyNumberForma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7"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8"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27"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94"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94"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7"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7"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7"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7"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4" fillId="0" borderId="0" applyFont="0" applyFill="0" applyBorder="0" applyAlignment="0" applyProtection="0"/>
    <xf numFmtId="9" fontId="27" fillId="0" borderId="0" applyFont="0" applyFill="0" applyBorder="0" applyAlignment="0" applyProtection="0"/>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0" fontId="119" fillId="0" borderId="0" applyNumberFormat="0" applyFont="0" applyFill="0" applyBorder="0" applyAlignment="0" applyProtection="0">
      <alignment horizontal="left"/>
    </xf>
    <xf numFmtId="15" fontId="119" fillId="0" borderId="0" applyFont="0" applyFill="0" applyBorder="0" applyAlignment="0" applyProtection="0"/>
    <xf numFmtId="4" fontId="119" fillId="0" borderId="0" applyFont="0" applyFill="0" applyBorder="0" applyAlignment="0" applyProtection="0"/>
    <xf numFmtId="0" fontId="193" fillId="0" borderId="55">
      <alignment horizontal="center"/>
    </xf>
    <xf numFmtId="0" fontId="193" fillId="0" borderId="55">
      <alignment horizontal="center"/>
    </xf>
    <xf numFmtId="0" fontId="193" fillId="0" borderId="55">
      <alignment horizontal="center"/>
    </xf>
    <xf numFmtId="3" fontId="119" fillId="0" borderId="0" applyFont="0" applyFill="0" applyBorder="0" applyAlignment="0" applyProtection="0"/>
    <xf numFmtId="0" fontId="119" fillId="92" borderId="0" applyNumberFormat="0" applyFont="0" applyBorder="0" applyAlignment="0" applyProtection="0"/>
    <xf numFmtId="0" fontId="249" fillId="0" borderId="174"/>
    <xf numFmtId="37" fontId="250" fillId="0" borderId="0">
      <alignment horizontal="left"/>
    </xf>
    <xf numFmtId="14" fontId="8" fillId="106" borderId="172" applyFont="0" applyAlignment="0">
      <protection locked="0"/>
    </xf>
    <xf numFmtId="37" fontId="251" fillId="0" borderId="0" applyNumberFormat="0" applyFill="0" applyBorder="0" applyAlignment="0" applyProtection="0"/>
    <xf numFmtId="37" fontId="8" fillId="0" borderId="0">
      <alignment horizontal="right"/>
    </xf>
    <xf numFmtId="14" fontId="8" fillId="107" borderId="172" applyFont="0" applyAlignment="0"/>
    <xf numFmtId="4" fontId="150" fillId="0" borderId="0"/>
    <xf numFmtId="0" fontId="95" fillId="0" borderId="0" applyNumberFormat="0" applyFill="0" applyBorder="0" applyProtection="0">
      <alignment horizontal="right"/>
    </xf>
    <xf numFmtId="0" fontId="95" fillId="0" borderId="0" applyNumberFormat="0" applyFill="0" applyBorder="0" applyProtection="0">
      <alignment horizontal="right"/>
    </xf>
    <xf numFmtId="0" fontId="95" fillId="0" borderId="0" applyNumberFormat="0" applyFill="0" applyBorder="0" applyProtection="0">
      <alignment horizontal="right"/>
    </xf>
    <xf numFmtId="0" fontId="95" fillId="0" borderId="0" applyNumberFormat="0" applyFill="0" applyBorder="0" applyProtection="0">
      <alignment horizontal="right"/>
    </xf>
    <xf numFmtId="0" fontId="130" fillId="0" borderId="0" applyNumberFormat="0" applyBorder="0" applyAlignment="0"/>
    <xf numFmtId="0" fontId="252" fillId="0" borderId="175"/>
    <xf numFmtId="0" fontId="253" fillId="0" borderId="0">
      <alignment vertical="center"/>
    </xf>
    <xf numFmtId="49" fontId="8" fillId="0" borderId="0" applyFont="0" applyAlignment="0"/>
    <xf numFmtId="49" fontId="8" fillId="0" borderId="0" applyFont="0" applyAlignment="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0" fontId="138" fillId="0" borderId="132" applyNumberFormat="0" applyFill="0" applyAlignment="0" applyProtection="0"/>
    <xf numFmtId="279" fontId="218" fillId="0" borderId="134" applyFill="0" applyAlignment="0" applyProtection="0"/>
    <xf numFmtId="279" fontId="218" fillId="0" borderId="134" applyFill="0" applyAlignment="0" applyProtection="0"/>
    <xf numFmtId="279" fontId="218" fillId="0" borderId="134" applyFill="0" applyAlignment="0" applyProtection="0"/>
    <xf numFmtId="0" fontId="45" fillId="104" borderId="176"/>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6" fillId="0"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49" fontId="254" fillId="0" borderId="0" applyFill="0" applyBorder="0" applyAlignment="0" applyProtection="0"/>
    <xf numFmtId="37" fontId="52" fillId="81" borderId="177">
      <alignment horizontal="centerContinuous"/>
    </xf>
    <xf numFmtId="0" fontId="255" fillId="0" borderId="0"/>
    <xf numFmtId="44" fontId="6" fillId="0" borderId="0" applyFont="0" applyFill="0" applyBorder="0" applyAlignment="0" applyProtection="0"/>
    <xf numFmtId="37" fontId="8" fillId="0" borderId="0" applyFill="0" applyBorder="0" applyAlignment="0" applyProtection="0"/>
    <xf numFmtId="2" fontId="8" fillId="0" borderId="0" applyFill="0" applyBorder="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163" fillId="49" borderId="135" applyNumberFormat="0" applyAlignment="0" applyProtection="0"/>
    <xf numFmtId="0" fontId="27" fillId="0" borderId="0"/>
    <xf numFmtId="0" fontId="235" fillId="0" borderId="0"/>
    <xf numFmtId="0" fontId="245" fillId="0" borderId="0"/>
    <xf numFmtId="0" fontId="102" fillId="0" borderId="0"/>
    <xf numFmtId="0" fontId="102" fillId="0" borderId="0"/>
    <xf numFmtId="0" fontId="27" fillId="0" borderId="0"/>
    <xf numFmtId="0" fontId="27" fillId="0" borderId="0"/>
    <xf numFmtId="0" fontId="5" fillId="44"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2" borderId="0" applyNumberFormat="0" applyBorder="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0" fontId="116" fillId="71" borderId="155" applyNumberFormat="0" applyAlignment="0" applyProtection="0"/>
    <xf numFmtId="43" fontId="126" fillId="0" borderId="0" applyFont="0" applyFill="0" applyBorder="0" applyAlignment="0" applyProtection="0"/>
    <xf numFmtId="37" fontId="8" fillId="0" borderId="0" applyFill="0" applyBorder="0" applyAlignment="0" applyProtection="0"/>
    <xf numFmtId="2" fontId="8" fillId="0" borderId="0" applyFill="0" applyBorder="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0" fontId="163" fillId="49" borderId="155" applyNumberFormat="0" applyAlignment="0" applyProtection="0"/>
    <xf numFmtId="2" fontId="244" fillId="0" borderId="184">
      <alignment horizontal="center"/>
    </xf>
    <xf numFmtId="0" fontId="5" fillId="0" borderId="0"/>
    <xf numFmtId="0" fontId="5" fillId="0" borderId="0"/>
    <xf numFmtId="0" fontId="5" fillId="0" borderId="0"/>
    <xf numFmtId="0" fontId="8" fillId="0" borderId="0"/>
    <xf numFmtId="0" fontId="102" fillId="0" borderId="0"/>
    <xf numFmtId="0" fontId="5" fillId="0" borderId="0"/>
    <xf numFmtId="0" fontId="27" fillId="86" borderId="164" applyNumberFormat="0" applyFont="0" applyAlignment="0" applyProtection="0"/>
    <xf numFmtId="0" fontId="27" fillId="86" borderId="164" applyNumberFormat="0" applyFont="0" applyAlignment="0" applyProtection="0"/>
    <xf numFmtId="0" fontId="8" fillId="86" borderId="164" applyNumberFormat="0" applyFont="0" applyAlignment="0" applyProtection="0"/>
    <xf numFmtId="0" fontId="8" fillId="0" borderId="0"/>
    <xf numFmtId="0" fontId="27" fillId="0" borderId="0"/>
    <xf numFmtId="44" fontId="258"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applyNumberFormat="0" applyFill="0" applyBorder="0" applyAlignment="0" applyProtection="0"/>
    <xf numFmtId="0" fontId="98" fillId="0" borderId="0" applyNumberFormat="0" applyFill="0" applyBorder="0" applyAlignment="0" applyProtection="0"/>
    <xf numFmtId="0" fontId="8" fillId="0" borderId="0"/>
    <xf numFmtId="0" fontId="8" fillId="0" borderId="0"/>
    <xf numFmtId="0" fontId="9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applyNumberFormat="0" applyFill="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4" fillId="21"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181"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4" fillId="21" borderId="0" applyNumberFormat="0" applyBorder="0" applyAlignment="0" applyProtection="0"/>
    <xf numFmtId="0" fontId="102" fillId="45"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31"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4" borderId="0" applyNumberFormat="0" applyBorder="0" applyAlignment="0" applyProtection="0"/>
    <xf numFmtId="254" fontId="102" fillId="44" borderId="0" applyNumberFormat="0" applyBorder="0" applyAlignment="0" applyProtection="0"/>
    <xf numFmtId="0" fontId="102" fillId="44"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4" fillId="2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181"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4" fillId="25" borderId="0" applyNumberFormat="0" applyBorder="0" applyAlignment="0" applyProtection="0"/>
    <xf numFmtId="0" fontId="102" fillId="96"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31"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5" borderId="0" applyNumberFormat="0" applyBorder="0" applyAlignment="0" applyProtection="0"/>
    <xf numFmtId="254" fontId="102" fillId="45" borderId="0" applyNumberFormat="0" applyBorder="0" applyAlignment="0" applyProtection="0"/>
    <xf numFmtId="0" fontId="102" fillId="45"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4" fillId="29"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181"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4" fillId="29" borderId="0" applyNumberFormat="0" applyBorder="0" applyAlignment="0" applyProtection="0"/>
    <xf numFmtId="0" fontId="102" fillId="109"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31"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6" borderId="0" applyNumberFormat="0" applyBorder="0" applyAlignment="0" applyProtection="0"/>
    <xf numFmtId="254" fontId="102" fillId="46" borderId="0" applyNumberFormat="0" applyBorder="0" applyAlignment="0" applyProtection="0"/>
    <xf numFmtId="0" fontId="102" fillId="46"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4" fillId="33"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181"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4" fillId="33" borderId="0" applyNumberFormat="0" applyBorder="0" applyAlignment="0" applyProtection="0"/>
    <xf numFmtId="0" fontId="102" fillId="110"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4" fillId="37"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181"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4" fillId="37" borderId="0" applyNumberFormat="0" applyBorder="0" applyAlignment="0" applyProtection="0"/>
    <xf numFmtId="0" fontId="102" fillId="45"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31"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8" borderId="0" applyNumberFormat="0" applyBorder="0" applyAlignment="0" applyProtection="0"/>
    <xf numFmtId="254" fontId="102" fillId="48" borderId="0" applyNumberFormat="0" applyBorder="0" applyAlignment="0" applyProtection="0"/>
    <xf numFmtId="0" fontId="102" fillId="48"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4" fillId="41"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181"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4" fillId="41" borderId="0" applyNumberFormat="0" applyBorder="0" applyAlignment="0" applyProtection="0"/>
    <xf numFmtId="0" fontId="102" fillId="50"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31"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49" borderId="0" applyNumberFormat="0" applyBorder="0" applyAlignment="0" applyProtection="0"/>
    <xf numFmtId="254" fontId="102" fillId="49" borderId="0" applyNumberFormat="0" applyBorder="0" applyAlignment="0" applyProtection="0"/>
    <xf numFmtId="0" fontId="102" fillId="49"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4" fillId="22"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181"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4" fillId="22" borderId="0" applyNumberFormat="0" applyBorder="0" applyAlignment="0" applyProtection="0"/>
    <xf numFmtId="0" fontId="102" fillId="111"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4" fillId="26"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181"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4" fillId="26" borderId="0" applyNumberFormat="0" applyBorder="0" applyAlignment="0" applyProtection="0"/>
    <xf numFmtId="0" fontId="102" fillId="74"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31"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1" borderId="0" applyNumberFormat="0" applyBorder="0" applyAlignment="0" applyProtection="0"/>
    <xf numFmtId="254" fontId="102" fillId="51" borderId="0" applyNumberFormat="0" applyBorder="0" applyAlignment="0" applyProtection="0"/>
    <xf numFmtId="0" fontId="102" fillId="51"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4" fillId="30"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181"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4" fillId="30" borderId="0" applyNumberFormat="0" applyBorder="0" applyAlignment="0" applyProtection="0"/>
    <xf numFmtId="0" fontId="102" fillId="100"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31"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52" borderId="0" applyNumberFormat="0" applyBorder="0" applyAlignment="0" applyProtection="0"/>
    <xf numFmtId="254" fontId="102" fillId="52" borderId="0" applyNumberFormat="0" applyBorder="0" applyAlignment="0" applyProtection="0"/>
    <xf numFmtId="0" fontId="102" fillId="52"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4" fillId="34"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181"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4" fillId="34" borderId="0" applyNumberFormat="0" applyBorder="0" applyAlignment="0" applyProtection="0"/>
    <xf numFmtId="0" fontId="102" fillId="112"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31"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47" borderId="0" applyNumberFormat="0" applyBorder="0" applyAlignment="0" applyProtection="0"/>
    <xf numFmtId="254" fontId="102" fillId="47" borderId="0" applyNumberFormat="0" applyBorder="0" applyAlignment="0" applyProtection="0"/>
    <xf numFmtId="0" fontId="102" fillId="47"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4" fillId="38"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181"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4" fillId="38" borderId="0" applyNumberFormat="0" applyBorder="0" applyAlignment="0" applyProtection="0"/>
    <xf numFmtId="0" fontId="102" fillId="111"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31"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0" borderId="0" applyNumberFormat="0" applyBorder="0" applyAlignment="0" applyProtection="0"/>
    <xf numFmtId="254" fontId="102" fillId="50" borderId="0" applyNumberFormat="0" applyBorder="0" applyAlignment="0" applyProtection="0"/>
    <xf numFmtId="0" fontId="102" fillId="50"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4" fillId="42"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4" fillId="42" borderId="0" applyNumberFormat="0" applyBorder="0" applyAlignment="0" applyProtection="0"/>
    <xf numFmtId="0" fontId="102" fillId="98"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31"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2" fillId="53" borderId="0" applyNumberFormat="0" applyBorder="0" applyAlignment="0" applyProtection="0"/>
    <xf numFmtId="254" fontId="102" fillId="53" borderId="0" applyNumberFormat="0" applyBorder="0" applyAlignment="0" applyProtection="0"/>
    <xf numFmtId="0" fontId="102" fillId="53"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0" fontId="265" fillId="23" borderId="0" applyNumberFormat="0" applyBorder="0" applyAlignment="0" applyProtection="0"/>
    <xf numFmtId="0" fontId="265" fillId="23" borderId="0" applyNumberFormat="0" applyBorder="0" applyAlignment="0" applyProtection="0"/>
    <xf numFmtId="0" fontId="234" fillId="23"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0" fontId="234" fillId="23" borderId="0" applyNumberFormat="0" applyBorder="0" applyAlignment="0" applyProtection="0"/>
    <xf numFmtId="0" fontId="262" fillId="111"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31" fontId="104" fillId="54" borderId="0" applyNumberFormat="0" applyBorder="0" applyAlignment="0" applyProtection="0"/>
    <xf numFmtId="254" fontId="104" fillId="54" borderId="0" applyNumberFormat="0" applyBorder="0" applyAlignment="0" applyProtection="0"/>
    <xf numFmtId="0" fontId="104" fillId="54" borderId="0" applyNumberFormat="0" applyBorder="0" applyAlignment="0" applyProtection="0"/>
    <xf numFmtId="254" fontId="104" fillId="54" borderId="0" applyNumberFormat="0" applyBorder="0" applyAlignment="0" applyProtection="0"/>
    <xf numFmtId="254" fontId="104" fillId="54"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0" fontId="265" fillId="27" borderId="0" applyNumberFormat="0" applyBorder="0" applyAlignment="0" applyProtection="0"/>
    <xf numFmtId="0" fontId="265" fillId="27" borderId="0" applyNumberFormat="0" applyBorder="0" applyAlignment="0" applyProtection="0"/>
    <xf numFmtId="0" fontId="234" fillId="27"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0" fontId="234" fillId="27" borderId="0" applyNumberFormat="0" applyBorder="0" applyAlignment="0" applyProtection="0"/>
    <xf numFmtId="0" fontId="262" fillId="113"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31" fontId="104" fillId="51" borderId="0" applyNumberFormat="0" applyBorder="0" applyAlignment="0" applyProtection="0"/>
    <xf numFmtId="254" fontId="104" fillId="51" borderId="0" applyNumberFormat="0" applyBorder="0" applyAlignment="0" applyProtection="0"/>
    <xf numFmtId="0" fontId="104" fillId="51" borderId="0" applyNumberFormat="0" applyBorder="0" applyAlignment="0" applyProtection="0"/>
    <xf numFmtId="254" fontId="104" fillId="51" borderId="0" applyNumberFormat="0" applyBorder="0" applyAlignment="0" applyProtection="0"/>
    <xf numFmtId="254" fontId="104" fillId="51"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0" fontId="265" fillId="31" borderId="0" applyNumberFormat="0" applyBorder="0" applyAlignment="0" applyProtection="0"/>
    <xf numFmtId="0" fontId="265" fillId="31" borderId="0" applyNumberFormat="0" applyBorder="0" applyAlignment="0" applyProtection="0"/>
    <xf numFmtId="0" fontId="234" fillId="31"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0" fontId="234" fillId="31" borderId="0" applyNumberFormat="0" applyBorder="0" applyAlignment="0" applyProtection="0"/>
    <xf numFmtId="0" fontId="262" fillId="100"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31" fontId="104" fillId="52" borderId="0" applyNumberFormat="0" applyBorder="0" applyAlignment="0" applyProtection="0"/>
    <xf numFmtId="254" fontId="104" fillId="52" borderId="0" applyNumberFormat="0" applyBorder="0" applyAlignment="0" applyProtection="0"/>
    <xf numFmtId="0" fontId="104" fillId="52" borderId="0" applyNumberFormat="0" applyBorder="0" applyAlignment="0" applyProtection="0"/>
    <xf numFmtId="254" fontId="104" fillId="52" borderId="0" applyNumberFormat="0" applyBorder="0" applyAlignment="0" applyProtection="0"/>
    <xf numFmtId="254" fontId="104" fillId="52"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0" fontId="265" fillId="35" borderId="0" applyNumberFormat="0" applyBorder="0" applyAlignment="0" applyProtection="0"/>
    <xf numFmtId="0" fontId="265" fillId="35" borderId="0" applyNumberFormat="0" applyBorder="0" applyAlignment="0" applyProtection="0"/>
    <xf numFmtId="0" fontId="234" fillId="3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234" fillId="35" borderId="0" applyNumberFormat="0" applyBorder="0" applyAlignment="0" applyProtection="0"/>
    <xf numFmtId="0" fontId="262"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0" fontId="265" fillId="39" borderId="0" applyNumberFormat="0" applyBorder="0" applyAlignment="0" applyProtection="0"/>
    <xf numFmtId="0" fontId="265" fillId="39" borderId="0" applyNumberFormat="0" applyBorder="0" applyAlignment="0" applyProtection="0"/>
    <xf numFmtId="0" fontId="234" fillId="39"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0" fontId="234" fillId="39" borderId="0" applyNumberFormat="0" applyBorder="0" applyAlignment="0" applyProtection="0"/>
    <xf numFmtId="0" fontId="262" fillId="111"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0" fontId="265" fillId="43" borderId="0" applyNumberFormat="0" applyBorder="0" applyAlignment="0" applyProtection="0"/>
    <xf numFmtId="0" fontId="265" fillId="43" borderId="0" applyNumberFormat="0" applyBorder="0" applyAlignment="0" applyProtection="0"/>
    <xf numFmtId="0" fontId="234" fillId="43"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0" fontId="234" fillId="43" borderId="0" applyNumberFormat="0" applyBorder="0" applyAlignment="0" applyProtection="0"/>
    <xf numFmtId="0" fontId="262" fillId="114"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31" fontId="104" fillId="57" borderId="0" applyNumberFormat="0" applyBorder="0" applyAlignment="0" applyProtection="0"/>
    <xf numFmtId="254" fontId="104" fillId="57" borderId="0" applyNumberFormat="0" applyBorder="0" applyAlignment="0" applyProtection="0"/>
    <xf numFmtId="0" fontId="104" fillId="57" borderId="0" applyNumberFormat="0" applyBorder="0" applyAlignment="0" applyProtection="0"/>
    <xf numFmtId="254" fontId="104" fillId="57" borderId="0" applyNumberFormat="0" applyBorder="0" applyAlignment="0" applyProtection="0"/>
    <xf numFmtId="254" fontId="104" fillId="57"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65" fillId="20" borderId="0" applyNumberFormat="0" applyBorder="0" applyAlignment="0" applyProtection="0"/>
    <xf numFmtId="0" fontId="234" fillId="20"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0" fontId="234" fillId="20" borderId="0" applyNumberFormat="0" applyBorder="0" applyAlignment="0" applyProtection="0"/>
    <xf numFmtId="0" fontId="234" fillId="20" borderId="0" applyNumberFormat="0" applyBorder="0" applyAlignment="0" applyProtection="0"/>
    <xf numFmtId="0" fontId="234" fillId="20" borderId="0" applyNumberFormat="0" applyBorder="0" applyAlignment="0" applyProtection="0"/>
    <xf numFmtId="0" fontId="234" fillId="20"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0" fontId="234" fillId="20" borderId="0" applyNumberFormat="0" applyBorder="0" applyAlignment="0" applyProtection="0"/>
    <xf numFmtId="0" fontId="262" fillId="63"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31" fontId="104" fillId="61" borderId="0" applyNumberFormat="0" applyBorder="0" applyAlignment="0" applyProtection="0"/>
    <xf numFmtId="254" fontId="104" fillId="61" borderId="0" applyNumberFormat="0" applyBorder="0" applyAlignment="0" applyProtection="0"/>
    <xf numFmtId="0" fontId="104" fillId="61" borderId="0" applyNumberFormat="0" applyBorder="0" applyAlignment="0" applyProtection="0"/>
    <xf numFmtId="254" fontId="104" fillId="61" borderId="0" applyNumberFormat="0" applyBorder="0" applyAlignment="0" applyProtection="0"/>
    <xf numFmtId="254" fontId="104" fillId="61"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65" fillId="24" borderId="0" applyNumberFormat="0" applyBorder="0" applyAlignment="0" applyProtection="0"/>
    <xf numFmtId="0" fontId="234" fillId="24"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0" fontId="234" fillId="24" borderId="0" applyNumberFormat="0" applyBorder="0" applyAlignment="0" applyProtection="0"/>
    <xf numFmtId="0" fontId="234" fillId="24" borderId="0" applyNumberFormat="0" applyBorder="0" applyAlignment="0" applyProtection="0"/>
    <xf numFmtId="0" fontId="234" fillId="24" borderId="0" applyNumberFormat="0" applyBorder="0" applyAlignment="0" applyProtection="0"/>
    <xf numFmtId="0" fontId="234" fillId="24"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0" fontId="234" fillId="24" borderId="0" applyNumberFormat="0" applyBorder="0" applyAlignment="0" applyProtection="0"/>
    <xf numFmtId="0" fontId="262" fillId="56"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31" fontId="104" fillId="63" borderId="0" applyNumberFormat="0" applyBorder="0" applyAlignment="0" applyProtection="0"/>
    <xf numFmtId="254" fontId="104" fillId="63" borderId="0" applyNumberFormat="0" applyBorder="0" applyAlignment="0" applyProtection="0"/>
    <xf numFmtId="0" fontId="104" fillId="63" borderId="0" applyNumberFormat="0" applyBorder="0" applyAlignment="0" applyProtection="0"/>
    <xf numFmtId="254" fontId="104" fillId="63" borderId="0" applyNumberFormat="0" applyBorder="0" applyAlignment="0" applyProtection="0"/>
    <xf numFmtId="254" fontId="104" fillId="63"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65" fillId="28" borderId="0" applyNumberFormat="0" applyBorder="0" applyAlignment="0" applyProtection="0"/>
    <xf numFmtId="0" fontId="234" fillId="28"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0" fontId="234" fillId="28" borderId="0" applyNumberFormat="0" applyBorder="0" applyAlignment="0" applyProtection="0"/>
    <xf numFmtId="0" fontId="234" fillId="28" borderId="0" applyNumberFormat="0" applyBorder="0" applyAlignment="0" applyProtection="0"/>
    <xf numFmtId="0" fontId="234" fillId="28" borderId="0" applyNumberFormat="0" applyBorder="0" applyAlignment="0" applyProtection="0"/>
    <xf numFmtId="0" fontId="234" fillId="28"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0" fontId="234" fillId="28" borderId="0" applyNumberFormat="0" applyBorder="0" applyAlignment="0" applyProtection="0"/>
    <xf numFmtId="0" fontId="262" fillId="57"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31" fontId="104" fillId="66" borderId="0" applyNumberFormat="0" applyBorder="0" applyAlignment="0" applyProtection="0"/>
    <xf numFmtId="254" fontId="104" fillId="66" borderId="0" applyNumberFormat="0" applyBorder="0" applyAlignment="0" applyProtection="0"/>
    <xf numFmtId="0" fontId="104" fillId="66" borderId="0" applyNumberFormat="0" applyBorder="0" applyAlignment="0" applyProtection="0"/>
    <xf numFmtId="254" fontId="104" fillId="66" borderId="0" applyNumberFormat="0" applyBorder="0" applyAlignment="0" applyProtection="0"/>
    <xf numFmtId="254" fontId="104" fillId="66"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65" fillId="32" borderId="0" applyNumberFormat="0" applyBorder="0" applyAlignment="0" applyProtection="0"/>
    <xf numFmtId="0" fontId="234" fillId="32"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234" fillId="32" borderId="0" applyNumberFormat="0" applyBorder="0" applyAlignment="0" applyProtection="0"/>
    <xf numFmtId="0" fontId="234" fillId="32" borderId="0" applyNumberFormat="0" applyBorder="0" applyAlignment="0" applyProtection="0"/>
    <xf numFmtId="0" fontId="234" fillId="32" borderId="0" applyNumberFormat="0" applyBorder="0" applyAlignment="0" applyProtection="0"/>
    <xf numFmtId="0" fontId="234" fillId="32"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0" fontId="234" fillId="32" borderId="0" applyNumberFormat="0" applyBorder="0" applyAlignment="0" applyProtection="0"/>
    <xf numFmtId="0" fontId="262" fillId="11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31" fontId="104" fillId="55" borderId="0" applyNumberFormat="0" applyBorder="0" applyAlignment="0" applyProtection="0"/>
    <xf numFmtId="254" fontId="104" fillId="55" borderId="0" applyNumberFormat="0" applyBorder="0" applyAlignment="0" applyProtection="0"/>
    <xf numFmtId="0" fontId="104" fillId="55" borderId="0" applyNumberFormat="0" applyBorder="0" applyAlignment="0" applyProtection="0"/>
    <xf numFmtId="254" fontId="104" fillId="55" borderId="0" applyNumberFormat="0" applyBorder="0" applyAlignment="0" applyProtection="0"/>
    <xf numFmtId="254" fontId="104" fillId="55"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65" fillId="36" borderId="0" applyNumberFormat="0" applyBorder="0" applyAlignment="0" applyProtection="0"/>
    <xf numFmtId="0" fontId="234" fillId="3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0" fontId="234" fillId="36" borderId="0" applyNumberFormat="0" applyBorder="0" applyAlignment="0" applyProtection="0"/>
    <xf numFmtId="0" fontId="234" fillId="36" borderId="0" applyNumberFormat="0" applyBorder="0" applyAlignment="0" applyProtection="0"/>
    <xf numFmtId="0" fontId="234" fillId="36" borderId="0" applyNumberFormat="0" applyBorder="0" applyAlignment="0" applyProtection="0"/>
    <xf numFmtId="0" fontId="234" fillId="3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0" fontId="234" fillId="36" borderId="0" applyNumberFormat="0" applyBorder="0" applyAlignment="0" applyProtection="0"/>
    <xf numFmtId="0" fontId="262" fillId="63"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31" fontId="104" fillId="56" borderId="0" applyNumberFormat="0" applyBorder="0" applyAlignment="0" applyProtection="0"/>
    <xf numFmtId="254" fontId="104" fillId="56" borderId="0" applyNumberFormat="0" applyBorder="0" applyAlignment="0" applyProtection="0"/>
    <xf numFmtId="0" fontId="104" fillId="56" borderId="0" applyNumberFormat="0" applyBorder="0" applyAlignment="0" applyProtection="0"/>
    <xf numFmtId="254" fontId="104" fillId="56" borderId="0" applyNumberFormat="0" applyBorder="0" applyAlignment="0" applyProtection="0"/>
    <xf numFmtId="254" fontId="104" fillId="56"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65" fillId="40" borderId="0" applyNumberFormat="0" applyBorder="0" applyAlignment="0" applyProtection="0"/>
    <xf numFmtId="0" fontId="234" fillId="40"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0" fontId="234" fillId="40" borderId="0" applyNumberFormat="0" applyBorder="0" applyAlignment="0" applyProtection="0"/>
    <xf numFmtId="0" fontId="234" fillId="40" borderId="0" applyNumberFormat="0" applyBorder="0" applyAlignment="0" applyProtection="0"/>
    <xf numFmtId="0" fontId="234" fillId="40" borderId="0" applyNumberFormat="0" applyBorder="0" applyAlignment="0" applyProtection="0"/>
    <xf numFmtId="0" fontId="234" fillId="40"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0" fontId="234" fillId="40" borderId="0" applyNumberFormat="0" applyBorder="0" applyAlignment="0" applyProtection="0"/>
    <xf numFmtId="0" fontId="262" fillId="114"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231" fontId="104" fillId="69" borderId="0" applyNumberFormat="0" applyBorder="0" applyAlignment="0" applyProtection="0"/>
    <xf numFmtId="254" fontId="104" fillId="69" borderId="0" applyNumberFormat="0" applyBorder="0" applyAlignment="0" applyProtection="0"/>
    <xf numFmtId="0" fontId="104" fillId="69" borderId="0" applyNumberFormat="0" applyBorder="0" applyAlignment="0" applyProtection="0"/>
    <xf numFmtId="254" fontId="104" fillId="69" borderId="0" applyNumberFormat="0" applyBorder="0" applyAlignment="0" applyProtection="0"/>
    <xf numFmtId="254" fontId="104" fillId="69" borderId="0" applyNumberFormat="0" applyBorder="0" applyAlignment="0" applyProtection="0"/>
    <xf numFmtId="0" fontId="150" fillId="0" borderId="0" applyNumberFormat="0" applyAlignment="0"/>
    <xf numFmtId="0" fontId="150" fillId="0" borderId="0" applyNumberFormat="0" applyAlignment="0"/>
    <xf numFmtId="254" fontId="150" fillId="0" borderId="0" applyNumberFormat="0" applyAlignment="0"/>
    <xf numFmtId="254" fontId="150" fillId="0" borderId="0" applyNumberFormat="0" applyAlignment="0"/>
    <xf numFmtId="231" fontId="150" fillId="0" borderId="0" applyNumberFormat="0" applyAlignment="0"/>
    <xf numFmtId="254" fontId="150" fillId="0" borderId="0" applyNumberFormat="0" applyAlignment="0"/>
    <xf numFmtId="0" fontId="150" fillId="0" borderId="0" applyNumberFormat="0" applyAlignment="0"/>
    <xf numFmtId="254" fontId="150" fillId="0" borderId="0" applyNumberFormat="0" applyAlignment="0"/>
    <xf numFmtId="254" fontId="150" fillId="0" borderId="0" applyNumberFormat="0" applyAlignment="0"/>
    <xf numFmtId="254" fontId="24" fillId="0" borderId="0" applyNumberFormat="0" applyFill="0" applyBorder="0" applyAlignment="0">
      <protection locked="0"/>
    </xf>
    <xf numFmtId="231" fontId="24" fillId="0" borderId="0" applyNumberFormat="0" applyFill="0" applyBorder="0" applyAlignment="0">
      <protection locked="0"/>
    </xf>
    <xf numFmtId="254" fontId="24" fillId="0" borderId="0" applyNumberFormat="0" applyFill="0" applyBorder="0" applyAlignment="0">
      <protection locked="0"/>
    </xf>
    <xf numFmtId="0" fontId="24" fillId="0" borderId="0" applyNumberFormat="0" applyFill="0" applyBorder="0" applyAlignment="0">
      <protection locked="0"/>
    </xf>
    <xf numFmtId="254" fontId="24" fillId="0" borderId="0" applyNumberFormat="0" applyFill="0" applyBorder="0" applyAlignment="0">
      <protection locked="0"/>
    </xf>
    <xf numFmtId="254" fontId="24" fillId="0" borderId="0" applyNumberFormat="0" applyFill="0" applyBorder="0" applyAlignment="0">
      <protection locked="0"/>
    </xf>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0" fontId="266" fillId="14" borderId="0" applyNumberFormat="0" applyBorder="0" applyAlignment="0" applyProtection="0"/>
    <xf numFmtId="0" fontId="266" fillId="14" borderId="0" applyNumberFormat="0" applyBorder="0" applyAlignment="0" applyProtection="0"/>
    <xf numFmtId="0" fontId="260" fillId="14"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0" fontId="260" fillId="14" borderId="0" applyNumberFormat="0" applyBorder="0" applyAlignment="0" applyProtection="0"/>
    <xf numFmtId="0" fontId="263" fillId="51"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31" fontId="109" fillId="45" borderId="0" applyNumberFormat="0" applyBorder="0" applyAlignment="0" applyProtection="0"/>
    <xf numFmtId="254" fontId="109" fillId="45" borderId="0" applyNumberFormat="0" applyBorder="0" applyAlignment="0" applyProtection="0"/>
    <xf numFmtId="0" fontId="109" fillId="45" borderId="0" applyNumberFormat="0" applyBorder="0" applyAlignment="0" applyProtection="0"/>
    <xf numFmtId="254" fontId="109" fillId="45" borderId="0" applyNumberFormat="0" applyBorder="0" applyAlignment="0" applyProtection="0"/>
    <xf numFmtId="254" fontId="109" fillId="45" borderId="0" applyNumberFormat="0" applyBorder="0" applyAlignment="0" applyProtection="0"/>
    <xf numFmtId="254" fontId="8" fillId="0" borderId="0" applyNumberFormat="0" applyFont="0" applyFill="0" applyBorder="0" applyAlignment="0" applyProtection="0"/>
    <xf numFmtId="231"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31"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31"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267" fillId="17" borderId="98" applyNumberFormat="0" applyAlignment="0" applyProtection="0"/>
    <xf numFmtId="0" fontId="267" fillId="17" borderId="98" applyNumberFormat="0" applyAlignment="0" applyProtection="0"/>
    <xf numFmtId="0" fontId="267" fillId="17" borderId="98" applyNumberFormat="0" applyAlignment="0" applyProtection="0"/>
    <xf numFmtId="0" fontId="267" fillId="17" borderId="98" applyNumberFormat="0" applyAlignment="0" applyProtection="0"/>
    <xf numFmtId="0" fontId="267" fillId="17" borderId="98" applyNumberFormat="0" applyAlignment="0" applyProtection="0"/>
    <xf numFmtId="0" fontId="267" fillId="17" borderId="98" applyNumberFormat="0" applyAlignment="0" applyProtection="0"/>
    <xf numFmtId="0" fontId="267" fillId="17" borderId="98" applyNumberFormat="0" applyAlignment="0" applyProtection="0"/>
    <xf numFmtId="0" fontId="267" fillId="17" borderId="98" applyNumberFormat="0" applyAlignment="0" applyProtection="0"/>
    <xf numFmtId="0" fontId="261" fillId="17" borderId="98"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261" fillId="17" borderId="98" applyNumberFormat="0" applyAlignment="0" applyProtection="0"/>
    <xf numFmtId="0" fontId="261" fillId="17" borderId="98" applyNumberFormat="0" applyAlignment="0" applyProtection="0"/>
    <xf numFmtId="0" fontId="261" fillId="17" borderId="98" applyNumberFormat="0" applyAlignment="0" applyProtection="0"/>
    <xf numFmtId="0" fontId="261" fillId="17" borderId="98"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261" fillId="17" borderId="98"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264" fillId="46" borderId="19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254"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0" fontId="116" fillId="71" borderId="163" applyNumberFormat="0" applyAlignment="0" applyProtection="0"/>
    <xf numFmtId="254"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231" fontId="116" fillId="71" borderId="163"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4" fillId="61" borderId="0" applyNumberFormat="0" applyBorder="0" applyAlignment="0" applyProtection="0"/>
    <xf numFmtId="0" fontId="104" fillId="63" borderId="0" applyNumberFormat="0" applyBorder="0" applyAlignment="0" applyProtection="0"/>
    <xf numFmtId="0" fontId="104" fillId="66"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69" borderId="0" applyNumberFormat="0" applyBorder="0" applyAlignment="0" applyProtection="0"/>
    <xf numFmtId="0" fontId="120" fillId="72" borderId="107" applyNumberFormat="0" applyAlignment="0" applyProtection="0"/>
    <xf numFmtId="43" fontId="8"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81" fillId="0" borderId="0" applyFont="0" applyFill="0" applyBorder="0" applyAlignment="0" applyProtection="0"/>
    <xf numFmtId="43" fontId="8" fillId="0" borderId="0" applyFont="0" applyFill="0" applyBorder="0" applyAlignment="0" applyProtection="0"/>
    <xf numFmtId="0" fontId="140" fillId="0" borderId="0" applyNumberFormat="0" applyFill="0" applyBorder="0" applyAlignment="0" applyProtection="0"/>
    <xf numFmtId="0" fontId="147" fillId="46" borderId="0" applyNumberFormat="0" applyBorder="0" applyAlignment="0" applyProtection="0"/>
    <xf numFmtId="0" fontId="153" fillId="0" borderId="113" applyNumberFormat="0" applyFill="0" applyAlignment="0" applyProtection="0"/>
    <xf numFmtId="0" fontId="155" fillId="0" borderId="114" applyNumberFormat="0" applyFill="0" applyAlignment="0" applyProtection="0"/>
    <xf numFmtId="0" fontId="157" fillId="0" borderId="115" applyNumberFormat="0" applyFill="0" applyAlignment="0" applyProtection="0"/>
    <xf numFmtId="0" fontId="157" fillId="0" borderId="0" applyNumberFormat="0" applyFill="0" applyBorder="0" applyAlignment="0" applyProtection="0"/>
    <xf numFmtId="0" fontId="163" fillId="49" borderId="163" applyNumberFormat="0" applyAlignment="0" applyProtection="0"/>
    <xf numFmtId="0" fontId="167" fillId="0" borderId="118" applyNumberFormat="0" applyFill="0" applyAlignment="0" applyProtection="0"/>
    <xf numFmtId="0" fontId="172" fillId="84" borderId="0" applyNumberFormat="0" applyBorder="0" applyAlignment="0" applyProtection="0"/>
    <xf numFmtId="0" fontId="8" fillId="0" borderId="0"/>
    <xf numFmtId="0" fontId="8" fillId="0" borderId="0"/>
    <xf numFmtId="0" fontId="27" fillId="86" borderId="164" applyNumberFormat="0" applyFont="0" applyAlignment="0" applyProtection="0"/>
    <xf numFmtId="0" fontId="185" fillId="71" borderId="137" applyNumberFormat="0" applyAlignment="0" applyProtection="0"/>
    <xf numFmtId="9" fontId="8" fillId="0" borderId="0" applyFont="0" applyFill="0" applyBorder="0" applyAlignment="0" applyProtection="0"/>
    <xf numFmtId="0" fontId="222" fillId="0" borderId="0" applyNumberFormat="0" applyFill="0" applyBorder="0" applyAlignment="0" applyProtection="0"/>
    <xf numFmtId="0" fontId="138" fillId="0" borderId="132" applyNumberFormat="0" applyFill="0" applyAlignment="0" applyProtection="0"/>
    <xf numFmtId="0" fontId="230" fillId="0" borderId="0" applyNumberFormat="0" applyFill="0" applyBorder="0" applyAlignment="0" applyProtection="0"/>
    <xf numFmtId="0" fontId="27" fillId="0" borderId="0"/>
    <xf numFmtId="0" fontId="104" fillId="61" borderId="0" applyNumberFormat="0" applyBorder="0" applyAlignment="0" applyProtection="0"/>
    <xf numFmtId="0" fontId="104" fillId="63" borderId="0" applyNumberFormat="0" applyBorder="0" applyAlignment="0" applyProtection="0"/>
    <xf numFmtId="0" fontId="104" fillId="66"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69" borderId="0" applyNumberFormat="0" applyBorder="0" applyAlignment="0" applyProtection="0"/>
    <xf numFmtId="43" fontId="8" fillId="0" borderId="0" applyFont="0" applyFill="0" applyBorder="0" applyAlignment="0" applyProtection="0"/>
    <xf numFmtId="0" fontId="163" fillId="49" borderId="163" applyNumberFormat="0" applyAlignment="0" applyProtection="0"/>
    <xf numFmtId="0" fontId="27" fillId="86" borderId="164" applyNumberFormat="0" applyFont="0" applyAlignment="0" applyProtection="0"/>
    <xf numFmtId="0" fontId="185" fillId="71" borderId="137" applyNumberFormat="0" applyAlignment="0" applyProtection="0"/>
    <xf numFmtId="9" fontId="8" fillId="0" borderId="0" applyFont="0" applyFill="0" applyBorder="0" applyAlignment="0" applyProtection="0"/>
    <xf numFmtId="0" fontId="138" fillId="0" borderId="132" applyNumberFormat="0" applyFill="0" applyAlignment="0" applyProtection="0"/>
    <xf numFmtId="0" fontId="104" fillId="61" borderId="0" applyNumberFormat="0" applyBorder="0" applyAlignment="0" applyProtection="0"/>
    <xf numFmtId="0" fontId="104" fillId="63" borderId="0" applyNumberFormat="0" applyBorder="0" applyAlignment="0" applyProtection="0"/>
    <xf numFmtId="0" fontId="104" fillId="66"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69" borderId="0" applyNumberFormat="0" applyBorder="0" applyAlignment="0" applyProtection="0"/>
    <xf numFmtId="43" fontId="8" fillId="0" borderId="0" applyFont="0" applyFill="0" applyBorder="0" applyAlignment="0" applyProtection="0"/>
    <xf numFmtId="0" fontId="163" fillId="49" borderId="163" applyNumberFormat="0" applyAlignment="0" applyProtection="0"/>
    <xf numFmtId="0" fontId="27" fillId="86" borderId="164" applyNumberFormat="0" applyFont="0" applyAlignment="0" applyProtection="0"/>
    <xf numFmtId="0" fontId="185" fillId="71" borderId="137" applyNumberFormat="0" applyAlignment="0" applyProtection="0"/>
    <xf numFmtId="9" fontId="8" fillId="0" borderId="0" applyFont="0" applyFill="0" applyBorder="0" applyAlignment="0" applyProtection="0"/>
    <xf numFmtId="0" fontId="138" fillId="0" borderId="132" applyNumberFormat="0" applyFill="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4"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27" fillId="0" borderId="0"/>
    <xf numFmtId="0" fontId="27" fillId="0" borderId="0"/>
    <xf numFmtId="0" fontId="27" fillId="0" borderId="0"/>
    <xf numFmtId="0" fontId="27"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7" fillId="0" borderId="0"/>
    <xf numFmtId="0" fontId="27" fillId="0" borderId="0"/>
    <xf numFmtId="0" fontId="27" fillId="0" borderId="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85" fillId="71" borderId="194" applyNumberFormat="0" applyAlignment="0" applyProtection="0"/>
    <xf numFmtId="0" fontId="138" fillId="0" borderId="162" applyNumberFormat="0" applyFill="0" applyAlignment="0" applyProtection="0"/>
    <xf numFmtId="0" fontId="185" fillId="71" borderId="194" applyNumberFormat="0" applyAlignment="0" applyProtection="0"/>
    <xf numFmtId="0" fontId="138" fillId="0" borderId="162" applyNumberFormat="0" applyFill="0" applyAlignment="0" applyProtection="0"/>
    <xf numFmtId="0" fontId="185" fillId="71" borderId="194" applyNumberFormat="0" applyAlignment="0" applyProtection="0"/>
    <xf numFmtId="0" fontId="138" fillId="0" borderId="162" applyNumberFormat="0" applyFill="0" applyAlignment="0" applyProtection="0"/>
    <xf numFmtId="44" fontId="27" fillId="0" borderId="0" applyFont="0" applyFill="0" applyBorder="0" applyAlignment="0" applyProtection="0"/>
    <xf numFmtId="9" fontId="27" fillId="0" borderId="0" applyFont="0" applyFill="0" applyBorder="0" applyAlignment="0" applyProtection="0"/>
    <xf numFmtId="44" fontId="27" fillId="0" borderId="0" applyFont="0" applyFill="0" applyBorder="0" applyAlignment="0" applyProtection="0"/>
    <xf numFmtId="9" fontId="27" fillId="0" borderId="0" applyFont="0" applyFill="0" applyBorder="0" applyAlignment="0" applyProtection="0"/>
    <xf numFmtId="9" fontId="269" fillId="0" borderId="0" applyFont="0" applyFill="0" applyBorder="0" applyAlignment="0" applyProtection="0"/>
    <xf numFmtId="0" fontId="89" fillId="0" borderId="0" applyNumberFormat="0" applyFill="0" applyBorder="0" applyAlignment="0" applyProtection="0"/>
    <xf numFmtId="0" fontId="90" fillId="0" borderId="95" applyNumberFormat="0" applyFill="0" applyAlignment="0" applyProtection="0"/>
    <xf numFmtId="0" fontId="91" fillId="0" borderId="96" applyNumberFormat="0" applyFill="0" applyAlignment="0" applyProtection="0"/>
    <xf numFmtId="0" fontId="92" fillId="0" borderId="97" applyNumberFormat="0" applyFill="0" applyAlignment="0" applyProtection="0"/>
    <xf numFmtId="0" fontId="92" fillId="0" borderId="0" applyNumberFormat="0" applyFill="0" applyBorder="0" applyAlignment="0" applyProtection="0"/>
    <xf numFmtId="0" fontId="271" fillId="13" borderId="0" applyNumberFormat="0" applyBorder="0" applyAlignment="0" applyProtection="0"/>
    <xf numFmtId="0" fontId="260" fillId="14" borderId="0" applyNumberFormat="0" applyBorder="0" applyAlignment="0" applyProtection="0"/>
    <xf numFmtId="0" fontId="272" fillId="15" borderId="0" applyNumberFormat="0" applyBorder="0" applyAlignment="0" applyProtection="0"/>
    <xf numFmtId="0" fontId="273" fillId="16" borderId="98" applyNumberFormat="0" applyAlignment="0" applyProtection="0"/>
    <xf numFmtId="0" fontId="274" fillId="17" borderId="99" applyNumberFormat="0" applyAlignment="0" applyProtection="0"/>
    <xf numFmtId="0" fontId="261" fillId="17" borderId="98" applyNumberFormat="0" applyAlignment="0" applyProtection="0"/>
    <xf numFmtId="0" fontId="275" fillId="0" borderId="100" applyNumberFormat="0" applyFill="0" applyAlignment="0" applyProtection="0"/>
    <xf numFmtId="0" fontId="276" fillId="18" borderId="101" applyNumberFormat="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9" fillId="0" borderId="103" applyNumberFormat="0" applyFill="0" applyAlignment="0" applyProtection="0"/>
    <xf numFmtId="0" fontId="234"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34" fillId="23" borderId="0" applyNumberFormat="0" applyBorder="0" applyAlignment="0" applyProtection="0"/>
    <xf numFmtId="0" fontId="234"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34" fillId="27" borderId="0" applyNumberFormat="0" applyBorder="0" applyAlignment="0" applyProtection="0"/>
    <xf numFmtId="0" fontId="234"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34" fillId="31" borderId="0" applyNumberFormat="0" applyBorder="0" applyAlignment="0" applyProtection="0"/>
    <xf numFmtId="0" fontId="234"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34" fillId="35" borderId="0" applyNumberFormat="0" applyBorder="0" applyAlignment="0" applyProtection="0"/>
    <xf numFmtId="0" fontId="234"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34" fillId="39" borderId="0" applyNumberFormat="0" applyBorder="0" applyAlignment="0" applyProtection="0"/>
    <xf numFmtId="0" fontId="234"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34" fillId="43" borderId="0" applyNumberFormat="0" applyBorder="0" applyAlignment="0" applyProtection="0"/>
    <xf numFmtId="0" fontId="2" fillId="0" borderId="0"/>
    <xf numFmtId="282" fontId="93" fillId="0" borderId="0" applyFont="0" applyFill="0" applyBorder="0" applyAlignment="0" applyProtection="0"/>
    <xf numFmtId="0" fontId="93" fillId="0" borderId="0" applyFont="0" applyFill="0" applyBorder="0" applyAlignment="0" applyProtection="0"/>
    <xf numFmtId="282" fontId="93" fillId="0" borderId="0" applyFont="0" applyFill="0" applyBorder="0" applyAlignment="0" applyProtection="0"/>
    <xf numFmtId="0" fontId="93" fillId="0" borderId="0" applyFont="0" applyFill="0" applyBorder="0" applyAlignment="0" applyProtection="0"/>
    <xf numFmtId="282" fontId="93" fillId="0" borderId="0" applyFont="0" applyFill="0" applyBorder="0" applyAlignment="0" applyProtection="0"/>
    <xf numFmtId="0" fontId="93" fillId="0" borderId="0" applyFont="0" applyFill="0" applyBorder="0" applyAlignment="0" applyProtection="0"/>
    <xf numFmtId="282" fontId="93" fillId="0" borderId="0" applyFont="0" applyFill="0" applyBorder="0" applyAlignment="0" applyProtection="0"/>
    <xf numFmtId="0" fontId="93" fillId="0" borderId="0" applyFont="0" applyFill="0" applyBorder="0" applyAlignment="0" applyProtection="0"/>
    <xf numFmtId="282" fontId="93" fillId="0" borderId="0" applyFont="0" applyFill="0" applyBorder="0" applyAlignment="0" applyProtection="0"/>
    <xf numFmtId="0" fontId="93" fillId="0" borderId="0" applyFont="0" applyFill="0" applyBorder="0" applyAlignment="0" applyProtection="0"/>
    <xf numFmtId="282" fontId="93" fillId="0" borderId="0" applyFont="0" applyFill="0" applyBorder="0" applyAlignment="0" applyProtection="0"/>
    <xf numFmtId="0" fontId="93" fillId="0" borderId="0" applyFont="0" applyFill="0" applyBorder="0" applyAlignment="0" applyProtection="0"/>
    <xf numFmtId="282" fontId="93" fillId="0" borderId="0" applyFont="0" applyFill="0" applyBorder="0" applyAlignment="0" applyProtection="0"/>
    <xf numFmtId="0" fontId="93" fillId="0" borderId="0" applyFont="0" applyFill="0" applyBorder="0" applyAlignment="0" applyProtection="0"/>
    <xf numFmtId="282" fontId="8" fillId="0" borderId="0"/>
    <xf numFmtId="0" fontId="8" fillId="0" borderId="0"/>
    <xf numFmtId="282" fontId="100" fillId="0" borderId="0"/>
    <xf numFmtId="0" fontId="100" fillId="0" borderId="0"/>
    <xf numFmtId="0" fontId="2" fillId="21" borderId="0" applyNumberFormat="0" applyBorder="0" applyAlignment="0" applyProtection="0"/>
    <xf numFmtId="282" fontId="2" fillId="21" borderId="0" applyNumberFormat="0" applyBorder="0" applyAlignment="0" applyProtection="0"/>
    <xf numFmtId="0" fontId="2" fillId="21" borderId="0" applyNumberFormat="0" applyBorder="0" applyAlignment="0" applyProtection="0"/>
    <xf numFmtId="282" fontId="280" fillId="88" borderId="0" applyNumberFormat="0" applyBorder="0" applyAlignment="0" applyProtection="0"/>
    <xf numFmtId="0" fontId="280" fillId="88" borderId="0" applyNumberFormat="0" applyBorder="0" applyAlignment="0" applyProtection="0"/>
    <xf numFmtId="0" fontId="102" fillId="45" borderId="0" applyNumberFormat="0" applyBorder="0" applyAlignment="0" applyProtection="0"/>
    <xf numFmtId="282"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282" fontId="2" fillId="25" borderId="0" applyNumberFormat="0" applyBorder="0" applyAlignment="0" applyProtection="0"/>
    <xf numFmtId="0" fontId="2" fillId="25" borderId="0" applyNumberFormat="0" applyBorder="0" applyAlignment="0" applyProtection="0"/>
    <xf numFmtId="282" fontId="280" fillId="49" borderId="0" applyNumberFormat="0" applyBorder="0" applyAlignment="0" applyProtection="0"/>
    <xf numFmtId="0" fontId="280" fillId="49" borderId="0" applyNumberFormat="0" applyBorder="0" applyAlignment="0" applyProtection="0"/>
    <xf numFmtId="0" fontId="102" fillId="96" borderId="0" applyNumberFormat="0" applyBorder="0" applyAlignment="0" applyProtection="0"/>
    <xf numFmtId="282"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282" fontId="2" fillId="29" borderId="0" applyNumberFormat="0" applyBorder="0" applyAlignment="0" applyProtection="0"/>
    <xf numFmtId="0" fontId="2" fillId="29" borderId="0" applyNumberFormat="0" applyBorder="0" applyAlignment="0" applyProtection="0"/>
    <xf numFmtId="282" fontId="280" fillId="86" borderId="0" applyNumberFormat="0" applyBorder="0" applyAlignment="0" applyProtection="0"/>
    <xf numFmtId="0" fontId="280" fillId="86" borderId="0" applyNumberFormat="0" applyBorder="0" applyAlignment="0" applyProtection="0"/>
    <xf numFmtId="0" fontId="102" fillId="109" borderId="0" applyNumberFormat="0" applyBorder="0" applyAlignment="0" applyProtection="0"/>
    <xf numFmtId="282"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282" fontId="2" fillId="33" borderId="0" applyNumberFormat="0" applyBorder="0" applyAlignment="0" applyProtection="0"/>
    <xf numFmtId="0" fontId="2" fillId="33" borderId="0" applyNumberFormat="0" applyBorder="0" applyAlignment="0" applyProtection="0"/>
    <xf numFmtId="282" fontId="280" fillId="88" borderId="0" applyNumberFormat="0" applyBorder="0" applyAlignment="0" applyProtection="0"/>
    <xf numFmtId="0" fontId="280" fillId="88" borderId="0" applyNumberFormat="0" applyBorder="0" applyAlignment="0" applyProtection="0"/>
    <xf numFmtId="0" fontId="102" fillId="110" borderId="0" applyNumberFormat="0" applyBorder="0" applyAlignment="0" applyProtection="0"/>
    <xf numFmtId="282"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282" fontId="2" fillId="37" borderId="0" applyNumberFormat="0" applyBorder="0" applyAlignment="0" applyProtection="0"/>
    <xf numFmtId="0" fontId="2" fillId="37" borderId="0" applyNumberFormat="0" applyBorder="0" applyAlignment="0" applyProtection="0"/>
    <xf numFmtId="282" fontId="280" fillId="48" borderId="0" applyNumberFormat="0" applyBorder="0" applyAlignment="0" applyProtection="0"/>
    <xf numFmtId="0" fontId="280" fillId="48" borderId="0" applyNumberFormat="0" applyBorder="0" applyAlignment="0" applyProtection="0"/>
    <xf numFmtId="0" fontId="102" fillId="45" borderId="0" applyNumberFormat="0" applyBorder="0" applyAlignment="0" applyProtection="0"/>
    <xf numFmtId="282"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282" fontId="2" fillId="41" borderId="0" applyNumberFormat="0" applyBorder="0" applyAlignment="0" applyProtection="0"/>
    <xf numFmtId="0" fontId="2" fillId="41" borderId="0" applyNumberFormat="0" applyBorder="0" applyAlignment="0" applyProtection="0"/>
    <xf numFmtId="282" fontId="280" fillId="49" borderId="0" applyNumberFormat="0" applyBorder="0" applyAlignment="0" applyProtection="0"/>
    <xf numFmtId="0" fontId="280" fillId="49" borderId="0" applyNumberFormat="0" applyBorder="0" applyAlignment="0" applyProtection="0"/>
    <xf numFmtId="0" fontId="102" fillId="50" borderId="0" applyNumberFormat="0" applyBorder="0" applyAlignment="0" applyProtection="0"/>
    <xf numFmtId="282" fontId="2" fillId="41" borderId="0" applyNumberFormat="0" applyBorder="0" applyAlignment="0" applyProtection="0"/>
    <xf numFmtId="0" fontId="2" fillId="41" borderId="0" applyNumberFormat="0" applyBorder="0" applyAlignment="0" applyProtection="0"/>
    <xf numFmtId="0" fontId="2" fillId="22" borderId="0" applyNumberFormat="0" applyBorder="0" applyAlignment="0" applyProtection="0"/>
    <xf numFmtId="282" fontId="2" fillId="22" borderId="0" applyNumberFormat="0" applyBorder="0" applyAlignment="0" applyProtection="0"/>
    <xf numFmtId="0" fontId="2" fillId="22" borderId="0" applyNumberFormat="0" applyBorder="0" applyAlignment="0" applyProtection="0"/>
    <xf numFmtId="282" fontId="280" fillId="71" borderId="0" applyNumberFormat="0" applyBorder="0" applyAlignment="0" applyProtection="0"/>
    <xf numFmtId="0" fontId="280" fillId="71" borderId="0" applyNumberFormat="0" applyBorder="0" applyAlignment="0" applyProtection="0"/>
    <xf numFmtId="0" fontId="102" fillId="111" borderId="0" applyNumberFormat="0" applyBorder="0" applyAlignment="0" applyProtection="0"/>
    <xf numFmtId="282"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282" fontId="2" fillId="26" borderId="0" applyNumberFormat="0" applyBorder="0" applyAlignment="0" applyProtection="0"/>
    <xf numFmtId="0" fontId="2" fillId="26" borderId="0" applyNumberFormat="0" applyBorder="0" applyAlignment="0" applyProtection="0"/>
    <xf numFmtId="282" fontId="280" fillId="51" borderId="0" applyNumberFormat="0" applyBorder="0" applyAlignment="0" applyProtection="0"/>
    <xf numFmtId="0" fontId="280" fillId="51" borderId="0" applyNumberFormat="0" applyBorder="0" applyAlignment="0" applyProtection="0"/>
    <xf numFmtId="0" fontId="102" fillId="74" borderId="0" applyNumberFormat="0" applyBorder="0" applyAlignment="0" applyProtection="0"/>
    <xf numFmtId="282"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282" fontId="2" fillId="30" borderId="0" applyNumberFormat="0" applyBorder="0" applyAlignment="0" applyProtection="0"/>
    <xf numFmtId="0" fontId="2" fillId="30" borderId="0" applyNumberFormat="0" applyBorder="0" applyAlignment="0" applyProtection="0"/>
    <xf numFmtId="282" fontId="280" fillId="84" borderId="0" applyNumberFormat="0" applyBorder="0" applyAlignment="0" applyProtection="0"/>
    <xf numFmtId="0" fontId="280" fillId="84" borderId="0" applyNumberFormat="0" applyBorder="0" applyAlignment="0" applyProtection="0"/>
    <xf numFmtId="0" fontId="102" fillId="100" borderId="0" applyNumberFormat="0" applyBorder="0" applyAlignment="0" applyProtection="0"/>
    <xf numFmtId="282"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282" fontId="2" fillId="34" borderId="0" applyNumberFormat="0" applyBorder="0" applyAlignment="0" applyProtection="0"/>
    <xf numFmtId="0" fontId="2" fillId="34" borderId="0" applyNumberFormat="0" applyBorder="0" applyAlignment="0" applyProtection="0"/>
    <xf numFmtId="282" fontId="280" fillId="71" borderId="0" applyNumberFormat="0" applyBorder="0" applyAlignment="0" applyProtection="0"/>
    <xf numFmtId="0" fontId="280" fillId="71" borderId="0" applyNumberFormat="0" applyBorder="0" applyAlignment="0" applyProtection="0"/>
    <xf numFmtId="0" fontId="102" fillId="112" borderId="0" applyNumberFormat="0" applyBorder="0" applyAlignment="0" applyProtection="0"/>
    <xf numFmtId="282" fontId="2" fillId="34" borderId="0" applyNumberFormat="0" applyBorder="0" applyAlignment="0" applyProtection="0"/>
    <xf numFmtId="0" fontId="2" fillId="34" borderId="0" applyNumberFormat="0" applyBorder="0" applyAlignment="0" applyProtection="0"/>
    <xf numFmtId="0" fontId="8" fillId="0" borderId="0"/>
    <xf numFmtId="0" fontId="2" fillId="38" borderId="0" applyNumberFormat="0" applyBorder="0" applyAlignment="0" applyProtection="0"/>
    <xf numFmtId="282" fontId="2" fillId="38" borderId="0" applyNumberFormat="0" applyBorder="0" applyAlignment="0" applyProtection="0"/>
    <xf numFmtId="0" fontId="2" fillId="38" borderId="0" applyNumberFormat="0" applyBorder="0" applyAlignment="0" applyProtection="0"/>
    <xf numFmtId="282" fontId="280" fillId="50" borderId="0" applyNumberFormat="0" applyBorder="0" applyAlignment="0" applyProtection="0"/>
    <xf numFmtId="0" fontId="280" fillId="50" borderId="0" applyNumberFormat="0" applyBorder="0" applyAlignment="0" applyProtection="0"/>
    <xf numFmtId="0" fontId="102" fillId="111" borderId="0" applyNumberFormat="0" applyBorder="0" applyAlignment="0" applyProtection="0"/>
    <xf numFmtId="282"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282" fontId="2" fillId="42" borderId="0" applyNumberFormat="0" applyBorder="0" applyAlignment="0" applyProtection="0"/>
    <xf numFmtId="0" fontId="2" fillId="42" borderId="0" applyNumberFormat="0" applyBorder="0" applyAlignment="0" applyProtection="0"/>
    <xf numFmtId="282" fontId="280" fillId="49" borderId="0" applyNumberFormat="0" applyBorder="0" applyAlignment="0" applyProtection="0"/>
    <xf numFmtId="0" fontId="280" fillId="49" borderId="0" applyNumberFormat="0" applyBorder="0" applyAlignment="0" applyProtection="0"/>
    <xf numFmtId="0" fontId="102" fillId="98" borderId="0" applyNumberFormat="0" applyBorder="0" applyAlignment="0" applyProtection="0"/>
    <xf numFmtId="282" fontId="2" fillId="42" borderId="0" applyNumberFormat="0" applyBorder="0" applyAlignment="0" applyProtection="0"/>
    <xf numFmtId="0" fontId="2" fillId="42" borderId="0" applyNumberFormat="0" applyBorder="0" applyAlignment="0" applyProtection="0"/>
    <xf numFmtId="282" fontId="104" fillId="56" borderId="0" applyNumberFormat="0" applyBorder="0" applyAlignment="0" applyProtection="0"/>
    <xf numFmtId="0" fontId="104" fillId="56" borderId="0" applyNumberFormat="0" applyBorder="0" applyAlignment="0" applyProtection="0"/>
    <xf numFmtId="0" fontId="262" fillId="111" borderId="0" applyNumberFormat="0" applyBorder="0" applyAlignment="0" applyProtection="0"/>
    <xf numFmtId="282" fontId="104" fillId="51" borderId="0" applyNumberFormat="0" applyBorder="0" applyAlignment="0" applyProtection="0"/>
    <xf numFmtId="0" fontId="262" fillId="113" borderId="0" applyNumberFormat="0" applyBorder="0" applyAlignment="0" applyProtection="0"/>
    <xf numFmtId="282" fontId="104" fillId="84" borderId="0" applyNumberFormat="0" applyBorder="0" applyAlignment="0" applyProtection="0"/>
    <xf numFmtId="0" fontId="104" fillId="84" borderId="0" applyNumberFormat="0" applyBorder="0" applyAlignment="0" applyProtection="0"/>
    <xf numFmtId="0" fontId="262" fillId="100" borderId="0" applyNumberFormat="0" applyBorder="0" applyAlignment="0" applyProtection="0"/>
    <xf numFmtId="0" fontId="2" fillId="0" borderId="0"/>
    <xf numFmtId="282" fontId="104" fillId="71" borderId="0" applyNumberFormat="0" applyBorder="0" applyAlignment="0" applyProtection="0"/>
    <xf numFmtId="0" fontId="104" fillId="71" borderId="0" applyNumberFormat="0" applyBorder="0" applyAlignment="0" applyProtection="0"/>
    <xf numFmtId="0" fontId="262" fillId="55" borderId="0" applyNumberFormat="0" applyBorder="0" applyAlignment="0" applyProtection="0"/>
    <xf numFmtId="282" fontId="104" fillId="56" borderId="0" applyNumberFormat="0" applyBorder="0" applyAlignment="0" applyProtection="0"/>
    <xf numFmtId="0" fontId="262" fillId="111" borderId="0" applyNumberFormat="0" applyBorder="0" applyAlignment="0" applyProtection="0"/>
    <xf numFmtId="282" fontId="104" fillId="49" borderId="0" applyNumberFormat="0" applyBorder="0" applyAlignment="0" applyProtection="0"/>
    <xf numFmtId="0" fontId="104" fillId="49" borderId="0" applyNumberFormat="0" applyBorder="0" applyAlignment="0" applyProtection="0"/>
    <xf numFmtId="0" fontId="262" fillId="114" borderId="0" applyNumberFormat="0" applyBorder="0" applyAlignment="0" applyProtection="0"/>
    <xf numFmtId="282" fontId="104" fillId="56" borderId="0" applyNumberFormat="0" applyBorder="0" applyAlignment="0" applyProtection="0"/>
    <xf numFmtId="0" fontId="104" fillId="56" borderId="0" applyNumberFormat="0" applyBorder="0" applyAlignment="0" applyProtection="0"/>
    <xf numFmtId="0" fontId="262" fillId="63" borderId="0" applyNumberFormat="0" applyBorder="0" applyAlignment="0" applyProtection="0"/>
    <xf numFmtId="282" fontId="104" fillId="63" borderId="0" applyNumberFormat="0" applyBorder="0" applyAlignment="0" applyProtection="0"/>
    <xf numFmtId="0" fontId="262" fillId="56" borderId="0" applyNumberFormat="0" applyBorder="0" applyAlignment="0" applyProtection="0"/>
    <xf numFmtId="282" fontId="104" fillId="66" borderId="0" applyNumberFormat="0" applyBorder="0" applyAlignment="0" applyProtection="0"/>
    <xf numFmtId="0" fontId="262" fillId="57" borderId="0" applyNumberFormat="0" applyBorder="0" applyAlignment="0" applyProtection="0"/>
    <xf numFmtId="282" fontId="104" fillId="97" borderId="0" applyNumberFormat="0" applyBorder="0" applyAlignment="0" applyProtection="0"/>
    <xf numFmtId="0" fontId="104" fillId="97" borderId="0" applyNumberFormat="0" applyBorder="0" applyAlignment="0" applyProtection="0"/>
    <xf numFmtId="0" fontId="262" fillId="115" borderId="0" applyNumberFormat="0" applyBorder="0" applyAlignment="0" applyProtection="0"/>
    <xf numFmtId="282" fontId="104" fillId="56" borderId="0" applyNumberFormat="0" applyBorder="0" applyAlignment="0" applyProtection="0"/>
    <xf numFmtId="0" fontId="262" fillId="63" borderId="0" applyNumberFormat="0" applyBorder="0" applyAlignment="0" applyProtection="0"/>
    <xf numFmtId="282" fontId="104" fillId="69" borderId="0" applyNumberFormat="0" applyBorder="0" applyAlignment="0" applyProtection="0"/>
    <xf numFmtId="0" fontId="262" fillId="114" borderId="0" applyNumberFormat="0" applyBorder="0" applyAlignment="0" applyProtection="0"/>
    <xf numFmtId="282" fontId="24" fillId="0" borderId="0" applyNumberFormat="0" applyFill="0" applyBorder="0" applyAlignment="0">
      <protection locked="0"/>
    </xf>
    <xf numFmtId="282" fontId="109" fillId="45" borderId="0" applyNumberFormat="0" applyBorder="0" applyAlignment="0" applyProtection="0"/>
    <xf numFmtId="0" fontId="263" fillId="51" borderId="0" applyNumberFormat="0" applyBorder="0" applyAlignment="0" applyProtection="0"/>
    <xf numFmtId="282" fontId="112" fillId="0" borderId="0" applyNumberFormat="0" applyFill="0" applyBorder="0" applyAlignment="0" applyProtection="0"/>
    <xf numFmtId="0" fontId="112" fillId="0" borderId="0" applyNumberFormat="0" applyFill="0" applyBorder="0" applyAlignment="0" applyProtection="0"/>
    <xf numFmtId="282" fontId="113" fillId="0" borderId="104" applyNumberFormat="0" applyFill="0" applyAlignment="0" applyProtection="0"/>
    <xf numFmtId="0" fontId="113" fillId="0" borderId="104" applyNumberFormat="0" applyFill="0" applyAlignment="0" applyProtection="0"/>
    <xf numFmtId="282" fontId="99" fillId="0" borderId="0"/>
    <xf numFmtId="0" fontId="99"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282"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282" fontId="114" fillId="0" borderId="0"/>
    <xf numFmtId="0" fontId="114" fillId="0" borderId="0"/>
    <xf numFmtId="0" fontId="94" fillId="0" borderId="0" applyFill="0" applyBorder="0" applyAlignment="0"/>
    <xf numFmtId="282" fontId="94" fillId="0" borderId="0" applyFill="0" applyBorder="0" applyAlignment="0"/>
    <xf numFmtId="0" fontId="94" fillId="0" borderId="0" applyFill="0" applyBorder="0" applyAlignment="0"/>
    <xf numFmtId="282" fontId="8" fillId="0" borderId="0">
      <alignment vertical="center"/>
    </xf>
    <xf numFmtId="0" fontId="8" fillId="0" borderId="0">
      <alignment vertical="center"/>
    </xf>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282" fontId="116" fillId="88" borderId="155" applyNumberFormat="0" applyAlignment="0" applyProtection="0"/>
    <xf numFmtId="0" fontId="116" fillId="88" borderId="155" applyNumberFormat="0" applyAlignment="0" applyProtection="0"/>
    <xf numFmtId="0" fontId="264" fillId="46" borderId="193" applyNumberFormat="0" applyAlignment="0" applyProtection="0"/>
    <xf numFmtId="0" fontId="116" fillId="71" borderId="155" applyNumberFormat="0" applyAlignment="0" applyProtection="0"/>
    <xf numFmtId="282" fontId="119" fillId="0" borderId="0">
      <alignment horizontal="centerContinuous" vertical="center" wrapText="1"/>
    </xf>
    <xf numFmtId="0" fontId="119" fillId="0" borderId="0">
      <alignment horizontal="centerContinuous" vertical="center" wrapText="1"/>
    </xf>
    <xf numFmtId="282" fontId="120" fillId="72" borderId="107" applyNumberFormat="0" applyAlignment="0" applyProtection="0"/>
    <xf numFmtId="0" fontId="120" fillId="72" borderId="107" applyNumberFormat="0" applyAlignment="0" applyProtection="0"/>
    <xf numFmtId="0" fontId="292" fillId="117" borderId="220" applyNumberFormat="0" applyAlignment="0" applyProtection="0"/>
    <xf numFmtId="0" fontId="120" fillId="72" borderId="107" applyNumberFormat="0" applyAlignment="0" applyProtection="0"/>
    <xf numFmtId="43" fontId="2" fillId="0" borderId="0" applyFont="0" applyFill="0" applyBorder="0" applyAlignment="0" applyProtection="0"/>
    <xf numFmtId="283" fontId="96" fillId="0" borderId="0"/>
    <xf numFmtId="283" fontId="96" fillId="0" borderId="0"/>
    <xf numFmtId="283" fontId="96" fillId="0" borderId="0"/>
    <xf numFmtId="283" fontId="96" fillId="0" borderId="0"/>
    <xf numFmtId="283" fontId="96" fillId="0" borderId="0"/>
    <xf numFmtId="283" fontId="96" fillId="0" borderId="0"/>
    <xf numFmtId="283" fontId="96" fillId="0" borderId="0"/>
    <xf numFmtId="283" fontId="96" fillId="0" borderId="0"/>
    <xf numFmtId="41" fontId="102" fillId="0" borderId="0" applyFont="0" applyFill="0" applyBorder="0" applyAlignment="0" applyProtection="0"/>
    <xf numFmtId="282" fontId="125" fillId="0" borderId="0" applyFont="0" applyFill="0" applyBorder="0" applyAlignment="0" applyProtection="0">
      <alignment horizontal="right"/>
    </xf>
    <xf numFmtId="0" fontId="125"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24"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75" fillId="0" borderId="0" applyFont="0" applyFill="0" applyBorder="0" applyAlignment="0" applyProtection="0"/>
    <xf numFmtId="43" fontId="175"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2"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2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2" fillId="0" borderId="0" applyFont="0" applyFill="0" applyBorder="0" applyAlignment="0" applyProtection="0"/>
    <xf numFmtId="4" fontId="281" fillId="0" borderId="0" applyFill="0" applyBorder="0" applyProtection="0">
      <alignment vertical="top"/>
    </xf>
    <xf numFmtId="2" fontId="8" fillId="0" borderId="0" applyFill="0" applyBorder="0" applyAlignment="0" applyProtection="0"/>
    <xf numFmtId="43" fontId="8" fillId="0" borderId="0" applyFont="0" applyFill="0" applyBorder="0" applyAlignment="0" applyProtection="0"/>
    <xf numFmtId="174" fontId="8" fillId="0" borderId="0" applyFill="0" applyBorder="0" applyProtection="0"/>
    <xf numFmtId="43" fontId="10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ill="0" applyBorder="0" applyAlignment="0" applyProtection="0"/>
    <xf numFmtId="43" fontId="1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102" fillId="0" borderId="0" applyFont="0" applyFill="0" applyBorder="0" applyAlignment="0" applyProtection="0"/>
    <xf numFmtId="43" fontId="9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24" fillId="0" borderId="0" applyFont="0" applyFill="0" applyBorder="0" applyAlignment="0" applyProtection="0"/>
    <xf numFmtId="43" fontId="282" fillId="0" borderId="0" applyFont="0" applyFill="0" applyBorder="0" applyAlignment="0" applyProtection="0"/>
    <xf numFmtId="43" fontId="1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08" fillId="0" borderId="0" applyFont="0" applyFill="0" applyBorder="0" applyAlignment="0" applyProtection="0"/>
    <xf numFmtId="43" fontId="2" fillId="0" borderId="0" applyFont="0" applyFill="0" applyBorder="0" applyAlignment="0" applyProtection="0"/>
    <xf numFmtId="43" fontId="10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19" fillId="0" borderId="0" applyFont="0" applyFill="0" applyBorder="0" applyAlignment="0" applyProtection="0"/>
    <xf numFmtId="43" fontId="175" fillId="0" borderId="0" applyFont="0" applyFill="0" applyBorder="0" applyAlignment="0" applyProtection="0"/>
    <xf numFmtId="43" fontId="8" fillId="0" borderId="0" applyFont="0" applyFill="0" applyBorder="0" applyAlignment="0" applyProtection="0"/>
    <xf numFmtId="43" fontId="17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0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28" fillId="0" borderId="0" applyFont="0" applyFill="0" applyBorder="0" applyAlignment="0" applyProtection="0"/>
    <xf numFmtId="43" fontId="283" fillId="0" borderId="0" applyFont="0" applyFill="0" applyBorder="0" applyAlignment="0" applyProtection="0"/>
    <xf numFmtId="43" fontId="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19" fillId="0" borderId="0" applyFont="0" applyFill="0" applyBorder="0" applyAlignment="0" applyProtection="0"/>
    <xf numFmtId="43" fontId="2" fillId="0" borderId="0" applyFont="0" applyFill="0" applyBorder="0" applyAlignment="0" applyProtection="0"/>
    <xf numFmtId="43" fontId="12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0" fontId="11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ill="0" applyBorder="0" applyAlignment="0" applyProtection="0"/>
    <xf numFmtId="282" fontId="129" fillId="0" borderId="0">
      <protection locked="0"/>
    </xf>
    <xf numFmtId="0" fontId="129" fillId="0" borderId="0">
      <protection locked="0"/>
    </xf>
    <xf numFmtId="0" fontId="284" fillId="0" borderId="0" applyNumberFormat="0" applyAlignment="0">
      <alignment horizontal="left"/>
    </xf>
    <xf numFmtId="282" fontId="284" fillId="0" borderId="0" applyNumberFormat="0" applyAlignment="0">
      <alignment horizontal="left"/>
    </xf>
    <xf numFmtId="0" fontId="284" fillId="0" borderId="0" applyNumberFormat="0" applyAlignment="0">
      <alignment horizontal="left"/>
    </xf>
    <xf numFmtId="42" fontId="102" fillId="0" borderId="0" applyFont="0" applyFill="0" applyBorder="0" applyAlignment="0" applyProtection="0"/>
    <xf numFmtId="221" fontId="134" fillId="76" borderId="108" applyFont="0" applyFill="0" applyBorder="0" applyAlignment="0" applyProtection="0"/>
    <xf numFmtId="221" fontId="134" fillId="76" borderId="108" applyFont="0" applyFill="0" applyBorder="0" applyAlignment="0" applyProtection="0"/>
    <xf numFmtId="221" fontId="134" fillId="76" borderId="108" applyFont="0" applyFill="0" applyBorder="0" applyAlignment="0" applyProtection="0"/>
    <xf numFmtId="282" fontId="125" fillId="0" borderId="0" applyFont="0" applyFill="0" applyBorder="0" applyAlignment="0" applyProtection="0">
      <alignment horizontal="right"/>
    </xf>
    <xf numFmtId="0" fontId="125" fillId="0" borderId="0" applyFont="0" applyFill="0" applyBorder="0" applyAlignment="0" applyProtection="0">
      <alignment horizontal="right"/>
    </xf>
    <xf numFmtId="44" fontId="102" fillId="0" borderId="0" applyFont="0" applyFill="0" applyBorder="0" applyAlignment="0" applyProtection="0"/>
    <xf numFmtId="44" fontId="8" fillId="0" borderId="0" applyFont="0" applyFill="0" applyBorder="0" applyAlignment="0" applyProtection="0"/>
    <xf numFmtId="44" fontId="47" fillId="0" borderId="0" applyFont="0" applyFill="0" applyBorder="0" applyAlignment="0" applyProtection="0"/>
    <xf numFmtId="44" fontId="102" fillId="0" borderId="0" applyFont="0" applyFill="0" applyBorder="0" applyAlignment="0" applyProtection="0"/>
    <xf numFmtId="44" fontId="175" fillId="0" borderId="0" applyFont="0" applyFill="0" applyBorder="0" applyAlignment="0" applyProtection="0"/>
    <xf numFmtId="44" fontId="2" fillId="0" borderId="0" applyFont="0" applyFill="0" applyBorder="0" applyAlignment="0" applyProtection="0"/>
    <xf numFmtId="44" fontId="17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102" fillId="0" borderId="0" applyFont="0" applyFill="0" applyBorder="0" applyAlignment="0" applyProtection="0"/>
    <xf numFmtId="44" fontId="2" fillId="0" borderId="0" applyFont="0" applyFill="0" applyBorder="0" applyAlignment="0" applyProtection="0"/>
    <xf numFmtId="44" fontId="119" fillId="0" borderId="0" applyFont="0" applyFill="0" applyBorder="0" applyAlignment="0" applyProtection="0"/>
    <xf numFmtId="44" fontId="27" fillId="0" borderId="0" applyFont="0" applyFill="0" applyBorder="0" applyAlignment="0" applyProtection="0"/>
    <xf numFmtId="44" fontId="8" fillId="0" borderId="0" applyFont="0" applyFill="0" applyBorder="0" applyAlignment="0" applyProtection="0"/>
    <xf numFmtId="44" fontId="17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8" fillId="0" borderId="0" applyFont="0" applyFill="0" applyBorder="0" applyAlignment="0" applyProtection="0"/>
    <xf numFmtId="44" fontId="108" fillId="0" borderId="0" applyFont="0" applyFill="0" applyBorder="0" applyAlignment="0" applyProtection="0"/>
    <xf numFmtId="44" fontId="108" fillId="0" borderId="0" applyFont="0" applyFill="0" applyBorder="0" applyAlignment="0" applyProtection="0"/>
    <xf numFmtId="44" fontId="108" fillId="0" borderId="0" applyFont="0" applyFill="0" applyBorder="0" applyAlignment="0" applyProtection="0"/>
    <xf numFmtId="44" fontId="2" fillId="0" borderId="0" applyFont="0" applyFill="0" applyBorder="0" applyAlignment="0" applyProtection="0"/>
    <xf numFmtId="282" fontId="8" fillId="0" borderId="0" applyFont="0" applyFill="0" applyBorder="0" applyAlignment="0" applyProtection="0"/>
    <xf numFmtId="0" fontId="8" fillId="0" borderId="0" applyFont="0" applyFill="0" applyBorder="0" applyAlignment="0" applyProtection="0"/>
    <xf numFmtId="174" fontId="8" fillId="0" borderId="0" applyFill="0" applyBorder="0" applyProtection="0"/>
    <xf numFmtId="282" fontId="125" fillId="0" borderId="0" applyFont="0" applyFill="0" applyBorder="0" applyAlignment="0" applyProtection="0"/>
    <xf numFmtId="0" fontId="125" fillId="0" borderId="0" applyFont="0" applyFill="0" applyBorder="0" applyAlignment="0" applyProtection="0"/>
    <xf numFmtId="282" fontId="125" fillId="0" borderId="109" applyNumberFormat="0" applyFont="0" applyFill="0" applyAlignment="0" applyProtection="0"/>
    <xf numFmtId="0" fontId="125" fillId="0" borderId="109" applyNumberFormat="0" applyFont="0" applyFill="0" applyAlignment="0" applyProtection="0"/>
    <xf numFmtId="0" fontId="285" fillId="0" borderId="0" applyNumberFormat="0" applyAlignment="0">
      <alignment horizontal="left"/>
    </xf>
    <xf numFmtId="282" fontId="285" fillId="0" borderId="0" applyNumberFormat="0" applyAlignment="0">
      <alignment horizontal="left"/>
    </xf>
    <xf numFmtId="0" fontId="285" fillId="0" borderId="0" applyNumberFormat="0" applyAlignment="0">
      <alignment horizontal="left"/>
    </xf>
    <xf numFmtId="231" fontId="94" fillId="0" borderId="0" applyFont="0" applyFill="0" applyBorder="0" applyAlignment="0" applyProtection="0"/>
    <xf numFmtId="0" fontId="278" fillId="0" borderId="0" applyNumberFormat="0" applyFill="0" applyBorder="0" applyAlignment="0" applyProtection="0"/>
    <xf numFmtId="282" fontId="278" fillId="0" borderId="0" applyNumberFormat="0" applyFill="0" applyBorder="0" applyAlignment="0" applyProtection="0"/>
    <xf numFmtId="0" fontId="278" fillId="0" borderId="0" applyNumberFormat="0" applyFill="0" applyBorder="0" applyAlignment="0" applyProtection="0"/>
    <xf numFmtId="282" fontId="140" fillId="0" borderId="0" applyNumberFormat="0" applyFill="0" applyBorder="0" applyAlignment="0" applyProtection="0"/>
    <xf numFmtId="0" fontId="140" fillId="0" borderId="0" applyNumberFormat="0" applyFill="0" applyBorder="0" applyAlignment="0" applyProtection="0"/>
    <xf numFmtId="0" fontId="293" fillId="0" borderId="0" applyNumberFormat="0" applyFill="0" applyBorder="0" applyAlignment="0" applyProtection="0"/>
    <xf numFmtId="0" fontId="140" fillId="0" borderId="0" applyNumberFormat="0" applyFill="0" applyBorder="0" applyAlignment="0" applyProtection="0"/>
    <xf numFmtId="2" fontId="8" fillId="0" borderId="0" applyFill="0" applyBorder="0" applyAlignment="0" applyProtection="0"/>
    <xf numFmtId="282" fontId="129" fillId="0" borderId="0">
      <protection locked="0"/>
    </xf>
    <xf numFmtId="0" fontId="129" fillId="0" borderId="0">
      <protection locked="0"/>
    </xf>
    <xf numFmtId="282" fontId="129" fillId="0" borderId="0">
      <protection locked="0"/>
    </xf>
    <xf numFmtId="282" fontId="129" fillId="0" borderId="0">
      <protection locked="0"/>
    </xf>
    <xf numFmtId="0" fontId="129" fillId="0" borderId="0">
      <protection locked="0"/>
    </xf>
    <xf numFmtId="282" fontId="143" fillId="0" borderId="0"/>
    <xf numFmtId="0" fontId="143" fillId="0" borderId="0"/>
    <xf numFmtId="282" fontId="144" fillId="0" borderId="0" applyFill="0" applyBorder="0" applyProtection="0">
      <alignment horizontal="left"/>
    </xf>
    <xf numFmtId="0" fontId="144" fillId="0" borderId="0" applyFill="0" applyBorder="0" applyProtection="0">
      <alignment horizontal="left"/>
    </xf>
    <xf numFmtId="282" fontId="147" fillId="46" borderId="0" applyNumberFormat="0" applyBorder="0" applyAlignment="0" applyProtection="0"/>
    <xf numFmtId="0" fontId="147" fillId="46" borderId="0" applyNumberFormat="0" applyBorder="0" applyAlignment="0" applyProtection="0"/>
    <xf numFmtId="0" fontId="294" fillId="111" borderId="0" applyNumberFormat="0" applyBorder="0" applyAlignment="0" applyProtection="0"/>
    <xf numFmtId="0" fontId="147" fillId="46" borderId="0" applyNumberFormat="0" applyBorder="0" applyAlignment="0" applyProtection="0"/>
    <xf numFmtId="282" fontId="125" fillId="0" borderId="0" applyFont="0" applyFill="0" applyBorder="0" applyAlignment="0" applyProtection="0">
      <alignment horizontal="right"/>
    </xf>
    <xf numFmtId="0" fontId="125" fillId="0" borderId="0" applyFont="0" applyFill="0" applyBorder="0" applyAlignment="0" applyProtection="0">
      <alignment horizontal="right"/>
    </xf>
    <xf numFmtId="282" fontId="152" fillId="0" borderId="0" applyProtection="0">
      <alignment horizontal="right"/>
    </xf>
    <xf numFmtId="0" fontId="152" fillId="0" borderId="0" applyProtection="0">
      <alignment horizontal="right"/>
    </xf>
    <xf numFmtId="282" fontId="28" fillId="0" borderId="111" applyNumberFormat="0" applyAlignment="0" applyProtection="0">
      <alignment horizontal="left" vertical="center"/>
    </xf>
    <xf numFmtId="0" fontId="28" fillId="0" borderId="111" applyNumberFormat="0" applyAlignment="0" applyProtection="0">
      <alignment horizontal="left" vertical="center"/>
    </xf>
    <xf numFmtId="282" fontId="28" fillId="0" borderId="112">
      <alignment horizontal="left" vertical="center"/>
    </xf>
    <xf numFmtId="282" fontId="28" fillId="0" borderId="112">
      <alignment horizontal="left" vertical="center"/>
    </xf>
    <xf numFmtId="0" fontId="28" fillId="0" borderId="112">
      <alignment horizontal="left" vertical="center"/>
    </xf>
    <xf numFmtId="282" fontId="28" fillId="0" borderId="112">
      <alignment horizontal="left" vertical="center"/>
    </xf>
    <xf numFmtId="0" fontId="28" fillId="0" borderId="112">
      <alignment horizontal="left" vertical="center"/>
    </xf>
    <xf numFmtId="282" fontId="28" fillId="0" borderId="112">
      <alignment horizontal="left" vertical="center"/>
    </xf>
    <xf numFmtId="0" fontId="28" fillId="0" borderId="112">
      <alignment horizontal="left" vertical="center"/>
    </xf>
    <xf numFmtId="0" fontId="90" fillId="0" borderId="95" applyNumberFormat="0" applyFill="0" applyAlignment="0" applyProtection="0"/>
    <xf numFmtId="282" fontId="90" fillId="0" borderId="95" applyNumberFormat="0" applyFill="0" applyAlignment="0" applyProtection="0"/>
    <xf numFmtId="0" fontId="90" fillId="0" borderId="95" applyNumberFormat="0" applyFill="0" applyAlignment="0" applyProtection="0"/>
    <xf numFmtId="282" fontId="286" fillId="0" borderId="221" applyNumberFormat="0" applyFill="0" applyAlignment="0" applyProtection="0"/>
    <xf numFmtId="0" fontId="286" fillId="0" borderId="221" applyNumberFormat="0" applyFill="0" applyAlignment="0" applyProtection="0"/>
    <xf numFmtId="0" fontId="295" fillId="0" borderId="222" applyNumberFormat="0" applyFill="0" applyAlignment="0" applyProtection="0"/>
    <xf numFmtId="0" fontId="91" fillId="0" borderId="96" applyNumberFormat="0" applyFill="0" applyAlignment="0" applyProtection="0"/>
    <xf numFmtId="282" fontId="91" fillId="0" borderId="96" applyNumberFormat="0" applyFill="0" applyAlignment="0" applyProtection="0"/>
    <xf numFmtId="0" fontId="91" fillId="0" borderId="96" applyNumberFormat="0" applyFill="0" applyAlignment="0" applyProtection="0"/>
    <xf numFmtId="282" fontId="287" fillId="0" borderId="114" applyNumberFormat="0" applyFill="0" applyAlignment="0" applyProtection="0"/>
    <xf numFmtId="0" fontId="287" fillId="0" borderId="114" applyNumberFormat="0" applyFill="0" applyAlignment="0" applyProtection="0"/>
    <xf numFmtId="0" fontId="296" fillId="0" borderId="223" applyNumberFormat="0" applyFill="0" applyAlignment="0" applyProtection="0"/>
    <xf numFmtId="0" fontId="92" fillId="0" borderId="97" applyNumberFormat="0" applyFill="0" applyAlignment="0" applyProtection="0"/>
    <xf numFmtId="282" fontId="92" fillId="0" borderId="97" applyNumberFormat="0" applyFill="0" applyAlignment="0" applyProtection="0"/>
    <xf numFmtId="0" fontId="92" fillId="0" borderId="97" applyNumberFormat="0" applyFill="0" applyAlignment="0" applyProtection="0"/>
    <xf numFmtId="282" fontId="288" fillId="0" borderId="224" applyNumberFormat="0" applyFill="0" applyAlignment="0" applyProtection="0"/>
    <xf numFmtId="0" fontId="288" fillId="0" borderId="224" applyNumberFormat="0" applyFill="0" applyAlignment="0" applyProtection="0"/>
    <xf numFmtId="0" fontId="290" fillId="0" borderId="225" applyNumberFormat="0" applyFill="0" applyAlignment="0" applyProtection="0"/>
    <xf numFmtId="0" fontId="92" fillId="0" borderId="0" applyNumberFormat="0" applyFill="0" applyBorder="0" applyAlignment="0" applyProtection="0"/>
    <xf numFmtId="282" fontId="92" fillId="0" borderId="0" applyNumberFormat="0" applyFill="0" applyBorder="0" applyAlignment="0" applyProtection="0"/>
    <xf numFmtId="0" fontId="92" fillId="0" borderId="0" applyNumberFormat="0" applyFill="0" applyBorder="0" applyAlignment="0" applyProtection="0"/>
    <xf numFmtId="282" fontId="288" fillId="0" borderId="0" applyNumberFormat="0" applyFill="0" applyBorder="0" applyAlignment="0" applyProtection="0"/>
    <xf numFmtId="0" fontId="288" fillId="0" borderId="0" applyNumberFormat="0" applyFill="0" applyBorder="0" applyAlignment="0" applyProtection="0"/>
    <xf numFmtId="0" fontId="290" fillId="0" borderId="0" applyNumberFormat="0" applyFill="0" applyBorder="0" applyAlignment="0" applyProtection="0"/>
    <xf numFmtId="282" fontId="96" fillId="0" borderId="0">
      <protection locked="0"/>
    </xf>
    <xf numFmtId="0" fontId="96" fillId="0" borderId="0">
      <protection locked="0"/>
    </xf>
    <xf numFmtId="282" fontId="96" fillId="0" borderId="0">
      <protection locked="0"/>
    </xf>
    <xf numFmtId="0" fontId="96" fillId="0" borderId="0">
      <protection locked="0"/>
    </xf>
    <xf numFmtId="282" fontId="24" fillId="0" borderId="116" applyNumberFormat="0" applyFill="0" applyAlignment="0" applyProtection="0"/>
    <xf numFmtId="0" fontId="24" fillId="0" borderId="116" applyNumberFormat="0" applyFill="0" applyAlignment="0" applyProtection="0"/>
    <xf numFmtId="0" fontId="291" fillId="0" borderId="0" applyNumberFormat="0" applyFill="0" applyBorder="0" applyAlignment="0" applyProtection="0">
      <alignment vertical="top"/>
      <protection locked="0"/>
    </xf>
    <xf numFmtId="0" fontId="291" fillId="0" borderId="0" applyNumberFormat="0" applyFill="0" applyBorder="0" applyAlignment="0" applyProtection="0">
      <alignment vertical="top"/>
      <protection locked="0"/>
    </xf>
    <xf numFmtId="0" fontId="291"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282" fontId="161" fillId="0" borderId="0">
      <alignment wrapText="1"/>
    </xf>
    <xf numFmtId="0" fontId="161" fillId="0" borderId="0">
      <alignment wrapText="1"/>
    </xf>
    <xf numFmtId="10" fontId="150" fillId="80" borderId="108" applyNumberFormat="0" applyBorder="0" applyAlignment="0" applyProtection="0"/>
    <xf numFmtId="10" fontId="150" fillId="80" borderId="108" applyNumberFormat="0" applyBorder="0" applyAlignment="0" applyProtection="0"/>
    <xf numFmtId="10" fontId="150" fillId="80" borderId="108" applyNumberFormat="0" applyBorder="0" applyAlignment="0" applyProtection="0"/>
    <xf numFmtId="10" fontId="150" fillId="80" borderId="108" applyNumberFormat="0" applyBorder="0" applyAlignment="0" applyProtection="0"/>
    <xf numFmtId="10" fontId="150" fillId="80" borderId="108" applyNumberFormat="0" applyBorder="0" applyAlignment="0" applyProtection="0"/>
    <xf numFmtId="10" fontId="150" fillId="80" borderId="108" applyNumberFormat="0" applyBorder="0" applyAlignment="0" applyProtection="0"/>
    <xf numFmtId="282"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282" fontId="163" fillId="49" borderId="155" applyNumberFormat="0" applyAlignment="0" applyProtection="0"/>
    <xf numFmtId="0" fontId="163" fillId="49" borderId="155" applyNumberFormat="0" applyAlignment="0" applyProtection="0"/>
    <xf numFmtId="0" fontId="297" fillId="105" borderId="193" applyNumberFormat="0" applyAlignment="0" applyProtection="0"/>
    <xf numFmtId="0" fontId="163" fillId="49" borderId="155" applyNumberFormat="0" applyAlignment="0" applyProtection="0"/>
    <xf numFmtId="282" fontId="24" fillId="0" borderId="0" applyNumberFormat="0" applyFill="0" applyBorder="0" applyAlignment="0">
      <protection locked="0"/>
    </xf>
    <xf numFmtId="0" fontId="24" fillId="0" borderId="0" applyNumberFormat="0" applyFill="0" applyBorder="0" applyAlignment="0">
      <protection locked="0"/>
    </xf>
    <xf numFmtId="0" fontId="150" fillId="10" borderId="0"/>
    <xf numFmtId="0" fontId="275" fillId="0" borderId="100" applyNumberFormat="0" applyFill="0" applyAlignment="0" applyProtection="0"/>
    <xf numFmtId="282" fontId="275" fillId="0" borderId="100" applyNumberFormat="0" applyFill="0" applyAlignment="0" applyProtection="0"/>
    <xf numFmtId="0" fontId="275" fillId="0" borderId="100" applyNumberFormat="0" applyFill="0" applyAlignment="0" applyProtection="0"/>
    <xf numFmtId="282" fontId="167" fillId="0" borderId="118" applyNumberFormat="0" applyFill="0" applyAlignment="0" applyProtection="0"/>
    <xf numFmtId="0" fontId="167" fillId="0" borderId="118" applyNumberFormat="0" applyFill="0" applyAlignment="0" applyProtection="0"/>
    <xf numFmtId="0" fontId="298" fillId="0" borderId="226" applyNumberFormat="0" applyFill="0" applyAlignment="0" applyProtection="0"/>
    <xf numFmtId="0" fontId="167" fillId="0" borderId="118" applyNumberFormat="0" applyFill="0" applyAlignment="0" applyProtection="0"/>
    <xf numFmtId="282" fontId="171" fillId="0" borderId="55"/>
    <xf numFmtId="0" fontId="171" fillId="0" borderId="55"/>
    <xf numFmtId="282" fontId="172" fillId="84" borderId="0" applyNumberFormat="0" applyBorder="0" applyAlignment="0" applyProtection="0"/>
    <xf numFmtId="0" fontId="172" fillId="84" borderId="0" applyNumberFormat="0" applyBorder="0" applyAlignment="0" applyProtection="0"/>
    <xf numFmtId="0" fontId="299" fillId="105" borderId="0" applyNumberFormat="0" applyBorder="0" applyAlignment="0" applyProtection="0"/>
    <xf numFmtId="0" fontId="172" fillId="84" borderId="0" applyNumberFormat="0" applyBorder="0" applyAlignment="0" applyProtection="0"/>
    <xf numFmtId="278" fontId="8" fillId="0" borderId="0"/>
    <xf numFmtId="0" fontId="8" fillId="0" borderId="0"/>
    <xf numFmtId="282" fontId="303" fillId="0" borderId="0"/>
    <xf numFmtId="0" fontId="303" fillId="0" borderId="0"/>
    <xf numFmtId="0" fontId="108" fillId="0" borderId="0"/>
    <xf numFmtId="0" fontId="259" fillId="0" borderId="0"/>
    <xf numFmtId="282" fontId="259" fillId="0" borderId="0"/>
    <xf numFmtId="0" fontId="259" fillId="0" borderId="0"/>
    <xf numFmtId="282" fontId="303" fillId="0" borderId="0"/>
    <xf numFmtId="0" fontId="303" fillId="0" borderId="0"/>
    <xf numFmtId="0" fontId="108" fillId="0" borderId="0"/>
    <xf numFmtId="282" fontId="303" fillId="0" borderId="0"/>
    <xf numFmtId="0" fontId="303" fillId="0" borderId="0"/>
    <xf numFmtId="0" fontId="108" fillId="0" borderId="0"/>
    <xf numFmtId="282" fontId="127" fillId="0" borderId="0"/>
    <xf numFmtId="0" fontId="127" fillId="0" borderId="0"/>
    <xf numFmtId="0" fontId="108" fillId="0" borderId="0"/>
    <xf numFmtId="282" fontId="8" fillId="0" borderId="0"/>
    <xf numFmtId="0" fontId="8" fillId="0" borderId="0"/>
    <xf numFmtId="0" fontId="108" fillId="0" borderId="0"/>
    <xf numFmtId="282" fontId="175" fillId="0" borderId="0"/>
    <xf numFmtId="0" fontId="175" fillId="0" borderId="0"/>
    <xf numFmtId="282" fontId="103" fillId="0" borderId="0"/>
    <xf numFmtId="0" fontId="103" fillId="0" borderId="0"/>
    <xf numFmtId="0" fontId="108" fillId="0" borderId="0"/>
    <xf numFmtId="0" fontId="2" fillId="0" borderId="0"/>
    <xf numFmtId="0" fontId="8" fillId="0" borderId="0"/>
    <xf numFmtId="282" fontId="8" fillId="0" borderId="0"/>
    <xf numFmtId="0" fontId="8" fillId="0" borderId="0"/>
    <xf numFmtId="0" fontId="2" fillId="0" borderId="0"/>
    <xf numFmtId="0" fontId="2" fillId="0" borderId="0"/>
    <xf numFmtId="0" fontId="2" fillId="0" borderId="0"/>
    <xf numFmtId="0" fontId="108" fillId="0" borderId="0"/>
    <xf numFmtId="0" fontId="94" fillId="0" borderId="0"/>
    <xf numFmtId="0" fontId="102" fillId="0" borderId="0"/>
    <xf numFmtId="254" fontId="8" fillId="0" borderId="0"/>
    <xf numFmtId="0" fontId="2" fillId="0" borderId="0"/>
    <xf numFmtId="0" fontId="8" fillId="0" borderId="0"/>
    <xf numFmtId="282" fontId="8" fillId="0" borderId="0"/>
    <xf numFmtId="0" fontId="8" fillId="0" borderId="0"/>
    <xf numFmtId="282" fontId="103" fillId="0" borderId="0"/>
    <xf numFmtId="0" fontId="103" fillId="0" borderId="0"/>
    <xf numFmtId="282" fontId="175" fillId="0" borderId="0"/>
    <xf numFmtId="0" fontId="175" fillId="0" borderId="0"/>
    <xf numFmtId="37" fontId="27" fillId="0" borderId="0"/>
    <xf numFmtId="284" fontId="8" fillId="0" borderId="0"/>
    <xf numFmtId="0" fontId="8" fillId="0" borderId="0"/>
    <xf numFmtId="0" fontId="8" fillId="0" borderId="0"/>
    <xf numFmtId="0" fontId="102" fillId="0" borderId="0"/>
    <xf numFmtId="0" fontId="8" fillId="0" borderId="0"/>
    <xf numFmtId="282" fontId="103" fillId="0" borderId="0"/>
    <xf numFmtId="0" fontId="103" fillId="0" borderId="0"/>
    <xf numFmtId="0" fontId="8" fillId="0" borderId="0"/>
    <xf numFmtId="284" fontId="8" fillId="0" borderId="0"/>
    <xf numFmtId="0" fontId="102" fillId="0" borderId="0"/>
    <xf numFmtId="267" fontId="2" fillId="0" borderId="0"/>
    <xf numFmtId="282" fontId="8" fillId="0" borderId="0"/>
    <xf numFmtId="0" fontId="8" fillId="0" borderId="0"/>
    <xf numFmtId="0" fontId="2" fillId="0" borderId="0"/>
    <xf numFmtId="282" fontId="8" fillId="0" borderId="0"/>
    <xf numFmtId="0" fontId="8" fillId="0" borderId="0"/>
    <xf numFmtId="0" fontId="2" fillId="0" borderId="0"/>
    <xf numFmtId="282" fontId="2" fillId="0" borderId="0"/>
    <xf numFmtId="0" fontId="2" fillId="0" borderId="0"/>
    <xf numFmtId="0" fontId="103" fillId="0" borderId="0"/>
    <xf numFmtId="282" fontId="103" fillId="0" borderId="0"/>
    <xf numFmtId="0" fontId="103" fillId="0" borderId="0"/>
    <xf numFmtId="0" fontId="8" fillId="0" borderId="0"/>
    <xf numFmtId="0" fontId="8" fillId="0" borderId="0"/>
    <xf numFmtId="0" fontId="27" fillId="0" borderId="0"/>
    <xf numFmtId="0" fontId="2" fillId="0" borderId="0"/>
    <xf numFmtId="0" fontId="175" fillId="0" borderId="0"/>
    <xf numFmtId="282" fontId="175" fillId="0" borderId="0"/>
    <xf numFmtId="0" fontId="175" fillId="0" borderId="0"/>
    <xf numFmtId="0" fontId="47" fillId="0" borderId="0"/>
    <xf numFmtId="0" fontId="8" fillId="0" borderId="0"/>
    <xf numFmtId="0" fontId="8" fillId="0" borderId="0"/>
    <xf numFmtId="0" fontId="2" fillId="0" borderId="0"/>
    <xf numFmtId="0" fontId="8" fillId="0" borderId="0"/>
    <xf numFmtId="282" fontId="2" fillId="0" borderId="0"/>
    <xf numFmtId="0" fontId="8" fillId="0" borderId="0"/>
    <xf numFmtId="0" fontId="8" fillId="0" borderId="0"/>
    <xf numFmtId="0" fontId="8" fillId="0" borderId="0"/>
    <xf numFmtId="0" fontId="8" fillId="0" borderId="0"/>
    <xf numFmtId="0" fontId="2" fillId="0" borderId="0"/>
    <xf numFmtId="0" fontId="175" fillId="0" borderId="0"/>
    <xf numFmtId="0" fontId="8" fillId="0" borderId="0"/>
    <xf numFmtId="0" fontId="8" fillId="0" borderId="0"/>
    <xf numFmtId="0" fontId="2" fillId="0" borderId="0"/>
    <xf numFmtId="282" fontId="175" fillId="0" borderId="0"/>
    <xf numFmtId="0" fontId="8" fillId="0" borderId="0"/>
    <xf numFmtId="0" fontId="175" fillId="0" borderId="0"/>
    <xf numFmtId="0" fontId="8" fillId="0" borderId="0"/>
    <xf numFmtId="0" fontId="2" fillId="0" borderId="0"/>
    <xf numFmtId="282" fontId="175" fillId="0" borderId="0"/>
    <xf numFmtId="0" fontId="175" fillId="0" borderId="0"/>
    <xf numFmtId="0" fontId="2" fillId="0" borderId="0"/>
    <xf numFmtId="282" fontId="175" fillId="0" borderId="0"/>
    <xf numFmtId="0" fontId="175" fillId="0" borderId="0"/>
    <xf numFmtId="0" fontId="8" fillId="0" borderId="0"/>
    <xf numFmtId="0" fontId="175" fillId="0" borderId="0"/>
    <xf numFmtId="282" fontId="175" fillId="0" borderId="0"/>
    <xf numFmtId="0" fontId="175" fillId="0" borderId="0"/>
    <xf numFmtId="0" fontId="175" fillId="0" borderId="0"/>
    <xf numFmtId="282" fontId="175" fillId="0" borderId="0"/>
    <xf numFmtId="0" fontId="175" fillId="0" borderId="0"/>
    <xf numFmtId="0" fontId="175" fillId="0" borderId="0"/>
    <xf numFmtId="282" fontId="175" fillId="0" borderId="0"/>
    <xf numFmtId="0" fontId="175" fillId="0" borderId="0"/>
    <xf numFmtId="0" fontId="175" fillId="0" borderId="0"/>
    <xf numFmtId="282" fontId="175" fillId="0" borderId="0"/>
    <xf numFmtId="0" fontId="175" fillId="0" borderId="0"/>
    <xf numFmtId="0" fontId="102" fillId="0" borderId="0"/>
    <xf numFmtId="0" fontId="8" fillId="0" borderId="0"/>
    <xf numFmtId="0" fontId="27" fillId="0" borderId="0"/>
    <xf numFmtId="0" fontId="47" fillId="0" borderId="0"/>
    <xf numFmtId="282" fontId="8" fillId="0" borderId="0"/>
    <xf numFmtId="0" fontId="8" fillId="0" borderId="0"/>
    <xf numFmtId="37" fontId="27" fillId="0" borderId="0"/>
    <xf numFmtId="282" fontId="8" fillId="0" borderId="0"/>
    <xf numFmtId="0" fontId="8" fillId="0" borderId="0"/>
    <xf numFmtId="282" fontId="8" fillId="0" borderId="0"/>
    <xf numFmtId="0" fontId="8" fillId="0" borderId="0"/>
    <xf numFmtId="0" fontId="2" fillId="0" borderId="0"/>
    <xf numFmtId="282" fontId="8" fillId="0" borderId="0"/>
    <xf numFmtId="0" fontId="8" fillId="0" borderId="0"/>
    <xf numFmtId="0" fontId="47" fillId="0" borderId="0"/>
    <xf numFmtId="282" fontId="8" fillId="0" borderId="0"/>
    <xf numFmtId="0" fontId="8" fillId="0" borderId="0"/>
    <xf numFmtId="0" fontId="8" fillId="0" borderId="0"/>
    <xf numFmtId="254" fontId="8" fillId="0" borderId="0"/>
    <xf numFmtId="0" fontId="102" fillId="0" borderId="0"/>
    <xf numFmtId="0" fontId="102" fillId="0" borderId="0"/>
    <xf numFmtId="0" fontId="102" fillId="0" borderId="0"/>
    <xf numFmtId="282" fontId="8"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282" fontId="8" fillId="0" borderId="0"/>
    <xf numFmtId="0" fontId="8" fillId="0" borderId="0"/>
    <xf numFmtId="0" fontId="102" fillId="0" borderId="0"/>
    <xf numFmtId="0" fontId="102" fillId="0" borderId="0"/>
    <xf numFmtId="0" fontId="102" fillId="0" borderId="0"/>
    <xf numFmtId="0" fontId="102" fillId="0" borderId="0"/>
    <xf numFmtId="0" fontId="102" fillId="0" borderId="0"/>
    <xf numFmtId="282" fontId="8"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282" fontId="8" fillId="0" borderId="0"/>
    <xf numFmtId="0" fontId="8"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94"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 fillId="0" borderId="0"/>
    <xf numFmtId="282" fontId="8" fillId="0" borderId="0"/>
    <xf numFmtId="0" fontId="8" fillId="0" borderId="0"/>
    <xf numFmtId="0" fontId="102" fillId="0" borderId="0"/>
    <xf numFmtId="0" fontId="102" fillId="0" borderId="0"/>
    <xf numFmtId="0" fontId="102" fillId="0" borderId="0"/>
    <xf numFmtId="0" fontId="102" fillId="0" borderId="0"/>
    <xf numFmtId="0" fontId="282" fillId="0" borderId="0"/>
    <xf numFmtId="282" fontId="8" fillId="0" borderId="0"/>
    <xf numFmtId="282" fontId="8" fillId="0" borderId="0"/>
    <xf numFmtId="0" fontId="102" fillId="0" borderId="0"/>
    <xf numFmtId="282" fontId="8" fillId="0" borderId="0"/>
    <xf numFmtId="0" fontId="8" fillId="0" borderId="0"/>
    <xf numFmtId="282" fontId="303" fillId="0" borderId="0"/>
    <xf numFmtId="0" fontId="303" fillId="0" borderId="0"/>
    <xf numFmtId="0" fontId="119" fillId="0" borderId="0"/>
    <xf numFmtId="0" fontId="281" fillId="0" borderId="0"/>
    <xf numFmtId="282" fontId="259" fillId="0" borderId="0"/>
    <xf numFmtId="0" fontId="259" fillId="0" borderId="0"/>
    <xf numFmtId="0" fontId="2" fillId="0" borderId="0"/>
    <xf numFmtId="0" fontId="2" fillId="0" borderId="0"/>
    <xf numFmtId="0" fontId="2" fillId="0" borderId="0"/>
    <xf numFmtId="282" fontId="2" fillId="0" borderId="0"/>
    <xf numFmtId="0" fontId="2" fillId="0" borderId="0"/>
    <xf numFmtId="0" fontId="2" fillId="0" borderId="0"/>
    <xf numFmtId="282" fontId="102" fillId="0" borderId="0"/>
    <xf numFmtId="0" fontId="102" fillId="0" borderId="0"/>
    <xf numFmtId="0" fontId="2" fillId="0" borderId="0"/>
    <xf numFmtId="0" fontId="2" fillId="0" borderId="0"/>
    <xf numFmtId="0" fontId="102" fillId="0" borderId="0"/>
    <xf numFmtId="0" fontId="2" fillId="0" borderId="0"/>
    <xf numFmtId="282" fontId="303" fillId="0" borderId="0"/>
    <xf numFmtId="0" fontId="303" fillId="0" borderId="0"/>
    <xf numFmtId="0" fontId="2" fillId="0" borderId="0"/>
    <xf numFmtId="282" fontId="175" fillId="0" borderId="0"/>
    <xf numFmtId="0" fontId="175" fillId="0" borderId="0"/>
    <xf numFmtId="0" fontId="2" fillId="0" borderId="0"/>
    <xf numFmtId="0" fontId="8" fillId="0" borderId="0"/>
    <xf numFmtId="0" fontId="8" fillId="0" borderId="0"/>
    <xf numFmtId="0" fontId="8" fillId="0" borderId="0"/>
    <xf numFmtId="0" fontId="2" fillId="0" borderId="0"/>
    <xf numFmtId="0" fontId="2" fillId="0" borderId="0"/>
    <xf numFmtId="282" fontId="8" fillId="0" borderId="0"/>
    <xf numFmtId="0" fontId="8" fillId="0" borderId="0"/>
    <xf numFmtId="0" fontId="2" fillId="0" borderId="0"/>
    <xf numFmtId="0" fontId="2" fillId="0" borderId="0"/>
    <xf numFmtId="0" fontId="102" fillId="0" borderId="0"/>
    <xf numFmtId="0" fontId="2" fillId="0" borderId="0"/>
    <xf numFmtId="282" fontId="303" fillId="0" borderId="0"/>
    <xf numFmtId="0" fontId="303" fillId="0" borderId="0"/>
    <xf numFmtId="0" fontId="8" fillId="0" borderId="0"/>
    <xf numFmtId="0" fontId="2" fillId="0" borderId="0"/>
    <xf numFmtId="282" fontId="303" fillId="0" borderId="0"/>
    <xf numFmtId="0" fontId="303" fillId="0" borderId="0"/>
    <xf numFmtId="0" fontId="8" fillId="0" borderId="0"/>
    <xf numFmtId="0" fontId="2" fillId="0" borderId="0"/>
    <xf numFmtId="282" fontId="303" fillId="0" borderId="0"/>
    <xf numFmtId="0" fontId="303" fillId="0" borderId="0"/>
    <xf numFmtId="0" fontId="175" fillId="0" borderId="0"/>
    <xf numFmtId="282" fontId="303" fillId="0" borderId="0"/>
    <xf numFmtId="0" fontId="303" fillId="0" borderId="0"/>
    <xf numFmtId="0" fontId="175" fillId="0" borderId="0"/>
    <xf numFmtId="282" fontId="303" fillId="0" borderId="0"/>
    <xf numFmtId="0" fontId="303" fillId="0" borderId="0"/>
    <xf numFmtId="0" fontId="2" fillId="0" borderId="0"/>
    <xf numFmtId="282" fontId="303" fillId="0" borderId="0"/>
    <xf numFmtId="0" fontId="303" fillId="0" borderId="0"/>
    <xf numFmtId="0" fontId="102" fillId="0" borderId="0"/>
    <xf numFmtId="282" fontId="8" fillId="0" borderId="0"/>
    <xf numFmtId="0" fontId="8" fillId="0" borderId="0"/>
    <xf numFmtId="0" fontId="2" fillId="0" borderId="0"/>
    <xf numFmtId="0" fontId="2" fillId="0" borderId="0"/>
    <xf numFmtId="0" fontId="2" fillId="0" borderId="0"/>
    <xf numFmtId="0" fontId="175" fillId="0" borderId="0"/>
    <xf numFmtId="282" fontId="8" fillId="0" borderId="0"/>
    <xf numFmtId="0" fontId="8" fillId="0" borderId="0"/>
    <xf numFmtId="282" fontId="8" fillId="0" borderId="0"/>
    <xf numFmtId="0" fontId="8" fillId="0" borderId="0"/>
    <xf numFmtId="0" fontId="177" fillId="0" borderId="0"/>
    <xf numFmtId="282" fontId="8" fillId="0" borderId="0"/>
    <xf numFmtId="0" fontId="8" fillId="0" borderId="0"/>
    <xf numFmtId="282" fontId="8" fillId="0" borderId="0"/>
    <xf numFmtId="0" fontId="8" fillId="0" borderId="0"/>
    <xf numFmtId="0" fontId="8" fillId="0" borderId="0"/>
    <xf numFmtId="282" fontId="8" fillId="0" borderId="0"/>
    <xf numFmtId="0" fontId="8" fillId="0" borderId="0"/>
    <xf numFmtId="0" fontId="8" fillId="0" borderId="0"/>
    <xf numFmtId="282" fontId="8" fillId="0" borderId="0"/>
    <xf numFmtId="0" fontId="8" fillId="0" borderId="0"/>
    <xf numFmtId="0" fontId="8" fillId="0" borderId="0"/>
    <xf numFmtId="282" fontId="8" fillId="0" borderId="0"/>
    <xf numFmtId="0" fontId="8" fillId="0" borderId="0"/>
    <xf numFmtId="0" fontId="8" fillId="0" borderId="0"/>
    <xf numFmtId="282" fontId="8" fillId="0" borderId="0"/>
    <xf numFmtId="0" fontId="8" fillId="0" borderId="0"/>
    <xf numFmtId="0" fontId="2" fillId="0" borderId="0"/>
    <xf numFmtId="282" fontId="8" fillId="0" borderId="0"/>
    <xf numFmtId="0" fontId="8" fillId="0" borderId="0"/>
    <xf numFmtId="0" fontId="2" fillId="0" borderId="0"/>
    <xf numFmtId="282" fontId="2" fillId="0" borderId="0"/>
    <xf numFmtId="0" fontId="2" fillId="0" borderId="0"/>
    <xf numFmtId="0" fontId="102" fillId="0" borderId="0"/>
    <xf numFmtId="282" fontId="102" fillId="0" borderId="0"/>
    <xf numFmtId="0" fontId="102" fillId="0" borderId="0"/>
    <xf numFmtId="282" fontId="8" fillId="0" borderId="0"/>
    <xf numFmtId="0" fontId="8" fillId="0" borderId="0"/>
    <xf numFmtId="0" fontId="175" fillId="0" borderId="0"/>
    <xf numFmtId="282" fontId="2" fillId="0" borderId="0"/>
    <xf numFmtId="0" fontId="2" fillId="0" borderId="0"/>
    <xf numFmtId="0" fontId="175" fillId="0" borderId="0"/>
    <xf numFmtId="282" fontId="2" fillId="0" borderId="0"/>
    <xf numFmtId="0" fontId="2" fillId="0" borderId="0"/>
    <xf numFmtId="0" fontId="2" fillId="0" borderId="0"/>
    <xf numFmtId="282" fontId="2" fillId="0" borderId="0"/>
    <xf numFmtId="0" fontId="2" fillId="0" borderId="0"/>
    <xf numFmtId="0" fontId="2" fillId="0" borderId="0"/>
    <xf numFmtId="282" fontId="2" fillId="0" borderId="0"/>
    <xf numFmtId="0" fontId="2" fillId="0" borderId="0"/>
    <xf numFmtId="0" fontId="2" fillId="0" borderId="0"/>
    <xf numFmtId="282" fontId="2" fillId="0" borderId="0"/>
    <xf numFmtId="0" fontId="2" fillId="0" borderId="0"/>
    <xf numFmtId="0" fontId="2" fillId="0" borderId="0"/>
    <xf numFmtId="282" fontId="2" fillId="0" borderId="0"/>
    <xf numFmtId="0" fontId="2" fillId="0" borderId="0"/>
    <xf numFmtId="0" fontId="2" fillId="0" borderId="0"/>
    <xf numFmtId="282" fontId="2" fillId="0" borderId="0"/>
    <xf numFmtId="0" fontId="2" fillId="0" borderId="0"/>
    <xf numFmtId="0" fontId="2" fillId="0" borderId="0"/>
    <xf numFmtId="282" fontId="2" fillId="0" borderId="0"/>
    <xf numFmtId="0" fontId="2" fillId="0" borderId="0"/>
    <xf numFmtId="0" fontId="2" fillId="0" borderId="0"/>
    <xf numFmtId="0" fontId="280" fillId="0" borderId="0"/>
    <xf numFmtId="282" fontId="280" fillId="0" borderId="0"/>
    <xf numFmtId="0" fontId="280" fillId="0" borderId="0"/>
    <xf numFmtId="282" fontId="8" fillId="0" borderId="0"/>
    <xf numFmtId="0" fontId="8" fillId="0" borderId="0"/>
    <xf numFmtId="0" fontId="2" fillId="0" borderId="0"/>
    <xf numFmtId="282" fontId="8" fillId="0" borderId="0"/>
    <xf numFmtId="0" fontId="8" fillId="0" borderId="0"/>
    <xf numFmtId="0" fontId="175" fillId="0" borderId="0"/>
    <xf numFmtId="0" fontId="175" fillId="0" borderId="0"/>
    <xf numFmtId="43" fontId="2" fillId="0" borderId="0" applyFont="0" applyFill="0" applyBorder="0" applyAlignment="0" applyProtection="0"/>
    <xf numFmtId="282" fontId="8" fillId="0" borderId="0"/>
    <xf numFmtId="0" fontId="8" fillId="0" borderId="0"/>
    <xf numFmtId="282" fontId="8" fillId="0" borderId="0"/>
    <xf numFmtId="0" fontId="8" fillId="0" borderId="0"/>
    <xf numFmtId="282" fontId="8" fillId="0" borderId="0"/>
    <xf numFmtId="0" fontId="8" fillId="0" borderId="0"/>
    <xf numFmtId="282" fontId="8" fillId="0" borderId="0"/>
    <xf numFmtId="0" fontId="8" fillId="0" borderId="0"/>
    <xf numFmtId="0" fontId="2" fillId="0" borderId="0"/>
    <xf numFmtId="282" fontId="2" fillId="0" borderId="0"/>
    <xf numFmtId="0" fontId="2" fillId="0" borderId="0"/>
    <xf numFmtId="282" fontId="2" fillId="0" borderId="0"/>
    <xf numFmtId="282" fontId="2" fillId="0" borderId="0"/>
    <xf numFmtId="0" fontId="8" fillId="0" borderId="0">
      <alignment vertical="top"/>
    </xf>
    <xf numFmtId="37" fontId="27" fillId="88" borderId="0"/>
    <xf numFmtId="0" fontId="2" fillId="0" borderId="0"/>
    <xf numFmtId="0" fontId="2" fillId="0" borderId="0"/>
    <xf numFmtId="0" fontId="2" fillId="0" borderId="0"/>
    <xf numFmtId="282" fontId="102" fillId="0" borderId="0"/>
    <xf numFmtId="0" fontId="102" fillId="0" borderId="0"/>
    <xf numFmtId="0" fontId="175" fillId="0" borderId="0"/>
    <xf numFmtId="0" fontId="175" fillId="0" borderId="0"/>
    <xf numFmtId="282" fontId="119" fillId="0" borderId="0"/>
    <xf numFmtId="0" fontId="119" fillId="0" borderId="0"/>
    <xf numFmtId="0" fontId="2" fillId="0" borderId="0"/>
    <xf numFmtId="282" fontId="119" fillId="0" borderId="0"/>
    <xf numFmtId="0" fontId="175" fillId="0" borderId="0"/>
    <xf numFmtId="0" fontId="119" fillId="0" borderId="0"/>
    <xf numFmtId="0" fontId="175" fillId="0" borderId="0"/>
    <xf numFmtId="0" fontId="175" fillId="0" borderId="0"/>
    <xf numFmtId="0" fontId="2" fillId="0" borderId="0"/>
    <xf numFmtId="282" fontId="47" fillId="0" borderId="0"/>
    <xf numFmtId="0" fontId="47" fillId="0" borderId="0"/>
    <xf numFmtId="0" fontId="108" fillId="0" borderId="0"/>
    <xf numFmtId="0" fontId="8" fillId="0" borderId="0"/>
    <xf numFmtId="0" fontId="175" fillId="0" borderId="0"/>
    <xf numFmtId="0" fontId="108" fillId="0" borderId="0"/>
    <xf numFmtId="37" fontId="102" fillId="0" borderId="0"/>
    <xf numFmtId="282" fontId="2" fillId="0" borderId="0"/>
    <xf numFmtId="0" fontId="2" fillId="0" borderId="0"/>
    <xf numFmtId="0" fontId="2" fillId="0" borderId="0"/>
    <xf numFmtId="0" fontId="8" fillId="0" borderId="0"/>
    <xf numFmtId="0" fontId="2" fillId="0" borderId="0"/>
    <xf numFmtId="0" fontId="2" fillId="0" borderId="0"/>
    <xf numFmtId="0" fontId="8" fillId="0" borderId="0"/>
    <xf numFmtId="282"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2" fillId="0" borderId="0"/>
    <xf numFmtId="0" fontId="8" fillId="0" borderId="0"/>
    <xf numFmtId="282" fontId="47" fillId="0" borderId="0"/>
    <xf numFmtId="0" fontId="2" fillId="0" borderId="0"/>
    <xf numFmtId="0" fontId="47" fillId="0" borderId="0"/>
    <xf numFmtId="0" fontId="2" fillId="0" borderId="0"/>
    <xf numFmtId="0" fontId="2" fillId="0" borderId="0"/>
    <xf numFmtId="0" fontId="2" fillId="0" borderId="0"/>
    <xf numFmtId="0" fontId="8" fillId="0" borderId="0"/>
    <xf numFmtId="0" fontId="8" fillId="0" borderId="0"/>
    <xf numFmtId="282" fontId="175" fillId="0" borderId="0"/>
    <xf numFmtId="0" fontId="175" fillId="0" borderId="0"/>
    <xf numFmtId="0" fontId="2" fillId="0" borderId="0"/>
    <xf numFmtId="0" fontId="175" fillId="0" borderId="0"/>
    <xf numFmtId="282" fontId="175" fillId="0" borderId="0"/>
    <xf numFmtId="0" fontId="175" fillId="0" borderId="0"/>
    <xf numFmtId="0" fontId="2" fillId="0" borderId="0"/>
    <xf numFmtId="0" fontId="175" fillId="0" borderId="0"/>
    <xf numFmtId="282" fontId="175" fillId="0" borderId="0"/>
    <xf numFmtId="0" fontId="175" fillId="0" borderId="0"/>
    <xf numFmtId="0" fontId="259" fillId="0" borderId="0"/>
    <xf numFmtId="282" fontId="259" fillId="0" borderId="0"/>
    <xf numFmtId="0" fontId="259" fillId="0" borderId="0"/>
    <xf numFmtId="282" fontId="303" fillId="0" borderId="0"/>
    <xf numFmtId="0" fontId="303" fillId="0" borderId="0"/>
    <xf numFmtId="0" fontId="119" fillId="0" borderId="0"/>
    <xf numFmtId="0" fontId="8" fillId="0" borderId="0"/>
    <xf numFmtId="0" fontId="128" fillId="0" borderId="0"/>
    <xf numFmtId="0" fontId="289" fillId="0" borderId="0"/>
    <xf numFmtId="0" fontId="8" fillId="0" borderId="0"/>
    <xf numFmtId="282" fontId="175" fillId="0" borderId="0"/>
    <xf numFmtId="0" fontId="8" fillId="0" borderId="0"/>
    <xf numFmtId="0" fontId="175" fillId="0" borderId="0"/>
    <xf numFmtId="0" fontId="8" fillId="0" borderId="0"/>
    <xf numFmtId="282" fontId="103" fillId="0" borderId="0"/>
    <xf numFmtId="0" fontId="103" fillId="0" borderId="0"/>
    <xf numFmtId="0" fontId="8" fillId="0" borderId="0"/>
    <xf numFmtId="282" fontId="259" fillId="0" borderId="0"/>
    <xf numFmtId="0" fontId="259" fillId="0" borderId="0"/>
    <xf numFmtId="282" fontId="2" fillId="0" borderId="0"/>
    <xf numFmtId="0" fontId="175" fillId="0" borderId="0"/>
    <xf numFmtId="0" fontId="2" fillId="0" borderId="0"/>
    <xf numFmtId="0" fontId="175" fillId="0" borderId="0"/>
    <xf numFmtId="0" fontId="289" fillId="0" borderId="0"/>
    <xf numFmtId="0" fontId="175" fillId="0" borderId="0"/>
    <xf numFmtId="282" fontId="259" fillId="0" borderId="0"/>
    <xf numFmtId="0" fontId="259" fillId="0" borderId="0"/>
    <xf numFmtId="0" fontId="175" fillId="0" borderId="0"/>
    <xf numFmtId="282" fontId="24" fillId="0" borderId="0" applyFill="0" applyBorder="0">
      <protection locked="0"/>
    </xf>
    <xf numFmtId="0" fontId="24" fillId="0" borderId="0" applyFill="0" applyBorder="0">
      <protection locked="0"/>
    </xf>
    <xf numFmtId="282" fontId="182" fillId="0" borderId="0"/>
    <xf numFmtId="0" fontId="182" fillId="0" borderId="0"/>
    <xf numFmtId="0" fontId="2" fillId="19" borderId="102"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19" borderId="102"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19" borderId="102"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282" fontId="102" fillId="86" borderId="164" applyNumberFormat="0" applyFont="0" applyAlignment="0" applyProtection="0"/>
    <xf numFmtId="0" fontId="102" fillId="86" borderId="164" applyNumberFormat="0" applyFont="0" applyAlignment="0" applyProtection="0"/>
    <xf numFmtId="0" fontId="102" fillId="19" borderId="102" applyNumberFormat="0" applyFont="0" applyAlignment="0" applyProtection="0"/>
    <xf numFmtId="0" fontId="2" fillId="19" borderId="102" applyNumberFormat="0" applyFont="0" applyAlignment="0" applyProtection="0"/>
    <xf numFmtId="0" fontId="2" fillId="19" borderId="102" applyNumberFormat="0" applyFont="0" applyAlignment="0" applyProtection="0"/>
    <xf numFmtId="282" fontId="2" fillId="19" borderId="102" applyNumberFormat="0" applyFont="0" applyAlignment="0" applyProtection="0"/>
    <xf numFmtId="0" fontId="2" fillId="19" borderId="102" applyNumberFormat="0" applyFont="0" applyAlignment="0" applyProtection="0"/>
    <xf numFmtId="0" fontId="102" fillId="19" borderId="102" applyNumberFormat="0" applyFont="0" applyAlignment="0" applyProtection="0"/>
    <xf numFmtId="282" fontId="2" fillId="19" borderId="102" applyNumberFormat="0" applyFont="0" applyAlignment="0" applyProtection="0"/>
    <xf numFmtId="0" fontId="102" fillId="19" borderId="102" applyNumberFormat="0" applyFont="0" applyAlignment="0" applyProtection="0"/>
    <xf numFmtId="0" fontId="2" fillId="19" borderId="102" applyNumberFormat="0" applyFont="0" applyAlignment="0" applyProtection="0"/>
    <xf numFmtId="0" fontId="102" fillId="19" borderId="102" applyNumberFormat="0" applyFont="0" applyAlignment="0" applyProtection="0"/>
    <xf numFmtId="0" fontId="102" fillId="19" borderId="102" applyNumberFormat="0" applyFont="0" applyAlignment="0" applyProtection="0"/>
    <xf numFmtId="282" fontId="102" fillId="19" borderId="102" applyNumberFormat="0" applyFont="0" applyAlignment="0" applyProtection="0"/>
    <xf numFmtId="0" fontId="8" fillId="105" borderId="227" applyNumberFormat="0" applyFont="0" applyAlignment="0" applyProtection="0"/>
    <xf numFmtId="0" fontId="102" fillId="19" borderId="102" applyNumberFormat="0" applyFont="0" applyAlignment="0" applyProtection="0"/>
    <xf numFmtId="0" fontId="8" fillId="105" borderId="227" applyNumberFormat="0" applyFont="0" applyAlignment="0" applyProtection="0"/>
    <xf numFmtId="282" fontId="102" fillId="19" borderId="102" applyNumberFormat="0" applyFont="0" applyAlignment="0" applyProtection="0"/>
    <xf numFmtId="0" fontId="8" fillId="105" borderId="227" applyNumberFormat="0" applyFont="0" applyAlignment="0" applyProtection="0"/>
    <xf numFmtId="0" fontId="102" fillId="19" borderId="102" applyNumberFormat="0" applyFont="0" applyAlignment="0" applyProtection="0"/>
    <xf numFmtId="0" fontId="8" fillId="105" borderId="227" applyNumberFormat="0" applyFont="0" applyAlignment="0" applyProtection="0"/>
    <xf numFmtId="0" fontId="8" fillId="105" borderId="227"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282" fontId="280" fillId="86" borderId="164" applyNumberFormat="0" applyFont="0" applyAlignment="0" applyProtection="0"/>
    <xf numFmtId="0" fontId="280" fillId="86" borderId="164" applyNumberFormat="0" applyFont="0" applyAlignment="0" applyProtection="0"/>
    <xf numFmtId="0" fontId="2" fillId="19" borderId="102"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0" fontId="8" fillId="86" borderId="164" applyNumberFormat="0" applyFont="0" applyAlignment="0" applyProtection="0"/>
    <xf numFmtId="282" fontId="8" fillId="0" borderId="0"/>
    <xf numFmtId="0" fontId="8" fillId="0" borderId="0"/>
    <xf numFmtId="0" fontId="185" fillId="71" borderId="194" applyNumberFormat="0" applyAlignment="0" applyProtection="0"/>
    <xf numFmtId="0" fontId="185" fillId="71" borderId="194" applyNumberFormat="0" applyAlignment="0" applyProtection="0"/>
    <xf numFmtId="0" fontId="185" fillId="88" borderId="194" applyNumberFormat="0" applyAlignment="0" applyProtection="0"/>
    <xf numFmtId="0" fontId="185" fillId="88" borderId="194" applyNumberFormat="0" applyAlignment="0" applyProtection="0"/>
    <xf numFmtId="282" fontId="185" fillId="88" borderId="194" applyNumberFormat="0" applyAlignment="0" applyProtection="0"/>
    <xf numFmtId="0" fontId="185" fillId="88" borderId="194" applyNumberFormat="0" applyAlignment="0" applyProtection="0"/>
    <xf numFmtId="0" fontId="185" fillId="88" borderId="194" applyNumberFormat="0" applyAlignment="0" applyProtection="0"/>
    <xf numFmtId="282" fontId="185" fillId="88" borderId="194" applyNumberFormat="0" applyAlignment="0" applyProtection="0"/>
    <xf numFmtId="0" fontId="185" fillId="88" borderId="194" applyNumberFormat="0" applyAlignment="0" applyProtection="0"/>
    <xf numFmtId="282" fontId="185" fillId="88" borderId="194" applyNumberFormat="0" applyAlignment="0" applyProtection="0"/>
    <xf numFmtId="0" fontId="185" fillId="88" borderId="194" applyNumberFormat="0" applyAlignment="0" applyProtection="0"/>
    <xf numFmtId="0" fontId="185" fillId="88" borderId="194" applyNumberFormat="0" applyAlignment="0" applyProtection="0"/>
    <xf numFmtId="282" fontId="185" fillId="88" borderId="194" applyNumberFormat="0" applyAlignment="0" applyProtection="0"/>
    <xf numFmtId="0" fontId="185" fillId="88" borderId="194" applyNumberFormat="0" applyAlignment="0" applyProtection="0"/>
    <xf numFmtId="0" fontId="185" fillId="88" borderId="194" applyNumberFormat="0" applyAlignment="0" applyProtection="0"/>
    <xf numFmtId="282" fontId="185" fillId="88" borderId="194" applyNumberFormat="0" applyAlignment="0" applyProtection="0"/>
    <xf numFmtId="0" fontId="185" fillId="88" borderId="194" applyNumberFormat="0" applyAlignment="0" applyProtection="0"/>
    <xf numFmtId="282" fontId="185" fillId="88" borderId="194" applyNumberFormat="0" applyAlignment="0" applyProtection="0"/>
    <xf numFmtId="0" fontId="185" fillId="88" borderId="194" applyNumberFormat="0" applyAlignment="0" applyProtection="0"/>
    <xf numFmtId="0" fontId="300" fillId="46" borderId="228" applyNumberFormat="0" applyAlignment="0" applyProtection="0"/>
    <xf numFmtId="0" fontId="185" fillId="71" borderId="194" applyNumberFormat="0" applyAlignment="0" applyProtection="0"/>
    <xf numFmtId="0" fontId="185" fillId="71" borderId="194" applyNumberFormat="0" applyAlignment="0" applyProtection="0"/>
    <xf numFmtId="0" fontId="185" fillId="71" borderId="194" applyNumberFormat="0" applyAlignment="0" applyProtection="0"/>
    <xf numFmtId="0" fontId="185" fillId="71" borderId="194" applyNumberFormat="0" applyAlignment="0" applyProtection="0"/>
    <xf numFmtId="0" fontId="185" fillId="71" borderId="194" applyNumberFormat="0" applyAlignment="0" applyProtection="0"/>
    <xf numFmtId="0" fontId="185" fillId="71" borderId="194" applyNumberFormat="0" applyAlignment="0" applyProtection="0"/>
    <xf numFmtId="0" fontId="185" fillId="71" borderId="194" applyNumberFormat="0" applyAlignment="0" applyProtection="0"/>
    <xf numFmtId="282" fontId="188" fillId="89" borderId="0">
      <alignment horizontal="center"/>
    </xf>
    <xf numFmtId="0" fontId="188" fillId="89" borderId="0">
      <alignment horizontal="center"/>
    </xf>
    <xf numFmtId="282" fontId="122" fillId="90" borderId="0"/>
    <xf numFmtId="0" fontId="122" fillId="90" borderId="0"/>
    <xf numFmtId="282" fontId="190" fillId="88" borderId="0" applyBorder="0">
      <alignment horizontal="centerContinuous"/>
    </xf>
    <xf numFmtId="0" fontId="190" fillId="88" borderId="0" applyBorder="0">
      <alignment horizontal="centerContinuous"/>
    </xf>
    <xf numFmtId="282" fontId="191" fillId="90" borderId="0" applyBorder="0">
      <alignment horizontal="centerContinuous"/>
    </xf>
    <xf numFmtId="0" fontId="191" fillId="90" borderId="0" applyBorder="0">
      <alignment horizontal="centerContinuous"/>
    </xf>
    <xf numFmtId="9" fontId="108" fillId="0" borderId="0" applyFont="0" applyFill="0" applyBorder="0" applyAlignment="0" applyProtection="0"/>
    <xf numFmtId="9" fontId="108" fillId="0" borderId="0" applyFont="0" applyFill="0" applyBorder="0" applyAlignment="0" applyProtection="0"/>
    <xf numFmtId="9" fontId="17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2" fillId="0" borderId="0" applyFont="0" applyFill="0" applyBorder="0" applyAlignment="0" applyProtection="0"/>
    <xf numFmtId="9" fontId="102" fillId="0" borderId="0" applyFont="0" applyFill="0" applyBorder="0" applyAlignment="0" applyProtection="0"/>
    <xf numFmtId="9" fontId="2" fillId="0" borderId="0" applyFont="0" applyFill="0" applyBorder="0" applyAlignment="0" applyProtection="0"/>
    <xf numFmtId="9" fontId="108" fillId="0" borderId="0" applyFont="0" applyFill="0" applyBorder="0" applyAlignment="0" applyProtection="0"/>
    <xf numFmtId="9" fontId="8" fillId="0" borderId="0" applyFont="0" applyFill="0" applyBorder="0" applyAlignment="0" applyProtection="0"/>
    <xf numFmtId="9" fontId="108" fillId="0" borderId="0" applyFont="0" applyFill="0" applyBorder="0" applyAlignment="0" applyProtection="0"/>
    <xf numFmtId="9" fontId="119"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0" fontId="119" fillId="0" borderId="0" applyNumberFormat="0" applyFont="0" applyFill="0" applyBorder="0" applyAlignment="0" applyProtection="0">
      <alignment horizontal="left"/>
    </xf>
    <xf numFmtId="15" fontId="119" fillId="0" borderId="0" applyFont="0" applyFill="0" applyBorder="0" applyAlignment="0" applyProtection="0"/>
    <xf numFmtId="15" fontId="119" fillId="0" borderId="0" applyFont="0" applyFill="0" applyBorder="0" applyAlignment="0" applyProtection="0"/>
    <xf numFmtId="4" fontId="119" fillId="0" borderId="0" applyFont="0" applyFill="0" applyBorder="0" applyAlignment="0" applyProtection="0"/>
    <xf numFmtId="4" fontId="119" fillId="0" borderId="0" applyFont="0" applyFill="0" applyBorder="0" applyAlignment="0" applyProtection="0"/>
    <xf numFmtId="0" fontId="193" fillId="0" borderId="55">
      <alignment horizontal="center"/>
    </xf>
    <xf numFmtId="3" fontId="119" fillId="0" borderId="0" applyFont="0" applyFill="0" applyBorder="0" applyAlignment="0" applyProtection="0"/>
    <xf numFmtId="3" fontId="119" fillId="0" borderId="0" applyFont="0" applyFill="0" applyBorder="0" applyAlignment="0" applyProtection="0"/>
    <xf numFmtId="0" fontId="119" fillId="92" borderId="0" applyNumberFormat="0" applyFont="0" applyBorder="0" applyAlignment="0" applyProtection="0"/>
    <xf numFmtId="0" fontId="119" fillId="92" borderId="0" applyNumberFormat="0" applyFont="0" applyBorder="0" applyAlignment="0" applyProtection="0"/>
    <xf numFmtId="14" fontId="123" fillId="0" borderId="0" applyNumberFormat="0" applyFill="0" applyBorder="0" applyAlignment="0" applyProtection="0">
      <alignment horizontal="left"/>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protection locked="0"/>
    </xf>
    <xf numFmtId="282"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0"/>
    <xf numFmtId="0" fontId="201" fillId="0" borderId="0"/>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protection locked="0"/>
    </xf>
    <xf numFmtId="282"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protection locked="0"/>
    </xf>
    <xf numFmtId="282" fontId="201" fillId="0" borderId="18">
      <protection locked="0"/>
    </xf>
    <xf numFmtId="0" fontId="201" fillId="0" borderId="18">
      <protection locked="0"/>
    </xf>
    <xf numFmtId="282" fontId="201" fillId="0" borderId="18">
      <protection locked="0"/>
    </xf>
    <xf numFmtId="0" fontId="201" fillId="0" borderId="18">
      <protection locked="0"/>
    </xf>
    <xf numFmtId="0" fontId="201" fillId="0" borderId="18">
      <protection locked="0"/>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282" fontId="201" fillId="0" borderId="18">
      <protection locked="0"/>
    </xf>
    <xf numFmtId="0" fontId="201" fillId="0" borderId="18">
      <protection locked="0"/>
    </xf>
    <xf numFmtId="282" fontId="201" fillId="0" borderId="18">
      <alignment horizontal="centerContinuous"/>
    </xf>
    <xf numFmtId="0" fontId="201" fillId="0" borderId="18">
      <alignment horizontal="centerContinuous"/>
    </xf>
    <xf numFmtId="0" fontId="201" fillId="0" borderId="18">
      <alignment horizontal="centerContinuous"/>
    </xf>
    <xf numFmtId="282" fontId="201" fillId="0" borderId="18">
      <alignment horizontal="centerContinuous"/>
    </xf>
    <xf numFmtId="0" fontId="201" fillId="0" borderId="18">
      <alignment horizontal="centerContinuous"/>
    </xf>
    <xf numFmtId="0" fontId="201" fillId="0" borderId="18">
      <protection locked="0"/>
    </xf>
    <xf numFmtId="282" fontId="201" fillId="0" borderId="18">
      <protection locked="0"/>
    </xf>
    <xf numFmtId="0" fontId="201" fillId="0" borderId="18">
      <protection locked="0"/>
    </xf>
    <xf numFmtId="282" fontId="202" fillId="0" borderId="125">
      <alignment vertical="center"/>
    </xf>
    <xf numFmtId="0" fontId="202" fillId="0" borderId="125">
      <alignment vertical="center"/>
    </xf>
    <xf numFmtId="282" fontId="28" fillId="0" borderId="0"/>
    <xf numFmtId="0" fontId="28" fillId="0" borderId="0"/>
    <xf numFmtId="282" fontId="207" fillId="0" borderId="0"/>
    <xf numFmtId="0" fontId="207" fillId="0" borderId="0"/>
    <xf numFmtId="282" fontId="119" fillId="0" borderId="0">
      <alignment textRotation="90"/>
    </xf>
    <xf numFmtId="0" fontId="119" fillId="0" borderId="0">
      <alignment textRotation="90"/>
    </xf>
    <xf numFmtId="0" fontId="8" fillId="0" borderId="0" applyFont="0" applyFill="0" applyBorder="0" applyAlignment="0" applyProtection="0"/>
    <xf numFmtId="282" fontId="8" fillId="0" borderId="0" applyFont="0" applyFill="0" applyBorder="0" applyAlignment="0" applyProtection="0"/>
    <xf numFmtId="0" fontId="8" fillId="0" borderId="0" applyFont="0" applyFill="0" applyBorder="0" applyAlignment="0" applyProtection="0"/>
    <xf numFmtId="282" fontId="8" fillId="0" borderId="0">
      <alignment vertical="top"/>
    </xf>
    <xf numFmtId="0" fontId="8" fillId="0" borderId="0">
      <alignment vertical="top"/>
    </xf>
    <xf numFmtId="282" fontId="8" fillId="0" borderId="0">
      <alignment vertical="top"/>
    </xf>
    <xf numFmtId="0" fontId="8" fillId="0" borderId="0">
      <alignment vertical="top"/>
    </xf>
    <xf numFmtId="282" fontId="211" fillId="70" borderId="0"/>
    <xf numFmtId="0" fontId="211" fillId="70" borderId="0"/>
    <xf numFmtId="0" fontId="240" fillId="0" borderId="0">
      <alignment horizontal="left" vertical="center"/>
    </xf>
    <xf numFmtId="40" fontId="212" fillId="0" borderId="0" applyBorder="0">
      <alignment horizontal="right"/>
    </xf>
    <xf numFmtId="282" fontId="213" fillId="0" borderId="131" applyNumberFormat="0" applyAlignment="0" applyProtection="0"/>
    <xf numFmtId="0" fontId="213" fillId="0" borderId="131" applyNumberFormat="0" applyAlignment="0" applyProtection="0"/>
    <xf numFmtId="282" fontId="214" fillId="0" borderId="0" applyBorder="0" applyProtection="0">
      <alignment vertical="center"/>
    </xf>
    <xf numFmtId="0" fontId="214" fillId="0" borderId="0" applyBorder="0" applyProtection="0">
      <alignment vertical="center"/>
    </xf>
    <xf numFmtId="282" fontId="214" fillId="0" borderId="104" applyBorder="0" applyProtection="0">
      <alignment horizontal="right" vertical="center"/>
    </xf>
    <xf numFmtId="0" fontId="214" fillId="0" borderId="104" applyBorder="0" applyProtection="0">
      <alignment horizontal="right" vertical="center"/>
    </xf>
    <xf numFmtId="282" fontId="215" fillId="103" borderId="0" applyBorder="0" applyProtection="0">
      <alignment horizontal="centerContinuous" vertical="center"/>
    </xf>
    <xf numFmtId="0" fontId="215" fillId="103" borderId="0" applyBorder="0" applyProtection="0">
      <alignment horizontal="centerContinuous" vertical="center"/>
    </xf>
    <xf numFmtId="282" fontId="215" fillId="104" borderId="104" applyBorder="0" applyProtection="0">
      <alignment horizontal="centerContinuous" vertical="center"/>
    </xf>
    <xf numFmtId="0" fontId="215" fillId="104" borderId="104" applyBorder="0" applyProtection="0">
      <alignment horizontal="centerContinuous" vertical="center"/>
    </xf>
    <xf numFmtId="282" fontId="182" fillId="0" borderId="0"/>
    <xf numFmtId="0" fontId="182" fillId="0" borderId="0"/>
    <xf numFmtId="282" fontId="217" fillId="0" borderId="0" applyFill="0" applyBorder="0" applyProtection="0">
      <alignment horizontal="left"/>
    </xf>
    <xf numFmtId="0" fontId="217" fillId="0" borderId="0" applyFill="0" applyBorder="0" applyProtection="0">
      <alignment horizontal="left"/>
    </xf>
    <xf numFmtId="0" fontId="144" fillId="0" borderId="229" applyFill="0" applyBorder="0" applyProtection="0">
      <alignment horizontal="left" vertical="top"/>
    </xf>
    <xf numFmtId="282" fontId="144" fillId="0" borderId="229" applyFill="0" applyBorder="0" applyProtection="0">
      <alignment horizontal="left" vertical="top"/>
    </xf>
    <xf numFmtId="0" fontId="144" fillId="0" borderId="229" applyFill="0" applyBorder="0" applyProtection="0">
      <alignment horizontal="left" vertical="top"/>
    </xf>
    <xf numFmtId="282" fontId="219" fillId="0" borderId="0"/>
    <xf numFmtId="0" fontId="219" fillId="0" borderId="0"/>
    <xf numFmtId="282" fontId="220" fillId="0" borderId="0"/>
    <xf numFmtId="0" fontId="220" fillId="0" borderId="0"/>
    <xf numFmtId="49" fontId="8" fillId="0" borderId="0"/>
    <xf numFmtId="49" fontId="8" fillId="0" borderId="0"/>
    <xf numFmtId="49" fontId="8" fillId="0" borderId="0"/>
    <xf numFmtId="0" fontId="89" fillId="0" borderId="0" applyNumberFormat="0" applyFill="0" applyBorder="0" applyAlignment="0" applyProtection="0"/>
    <xf numFmtId="0" fontId="89" fillId="0" borderId="0" applyNumberFormat="0" applyFill="0" applyBorder="0" applyAlignment="0" applyProtection="0"/>
    <xf numFmtId="282" fontId="89" fillId="0" borderId="0" applyNumberFormat="0" applyFill="0" applyBorder="0" applyAlignment="0" applyProtection="0"/>
    <xf numFmtId="0" fontId="89" fillId="0" borderId="0" applyNumberFormat="0" applyFill="0" applyBorder="0" applyAlignment="0" applyProtection="0"/>
    <xf numFmtId="282" fontId="208" fillId="0" borderId="0" applyNumberFormat="0" applyFill="0" applyBorder="0" applyAlignment="0" applyProtection="0"/>
    <xf numFmtId="0" fontId="208" fillId="0" borderId="0" applyNumberFormat="0" applyFill="0" applyBorder="0" applyAlignment="0" applyProtection="0"/>
    <xf numFmtId="0" fontId="301" fillId="0" borderId="0" applyNumberFormat="0" applyFill="0" applyBorder="0" applyAlignment="0" applyProtection="0"/>
    <xf numFmtId="282" fontId="25" fillId="80" borderId="0">
      <alignment horizontal="right"/>
    </xf>
    <xf numFmtId="0" fontId="25" fillId="80" borderId="0">
      <alignment horizontal="right"/>
    </xf>
    <xf numFmtId="195" fontId="95" fillId="0" borderId="112" applyFill="0"/>
    <xf numFmtId="195" fontId="95" fillId="0" borderId="112" applyFill="0"/>
    <xf numFmtId="195" fontId="95" fillId="0" borderId="112" applyFill="0"/>
    <xf numFmtId="195" fontId="95" fillId="0" borderId="112" applyFill="0"/>
    <xf numFmtId="0" fontId="138" fillId="0" borderId="154" applyNumberFormat="0" applyFill="0" applyAlignment="0" applyProtection="0"/>
    <xf numFmtId="0" fontId="279" fillId="0" borderId="103" applyNumberFormat="0" applyFill="0" applyAlignment="0" applyProtection="0"/>
    <xf numFmtId="282" fontId="279" fillId="0" borderId="103" applyNumberFormat="0" applyFill="0" applyAlignment="0" applyProtection="0"/>
    <xf numFmtId="0" fontId="279" fillId="0" borderId="103" applyNumberFormat="0" applyFill="0" applyAlignment="0" applyProtection="0"/>
    <xf numFmtId="0" fontId="290" fillId="0" borderId="230" applyNumberFormat="0" applyFill="0" applyAlignment="0" applyProtection="0"/>
    <xf numFmtId="0" fontId="290" fillId="0" borderId="230" applyNumberFormat="0" applyFill="0" applyAlignment="0" applyProtection="0"/>
    <xf numFmtId="282" fontId="290" fillId="0" borderId="230" applyNumberFormat="0" applyFill="0" applyAlignment="0" applyProtection="0"/>
    <xf numFmtId="0" fontId="290" fillId="0" borderId="230" applyNumberFormat="0" applyFill="0" applyAlignment="0" applyProtection="0"/>
    <xf numFmtId="0" fontId="290" fillId="0" borderId="230" applyNumberFormat="0" applyFill="0" applyAlignment="0" applyProtection="0"/>
    <xf numFmtId="282" fontId="290" fillId="0" borderId="230" applyNumberFormat="0" applyFill="0" applyAlignment="0" applyProtection="0"/>
    <xf numFmtId="0" fontId="290" fillId="0" borderId="230" applyNumberFormat="0" applyFill="0" applyAlignment="0" applyProtection="0"/>
    <xf numFmtId="282" fontId="290" fillId="0" borderId="230" applyNumberFormat="0" applyFill="0" applyAlignment="0" applyProtection="0"/>
    <xf numFmtId="0" fontId="290" fillId="0" borderId="230" applyNumberFormat="0" applyFill="0" applyAlignment="0" applyProtection="0"/>
    <xf numFmtId="0" fontId="290" fillId="0" borderId="230" applyNumberFormat="0" applyFill="0" applyAlignment="0" applyProtection="0"/>
    <xf numFmtId="282" fontId="290" fillId="0" borderId="230" applyNumberFormat="0" applyFill="0" applyAlignment="0" applyProtection="0"/>
    <xf numFmtId="0" fontId="290" fillId="0" borderId="230" applyNumberFormat="0" applyFill="0" applyAlignment="0" applyProtection="0"/>
    <xf numFmtId="0" fontId="290" fillId="0" borderId="230" applyNumberFormat="0" applyFill="0" applyAlignment="0" applyProtection="0"/>
    <xf numFmtId="282" fontId="290" fillId="0" borderId="230" applyNumberFormat="0" applyFill="0" applyAlignment="0" applyProtection="0"/>
    <xf numFmtId="0" fontId="290" fillId="0" borderId="230" applyNumberFormat="0" applyFill="0" applyAlignment="0" applyProtection="0"/>
    <xf numFmtId="282" fontId="290" fillId="0" borderId="230" applyNumberFormat="0" applyFill="0" applyAlignment="0" applyProtection="0"/>
    <xf numFmtId="0" fontId="290" fillId="0" borderId="230" applyNumberFormat="0" applyFill="0" applyAlignment="0" applyProtection="0"/>
    <xf numFmtId="0" fontId="138" fillId="0" borderId="231"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0" fontId="138" fillId="0" borderId="154" applyNumberFormat="0" applyFill="0" applyAlignment="0" applyProtection="0"/>
    <xf numFmtId="282" fontId="8" fillId="0" borderId="0" applyFont="0" applyFill="0" applyBorder="0">
      <alignment horizontal="right" vertical="center" wrapText="1"/>
    </xf>
    <xf numFmtId="0" fontId="8" fillId="0" borderId="0" applyFont="0" applyFill="0" applyBorder="0">
      <alignment horizontal="right" vertical="center" wrapText="1"/>
    </xf>
    <xf numFmtId="0" fontId="277" fillId="0" borderId="0" applyNumberFormat="0" applyFill="0" applyBorder="0" applyAlignment="0" applyProtection="0"/>
    <xf numFmtId="282" fontId="277" fillId="0" borderId="0" applyNumberFormat="0" applyFill="0" applyBorder="0" applyAlignment="0" applyProtection="0"/>
    <xf numFmtId="0" fontId="277" fillId="0" borderId="0" applyNumberFormat="0" applyFill="0" applyBorder="0" applyAlignment="0" applyProtection="0"/>
    <xf numFmtId="282" fontId="230" fillId="0" borderId="0" applyNumberFormat="0" applyFill="0" applyBorder="0" applyAlignment="0" applyProtection="0"/>
    <xf numFmtId="0" fontId="230" fillId="0" borderId="0" applyNumberFormat="0" applyFill="0" applyBorder="0" applyAlignment="0" applyProtection="0"/>
    <xf numFmtId="0" fontId="302" fillId="0" borderId="0" applyNumberFormat="0" applyFill="0" applyBorder="0" applyAlignment="0" applyProtection="0"/>
    <xf numFmtId="0" fontId="230" fillId="0" borderId="0" applyNumberFormat="0" applyFill="0" applyBorder="0" applyAlignment="0" applyProtection="0"/>
    <xf numFmtId="0" fontId="2" fillId="0" borderId="0"/>
    <xf numFmtId="0" fontId="2" fillId="0" borderId="0"/>
    <xf numFmtId="0" fontId="2" fillId="0" borderId="0"/>
    <xf numFmtId="0" fontId="2" fillId="0" borderId="0"/>
    <xf numFmtId="37" fontId="102" fillId="0" borderId="0"/>
    <xf numFmtId="0" fontId="128" fillId="0" borderId="0"/>
    <xf numFmtId="40" fontId="212" fillId="0" borderId="0" applyBorder="0">
      <alignment horizontal="right"/>
    </xf>
    <xf numFmtId="0" fontId="8" fillId="0" borderId="0"/>
    <xf numFmtId="0" fontId="8" fillId="0" borderId="0"/>
    <xf numFmtId="0" fontId="8" fillId="0" borderId="0"/>
    <xf numFmtId="43" fontId="126" fillId="0" borderId="0" applyFont="0" applyFill="0" applyBorder="0" applyAlignment="0" applyProtection="0"/>
    <xf numFmtId="0" fontId="175" fillId="0" borderId="0"/>
    <xf numFmtId="0" fontId="175" fillId="0" borderId="0"/>
    <xf numFmtId="43" fontId="175" fillId="0" borderId="0" applyFont="0" applyFill="0" applyBorder="0" applyAlignment="0" applyProtection="0"/>
    <xf numFmtId="43" fontId="126" fillId="0" borderId="0" applyFont="0" applyFill="0" applyBorder="0" applyAlignment="0" applyProtection="0"/>
    <xf numFmtId="0" fontId="8" fillId="0" borderId="0"/>
    <xf numFmtId="0" fontId="1" fillId="25" borderId="0" applyNumberFormat="0" applyBorder="0" applyAlignment="0" applyProtection="0"/>
    <xf numFmtId="0" fontId="1" fillId="29" borderId="0" applyNumberFormat="0" applyBorder="0" applyAlignment="0" applyProtection="0"/>
    <xf numFmtId="0" fontId="1" fillId="21" borderId="0" applyNumberFormat="0" applyBorder="0" applyAlignment="0" applyProtection="0"/>
    <xf numFmtId="0" fontId="8" fillId="0" borderId="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43" fontId="126" fillId="0" borderId="0" applyFont="0" applyFill="0" applyBorder="0" applyAlignment="0" applyProtection="0"/>
    <xf numFmtId="0" fontId="175" fillId="0" borderId="0"/>
    <xf numFmtId="0" fontId="1" fillId="0" borderId="0"/>
    <xf numFmtId="43" fontId="1" fillId="0" borderId="0" applyFont="0" applyFill="0" applyBorder="0" applyAlignment="0" applyProtection="0"/>
    <xf numFmtId="0" fontId="1" fillId="19" borderId="102"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225" fontId="8" fillId="0" borderId="0" applyFill="0" applyBorder="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0" borderId="0"/>
    <xf numFmtId="0" fontId="10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0" borderId="0"/>
    <xf numFmtId="0" fontId="1" fillId="0" borderId="0"/>
    <xf numFmtId="0" fontId="8" fillId="85"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8" fillId="0" borderId="0"/>
    <xf numFmtId="0" fontId="1" fillId="19" borderId="102" applyNumberFormat="0" applyFont="0" applyAlignment="0" applyProtection="0"/>
    <xf numFmtId="262" fontId="95" fillId="0" borderId="112">
      <alignment horizontal="right"/>
    </xf>
    <xf numFmtId="262" fontId="95" fillId="0" borderId="112">
      <alignment horizontal="right"/>
    </xf>
    <xf numFmtId="262" fontId="196" fillId="0" borderId="112" applyFill="0"/>
    <xf numFmtId="262" fontId="196" fillId="0" borderId="112" applyFill="0"/>
    <xf numFmtId="262" fontId="95" fillId="0" borderId="112" applyFill="0"/>
    <xf numFmtId="262" fontId="95" fillId="0" borderId="112" applyFill="0"/>
    <xf numFmtId="262" fontId="196" fillId="0" borderId="112" applyFill="0"/>
    <xf numFmtId="262" fontId="196" fillId="0" borderId="112" applyFill="0"/>
    <xf numFmtId="262" fontId="95" fillId="0" borderId="112" applyFill="0"/>
    <xf numFmtId="262" fontId="95" fillId="0" borderId="112" applyFill="0"/>
    <xf numFmtId="262" fontId="196" fillId="0" borderId="112" applyFill="0"/>
    <xf numFmtId="262" fontId="196" fillId="0" borderId="112" applyFill="0"/>
    <xf numFmtId="262" fontId="95" fillId="0" borderId="112" applyFill="0"/>
    <xf numFmtId="262" fontId="95" fillId="0" borderId="112" applyFill="0"/>
    <xf numFmtId="42" fontId="126" fillId="82" borderId="112">
      <alignment vertical="center"/>
    </xf>
    <xf numFmtId="42" fontId="126" fillId="82" borderId="112">
      <alignment vertical="center"/>
    </xf>
    <xf numFmtId="42" fontId="200" fillId="85" borderId="110">
      <alignment horizontal="left"/>
    </xf>
    <xf numFmtId="42" fontId="200" fillId="85" borderId="110">
      <alignment horizontal="left"/>
    </xf>
    <xf numFmtId="263" fontId="200" fillId="85" borderId="110">
      <alignment horizontal="left"/>
    </xf>
    <xf numFmtId="263" fontId="200" fillId="85" borderId="110">
      <alignment horizontal="left"/>
    </xf>
    <xf numFmtId="40" fontId="8" fillId="0" borderId="0" applyBorder="0">
      <alignment horizontal="right"/>
    </xf>
    <xf numFmtId="173" fontId="8" fillId="0" borderId="110" applyNumberFormat="0" applyFont="0" applyFill="0" applyAlignment="0"/>
    <xf numFmtId="173" fontId="8" fillId="0" borderId="110" applyNumberFormat="0" applyFont="0" applyFill="0" applyAlignment="0"/>
    <xf numFmtId="0" fontId="185" fillId="71" borderId="194" applyNumberFormat="0" applyAlignment="0" applyProtection="0"/>
    <xf numFmtId="262" fontId="95" fillId="0" borderId="112">
      <alignment horizontal="right"/>
    </xf>
    <xf numFmtId="262" fontId="95" fillId="0" borderId="112">
      <alignment horizontal="right"/>
    </xf>
    <xf numFmtId="262" fontId="196" fillId="0" borderId="112" applyFill="0"/>
    <xf numFmtId="262" fontId="196" fillId="0" borderId="112" applyFill="0"/>
    <xf numFmtId="262" fontId="95" fillId="0" borderId="112" applyFill="0"/>
    <xf numFmtId="262" fontId="95" fillId="0" borderId="112" applyFill="0"/>
    <xf numFmtId="262" fontId="196" fillId="0" borderId="112" applyFill="0"/>
    <xf numFmtId="262" fontId="196" fillId="0" borderId="112" applyFill="0"/>
    <xf numFmtId="262" fontId="95" fillId="0" borderId="112" applyFill="0"/>
    <xf numFmtId="262" fontId="95" fillId="0" borderId="112" applyFill="0"/>
    <xf numFmtId="262" fontId="196" fillId="0" borderId="112" applyFill="0"/>
    <xf numFmtId="262" fontId="196" fillId="0" borderId="112" applyFill="0"/>
    <xf numFmtId="262" fontId="95" fillId="0" borderId="112" applyFill="0"/>
    <xf numFmtId="262" fontId="95" fillId="0" borderId="112" applyFill="0"/>
    <xf numFmtId="42" fontId="126" fillId="82" borderId="112">
      <alignment vertical="center"/>
    </xf>
    <xf numFmtId="42" fontId="126" fillId="82" borderId="112">
      <alignment vertical="center"/>
    </xf>
    <xf numFmtId="42" fontId="200" fillId="85" borderId="110">
      <alignment horizontal="left"/>
    </xf>
    <xf numFmtId="42" fontId="200" fillId="85" borderId="110">
      <alignment horizontal="left"/>
    </xf>
    <xf numFmtId="263" fontId="200" fillId="85" borderId="110">
      <alignment horizontal="left"/>
    </xf>
    <xf numFmtId="263" fontId="200" fillId="85" borderId="110">
      <alignment horizontal="left"/>
    </xf>
    <xf numFmtId="173" fontId="8" fillId="0" borderId="110" applyNumberFormat="0" applyFont="0" applyFill="0" applyAlignment="0"/>
    <xf numFmtId="173" fontId="8" fillId="0" borderId="110" applyNumberFormat="0" applyFont="0" applyFill="0" applyAlignment="0"/>
    <xf numFmtId="195" fontId="95" fillId="0" borderId="112" applyFill="0"/>
    <xf numFmtId="262" fontId="95" fillId="0" borderId="112">
      <alignment horizontal="right"/>
    </xf>
    <xf numFmtId="262" fontId="95" fillId="0" borderId="112">
      <alignment horizontal="right"/>
    </xf>
    <xf numFmtId="262" fontId="196" fillId="0" borderId="112" applyFill="0"/>
    <xf numFmtId="262" fontId="196" fillId="0" borderId="112" applyFill="0"/>
    <xf numFmtId="262" fontId="95" fillId="0" borderId="112" applyFill="0"/>
    <xf numFmtId="262" fontId="95" fillId="0" borderId="112" applyFill="0"/>
    <xf numFmtId="262" fontId="196" fillId="0" borderId="112" applyFill="0"/>
    <xf numFmtId="262" fontId="196" fillId="0" borderId="112" applyFill="0"/>
    <xf numFmtId="262" fontId="95" fillId="0" borderId="112" applyFill="0"/>
    <xf numFmtId="262" fontId="95" fillId="0" borderId="112" applyFill="0"/>
    <xf numFmtId="262" fontId="196" fillId="0" borderId="112" applyFill="0"/>
    <xf numFmtId="262" fontId="196" fillId="0" borderId="112" applyFill="0"/>
    <xf numFmtId="262" fontId="95" fillId="0" borderId="112" applyFill="0"/>
    <xf numFmtId="262" fontId="95" fillId="0" borderId="112" applyFill="0"/>
    <xf numFmtId="42" fontId="126" fillId="82" borderId="112">
      <alignment vertical="center"/>
    </xf>
    <xf numFmtId="42" fontId="126" fillId="82" borderId="112">
      <alignment vertical="center"/>
    </xf>
    <xf numFmtId="42" fontId="200" fillId="85" borderId="110">
      <alignment horizontal="left"/>
    </xf>
    <xf numFmtId="42" fontId="200" fillId="85" borderId="110">
      <alignment horizontal="left"/>
    </xf>
    <xf numFmtId="263" fontId="200" fillId="85" borderId="110">
      <alignment horizontal="left"/>
    </xf>
    <xf numFmtId="263" fontId="200" fillId="85" borderId="110">
      <alignment horizontal="left"/>
    </xf>
    <xf numFmtId="173" fontId="8" fillId="0" borderId="110" applyNumberFormat="0" applyFont="0" applyFill="0" applyAlignment="0"/>
    <xf numFmtId="173" fontId="8" fillId="0" borderId="110" applyNumberFormat="0" applyFont="0" applyFill="0" applyAlignment="0"/>
    <xf numFmtId="195" fontId="95" fillId="0" borderId="112" applyFill="0"/>
    <xf numFmtId="0" fontId="185" fillId="71" borderId="194" applyNumberFormat="0" applyAlignment="0" applyProtection="0"/>
    <xf numFmtId="262" fontId="95" fillId="0" borderId="232">
      <alignment horizontal="right"/>
    </xf>
    <xf numFmtId="262" fontId="95" fillId="0" borderId="232">
      <alignment horizontal="right"/>
    </xf>
    <xf numFmtId="262" fontId="196" fillId="0" borderId="232" applyFill="0"/>
    <xf numFmtId="262" fontId="196" fillId="0" borderId="232" applyFill="0"/>
    <xf numFmtId="262" fontId="95" fillId="0" borderId="232" applyFill="0"/>
    <xf numFmtId="262" fontId="95" fillId="0" borderId="232" applyFill="0"/>
    <xf numFmtId="262" fontId="196" fillId="0" borderId="232" applyFill="0"/>
    <xf numFmtId="262" fontId="196" fillId="0" borderId="232" applyFill="0"/>
    <xf numFmtId="262" fontId="95" fillId="0" borderId="232" applyFill="0"/>
    <xf numFmtId="262" fontId="95" fillId="0" borderId="232" applyFill="0"/>
    <xf numFmtId="262" fontId="196" fillId="0" borderId="232" applyFill="0"/>
    <xf numFmtId="262" fontId="196" fillId="0" borderId="232" applyFill="0"/>
    <xf numFmtId="262" fontId="95" fillId="0" borderId="232" applyFill="0"/>
    <xf numFmtId="262" fontId="95" fillId="0" borderId="232" applyFill="0"/>
    <xf numFmtId="42" fontId="126" fillId="82" borderId="232">
      <alignment vertical="center"/>
    </xf>
    <xf numFmtId="42" fontId="126" fillId="82" borderId="232">
      <alignment vertical="center"/>
    </xf>
    <xf numFmtId="42" fontId="200" fillId="85" borderId="233">
      <alignment horizontal="left"/>
    </xf>
    <xf numFmtId="42" fontId="200" fillId="85" borderId="233">
      <alignment horizontal="left"/>
    </xf>
    <xf numFmtId="263" fontId="200" fillId="85" borderId="233">
      <alignment horizontal="left"/>
    </xf>
    <xf numFmtId="263" fontId="200" fillId="85" borderId="233">
      <alignment horizontal="left"/>
    </xf>
    <xf numFmtId="4" fontId="49" fillId="82" borderId="234" applyNumberFormat="0" applyProtection="0">
      <alignment vertical="center"/>
    </xf>
    <xf numFmtId="4" fontId="196" fillId="84" borderId="234" applyNumberFormat="0" applyProtection="0">
      <alignment vertical="center"/>
    </xf>
    <xf numFmtId="4" fontId="46" fillId="84" borderId="234" applyNumberFormat="0" applyProtection="0">
      <alignment horizontal="left" vertical="center" indent="1"/>
    </xf>
    <xf numFmtId="0" fontId="46" fillId="84" borderId="234" applyNumberFormat="0" applyProtection="0">
      <alignment horizontal="left" vertical="top" indent="1"/>
    </xf>
    <xf numFmtId="4" fontId="47" fillId="45" borderId="234" applyNumberFormat="0" applyProtection="0">
      <alignment horizontal="right" vertical="center"/>
    </xf>
    <xf numFmtId="4" fontId="47" fillId="51" borderId="234" applyNumberFormat="0" applyProtection="0">
      <alignment horizontal="right" vertical="center"/>
    </xf>
    <xf numFmtId="4" fontId="47" fillId="63" borderId="234" applyNumberFormat="0" applyProtection="0">
      <alignment horizontal="right" vertical="center"/>
    </xf>
    <xf numFmtId="4" fontId="47" fillId="53" borderId="234" applyNumberFormat="0" applyProtection="0">
      <alignment horizontal="right" vertical="center"/>
    </xf>
    <xf numFmtId="4" fontId="47" fillId="57" borderId="234" applyNumberFormat="0" applyProtection="0">
      <alignment horizontal="right" vertical="center"/>
    </xf>
    <xf numFmtId="4" fontId="47" fillId="69" borderId="234" applyNumberFormat="0" applyProtection="0">
      <alignment horizontal="right" vertical="center"/>
    </xf>
    <xf numFmtId="4" fontId="47" fillId="66" borderId="234" applyNumberFormat="0" applyProtection="0">
      <alignment horizontal="right" vertical="center"/>
    </xf>
    <xf numFmtId="4" fontId="47" fillId="94" borderId="234" applyNumberFormat="0" applyProtection="0">
      <alignment horizontal="right" vertical="center"/>
    </xf>
    <xf numFmtId="4" fontId="47" fillId="52" borderId="234" applyNumberFormat="0" applyProtection="0">
      <alignment horizontal="right" vertical="center"/>
    </xf>
    <xf numFmtId="4" fontId="19" fillId="70" borderId="234" applyNumberFormat="0" applyProtection="0">
      <alignment horizontal="right" vertical="center"/>
    </xf>
    <xf numFmtId="0" fontId="8" fillId="97" borderId="234" applyNumberFormat="0" applyProtection="0">
      <alignment horizontal="left" vertical="center" indent="1"/>
    </xf>
    <xf numFmtId="0" fontId="8" fillId="97" borderId="234" applyNumberFormat="0" applyProtection="0">
      <alignment horizontal="left" vertical="top" indent="1"/>
    </xf>
    <xf numFmtId="0" fontId="8" fillId="98" borderId="234" applyNumberFormat="0" applyProtection="0">
      <alignment horizontal="left" vertical="center" indent="1"/>
    </xf>
    <xf numFmtId="0" fontId="8" fillId="98" borderId="234" applyNumberFormat="0" applyProtection="0">
      <alignment horizontal="left" vertical="top" indent="1"/>
    </xf>
    <xf numFmtId="0" fontId="8" fillId="50" borderId="234" applyNumberFormat="0" applyProtection="0">
      <alignment horizontal="left" vertical="center" indent="1"/>
    </xf>
    <xf numFmtId="0" fontId="8" fillId="50" borderId="234" applyNumberFormat="0" applyProtection="0">
      <alignment horizontal="left" vertical="top" indent="1"/>
    </xf>
    <xf numFmtId="0" fontId="8" fillId="96" borderId="234" applyNumberFormat="0" applyProtection="0">
      <alignment horizontal="left" vertical="center" indent="1"/>
    </xf>
    <xf numFmtId="0" fontId="8" fillId="96" borderId="234" applyNumberFormat="0" applyProtection="0">
      <alignment horizontal="left" vertical="top" indent="1"/>
    </xf>
    <xf numFmtId="0" fontId="151" fillId="97" borderId="235" applyBorder="0"/>
    <xf numFmtId="4" fontId="47" fillId="86" borderId="234" applyNumberFormat="0" applyProtection="0">
      <alignment vertical="center"/>
    </xf>
    <xf numFmtId="4" fontId="194" fillId="86" borderId="234" applyNumberFormat="0" applyProtection="0">
      <alignment vertical="center"/>
    </xf>
    <xf numFmtId="4" fontId="47" fillId="86" borderId="234" applyNumberFormat="0" applyProtection="0">
      <alignment horizontal="left" vertical="center" indent="1"/>
    </xf>
    <xf numFmtId="0" fontId="47" fillId="86" borderId="234" applyNumberFormat="0" applyProtection="0">
      <alignment horizontal="left" vertical="top" indent="1"/>
    </xf>
    <xf numFmtId="4" fontId="19" fillId="99" borderId="234" applyNumberFormat="0" applyProtection="0">
      <alignment horizontal="right" vertical="center"/>
    </xf>
    <xf numFmtId="4" fontId="194" fillId="96" borderId="234" applyNumberFormat="0" applyProtection="0">
      <alignment horizontal="right" vertical="center"/>
    </xf>
    <xf numFmtId="4" fontId="49" fillId="70" borderId="234" applyNumberFormat="0" applyProtection="0">
      <alignment horizontal="left" vertical="center" indent="1"/>
    </xf>
    <xf numFmtId="0" fontId="47" fillId="98" borderId="234" applyNumberFormat="0" applyProtection="0">
      <alignment horizontal="left" vertical="top" indent="1"/>
    </xf>
    <xf numFmtId="4" fontId="204" fillId="96" borderId="234" applyNumberFormat="0" applyProtection="0">
      <alignment horizontal="right" vertical="center"/>
    </xf>
    <xf numFmtId="173" fontId="8" fillId="0" borderId="233" applyNumberFormat="0" applyFont="0" applyFill="0" applyAlignment="0"/>
    <xf numFmtId="173" fontId="8" fillId="0" borderId="233" applyNumberFormat="0" applyFont="0" applyFill="0" applyAlignment="0"/>
    <xf numFmtId="195" fontId="95" fillId="0" borderId="232" applyFill="0"/>
    <xf numFmtId="195" fontId="95" fillId="0" borderId="232" applyFill="0"/>
    <xf numFmtId="0" fontId="138" fillId="0" borderId="236" applyNumberFormat="0" applyFill="0" applyAlignment="0" applyProtection="0"/>
    <xf numFmtId="0" fontId="27" fillId="0" borderId="108"/>
    <xf numFmtId="0" fontId="8" fillId="0" borderId="0"/>
    <xf numFmtId="0" fontId="27" fillId="0" borderId="0"/>
    <xf numFmtId="0" fontId="27" fillId="0" borderId="0"/>
    <xf numFmtId="0" fontId="27" fillId="0" borderId="0"/>
  </cellStyleXfs>
  <cellXfs count="2199">
    <xf numFmtId="0" fontId="0" fillId="0" borderId="0" xfId="0"/>
    <xf numFmtId="0" fontId="9" fillId="0" borderId="0" xfId="0" applyFont="1" applyProtection="1">
      <protection locked="0"/>
    </xf>
    <xf numFmtId="0" fontId="10" fillId="0" borderId="0" xfId="0" applyFont="1" applyAlignment="1" applyProtection="1">
      <alignment horizontal="centerContinuous"/>
      <protection locked="0"/>
    </xf>
    <xf numFmtId="0" fontId="9" fillId="0" borderId="0" xfId="0" applyFont="1" applyAlignment="1" applyProtection="1">
      <alignment horizontal="centerContinuous"/>
      <protection locked="0"/>
    </xf>
    <xf numFmtId="0" fontId="11" fillId="0" borderId="0" xfId="0" applyFont="1" applyAlignment="1" applyProtection="1">
      <alignment horizontal="centerContinuous"/>
      <protection locked="0"/>
    </xf>
    <xf numFmtId="0" fontId="12" fillId="0" borderId="0" xfId="0" applyFont="1" applyAlignment="1" applyProtection="1">
      <alignment horizontal="centerContinuous"/>
      <protection locked="0"/>
    </xf>
    <xf numFmtId="0" fontId="13" fillId="0" borderId="0" xfId="0" applyFont="1" applyAlignment="1" applyProtection="1">
      <alignment horizontal="centerContinuous"/>
      <protection locked="0"/>
    </xf>
    <xf numFmtId="0" fontId="14" fillId="2" borderId="0" xfId="0" applyFont="1" applyFill="1" applyAlignment="1" applyProtection="1">
      <alignment horizontal="left"/>
      <protection locked="0"/>
    </xf>
    <xf numFmtId="0" fontId="15" fillId="0" borderId="0" xfId="0" applyFont="1" applyAlignment="1" applyProtection="1">
      <alignment horizontal="centerContinuous" wrapText="1"/>
      <protection locked="0"/>
    </xf>
    <xf numFmtId="0" fontId="15" fillId="0" borderId="0" xfId="0" applyFont="1" applyProtection="1">
      <protection locked="0"/>
    </xf>
    <xf numFmtId="0" fontId="0" fillId="0" borderId="0" xfId="0" applyProtection="1"/>
    <xf numFmtId="0" fontId="9" fillId="3" borderId="0" xfId="0" applyFont="1" applyFill="1" applyProtection="1">
      <protection locked="0"/>
    </xf>
    <xf numFmtId="0" fontId="17" fillId="3" borderId="0" xfId="0" applyFont="1" applyFill="1" applyProtection="1">
      <protection locked="0"/>
    </xf>
    <xf numFmtId="0" fontId="17" fillId="0" borderId="0" xfId="0" applyFont="1" applyProtection="1">
      <protection locked="0"/>
    </xf>
    <xf numFmtId="0" fontId="18" fillId="0" borderId="0" xfId="0" applyFont="1" applyProtection="1"/>
    <xf numFmtId="0" fontId="17" fillId="4" borderId="1" xfId="0" applyFont="1" applyFill="1" applyBorder="1" applyProtection="1">
      <protection locked="0"/>
    </xf>
    <xf numFmtId="0" fontId="17" fillId="5" borderId="2" xfId="0" applyFont="1" applyFill="1" applyBorder="1" applyProtection="1">
      <protection locked="0"/>
    </xf>
    <xf numFmtId="0" fontId="9" fillId="5" borderId="2" xfId="0" applyFont="1" applyFill="1" applyBorder="1" applyProtection="1">
      <protection locked="0"/>
    </xf>
    <xf numFmtId="0" fontId="19" fillId="5" borderId="2" xfId="0" applyFont="1" applyFill="1" applyBorder="1" applyProtection="1">
      <protection locked="0"/>
    </xf>
    <xf numFmtId="0" fontId="15" fillId="4" borderId="1" xfId="0" applyFont="1" applyFill="1" applyBorder="1" applyProtection="1">
      <protection locked="0"/>
    </xf>
    <xf numFmtId="0" fontId="12" fillId="4" borderId="1" xfId="0" applyFont="1" applyFill="1" applyBorder="1" applyProtection="1">
      <protection locked="0"/>
    </xf>
    <xf numFmtId="0" fontId="12" fillId="0" borderId="0" xfId="0" applyFont="1" applyProtection="1">
      <protection locked="0"/>
    </xf>
    <xf numFmtId="0" fontId="20" fillId="0" borderId="0" xfId="0" applyFont="1" applyProtection="1"/>
    <xf numFmtId="0" fontId="21" fillId="4" borderId="1" xfId="0" applyFont="1" applyFill="1" applyBorder="1" applyProtection="1">
      <protection locked="0"/>
    </xf>
    <xf numFmtId="0" fontId="9" fillId="4" borderId="1" xfId="0" applyFont="1" applyFill="1" applyBorder="1" applyProtection="1">
      <protection locked="0"/>
    </xf>
    <xf numFmtId="0" fontId="22" fillId="4" borderId="0" xfId="0" applyFont="1" applyFill="1" applyAlignment="1" applyProtection="1">
      <alignment horizontal="center"/>
      <protection locked="0"/>
    </xf>
    <xf numFmtId="0" fontId="24" fillId="0" borderId="0" xfId="0" applyFont="1" applyProtection="1">
      <protection locked="0"/>
    </xf>
    <xf numFmtId="0" fontId="0" fillId="6" borderId="0" xfId="0" applyFill="1" applyProtection="1"/>
    <xf numFmtId="0" fontId="25" fillId="0" borderId="0" xfId="0" applyFont="1" applyAlignment="1" applyProtection="1">
      <alignment horizontal="center"/>
    </xf>
    <xf numFmtId="0" fontId="26" fillId="0" borderId="0" xfId="0" applyFont="1" applyAlignment="1" applyProtection="1">
      <alignment horizontal="centerContinuous"/>
    </xf>
    <xf numFmtId="0" fontId="27" fillId="0" borderId="0" xfId="0" applyFont="1" applyAlignment="1" applyProtection="1">
      <alignment horizontal="centerContinuous" wrapText="1"/>
    </xf>
    <xf numFmtId="0" fontId="28" fillId="0" borderId="0" xfId="0" applyFont="1" applyAlignment="1" applyProtection="1">
      <alignment horizontal="centerContinuous" wrapText="1"/>
    </xf>
    <xf numFmtId="0" fontId="25" fillId="0" borderId="0" xfId="0" applyFont="1" applyAlignment="1" applyProtection="1">
      <alignment horizontal="centerContinuous" wrapText="1"/>
    </xf>
    <xf numFmtId="0" fontId="27" fillId="0" borderId="0" xfId="0" applyFont="1" applyProtection="1"/>
    <xf numFmtId="0" fontId="29" fillId="0" borderId="0" xfId="0" applyFont="1" applyAlignment="1" applyProtection="1">
      <alignment horizontal="left"/>
    </xf>
    <xf numFmtId="0" fontId="28" fillId="0" borderId="0" xfId="0" applyFont="1" applyAlignment="1" applyProtection="1">
      <alignment horizontal="centerContinuous"/>
    </xf>
    <xf numFmtId="0" fontId="29" fillId="0" borderId="0" xfId="0" applyFont="1" applyAlignment="1" applyProtection="1">
      <alignment horizontal="centerContinuous"/>
    </xf>
    <xf numFmtId="0" fontId="0" fillId="0" borderId="0" xfId="0" applyAlignment="1" applyProtection="1">
      <alignment horizontal="centerContinuous"/>
    </xf>
    <xf numFmtId="0" fontId="25" fillId="0" borderId="0" xfId="0" applyFont="1" applyAlignment="1" applyProtection="1">
      <alignment horizontal="centerContinuous"/>
    </xf>
    <xf numFmtId="0" fontId="30" fillId="0" borderId="0" xfId="0" applyFont="1" applyAlignment="1" applyProtection="1">
      <alignment horizontal="centerContinuous"/>
    </xf>
    <xf numFmtId="0" fontId="31" fillId="0" borderId="0" xfId="0" applyFont="1" applyProtection="1"/>
    <xf numFmtId="0" fontId="27" fillId="0" borderId="0" xfId="0" applyFont="1" applyAlignment="1" applyProtection="1">
      <alignment horizontal="left"/>
    </xf>
    <xf numFmtId="0" fontId="32" fillId="0" borderId="0" xfId="0" applyFont="1"/>
    <xf numFmtId="0" fontId="0" fillId="0" borderId="3" xfId="0" applyBorder="1"/>
    <xf numFmtId="0" fontId="0" fillId="0" borderId="4" xfId="0" applyBorder="1"/>
    <xf numFmtId="0" fontId="0" fillId="0" borderId="5" xfId="0" applyBorder="1"/>
    <xf numFmtId="0" fontId="33" fillId="0" borderId="6" xfId="0" applyFont="1" applyBorder="1" applyAlignment="1">
      <alignment horizontal="centerContinuous"/>
    </xf>
    <xf numFmtId="0" fontId="0" fillId="0" borderId="0" xfId="0" applyAlignment="1">
      <alignment horizontal="centerContinuous"/>
    </xf>
    <xf numFmtId="0" fontId="0" fillId="0" borderId="7" xfId="0" applyBorder="1" applyAlignment="1">
      <alignment horizontal="centerContinuous"/>
    </xf>
    <xf numFmtId="0" fontId="0" fillId="0" borderId="6" xfId="0" applyBorder="1"/>
    <xf numFmtId="0" fontId="0" fillId="0" borderId="7" xfId="0" applyBorder="1"/>
    <xf numFmtId="0" fontId="27" fillId="0" borderId="6" xfId="0" applyFont="1" applyBorder="1" applyAlignment="1">
      <alignment horizontal="centerContinuous" wrapText="1"/>
    </xf>
    <xf numFmtId="0" fontId="27" fillId="0" borderId="0" xfId="0" applyFont="1" applyAlignment="1">
      <alignment horizontal="centerContinuous" wrapText="1"/>
    </xf>
    <xf numFmtId="0" fontId="0" fillId="0" borderId="7" xfId="0" applyBorder="1" applyAlignment="1">
      <alignment horizontal="center"/>
    </xf>
    <xf numFmtId="0" fontId="0" fillId="0" borderId="8" xfId="0" applyBorder="1"/>
    <xf numFmtId="0" fontId="0" fillId="0" borderId="9" xfId="0" applyBorder="1"/>
    <xf numFmtId="0" fontId="9" fillId="0" borderId="7"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27" fillId="0" borderId="0" xfId="0" applyFont="1" applyAlignment="1">
      <alignment horizontal="left"/>
    </xf>
    <xf numFmtId="0" fontId="34" fillId="0" borderId="0" xfId="0" applyFont="1"/>
    <xf numFmtId="0" fontId="34" fillId="0" borderId="3" xfId="0" applyFont="1" applyBorder="1"/>
    <xf numFmtId="0" fontId="34" fillId="0" borderId="4" xfId="0" applyFont="1" applyBorder="1"/>
    <xf numFmtId="0" fontId="34" fillId="0" borderId="5" xfId="0" applyFont="1" applyBorder="1"/>
    <xf numFmtId="0" fontId="34" fillId="0" borderId="6" xfId="0" applyFont="1" applyBorder="1" applyAlignment="1">
      <alignment horizontal="centerContinuous"/>
    </xf>
    <xf numFmtId="0" fontId="34" fillId="0" borderId="0" xfId="0" applyFont="1" applyAlignment="1">
      <alignment horizontal="centerContinuous"/>
    </xf>
    <xf numFmtId="0" fontId="34" fillId="0" borderId="7" xfId="0" applyFont="1" applyBorder="1" applyAlignment="1">
      <alignment horizontal="centerContinuous"/>
    </xf>
    <xf numFmtId="0" fontId="35" fillId="0" borderId="6" xfId="0" applyFont="1" applyBorder="1" applyAlignment="1">
      <alignment horizontal="centerContinuous"/>
    </xf>
    <xf numFmtId="0" fontId="34" fillId="0" borderId="6" xfId="0" applyFont="1" applyBorder="1"/>
    <xf numFmtId="0" fontId="34" fillId="0" borderId="7" xfId="0" applyFont="1" applyBorder="1"/>
    <xf numFmtId="0" fontId="34" fillId="0" borderId="10" xfId="0" applyFont="1" applyBorder="1"/>
    <xf numFmtId="0" fontId="34" fillId="0" borderId="8" xfId="0" applyFont="1" applyBorder="1"/>
    <xf numFmtId="0" fontId="34" fillId="0" borderId="9" xfId="0" applyFont="1" applyBorder="1"/>
    <xf numFmtId="0" fontId="18" fillId="0" borderId="0" xfId="0" applyFont="1"/>
    <xf numFmtId="0" fontId="27" fillId="0" borderId="0" xfId="0" applyFont="1"/>
    <xf numFmtId="0" fontId="27" fillId="0" borderId="3" xfId="0" applyFont="1" applyBorder="1"/>
    <xf numFmtId="0" fontId="27" fillId="0" borderId="4" xfId="0" applyFont="1" applyBorder="1"/>
    <xf numFmtId="0" fontId="27" fillId="0" borderId="5" xfId="0" applyFont="1" applyBorder="1"/>
    <xf numFmtId="0" fontId="28" fillId="0" borderId="6" xfId="0" applyFont="1" applyBorder="1" applyAlignment="1">
      <alignment horizontal="centerContinuous"/>
    </xf>
    <xf numFmtId="0" fontId="28" fillId="0" borderId="0" xfId="0" applyFont="1" applyAlignment="1">
      <alignment horizontal="centerContinuous"/>
    </xf>
    <xf numFmtId="0" fontId="28" fillId="0" borderId="7" xfId="0" applyFont="1" applyBorder="1" applyAlignment="1">
      <alignment horizontal="centerContinuous"/>
    </xf>
    <xf numFmtId="0" fontId="27" fillId="0" borderId="6" xfId="0" applyFont="1" applyBorder="1"/>
    <xf numFmtId="0" fontId="27" fillId="0" borderId="7" xfId="0" applyFont="1" applyBorder="1"/>
    <xf numFmtId="0" fontId="27" fillId="0" borderId="11" xfId="0" applyFont="1" applyBorder="1"/>
    <xf numFmtId="0" fontId="27" fillId="0" borderId="12" xfId="0" applyFont="1" applyBorder="1"/>
    <xf numFmtId="0" fontId="27" fillId="0" borderId="13" xfId="0" applyFont="1" applyBorder="1"/>
    <xf numFmtId="0" fontId="27" fillId="0" borderId="14" xfId="0" applyFont="1" applyBorder="1"/>
    <xf numFmtId="0" fontId="27" fillId="0" borderId="15" xfId="0" applyFont="1" applyBorder="1"/>
    <xf numFmtId="0" fontId="27" fillId="0" borderId="16" xfId="0" applyFont="1" applyBorder="1"/>
    <xf numFmtId="0" fontId="27" fillId="0" borderId="17" xfId="0" applyFont="1" applyBorder="1"/>
    <xf numFmtId="0" fontId="27" fillId="0" borderId="18" xfId="0" applyFont="1" applyBorder="1"/>
    <xf numFmtId="0" fontId="27" fillId="0" borderId="19" xfId="0" applyFont="1" applyBorder="1"/>
    <xf numFmtId="0" fontId="27" fillId="0" borderId="20" xfId="0" applyFont="1" applyBorder="1"/>
    <xf numFmtId="165" fontId="0" fillId="0" borderId="0" xfId="0" applyNumberFormat="1" applyProtection="1"/>
    <xf numFmtId="165" fontId="27" fillId="0" borderId="21" xfId="0" applyNumberFormat="1" applyFont="1" applyBorder="1" applyAlignment="1" applyProtection="1">
      <alignment horizontal="center"/>
    </xf>
    <xf numFmtId="165" fontId="27" fillId="0" borderId="22" xfId="0" applyNumberFormat="1" applyFont="1" applyBorder="1" applyProtection="1"/>
    <xf numFmtId="165" fontId="27" fillId="0" borderId="6" xfId="0" applyNumberFormat="1" applyFont="1" applyBorder="1" applyAlignment="1" applyProtection="1">
      <alignment horizontal="center"/>
    </xf>
    <xf numFmtId="0" fontId="27" fillId="0" borderId="23" xfId="0" applyFont="1" applyBorder="1"/>
    <xf numFmtId="165" fontId="27" fillId="0" borderId="0" xfId="0" applyNumberFormat="1" applyFont="1" applyProtection="1"/>
    <xf numFmtId="165" fontId="27" fillId="0" borderId="0" xfId="0" applyNumberFormat="1" applyFont="1" applyAlignment="1" applyProtection="1">
      <alignment horizontal="center"/>
    </xf>
    <xf numFmtId="0" fontId="27" fillId="0" borderId="21" xfId="0" applyFont="1" applyBorder="1" applyAlignment="1">
      <alignment horizontal="center"/>
    </xf>
    <xf numFmtId="0" fontId="27" fillId="0" borderId="22" xfId="0" applyFont="1" applyBorder="1" applyAlignment="1">
      <alignment horizontal="center"/>
    </xf>
    <xf numFmtId="0" fontId="25" fillId="0" borderId="0" xfId="0" applyFont="1"/>
    <xf numFmtId="0" fontId="27" fillId="0" borderId="0" xfId="0" applyFont="1" applyAlignment="1">
      <alignment horizontal="center"/>
    </xf>
    <xf numFmtId="0" fontId="27" fillId="0" borderId="22" xfId="0" applyFont="1" applyBorder="1"/>
    <xf numFmtId="0" fontId="25" fillId="0" borderId="0" xfId="0" applyFont="1" applyAlignment="1">
      <alignment horizontal="center"/>
    </xf>
    <xf numFmtId="0" fontId="27" fillId="0" borderId="6" xfId="0" applyFont="1" applyBorder="1" applyAlignment="1">
      <alignment horizontal="center"/>
    </xf>
    <xf numFmtId="0" fontId="25" fillId="0" borderId="23" xfId="0" applyFont="1" applyBorder="1" applyAlignment="1">
      <alignment horizontal="center"/>
    </xf>
    <xf numFmtId="0" fontId="21" fillId="0" borderId="22" xfId="0" applyFont="1" applyBorder="1" applyProtection="1">
      <protection locked="0"/>
    </xf>
    <xf numFmtId="0" fontId="27" fillId="0" borderId="0" xfId="0" applyFont="1" applyAlignment="1">
      <alignment horizontal="centerContinuous"/>
    </xf>
    <xf numFmtId="0" fontId="27" fillId="0" borderId="21" xfId="0" applyFont="1" applyBorder="1"/>
    <xf numFmtId="165" fontId="27" fillId="0" borderId="10" xfId="0" applyNumberFormat="1" applyFont="1" applyBorder="1" applyAlignment="1" applyProtection="1">
      <alignment horizontal="center"/>
    </xf>
    <xf numFmtId="0" fontId="27" fillId="0" borderId="24" xfId="0" applyFont="1" applyBorder="1"/>
    <xf numFmtId="0" fontId="27" fillId="0" borderId="8" xfId="0" applyFont="1" applyBorder="1"/>
    <xf numFmtId="0" fontId="27" fillId="0" borderId="25" xfId="0" applyFont="1" applyBorder="1"/>
    <xf numFmtId="0" fontId="25" fillId="0" borderId="8" xfId="0" applyFont="1" applyBorder="1"/>
    <xf numFmtId="0" fontId="27" fillId="0" borderId="26" xfId="0" applyFont="1" applyBorder="1"/>
    <xf numFmtId="0" fontId="0" fillId="0" borderId="0" xfId="0" applyAlignment="1">
      <alignment horizontal="right"/>
    </xf>
    <xf numFmtId="0" fontId="37" fillId="0" borderId="6" xfId="0" applyFont="1" applyBorder="1"/>
    <xf numFmtId="0" fontId="21" fillId="0" borderId="0" xfId="0" applyFont="1" applyProtection="1">
      <protection locked="0"/>
    </xf>
    <xf numFmtId="0" fontId="0" fillId="0" borderId="10" xfId="0" applyBorder="1"/>
    <xf numFmtId="0" fontId="38" fillId="0" borderId="0" xfId="0" applyFont="1"/>
    <xf numFmtId="0" fontId="26" fillId="0" borderId="6" xfId="0" applyFont="1" applyBorder="1" applyAlignment="1">
      <alignment horizontal="centerContinuous"/>
    </xf>
    <xf numFmtId="0" fontId="26" fillId="0" borderId="0" xfId="0" applyFont="1" applyAlignment="1">
      <alignment horizontal="centerContinuous"/>
    </xf>
    <xf numFmtId="0" fontId="27" fillId="0" borderId="16" xfId="0" applyFont="1" applyBorder="1" applyAlignment="1">
      <alignment vertical="top"/>
    </xf>
    <xf numFmtId="0" fontId="27" fillId="0" borderId="18" xfId="0" applyFont="1" applyBorder="1" applyAlignment="1">
      <alignment vertical="top"/>
    </xf>
    <xf numFmtId="0" fontId="0" fillId="0" borderId="18" xfId="0" applyBorder="1"/>
    <xf numFmtId="0" fontId="0" fillId="0" borderId="27" xfId="0" applyBorder="1"/>
    <xf numFmtId="0" fontId="27" fillId="0" borderId="28" xfId="0" applyFont="1" applyBorder="1"/>
    <xf numFmtId="0" fontId="21" fillId="0" borderId="23" xfId="0" applyFont="1" applyBorder="1" applyProtection="1">
      <protection locked="0"/>
    </xf>
    <xf numFmtId="0" fontId="0" fillId="0" borderId="23" xfId="0" applyBorder="1"/>
    <xf numFmtId="0" fontId="27" fillId="0" borderId="29" xfId="0" applyFont="1" applyBorder="1"/>
    <xf numFmtId="0" fontId="21" fillId="0" borderId="17" xfId="0" applyFont="1" applyBorder="1" applyProtection="1">
      <protection locked="0"/>
    </xf>
    <xf numFmtId="0" fontId="0" fillId="0" borderId="17" xfId="0" applyBorder="1"/>
    <xf numFmtId="0" fontId="29" fillId="0" borderId="23" xfId="0" applyFont="1" applyBorder="1"/>
    <xf numFmtId="0" fontId="27" fillId="0" borderId="23" xfId="0" applyFont="1" applyBorder="1" applyAlignment="1">
      <alignment horizontal="right"/>
    </xf>
    <xf numFmtId="5" fontId="0" fillId="0" borderId="0" xfId="0" applyNumberFormat="1" applyProtection="1"/>
    <xf numFmtId="5" fontId="0" fillId="0" borderId="23" xfId="0" applyNumberFormat="1" applyBorder="1" applyProtection="1"/>
    <xf numFmtId="5" fontId="0" fillId="0" borderId="7" xfId="0" applyNumberFormat="1" applyBorder="1" applyProtection="1"/>
    <xf numFmtId="0" fontId="28" fillId="0" borderId="0" xfId="0" applyFont="1"/>
    <xf numFmtId="0" fontId="0" fillId="0" borderId="28" xfId="0" applyBorder="1"/>
    <xf numFmtId="0" fontId="0" fillId="0" borderId="32" xfId="0" applyBorder="1"/>
    <xf numFmtId="0" fontId="29" fillId="0" borderId="0" xfId="0" applyFont="1"/>
    <xf numFmtId="0" fontId="27" fillId="0" borderId="28" xfId="0" applyFont="1" applyBorder="1" applyAlignment="1">
      <alignment horizontal="center"/>
    </xf>
    <xf numFmtId="0" fontId="0" fillId="0" borderId="35" xfId="0" applyBorder="1"/>
    <xf numFmtId="0" fontId="21" fillId="0" borderId="35" xfId="0" applyFont="1" applyBorder="1" applyProtection="1">
      <protection locked="0"/>
    </xf>
    <xf numFmtId="0" fontId="27" fillId="0" borderId="29" xfId="0" applyFont="1" applyBorder="1" applyAlignment="1">
      <alignment horizontal="center"/>
    </xf>
    <xf numFmtId="5" fontId="21" fillId="0" borderId="36" xfId="0" applyNumberFormat="1" applyFont="1" applyBorder="1" applyProtection="1">
      <protection locked="0"/>
    </xf>
    <xf numFmtId="5" fontId="0" fillId="0" borderId="35" xfId="0" applyNumberFormat="1" applyBorder="1" applyProtection="1"/>
    <xf numFmtId="5" fontId="21" fillId="0" borderId="15" xfId="0" applyNumberFormat="1" applyFont="1" applyBorder="1" applyProtection="1">
      <protection locked="0"/>
    </xf>
    <xf numFmtId="0" fontId="0" fillId="0" borderId="13" xfId="0" applyBorder="1"/>
    <xf numFmtId="0" fontId="0" fillId="0" borderId="37" xfId="0" applyBorder="1"/>
    <xf numFmtId="37" fontId="9" fillId="0" borderId="0" xfId="0" applyNumberFormat="1" applyFont="1" applyProtection="1">
      <protection locked="0"/>
    </xf>
    <xf numFmtId="37" fontId="0" fillId="0" borderId="0" xfId="0" applyNumberFormat="1" applyProtection="1"/>
    <xf numFmtId="37" fontId="0" fillId="0" borderId="23" xfId="0" applyNumberFormat="1" applyBorder="1" applyProtection="1"/>
    <xf numFmtId="0" fontId="32" fillId="0" borderId="0" xfId="0" applyFont="1" applyAlignment="1">
      <alignment horizontal="centerContinuous"/>
    </xf>
    <xf numFmtId="0" fontId="39" fillId="0" borderId="3" xfId="0" applyFont="1" applyBorder="1" applyAlignment="1">
      <alignment horizontal="centerContinuous"/>
    </xf>
    <xf numFmtId="0" fontId="39" fillId="0" borderId="4" xfId="0" applyFont="1" applyBorder="1" applyAlignment="1">
      <alignment horizontal="centerContinuous"/>
    </xf>
    <xf numFmtId="0" fontId="32" fillId="0" borderId="4" xfId="0" applyFont="1" applyBorder="1" applyAlignment="1">
      <alignment horizontal="centerContinuous"/>
    </xf>
    <xf numFmtId="0" fontId="32" fillId="0" borderId="5" xfId="0" applyFont="1" applyBorder="1" applyAlignment="1">
      <alignment horizontal="centerContinuous"/>
    </xf>
    <xf numFmtId="0" fontId="39" fillId="0" borderId="6" xfId="0" applyFont="1" applyBorder="1" applyAlignment="1">
      <alignment horizontal="centerContinuous"/>
    </xf>
    <xf numFmtId="0" fontId="32" fillId="0" borderId="7" xfId="0" applyFont="1" applyBorder="1" applyAlignment="1">
      <alignment horizontal="centerContinuous"/>
    </xf>
    <xf numFmtId="0" fontId="32" fillId="0" borderId="6" xfId="0" applyFont="1" applyBorder="1"/>
    <xf numFmtId="0" fontId="32" fillId="0" borderId="7" xfId="0" applyFont="1" applyBorder="1"/>
    <xf numFmtId="0" fontId="32" fillId="0" borderId="16" xfId="0" applyFont="1" applyBorder="1"/>
    <xf numFmtId="0" fontId="32" fillId="0" borderId="18" xfId="0" applyFont="1" applyBorder="1"/>
    <xf numFmtId="0" fontId="32" fillId="0" borderId="27" xfId="0" applyFont="1" applyBorder="1"/>
    <xf numFmtId="0" fontId="32" fillId="0" borderId="28" xfId="0" applyFont="1" applyBorder="1" applyAlignment="1">
      <alignment horizontal="center"/>
    </xf>
    <xf numFmtId="0" fontId="32" fillId="0" borderId="19" xfId="0" applyFont="1" applyBorder="1" applyAlignment="1">
      <alignment horizontal="centerContinuous"/>
    </xf>
    <xf numFmtId="0" fontId="32" fillId="0" borderId="27" xfId="0" applyFont="1" applyBorder="1" applyAlignment="1">
      <alignment horizontal="centerContinuous"/>
    </xf>
    <xf numFmtId="0" fontId="32" fillId="0" borderId="29" xfId="0" applyFont="1" applyBorder="1" applyAlignment="1">
      <alignment horizontal="center"/>
    </xf>
    <xf numFmtId="5" fontId="27" fillId="0" borderId="35" xfId="0" applyNumberFormat="1" applyFont="1" applyBorder="1" applyProtection="1"/>
    <xf numFmtId="37" fontId="27" fillId="0" borderId="7" xfId="0" applyNumberFormat="1" applyFont="1" applyBorder="1" applyProtection="1"/>
    <xf numFmtId="37" fontId="27" fillId="0" borderId="27" xfId="0" applyNumberFormat="1" applyFont="1" applyBorder="1" applyProtection="1"/>
    <xf numFmtId="0" fontId="39" fillId="0" borderId="0" xfId="0" applyFont="1" applyAlignment="1">
      <alignment horizontal="centerContinuous"/>
    </xf>
    <xf numFmtId="5" fontId="32" fillId="0" borderId="0" xfId="0" applyNumberFormat="1" applyFont="1" applyProtection="1"/>
    <xf numFmtId="0" fontId="32" fillId="0" borderId="10" xfId="0" applyFont="1" applyBorder="1"/>
    <xf numFmtId="0" fontId="32" fillId="0" borderId="8" xfId="0" applyFont="1" applyBorder="1"/>
    <xf numFmtId="5" fontId="32" fillId="0" borderId="8" xfId="0" applyNumberFormat="1" applyFont="1" applyBorder="1" applyProtection="1"/>
    <xf numFmtId="5" fontId="32" fillId="0" borderId="9" xfId="0" applyNumberFormat="1" applyFont="1" applyBorder="1" applyProtection="1"/>
    <xf numFmtId="0" fontId="0" fillId="0" borderId="16" xfId="0" applyBorder="1"/>
    <xf numFmtId="0" fontId="39" fillId="0" borderId="6" xfId="0" applyFont="1" applyBorder="1"/>
    <xf numFmtId="0" fontId="0" fillId="0" borderId="21" xfId="0" applyBorder="1"/>
    <xf numFmtId="0" fontId="0" fillId="0" borderId="22" xfId="0" applyBorder="1"/>
    <xf numFmtId="0" fontId="0" fillId="0" borderId="19" xfId="0" applyBorder="1"/>
    <xf numFmtId="0" fontId="30" fillId="0" borderId="21" xfId="0" applyFont="1" applyBorder="1"/>
    <xf numFmtId="37" fontId="0" fillId="0" borderId="35" xfId="0" applyNumberFormat="1" applyBorder="1" applyProtection="1"/>
    <xf numFmtId="37" fontId="0" fillId="0" borderId="22" xfId="0" applyNumberFormat="1" applyBorder="1" applyProtection="1"/>
    <xf numFmtId="0" fontId="39" fillId="0" borderId="16" xfId="0" applyFont="1" applyBorder="1" applyAlignment="1">
      <alignment horizontal="centerContinuous"/>
    </xf>
    <xf numFmtId="0" fontId="39" fillId="0" borderId="18" xfId="0" applyFont="1" applyBorder="1" applyAlignment="1">
      <alignment horizontal="centerContinuous"/>
    </xf>
    <xf numFmtId="0" fontId="0" fillId="0" borderId="27" xfId="0" applyBorder="1" applyAlignment="1">
      <alignment horizontal="centerContinuous"/>
    </xf>
    <xf numFmtId="0" fontId="0" fillId="0" borderId="35"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3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6" xfId="0" applyBorder="1" applyAlignment="1">
      <alignment horizontal="center"/>
    </xf>
    <xf numFmtId="0" fontId="0" fillId="0" borderId="16" xfId="0" applyBorder="1" applyAlignment="1">
      <alignment horizontal="center"/>
    </xf>
    <xf numFmtId="0" fontId="19" fillId="0" borderId="8" xfId="0" applyFont="1" applyBorder="1"/>
    <xf numFmtId="0" fontId="40" fillId="3" borderId="3" xfId="0" applyFont="1" applyFill="1" applyBorder="1" applyAlignment="1">
      <alignment horizontal="centerContinuous"/>
    </xf>
    <xf numFmtId="0" fontId="41" fillId="0" borderId="4" xfId="0" applyFont="1" applyBorder="1" applyAlignment="1">
      <alignment horizontal="centerContinuous"/>
    </xf>
    <xf numFmtId="0" fontId="40" fillId="3" borderId="5" xfId="0" applyFont="1" applyFill="1" applyBorder="1" applyAlignment="1">
      <alignment horizontal="centerContinuous"/>
    </xf>
    <xf numFmtId="0" fontId="42" fillId="3" borderId="6" xfId="0" applyFont="1" applyFill="1" applyBorder="1" applyAlignment="1">
      <alignment horizontal="centerContinuous"/>
    </xf>
    <xf numFmtId="0" fontId="40" fillId="3" borderId="7" xfId="0" applyFont="1" applyFill="1" applyBorder="1" applyAlignment="1">
      <alignment horizontal="centerContinuous"/>
    </xf>
    <xf numFmtId="0" fontId="40" fillId="3" borderId="6" xfId="0" applyFont="1" applyFill="1" applyBorder="1" applyAlignment="1">
      <alignment horizontal="centerContinuous"/>
    </xf>
    <xf numFmtId="0" fontId="40" fillId="0" borderId="6" xfId="0" applyFont="1" applyBorder="1" applyAlignment="1">
      <alignment horizontal="centerContinuous"/>
    </xf>
    <xf numFmtId="0" fontId="43" fillId="0" borderId="0" xfId="0" applyFont="1" applyAlignment="1">
      <alignment horizontal="centerContinuous"/>
    </xf>
    <xf numFmtId="0" fontId="43" fillId="3" borderId="7" xfId="0" applyFont="1" applyFill="1" applyBorder="1" applyAlignment="1">
      <alignment horizontal="centerContinuous"/>
    </xf>
    <xf numFmtId="0" fontId="43" fillId="0" borderId="0" xfId="0" applyFont="1"/>
    <xf numFmtId="0" fontId="43" fillId="0" borderId="7" xfId="0" applyFont="1" applyBorder="1"/>
    <xf numFmtId="0" fontId="40" fillId="0" borderId="6" xfId="0" applyFont="1" applyBorder="1" applyAlignment="1">
      <alignment horizontal="center"/>
    </xf>
    <xf numFmtId="0" fontId="43" fillId="0" borderId="0" xfId="0" applyFont="1" applyAlignment="1">
      <alignment horizontal="center"/>
    </xf>
    <xf numFmtId="0" fontId="43" fillId="3" borderId="7" xfId="0" applyFont="1" applyFill="1" applyBorder="1" applyAlignment="1">
      <alignment horizontal="center"/>
    </xf>
    <xf numFmtId="0" fontId="40" fillId="0" borderId="6" xfId="0" applyFont="1" applyBorder="1"/>
    <xf numFmtId="0" fontId="43" fillId="3" borderId="0" xfId="0" applyFont="1" applyFill="1"/>
    <xf numFmtId="0" fontId="43" fillId="0" borderId="18" xfId="0" applyFont="1" applyBorder="1"/>
    <xf numFmtId="0" fontId="43" fillId="3" borderId="7" xfId="0" applyFont="1" applyFill="1" applyBorder="1"/>
    <xf numFmtId="0" fontId="40" fillId="3" borderId="11" xfId="0" applyFont="1" applyFill="1" applyBorder="1"/>
    <xf numFmtId="0" fontId="43" fillId="3" borderId="37" xfId="0" applyFont="1" applyFill="1" applyBorder="1"/>
    <xf numFmtId="0" fontId="44" fillId="0" borderId="0" xfId="0" applyFont="1"/>
    <xf numFmtId="0" fontId="44" fillId="0" borderId="0" xfId="0" applyFont="1" applyAlignment="1">
      <alignment horizontal="right"/>
    </xf>
    <xf numFmtId="0" fontId="44" fillId="0" borderId="7" xfId="0" applyFont="1" applyBorder="1" applyAlignment="1">
      <alignment horizontal="right"/>
    </xf>
    <xf numFmtId="37" fontId="19" fillId="0" borderId="0" xfId="0" applyNumberFormat="1" applyFont="1" applyProtection="1"/>
    <xf numFmtId="5" fontId="19" fillId="0" borderId="0" xfId="0" applyNumberFormat="1" applyFont="1" applyAlignment="1" applyProtection="1">
      <alignment horizontal="right"/>
    </xf>
    <xf numFmtId="0" fontId="19" fillId="0" borderId="0" xfId="0" applyFont="1"/>
    <xf numFmtId="0" fontId="19" fillId="0" borderId="0" xfId="0" applyFont="1" applyAlignment="1">
      <alignment horizontal="right"/>
    </xf>
    <xf numFmtId="0" fontId="40" fillId="0" borderId="10" xfId="0" applyFont="1" applyBorder="1"/>
    <xf numFmtId="0" fontId="19" fillId="0" borderId="8" xfId="0" applyFont="1" applyBorder="1" applyAlignment="1">
      <alignment horizontal="right"/>
    </xf>
    <xf numFmtId="0" fontId="40" fillId="0" borderId="0" xfId="0" applyFont="1" applyAlignment="1">
      <alignment horizontal="left"/>
    </xf>
    <xf numFmtId="0" fontId="43" fillId="0" borderId="0" xfId="0" applyFont="1" applyAlignment="1">
      <alignment horizontal="right"/>
    </xf>
    <xf numFmtId="0" fontId="27" fillId="0" borderId="0" xfId="0" applyFont="1" applyAlignment="1" applyProtection="1">
      <alignment horizontal="centerContinuous"/>
    </xf>
    <xf numFmtId="0" fontId="43" fillId="3" borderId="0" xfId="0" applyFont="1" applyFill="1" applyAlignment="1" applyProtection="1">
      <alignment horizontal="centerContinuous"/>
    </xf>
    <xf numFmtId="0" fontId="40" fillId="3" borderId="6" xfId="0" applyFont="1" applyFill="1" applyBorder="1"/>
    <xf numFmtId="0" fontId="19" fillId="3" borderId="7" xfId="0" applyFont="1" applyFill="1" applyBorder="1"/>
    <xf numFmtId="0" fontId="19" fillId="3" borderId="9" xfId="0" applyFont="1" applyFill="1" applyBorder="1"/>
    <xf numFmtId="0" fontId="43" fillId="3" borderId="0" xfId="0" applyFont="1" applyFill="1" applyAlignment="1">
      <alignment horizontal="centerContinuous"/>
    </xf>
    <xf numFmtId="0" fontId="31" fillId="0" borderId="0" xfId="0" applyFont="1"/>
    <xf numFmtId="0" fontId="27" fillId="0" borderId="27" xfId="0" applyFont="1" applyBorder="1"/>
    <xf numFmtId="0" fontId="27" fillId="0" borderId="35" xfId="0" applyFont="1" applyBorder="1"/>
    <xf numFmtId="0" fontId="27" fillId="0" borderId="6" xfId="0" applyFont="1" applyBorder="1" applyAlignment="1">
      <alignment horizontal="centerContinuous"/>
    </xf>
    <xf numFmtId="0" fontId="27" fillId="0" borderId="11" xfId="0" applyFont="1" applyBorder="1" applyAlignment="1">
      <alignment horizontal="centerContinuous"/>
    </xf>
    <xf numFmtId="0" fontId="21" fillId="0" borderId="14" xfId="0" applyFont="1" applyBorder="1" applyProtection="1">
      <protection locked="0"/>
    </xf>
    <xf numFmtId="0" fontId="21" fillId="0" borderId="36" xfId="0" applyFont="1" applyBorder="1" applyProtection="1">
      <protection locked="0"/>
    </xf>
    <xf numFmtId="0" fontId="21" fillId="0" borderId="21" xfId="0" applyFont="1" applyBorder="1" applyProtection="1">
      <protection locked="0"/>
    </xf>
    <xf numFmtId="37" fontId="21" fillId="0" borderId="35" xfId="0" applyNumberFormat="1" applyFont="1" applyBorder="1" applyProtection="1">
      <protection locked="0"/>
    </xf>
    <xf numFmtId="0" fontId="27" fillId="7" borderId="42" xfId="0" applyFont="1" applyFill="1" applyBorder="1"/>
    <xf numFmtId="5" fontId="27" fillId="0" borderId="43" xfId="0" applyNumberFormat="1" applyFont="1" applyBorder="1" applyProtection="1"/>
    <xf numFmtId="0" fontId="27" fillId="0" borderId="10" xfId="0" applyFont="1" applyBorder="1" applyAlignment="1">
      <alignment horizontal="centerContinuous"/>
    </xf>
    <xf numFmtId="0" fontId="27" fillId="0" borderId="44" xfId="0" applyFont="1" applyBorder="1"/>
    <xf numFmtId="0" fontId="27" fillId="7" borderId="45" xfId="0" applyFont="1" applyFill="1" applyBorder="1"/>
    <xf numFmtId="5" fontId="27" fillId="0" borderId="46" xfId="0" applyNumberFormat="1" applyFont="1" applyBorder="1" applyProtection="1"/>
    <xf numFmtId="0" fontId="28" fillId="0" borderId="3" xfId="0" applyFont="1" applyBorder="1" applyAlignment="1">
      <alignment horizontal="centerContinuous"/>
    </xf>
    <xf numFmtId="0" fontId="27" fillId="0" borderId="4" xfId="0" applyFont="1" applyBorder="1" applyAlignment="1">
      <alignment horizontal="centerContinuous"/>
    </xf>
    <xf numFmtId="0" fontId="28" fillId="0" borderId="4" xfId="0" applyFont="1" applyBorder="1" applyAlignment="1">
      <alignment horizontal="centerContinuous"/>
    </xf>
    <xf numFmtId="0" fontId="27" fillId="0" borderId="5" xfId="0" applyFont="1" applyBorder="1" applyAlignment="1">
      <alignment horizontal="centerContinuous"/>
    </xf>
    <xf numFmtId="0" fontId="27" fillId="0" borderId="7" xfId="0" applyFont="1" applyBorder="1" applyAlignment="1">
      <alignment horizontal="centerContinuous"/>
    </xf>
    <xf numFmtId="0" fontId="27" fillId="0" borderId="16" xfId="0" applyFont="1" applyBorder="1" applyAlignment="1">
      <alignment horizontal="center"/>
    </xf>
    <xf numFmtId="5" fontId="27" fillId="0" borderId="22" xfId="0" applyNumberFormat="1" applyFont="1" applyBorder="1" applyProtection="1"/>
    <xf numFmtId="37" fontId="27" fillId="0" borderId="22" xfId="0" applyNumberFormat="1" applyFont="1" applyBorder="1" applyProtection="1"/>
    <xf numFmtId="37" fontId="27" fillId="0" borderId="20" xfId="0" applyNumberFormat="1" applyFont="1" applyBorder="1" applyProtection="1"/>
    <xf numFmtId="37" fontId="27" fillId="0" borderId="6" xfId="0" applyNumberFormat="1" applyFont="1" applyBorder="1" applyAlignment="1" applyProtection="1">
      <alignment horizontal="center"/>
    </xf>
    <xf numFmtId="37" fontId="27" fillId="0" borderId="10" xfId="0" applyNumberFormat="1" applyFont="1" applyBorder="1" applyAlignment="1" applyProtection="1">
      <alignment horizontal="center"/>
    </xf>
    <xf numFmtId="0" fontId="19" fillId="0" borderId="0" xfId="0" applyFont="1" applyAlignment="1">
      <alignment horizontal="centerContinuous"/>
    </xf>
    <xf numFmtId="0" fontId="45" fillId="0" borderId="0" xfId="0" applyFont="1"/>
    <xf numFmtId="5" fontId="27" fillId="0" borderId="26" xfId="0" applyNumberFormat="1" applyFont="1" applyBorder="1" applyProtection="1"/>
    <xf numFmtId="0" fontId="27" fillId="0" borderId="47" xfId="0" applyFont="1" applyBorder="1"/>
    <xf numFmtId="0" fontId="27" fillId="0" borderId="36" xfId="0" applyFont="1" applyBorder="1"/>
    <xf numFmtId="0" fontId="27" fillId="0" borderId="21" xfId="0" applyFont="1" applyBorder="1" applyAlignment="1">
      <alignment horizontal="centerContinuous"/>
    </xf>
    <xf numFmtId="0" fontId="27" fillId="0" borderId="19" xfId="0" applyFont="1" applyBorder="1" applyAlignment="1">
      <alignment horizontal="centerContinuous"/>
    </xf>
    <xf numFmtId="0" fontId="27" fillId="0" borderId="18" xfId="0" applyFont="1" applyBorder="1" applyAlignment="1">
      <alignment horizontal="centerContinuous"/>
    </xf>
    <xf numFmtId="0" fontId="27" fillId="0" borderId="38" xfId="0" applyFont="1" applyBorder="1"/>
    <xf numFmtId="5" fontId="21" fillId="0" borderId="39" xfId="0" applyNumberFormat="1" applyFont="1" applyBorder="1" applyProtection="1">
      <protection locked="0"/>
    </xf>
    <xf numFmtId="5" fontId="21" fillId="0" borderId="48" xfId="0" applyNumberFormat="1" applyFont="1" applyBorder="1" applyProtection="1">
      <protection locked="0"/>
    </xf>
    <xf numFmtId="0" fontId="27" fillId="7" borderId="35" xfId="0" applyFont="1" applyFill="1" applyBorder="1"/>
    <xf numFmtId="0" fontId="27" fillId="7" borderId="7" xfId="0" applyFont="1" applyFill="1" applyBorder="1"/>
    <xf numFmtId="37" fontId="21" fillId="0" borderId="7" xfId="0" applyNumberFormat="1" applyFont="1" applyBorder="1" applyProtection="1">
      <protection locked="0"/>
    </xf>
    <xf numFmtId="5" fontId="27" fillId="0" borderId="0" xfId="0" applyNumberFormat="1" applyFont="1" applyProtection="1"/>
    <xf numFmtId="0" fontId="27" fillId="0" borderId="11" xfId="0" applyFont="1" applyBorder="1" applyAlignment="1">
      <alignment horizontal="center"/>
    </xf>
    <xf numFmtId="0" fontId="27" fillId="0" borderId="37" xfId="0" applyFont="1" applyBorder="1"/>
    <xf numFmtId="0" fontId="27" fillId="0" borderId="47" xfId="0" applyFont="1" applyBorder="1" applyAlignment="1">
      <alignment horizontal="center"/>
    </xf>
    <xf numFmtId="5" fontId="27" fillId="0" borderId="7" xfId="0" applyNumberFormat="1" applyFont="1" applyBorder="1" applyProtection="1"/>
    <xf numFmtId="0" fontId="27" fillId="0" borderId="32" xfId="0" applyFont="1" applyBorder="1" applyAlignment="1">
      <alignment horizontal="center"/>
    </xf>
    <xf numFmtId="0" fontId="27" fillId="0" borderId="9" xfId="0" applyFont="1" applyBorder="1"/>
    <xf numFmtId="0" fontId="46" fillId="0" borderId="3" xfId="0" applyFont="1" applyBorder="1"/>
    <xf numFmtId="0" fontId="46" fillId="0" borderId="4" xfId="0" applyFont="1" applyBorder="1"/>
    <xf numFmtId="0" fontId="19" fillId="0" borderId="7" xfId="0" applyFont="1" applyBorder="1"/>
    <xf numFmtId="5" fontId="27" fillId="0" borderId="21" xfId="0" applyNumberFormat="1" applyFont="1" applyBorder="1" applyProtection="1"/>
    <xf numFmtId="37" fontId="27" fillId="0" borderId="21" xfId="0" applyNumberFormat="1" applyFont="1" applyBorder="1" applyProtection="1"/>
    <xf numFmtId="5" fontId="27" fillId="0" borderId="49" xfId="0" applyNumberFormat="1" applyFont="1" applyBorder="1" applyProtection="1"/>
    <xf numFmtId="0" fontId="27" fillId="0" borderId="10" xfId="0" applyFont="1" applyBorder="1" applyAlignment="1">
      <alignment horizontal="center"/>
    </xf>
    <xf numFmtId="0" fontId="47" fillId="0" borderId="0" xfId="0" applyFont="1"/>
    <xf numFmtId="0" fontId="47" fillId="0" borderId="0" xfId="0" applyFont="1" applyAlignment="1">
      <alignment horizontal="centerContinuous"/>
    </xf>
    <xf numFmtId="0" fontId="48" fillId="0" borderId="6" xfId="0" applyFont="1" applyBorder="1"/>
    <xf numFmtId="0" fontId="48" fillId="0" borderId="0" xfId="0" applyFont="1" applyAlignment="1">
      <alignment horizontal="centerContinuous"/>
    </xf>
    <xf numFmtId="0" fontId="49" fillId="0" borderId="0" xfId="0" applyFont="1" applyAlignment="1">
      <alignment horizontal="centerContinuous"/>
    </xf>
    <xf numFmtId="0" fontId="48" fillId="0" borderId="7" xfId="0" applyFont="1" applyBorder="1"/>
    <xf numFmtId="0" fontId="48" fillId="0" borderId="0" xfId="0" applyFont="1"/>
    <xf numFmtId="0" fontId="19" fillId="0" borderId="6" xfId="0" applyFont="1" applyBorder="1"/>
    <xf numFmtId="0" fontId="47" fillId="0" borderId="47" xfId="0" applyFont="1" applyBorder="1" applyAlignment="1">
      <alignment horizontal="center"/>
    </xf>
    <xf numFmtId="0" fontId="47" fillId="0" borderId="13" xfId="0" applyFont="1" applyBorder="1"/>
    <xf numFmtId="0" fontId="47" fillId="0" borderId="29" xfId="0" applyFont="1" applyBorder="1" applyAlignment="1">
      <alignment horizontal="center"/>
    </xf>
    <xf numFmtId="0" fontId="47" fillId="0" borderId="18" xfId="0" applyFont="1" applyBorder="1"/>
    <xf numFmtId="0" fontId="47" fillId="0" borderId="38" xfId="0" applyFont="1" applyBorder="1"/>
    <xf numFmtId="0" fontId="47" fillId="0" borderId="28" xfId="0" applyFont="1" applyBorder="1" applyAlignment="1">
      <alignment horizontal="center"/>
    </xf>
    <xf numFmtId="5" fontId="47" fillId="0" borderId="35" xfId="0" applyNumberFormat="1" applyFont="1" applyBorder="1" applyProtection="1"/>
    <xf numFmtId="37" fontId="47" fillId="0" borderId="35" xfId="0" applyNumberFormat="1" applyFont="1" applyBorder="1" applyProtection="1"/>
    <xf numFmtId="37" fontId="47" fillId="0" borderId="0" xfId="0" applyNumberFormat="1" applyFont="1" applyProtection="1"/>
    <xf numFmtId="37" fontId="47" fillId="0" borderId="7" xfId="0" applyNumberFormat="1" applyFont="1" applyBorder="1" applyProtection="1"/>
    <xf numFmtId="37" fontId="47" fillId="7" borderId="35" xfId="0" applyNumberFormat="1" applyFont="1" applyFill="1" applyBorder="1" applyProtection="1"/>
    <xf numFmtId="37" fontId="47" fillId="0" borderId="38" xfId="0" applyNumberFormat="1" applyFont="1" applyBorder="1" applyProtection="1"/>
    <xf numFmtId="5" fontId="47" fillId="0" borderId="38" xfId="0" applyNumberFormat="1" applyFont="1" applyBorder="1" applyProtection="1"/>
    <xf numFmtId="39" fontId="0" fillId="0" borderId="0" xfId="0" applyNumberFormat="1" applyProtection="1"/>
    <xf numFmtId="39" fontId="47" fillId="0" borderId="38" xfId="0" applyNumberFormat="1" applyFont="1" applyBorder="1" applyProtection="1"/>
    <xf numFmtId="0" fontId="47" fillId="0" borderId="14" xfId="0" applyFont="1" applyBorder="1"/>
    <xf numFmtId="0" fontId="47" fillId="0" borderId="19" xfId="0" applyFont="1" applyBorder="1"/>
    <xf numFmtId="0" fontId="47" fillId="0" borderId="32" xfId="0" applyFont="1" applyBorder="1" applyAlignment="1">
      <alignment horizontal="center"/>
    </xf>
    <xf numFmtId="0" fontId="47" fillId="0" borderId="8" xfId="0" applyFont="1" applyBorder="1"/>
    <xf numFmtId="37" fontId="47" fillId="0" borderId="8" xfId="0" applyNumberFormat="1" applyFont="1" applyBorder="1" applyProtection="1"/>
    <xf numFmtId="37" fontId="47" fillId="0" borderId="9" xfId="0" applyNumberFormat="1" applyFont="1" applyBorder="1" applyProtection="1"/>
    <xf numFmtId="0" fontId="19" fillId="3" borderId="8" xfId="0" applyFont="1" applyFill="1" applyBorder="1"/>
    <xf numFmtId="0" fontId="19" fillId="3" borderId="7" xfId="0" applyFont="1" applyFill="1" applyBorder="1" applyAlignment="1">
      <alignment horizontal="centerContinuous"/>
    </xf>
    <xf numFmtId="0" fontId="19" fillId="3" borderId="6" xfId="0" applyFont="1" applyFill="1" applyBorder="1"/>
    <xf numFmtId="0" fontId="19" fillId="3" borderId="0" xfId="0" applyFont="1" applyFill="1"/>
    <xf numFmtId="0" fontId="19" fillId="3" borderId="47" xfId="0" applyFont="1" applyFill="1" applyBorder="1"/>
    <xf numFmtId="0" fontId="19" fillId="3" borderId="28" xfId="0" applyFont="1" applyFill="1" applyBorder="1"/>
    <xf numFmtId="0" fontId="19" fillId="3" borderId="29" xfId="0" applyFont="1" applyFill="1" applyBorder="1"/>
    <xf numFmtId="0" fontId="19" fillId="3" borderId="18" xfId="0" applyFont="1" applyFill="1" applyBorder="1"/>
    <xf numFmtId="0" fontId="19" fillId="3" borderId="28" xfId="0" applyFont="1" applyFill="1" applyBorder="1" applyAlignment="1">
      <alignment horizontal="center"/>
    </xf>
    <xf numFmtId="0" fontId="19" fillId="3" borderId="13" xfId="0" applyFont="1" applyFill="1" applyBorder="1"/>
    <xf numFmtId="0" fontId="19" fillId="3" borderId="29" xfId="0" applyFont="1" applyFill="1" applyBorder="1" applyAlignment="1">
      <alignment horizontal="center"/>
    </xf>
    <xf numFmtId="0" fontId="19" fillId="3" borderId="6" xfId="0" applyFont="1" applyFill="1" applyBorder="1" applyAlignment="1">
      <alignment horizontal="center"/>
    </xf>
    <xf numFmtId="0" fontId="49" fillId="3" borderId="6" xfId="0" applyFont="1" applyFill="1" applyBorder="1" applyAlignment="1">
      <alignment horizontal="centerContinuous"/>
    </xf>
    <xf numFmtId="0" fontId="19" fillId="3" borderId="47" xfId="0" applyFont="1" applyFill="1" applyBorder="1" applyAlignment="1">
      <alignment horizontal="center"/>
    </xf>
    <xf numFmtId="5" fontId="19" fillId="3" borderId="7" xfId="0" applyNumberFormat="1" applyFont="1" applyFill="1" applyBorder="1" applyProtection="1"/>
    <xf numFmtId="5" fontId="19" fillId="3" borderId="9" xfId="0" applyNumberFormat="1" applyFont="1" applyFill="1" applyBorder="1" applyProtection="1"/>
    <xf numFmtId="0" fontId="19" fillId="0" borderId="4" xfId="0" applyFont="1" applyBorder="1"/>
    <xf numFmtId="0" fontId="19" fillId="0" borderId="6" xfId="0" applyFont="1" applyBorder="1" applyAlignment="1">
      <alignment horizontal="centerContinuous"/>
    </xf>
    <xf numFmtId="0" fontId="19" fillId="0" borderId="7" xfId="0" applyFont="1" applyBorder="1" applyAlignment="1">
      <alignment horizontal="centerContinuous"/>
    </xf>
    <xf numFmtId="0" fontId="19" fillId="0" borderId="6" xfId="0" applyFont="1" applyBorder="1" applyAlignment="1">
      <alignment horizontal="center"/>
    </xf>
    <xf numFmtId="0" fontId="19" fillId="0" borderId="18" xfId="0" applyFont="1" applyBorder="1"/>
    <xf numFmtId="0" fontId="38" fillId="0" borderId="0" xfId="0" applyFont="1" applyAlignment="1">
      <alignment horizontal="centerContinuous"/>
    </xf>
    <xf numFmtId="0" fontId="19" fillId="3" borderId="4" xfId="0" applyFont="1" applyFill="1" applyBorder="1"/>
    <xf numFmtId="0" fontId="27" fillId="0" borderId="13" xfId="0" applyFont="1" applyBorder="1" applyAlignment="1">
      <alignment horizontal="centerContinuous"/>
    </xf>
    <xf numFmtId="0" fontId="27" fillId="0" borderId="42" xfId="0" applyFont="1" applyBorder="1"/>
    <xf numFmtId="0" fontId="0" fillId="0" borderId="18" xfId="0" applyBorder="1" applyAlignment="1">
      <alignment horizontal="centerContinuous"/>
    </xf>
    <xf numFmtId="5" fontId="0" fillId="0" borderId="22" xfId="0" applyNumberFormat="1" applyBorder="1" applyProtection="1"/>
    <xf numFmtId="0" fontId="0" fillId="0" borderId="49" xfId="0" applyBorder="1"/>
    <xf numFmtId="0" fontId="0" fillId="7" borderId="42" xfId="0" applyFill="1" applyBorder="1"/>
    <xf numFmtId="0" fontId="0" fillId="7" borderId="50" xfId="0" applyFill="1" applyBorder="1"/>
    <xf numFmtId="5" fontId="0" fillId="0" borderId="42" xfId="0" applyNumberFormat="1" applyBorder="1" applyProtection="1"/>
    <xf numFmtId="5" fontId="0" fillId="0" borderId="43" xfId="0" applyNumberFormat="1" applyBorder="1" applyProtection="1"/>
    <xf numFmtId="0" fontId="0" fillId="0" borderId="0" xfId="0" applyAlignment="1">
      <alignment horizontal="center"/>
    </xf>
    <xf numFmtId="0" fontId="0" fillId="0" borderId="19" xfId="0" applyBorder="1" applyAlignment="1">
      <alignment horizontal="centerContinuous"/>
    </xf>
    <xf numFmtId="0" fontId="0" fillId="0" borderId="36" xfId="0" applyBorder="1"/>
    <xf numFmtId="0" fontId="0" fillId="0" borderId="10" xfId="0" applyBorder="1" applyAlignment="1">
      <alignment horizontal="center"/>
    </xf>
    <xf numFmtId="5" fontId="0" fillId="0" borderId="46" xfId="0" applyNumberFormat="1" applyBorder="1" applyProtection="1"/>
    <xf numFmtId="0" fontId="19" fillId="3" borderId="11" xfId="0" applyFont="1" applyFill="1" applyBorder="1"/>
    <xf numFmtId="0" fontId="27" fillId="0" borderId="23" xfId="0" applyFont="1" applyBorder="1" applyAlignment="1">
      <alignment horizontal="center"/>
    </xf>
    <xf numFmtId="0" fontId="27" fillId="0" borderId="17" xfId="0" applyFont="1" applyBorder="1" applyAlignment="1">
      <alignment horizontal="centerContinuous"/>
    </xf>
    <xf numFmtId="0" fontId="19" fillId="3" borderId="7" xfId="0" applyFont="1" applyFill="1" applyBorder="1" applyAlignment="1">
      <alignment horizontal="center"/>
    </xf>
    <xf numFmtId="0" fontId="27" fillId="0" borderId="35" xfId="0" applyFont="1" applyBorder="1" applyAlignment="1">
      <alignment horizontal="center"/>
    </xf>
    <xf numFmtId="0" fontId="27" fillId="0" borderId="38" xfId="0" applyFont="1" applyBorder="1" applyAlignment="1">
      <alignment horizontal="center"/>
    </xf>
    <xf numFmtId="0" fontId="27" fillId="0" borderId="17" xfId="0" applyFont="1" applyBorder="1" applyAlignment="1">
      <alignment horizontal="center"/>
    </xf>
    <xf numFmtId="0" fontId="27" fillId="0" borderId="18" xfId="0" applyFont="1" applyBorder="1" applyAlignment="1">
      <alignment horizontal="center"/>
    </xf>
    <xf numFmtId="0" fontId="19" fillId="3" borderId="11" xfId="0" applyFont="1" applyFill="1" applyBorder="1" applyAlignment="1">
      <alignment horizontal="center"/>
    </xf>
    <xf numFmtId="5" fontId="27" fillId="0" borderId="23" xfId="0" applyNumberFormat="1" applyFont="1" applyBorder="1" applyProtection="1"/>
    <xf numFmtId="37" fontId="27" fillId="0" borderId="0" xfId="0" applyNumberFormat="1" applyFont="1" applyProtection="1"/>
    <xf numFmtId="37" fontId="27" fillId="0" borderId="23" xfId="0" applyNumberFormat="1" applyFont="1" applyBorder="1" applyProtection="1"/>
    <xf numFmtId="0" fontId="27" fillId="0" borderId="42" xfId="0" applyFont="1" applyBorder="1" applyAlignment="1">
      <alignment horizontal="right"/>
    </xf>
    <xf numFmtId="37" fontId="27" fillId="0" borderId="30" xfId="0" applyNumberFormat="1" applyFont="1" applyBorder="1" applyProtection="1"/>
    <xf numFmtId="37" fontId="27" fillId="0" borderId="49" xfId="0" applyNumberFormat="1" applyFont="1" applyBorder="1" applyProtection="1"/>
    <xf numFmtId="0" fontId="27" fillId="0" borderId="45" xfId="0" applyFont="1" applyBorder="1" applyAlignment="1">
      <alignment horizontal="right"/>
    </xf>
    <xf numFmtId="0" fontId="37" fillId="0" borderId="0" xfId="0" applyFont="1"/>
    <xf numFmtId="0" fontId="37" fillId="0" borderId="3" xfId="0" applyFont="1" applyBorder="1"/>
    <xf numFmtId="0" fontId="43" fillId="3" borderId="4" xfId="0" applyFont="1" applyFill="1" applyBorder="1"/>
    <xf numFmtId="0" fontId="37" fillId="0" borderId="5" xfId="0" applyFont="1" applyBorder="1"/>
    <xf numFmtId="0" fontId="49" fillId="3" borderId="6" xfId="0" applyFont="1" applyFill="1" applyBorder="1" applyAlignment="1">
      <alignment horizontal="centerContinuous" vertical="center"/>
    </xf>
    <xf numFmtId="0" fontId="27" fillId="0" borderId="0" xfId="0" applyFont="1" applyAlignment="1">
      <alignment horizontal="centerContinuous" vertical="center"/>
    </xf>
    <xf numFmtId="0" fontId="43" fillId="3" borderId="7" xfId="0" applyFont="1" applyFill="1" applyBorder="1" applyAlignment="1">
      <alignment horizontal="centerContinuous" vertical="center"/>
    </xf>
    <xf numFmtId="0" fontId="43" fillId="3" borderId="6" xfId="0" applyFont="1" applyFill="1" applyBorder="1"/>
    <xf numFmtId="0" fontId="50" fillId="0" borderId="0" xfId="0" applyFont="1"/>
    <xf numFmtId="0" fontId="51" fillId="3" borderId="7" xfId="0" applyFont="1" applyFill="1" applyBorder="1"/>
    <xf numFmtId="0" fontId="50" fillId="0" borderId="18" xfId="0" applyFont="1" applyBorder="1"/>
    <xf numFmtId="0" fontId="51" fillId="3" borderId="27" xfId="0" applyFont="1" applyFill="1" applyBorder="1"/>
    <xf numFmtId="0" fontId="19" fillId="3" borderId="6" xfId="0" applyFont="1" applyFill="1" applyBorder="1" applyAlignment="1">
      <alignment horizontal="centerContinuous"/>
    </xf>
    <xf numFmtId="0" fontId="19" fillId="3" borderId="16" xfId="0" applyFont="1" applyFill="1" applyBorder="1" applyAlignment="1">
      <alignment horizontal="centerContinuous"/>
    </xf>
    <xf numFmtId="0" fontId="27" fillId="0" borderId="10" xfId="0" applyFont="1" applyBorder="1"/>
    <xf numFmtId="0" fontId="0" fillId="0" borderId="6" xfId="0" applyBorder="1" applyAlignment="1">
      <alignment horizontal="right"/>
    </xf>
    <xf numFmtId="0" fontId="0" fillId="0" borderId="14" xfId="0" applyBorder="1"/>
    <xf numFmtId="0" fontId="30" fillId="0" borderId="0" xfId="0" applyFont="1" applyAlignment="1">
      <alignment horizontal="center"/>
    </xf>
    <xf numFmtId="0" fontId="0" fillId="0" borderId="11" xfId="0" applyBorder="1"/>
    <xf numFmtId="0" fontId="0" fillId="0" borderId="47" xfId="0" applyBorder="1"/>
    <xf numFmtId="0" fontId="30" fillId="0" borderId="0" xfId="0" applyFont="1"/>
    <xf numFmtId="0" fontId="0" fillId="7" borderId="21" xfId="0" applyFill="1" applyBorder="1"/>
    <xf numFmtId="0" fontId="0" fillId="7" borderId="22" xfId="0" applyFill="1" applyBorder="1"/>
    <xf numFmtId="0" fontId="0" fillId="0" borderId="6" xfId="0" applyBorder="1" applyAlignment="1" applyProtection="1">
      <alignment horizontal="center"/>
    </xf>
    <xf numFmtId="0" fontId="0" fillId="0" borderId="21" xfId="0" applyBorder="1" applyProtection="1"/>
    <xf numFmtId="0" fontId="0" fillId="0" borderId="25" xfId="0" applyBorder="1" applyProtection="1"/>
    <xf numFmtId="0" fontId="0" fillId="0" borderId="8" xfId="0" applyBorder="1" applyProtection="1"/>
    <xf numFmtId="0" fontId="0" fillId="0" borderId="25" xfId="0" applyBorder="1"/>
    <xf numFmtId="5" fontId="0" fillId="7" borderId="0" xfId="0" applyNumberFormat="1" applyFill="1" applyProtection="1"/>
    <xf numFmtId="5" fontId="0" fillId="0" borderId="50" xfId="0" applyNumberFormat="1" applyBorder="1" applyProtection="1"/>
    <xf numFmtId="5" fontId="0" fillId="7" borderId="22" xfId="0" applyNumberFormat="1" applyFill="1" applyBorder="1" applyProtection="1"/>
    <xf numFmtId="5" fontId="0" fillId="0" borderId="51" xfId="0" applyNumberFormat="1" applyBorder="1" applyProtection="1"/>
    <xf numFmtId="0" fontId="32" fillId="0" borderId="0" xfId="0" applyFont="1" applyAlignment="1">
      <alignment horizontal="right"/>
    </xf>
    <xf numFmtId="0" fontId="0" fillId="0" borderId="52" xfId="0" applyBorder="1"/>
    <xf numFmtId="0" fontId="0" fillId="0" borderId="28" xfId="0" applyBorder="1" applyAlignment="1">
      <alignment horizontal="center"/>
    </xf>
    <xf numFmtId="0" fontId="0" fillId="0" borderId="32" xfId="0" applyBorder="1" applyAlignment="1">
      <alignment horizontal="center"/>
    </xf>
    <xf numFmtId="0" fontId="9" fillId="0" borderId="6" xfId="0" applyFont="1" applyBorder="1" applyProtection="1">
      <protection locked="0"/>
    </xf>
    <xf numFmtId="0" fontId="9" fillId="0" borderId="10" xfId="0" applyFont="1" applyBorder="1" applyProtection="1">
      <protection locked="0"/>
    </xf>
    <xf numFmtId="0" fontId="39" fillId="0" borderId="0" xfId="0" applyFont="1"/>
    <xf numFmtId="0" fontId="39" fillId="0" borderId="3" xfId="0" applyFont="1" applyBorder="1"/>
    <xf numFmtId="0" fontId="39" fillId="0" borderId="4" xfId="0" applyFont="1" applyBorder="1"/>
    <xf numFmtId="0" fontId="39" fillId="0" borderId="5" xfId="0" applyFont="1" applyBorder="1"/>
    <xf numFmtId="0" fontId="39" fillId="0" borderId="7" xfId="0" applyFont="1" applyBorder="1" applyAlignment="1">
      <alignment horizontal="centerContinuous"/>
    </xf>
    <xf numFmtId="0" fontId="9" fillId="0" borderId="18" xfId="0" applyFont="1" applyBorder="1" applyProtection="1">
      <protection locked="0"/>
    </xf>
    <xf numFmtId="0" fontId="9" fillId="0" borderId="7" xfId="0" applyFont="1" applyBorder="1" applyAlignment="1" applyProtection="1">
      <alignment horizontal="centerContinuous"/>
      <protection locked="0"/>
    </xf>
    <xf numFmtId="0" fontId="0" fillId="0" borderId="13" xfId="0" applyBorder="1" applyAlignment="1">
      <alignment horizontal="centerContinuous"/>
    </xf>
    <xf numFmtId="0" fontId="0" fillId="0" borderId="37" xfId="0" applyBorder="1" applyAlignment="1">
      <alignment horizontal="centerContinuous"/>
    </xf>
    <xf numFmtId="0" fontId="33" fillId="0" borderId="0" xfId="0" applyFont="1"/>
    <xf numFmtId="0" fontId="33" fillId="0" borderId="3" xfId="0" applyFont="1" applyBorder="1"/>
    <xf numFmtId="0" fontId="33" fillId="0" borderId="4" xfId="0" applyFont="1" applyBorder="1"/>
    <xf numFmtId="0" fontId="33" fillId="0" borderId="0" xfId="0" applyFont="1" applyAlignment="1">
      <alignment horizontal="centerContinuous"/>
    </xf>
    <xf numFmtId="0" fontId="33" fillId="0" borderId="18" xfId="0" applyFont="1" applyBorder="1"/>
    <xf numFmtId="37" fontId="0" fillId="0" borderId="50" xfId="0" applyNumberFormat="1" applyBorder="1" applyProtection="1"/>
    <xf numFmtId="0" fontId="33" fillId="0" borderId="8" xfId="0" applyFont="1" applyBorder="1"/>
    <xf numFmtId="0" fontId="0" fillId="0" borderId="12" xfId="0" applyBorder="1"/>
    <xf numFmtId="0" fontId="9" fillId="0" borderId="23" xfId="0" applyFont="1" applyBorder="1" applyProtection="1">
      <protection locked="0"/>
    </xf>
    <xf numFmtId="0" fontId="9" fillId="0" borderId="24" xfId="0" applyFont="1" applyBorder="1" applyProtection="1">
      <protection locked="0"/>
    </xf>
    <xf numFmtId="0" fontId="28" fillId="0" borderId="4" xfId="0" applyFont="1" applyBorder="1"/>
    <xf numFmtId="0" fontId="28" fillId="0" borderId="14" xfId="0" applyFont="1" applyBorder="1"/>
    <xf numFmtId="0" fontId="27" fillId="0" borderId="14" xfId="0" applyFont="1" applyBorder="1" applyAlignment="1">
      <alignment horizontal="centerContinuous"/>
    </xf>
    <xf numFmtId="0" fontId="27" fillId="0" borderId="37" xfId="0" applyFont="1" applyBorder="1" applyAlignment="1">
      <alignment horizontal="centerContinuous"/>
    </xf>
    <xf numFmtId="0" fontId="28" fillId="0" borderId="21" xfId="0" applyFont="1" applyBorder="1"/>
    <xf numFmtId="0" fontId="27" fillId="0" borderId="16" xfId="0" applyFont="1" applyBorder="1" applyAlignment="1">
      <alignment horizontal="centerContinuous"/>
    </xf>
    <xf numFmtId="0" fontId="27" fillId="0" borderId="23" xfId="0" applyFont="1" applyBorder="1" applyAlignment="1">
      <alignment horizontal="centerContinuous"/>
    </xf>
    <xf numFmtId="0" fontId="28" fillId="0" borderId="21" xfId="0" applyFont="1" applyBorder="1" applyAlignment="1">
      <alignment horizontal="centerContinuous"/>
    </xf>
    <xf numFmtId="0" fontId="28" fillId="0" borderId="19" xfId="0" applyFont="1" applyBorder="1" applyAlignment="1">
      <alignment horizontal="centerContinuous"/>
    </xf>
    <xf numFmtId="5" fontId="21" fillId="0" borderId="0" xfId="0" applyNumberFormat="1" applyFont="1" applyProtection="1">
      <protection locked="0"/>
    </xf>
    <xf numFmtId="37" fontId="21" fillId="0" borderId="0" xfId="0" applyNumberFormat="1" applyFont="1" applyProtection="1">
      <protection locked="0"/>
    </xf>
    <xf numFmtId="5" fontId="21" fillId="0" borderId="21" xfId="0" applyNumberFormat="1" applyFont="1" applyBorder="1" applyProtection="1">
      <protection locked="0"/>
    </xf>
    <xf numFmtId="5" fontId="21" fillId="0" borderId="6" xfId="0" applyNumberFormat="1" applyFont="1" applyBorder="1" applyProtection="1">
      <protection locked="0"/>
    </xf>
    <xf numFmtId="37" fontId="21" fillId="0" borderId="21" xfId="0" applyNumberFormat="1" applyFont="1" applyBorder="1" applyProtection="1">
      <protection locked="0"/>
    </xf>
    <xf numFmtId="0" fontId="27" fillId="0" borderId="6" xfId="0" applyFont="1" applyBorder="1" applyAlignment="1" applyProtection="1">
      <alignment horizontal="center"/>
    </xf>
    <xf numFmtId="37" fontId="21" fillId="0" borderId="6" xfId="0" applyNumberFormat="1" applyFont="1" applyBorder="1" applyProtection="1">
      <protection locked="0"/>
    </xf>
    <xf numFmtId="0" fontId="27" fillId="0" borderId="22" xfId="0" applyFont="1" applyBorder="1" applyAlignment="1" applyProtection="1">
      <alignment horizontal="center"/>
    </xf>
    <xf numFmtId="0" fontId="28" fillId="0" borderId="44" xfId="0" applyFont="1" applyBorder="1"/>
    <xf numFmtId="0" fontId="27" fillId="0" borderId="33" xfId="0" applyFont="1" applyBorder="1"/>
    <xf numFmtId="5" fontId="27" fillId="0" borderId="33" xfId="0" applyNumberFormat="1" applyFont="1" applyBorder="1" applyProtection="1"/>
    <xf numFmtId="37" fontId="27" fillId="0" borderId="33" xfId="0" applyNumberFormat="1" applyFont="1" applyBorder="1" applyProtection="1"/>
    <xf numFmtId="37" fontId="27" fillId="0" borderId="34" xfId="0" applyNumberFormat="1" applyFont="1" applyBorder="1" applyProtection="1"/>
    <xf numFmtId="0" fontId="27" fillId="0" borderId="26" xfId="0" applyFont="1" applyBorder="1" applyAlignment="1">
      <alignment horizontal="center"/>
    </xf>
    <xf numFmtId="0" fontId="0" fillId="0" borderId="21" xfId="0" applyBorder="1" applyAlignment="1">
      <alignment horizontal="centerContinuous"/>
    </xf>
    <xf numFmtId="37" fontId="27" fillId="0" borderId="19" xfId="0" applyNumberFormat="1" applyFont="1" applyBorder="1" applyProtection="1"/>
    <xf numFmtId="0" fontId="0" fillId="0" borderId="36" xfId="0" applyBorder="1" applyAlignment="1">
      <alignment horizontal="centerContinuous"/>
    </xf>
    <xf numFmtId="0" fontId="27" fillId="0" borderId="12" xfId="0" applyFont="1" applyBorder="1" applyAlignment="1">
      <alignment horizontal="centerContinuous"/>
    </xf>
    <xf numFmtId="0" fontId="0" fillId="0" borderId="38" xfId="0" applyBorder="1" applyAlignment="1">
      <alignment horizontal="centerContinuous"/>
    </xf>
    <xf numFmtId="0" fontId="27" fillId="0" borderId="51" xfId="0" applyFont="1" applyBorder="1"/>
    <xf numFmtId="0" fontId="27" fillId="0" borderId="5" xfId="0" applyFont="1" applyBorder="1" applyAlignment="1">
      <alignment horizontal="right"/>
    </xf>
    <xf numFmtId="37" fontId="27" fillId="0" borderId="6" xfId="0" applyNumberFormat="1" applyFont="1" applyBorder="1" applyProtection="1"/>
    <xf numFmtId="168" fontId="27" fillId="0" borderId="21" xfId="0" applyNumberFormat="1" applyFont="1" applyBorder="1" applyProtection="1"/>
    <xf numFmtId="37" fontId="27" fillId="0" borderId="16" xfId="0" applyNumberFormat="1" applyFont="1" applyBorder="1" applyProtection="1"/>
    <xf numFmtId="168" fontId="27" fillId="0" borderId="19" xfId="0" applyNumberFormat="1" applyFont="1" applyBorder="1" applyProtection="1"/>
    <xf numFmtId="0" fontId="27" fillId="0" borderId="45" xfId="0" applyFont="1" applyBorder="1" applyAlignment="1">
      <alignment horizontal="center"/>
    </xf>
    <xf numFmtId="37" fontId="27" fillId="0" borderId="10" xfId="0" applyNumberFormat="1" applyFont="1" applyBorder="1" applyProtection="1"/>
    <xf numFmtId="37" fontId="27" fillId="0" borderId="25" xfId="0" applyNumberFormat="1" applyFont="1" applyBorder="1" applyProtection="1"/>
    <xf numFmtId="0" fontId="27" fillId="0" borderId="0" xfId="0" applyFont="1" applyAlignment="1">
      <alignment horizontal="right"/>
    </xf>
    <xf numFmtId="0" fontId="27" fillId="0" borderId="28" xfId="0" applyFont="1" applyBorder="1" applyAlignment="1">
      <alignment horizontal="center" vertical="center"/>
    </xf>
    <xf numFmtId="5" fontId="27" fillId="0" borderId="31" xfId="0" applyNumberFormat="1" applyFont="1" applyBorder="1" applyProtection="1"/>
    <xf numFmtId="0" fontId="27" fillId="0" borderId="31" xfId="0" applyFont="1" applyBorder="1"/>
    <xf numFmtId="0" fontId="28" fillId="0" borderId="6" xfId="0" applyFont="1" applyBorder="1"/>
    <xf numFmtId="0" fontId="0" fillId="0" borderId="29" xfId="0" applyBorder="1" applyAlignment="1">
      <alignment horizontal="center"/>
    </xf>
    <xf numFmtId="0" fontId="0" fillId="0" borderId="0" xfId="0" applyAlignment="1">
      <alignment horizontal="left"/>
    </xf>
    <xf numFmtId="0" fontId="49" fillId="0" borderId="3" xfId="0" applyFont="1" applyBorder="1" applyAlignment="1">
      <alignment horizontal="centerContinuous"/>
    </xf>
    <xf numFmtId="0" fontId="19" fillId="0" borderId="4" xfId="0" applyFont="1" applyBorder="1" applyAlignment="1">
      <alignment horizontal="centerContinuous"/>
    </xf>
    <xf numFmtId="0" fontId="19" fillId="0" borderId="5" xfId="0" applyFont="1" applyBorder="1" applyAlignment="1">
      <alignment horizontal="centerContinuous"/>
    </xf>
    <xf numFmtId="0" fontId="49" fillId="0" borderId="6" xfId="0" applyFont="1" applyBorder="1" applyAlignment="1">
      <alignment horizontal="centerContinuous"/>
    </xf>
    <xf numFmtId="37" fontId="27" fillId="0" borderId="0" xfId="0" applyNumberFormat="1" applyFont="1" applyAlignment="1" applyProtection="1">
      <alignment horizontal="centerContinuous"/>
    </xf>
    <xf numFmtId="37" fontId="19" fillId="0" borderId="4" xfId="0" applyNumberFormat="1" applyFont="1" applyBorder="1" applyProtection="1"/>
    <xf numFmtId="37" fontId="19" fillId="0" borderId="16" xfId="0" applyNumberFormat="1" applyFont="1" applyBorder="1" applyProtection="1"/>
    <xf numFmtId="37" fontId="19" fillId="0" borderId="0" xfId="0" applyNumberFormat="1" applyFont="1" applyAlignment="1" applyProtection="1">
      <alignment horizontal="centerContinuous"/>
    </xf>
    <xf numFmtId="37" fontId="19" fillId="0" borderId="3" xfId="0" applyNumberFormat="1" applyFont="1" applyBorder="1" applyProtection="1"/>
    <xf numFmtId="0" fontId="27" fillId="0" borderId="20" xfId="0" applyFont="1" applyBorder="1" applyAlignment="1">
      <alignment horizontal="center"/>
    </xf>
    <xf numFmtId="0" fontId="27" fillId="0" borderId="50" xfId="0" applyFont="1" applyBorder="1" applyAlignment="1">
      <alignment horizontal="centerContinuous"/>
    </xf>
    <xf numFmtId="0" fontId="28" fillId="0" borderId="3" xfId="0" applyFont="1" applyBorder="1"/>
    <xf numFmtId="0" fontId="27" fillId="0" borderId="27" xfId="0" applyFont="1" applyBorder="1" applyAlignment="1">
      <alignment horizontal="centerContinuous"/>
    </xf>
    <xf numFmtId="0" fontId="27" fillId="0" borderId="36" xfId="0" applyFont="1" applyBorder="1" applyAlignment="1">
      <alignment horizontal="center"/>
    </xf>
    <xf numFmtId="0" fontId="27" fillId="0" borderId="12" xfId="0" applyFont="1" applyBorder="1" applyAlignment="1">
      <alignment horizontal="center"/>
    </xf>
    <xf numFmtId="0" fontId="27" fillId="0" borderId="15" xfId="0" applyFont="1" applyBorder="1" applyAlignment="1">
      <alignment horizontal="center"/>
    </xf>
    <xf numFmtId="5" fontId="21" fillId="0" borderId="23" xfId="0" applyNumberFormat="1" applyFont="1" applyBorder="1" applyProtection="1">
      <protection locked="0"/>
    </xf>
    <xf numFmtId="37" fontId="21" fillId="0" borderId="23" xfId="0" applyNumberFormat="1" applyFont="1" applyBorder="1" applyProtection="1">
      <protection locked="0"/>
    </xf>
    <xf numFmtId="37" fontId="27" fillId="0" borderId="17" xfId="0" applyNumberFormat="1" applyFont="1" applyBorder="1" applyProtection="1"/>
    <xf numFmtId="0" fontId="21" fillId="0" borderId="7" xfId="0" applyFont="1" applyBorder="1" applyProtection="1">
      <protection locked="0"/>
    </xf>
    <xf numFmtId="0" fontId="19" fillId="0" borderId="0" xfId="0" applyFont="1" applyAlignment="1" applyProtection="1">
      <alignment horizontal="center"/>
      <protection locked="0"/>
    </xf>
    <xf numFmtId="0" fontId="19" fillId="0" borderId="0" xfId="0" applyFont="1" applyProtection="1">
      <protection locked="0"/>
    </xf>
    <xf numFmtId="0" fontId="27" fillId="0" borderId="37" xfId="0" applyFont="1" applyBorder="1" applyAlignment="1">
      <alignment horizontal="center"/>
    </xf>
    <xf numFmtId="0" fontId="27" fillId="0" borderId="7" xfId="0" applyFont="1" applyBorder="1" applyAlignment="1">
      <alignment horizontal="center"/>
    </xf>
    <xf numFmtId="0" fontId="27" fillId="0" borderId="27" xfId="0" applyFont="1" applyBorder="1" applyAlignment="1">
      <alignment horizontal="center"/>
    </xf>
    <xf numFmtId="0" fontId="27" fillId="0" borderId="28" xfId="0" applyFont="1" applyBorder="1" applyAlignment="1" applyProtection="1">
      <alignment horizontal="center"/>
    </xf>
    <xf numFmtId="5" fontId="27" fillId="0" borderId="34" xfId="0" applyNumberFormat="1" applyFont="1" applyBorder="1" applyProtection="1"/>
    <xf numFmtId="0" fontId="0" fillId="0" borderId="33" xfId="0" applyBorder="1" applyAlignment="1">
      <alignment horizontal="center"/>
    </xf>
    <xf numFmtId="37" fontId="0" fillId="0" borderId="33" xfId="0" applyNumberFormat="1" applyBorder="1" applyProtection="1"/>
    <xf numFmtId="5" fontId="0" fillId="0" borderId="33" xfId="0" applyNumberFormat="1" applyBorder="1" applyProtection="1"/>
    <xf numFmtId="37" fontId="0" fillId="0" borderId="28" xfId="0" applyNumberFormat="1" applyBorder="1" applyProtection="1"/>
    <xf numFmtId="37" fontId="0" fillId="0" borderId="28" xfId="0" applyNumberFormat="1" applyBorder="1" applyAlignment="1" applyProtection="1">
      <alignment horizontal="center"/>
    </xf>
    <xf numFmtId="37" fontId="0" fillId="0" borderId="32" xfId="0" applyNumberFormat="1" applyBorder="1" applyAlignment="1" applyProtection="1">
      <alignment horizontal="center"/>
    </xf>
    <xf numFmtId="37" fontId="0" fillId="9" borderId="33" xfId="0" applyNumberFormat="1" applyFill="1" applyBorder="1" applyProtection="1"/>
    <xf numFmtId="0" fontId="52" fillId="0" borderId="6" xfId="0" applyFont="1" applyBorder="1" applyAlignment="1">
      <alignment horizontal="centerContinuous"/>
    </xf>
    <xf numFmtId="0" fontId="45" fillId="0" borderId="6" xfId="0" applyFont="1" applyBorder="1"/>
    <xf numFmtId="37" fontId="9" fillId="0" borderId="23" xfId="0" applyNumberFormat="1" applyFont="1" applyBorder="1" applyProtection="1">
      <protection locked="0"/>
    </xf>
    <xf numFmtId="39" fontId="0" fillId="0" borderId="23" xfId="0" applyNumberFormat="1" applyBorder="1" applyProtection="1"/>
    <xf numFmtId="39" fontId="0" fillId="0" borderId="0" xfId="0" applyNumberFormat="1" applyAlignment="1" applyProtection="1">
      <alignment horizontal="centerContinuous"/>
    </xf>
    <xf numFmtId="39" fontId="0" fillId="0" borderId="4" xfId="0" applyNumberFormat="1" applyBorder="1" applyProtection="1"/>
    <xf numFmtId="39" fontId="0" fillId="0" borderId="5" xfId="0" applyNumberFormat="1" applyBorder="1" applyProtection="1"/>
    <xf numFmtId="39" fontId="0" fillId="0" borderId="7" xfId="0" applyNumberFormat="1" applyBorder="1" applyProtection="1"/>
    <xf numFmtId="0" fontId="0" fillId="0" borderId="47" xfId="0" applyBorder="1" applyAlignment="1">
      <alignment horizontal="center"/>
    </xf>
    <xf numFmtId="39" fontId="0" fillId="0" borderId="12" xfId="0" applyNumberFormat="1" applyBorder="1" applyProtection="1"/>
    <xf numFmtId="5" fontId="27" fillId="0" borderId="30" xfId="0" applyNumberFormat="1" applyFont="1" applyBorder="1" applyProtection="1"/>
    <xf numFmtId="37" fontId="27" fillId="0" borderId="31" xfId="0" applyNumberFormat="1" applyFont="1" applyBorder="1" applyProtection="1"/>
    <xf numFmtId="0" fontId="28" fillId="0" borderId="16" xfId="0" applyFont="1" applyBorder="1" applyAlignment="1">
      <alignment horizontal="centerContinuous"/>
    </xf>
    <xf numFmtId="0" fontId="28" fillId="0" borderId="18" xfId="0" applyFont="1" applyBorder="1" applyAlignment="1">
      <alignment horizontal="centerContinuous"/>
    </xf>
    <xf numFmtId="0" fontId="27" fillId="0" borderId="30" xfId="0" applyFont="1" applyBorder="1"/>
    <xf numFmtId="5" fontId="27" fillId="0" borderId="24" xfId="0" applyNumberFormat="1" applyFont="1" applyBorder="1" applyProtection="1"/>
    <xf numFmtId="0" fontId="55" fillId="0" borderId="6" xfId="0" applyFont="1" applyBorder="1" applyAlignment="1">
      <alignment horizontal="centerContinuous"/>
    </xf>
    <xf numFmtId="0" fontId="55" fillId="0" borderId="0" xfId="0" applyFont="1" applyAlignment="1">
      <alignment horizontal="centerContinuous"/>
    </xf>
    <xf numFmtId="0" fontId="55" fillId="0" borderId="7" xfId="0" applyFont="1" applyBorder="1" applyAlignment="1">
      <alignment horizontal="centerContinuous"/>
    </xf>
    <xf numFmtId="39" fontId="27" fillId="0" borderId="7" xfId="0" applyNumberFormat="1" applyFont="1" applyBorder="1" applyProtection="1"/>
    <xf numFmtId="39" fontId="27" fillId="0" borderId="31" xfId="0" applyNumberFormat="1" applyFont="1" applyBorder="1" applyProtection="1"/>
    <xf numFmtId="0" fontId="21" fillId="0" borderId="52" xfId="0" applyFont="1" applyBorder="1" applyProtection="1">
      <protection locked="0"/>
    </xf>
    <xf numFmtId="0" fontId="21" fillId="0" borderId="24" xfId="0" applyFont="1" applyBorder="1" applyProtection="1">
      <protection locked="0"/>
    </xf>
    <xf numFmtId="39" fontId="27" fillId="0" borderId="34" xfId="0" applyNumberFormat="1" applyFont="1" applyBorder="1" applyProtection="1"/>
    <xf numFmtId="39" fontId="27" fillId="0" borderId="0" xfId="0" applyNumberFormat="1" applyFont="1" applyProtection="1"/>
    <xf numFmtId="39" fontId="27" fillId="0" borderId="0" xfId="0" applyNumberFormat="1" applyFont="1" applyAlignment="1" applyProtection="1">
      <alignment horizontal="centerContinuous"/>
    </xf>
    <xf numFmtId="37" fontId="27" fillId="0" borderId="4" xfId="0" applyNumberFormat="1" applyFont="1" applyBorder="1" applyProtection="1"/>
    <xf numFmtId="39" fontId="27" fillId="0" borderId="5" xfId="0" applyNumberFormat="1" applyFont="1" applyBorder="1" applyProtection="1"/>
    <xf numFmtId="39" fontId="27" fillId="0" borderId="7" xfId="0" applyNumberFormat="1" applyFont="1" applyBorder="1" applyAlignment="1" applyProtection="1">
      <alignment horizontal="centerContinuous"/>
    </xf>
    <xf numFmtId="37" fontId="27" fillId="0" borderId="18" xfId="0" applyNumberFormat="1" applyFont="1" applyBorder="1" applyProtection="1"/>
    <xf numFmtId="39" fontId="27" fillId="0" borderId="27" xfId="0" applyNumberFormat="1" applyFont="1" applyBorder="1" applyProtection="1"/>
    <xf numFmtId="39" fontId="27" fillId="0" borderId="7" xfId="0" applyNumberFormat="1" applyFont="1" applyBorder="1" applyAlignment="1" applyProtection="1">
      <alignment horizontal="center"/>
    </xf>
    <xf numFmtId="37" fontId="27" fillId="0" borderId="23" xfId="0" applyNumberFormat="1" applyFont="1" applyBorder="1" applyAlignment="1" applyProtection="1">
      <alignment horizontal="center"/>
    </xf>
    <xf numFmtId="37" fontId="27" fillId="0" borderId="17" xfId="0" applyNumberFormat="1" applyFont="1" applyBorder="1" applyAlignment="1" applyProtection="1">
      <alignment horizontal="center"/>
    </xf>
    <xf numFmtId="39" fontId="27" fillId="0" borderId="27" xfId="0" applyNumberFormat="1" applyFont="1" applyBorder="1" applyAlignment="1" applyProtection="1">
      <alignment horizontal="center"/>
    </xf>
    <xf numFmtId="0" fontId="21" fillId="0" borderId="23" xfId="0" applyFont="1" applyBorder="1" applyAlignment="1" applyProtection="1">
      <alignment horizontal="center"/>
      <protection locked="0"/>
    </xf>
    <xf numFmtId="0" fontId="27" fillId="0" borderId="52" xfId="0" applyFont="1" applyBorder="1"/>
    <xf numFmtId="0" fontId="0" fillId="0" borderId="6" xfId="0" applyBorder="1" applyAlignment="1">
      <alignment horizontal="centerContinuous"/>
    </xf>
    <xf numFmtId="0" fontId="0" fillId="0" borderId="30" xfId="0" applyBorder="1" applyAlignment="1">
      <alignment horizontal="centerContinuous"/>
    </xf>
    <xf numFmtId="5" fontId="27" fillId="0" borderId="23" xfId="0" applyNumberFormat="1" applyFont="1" applyBorder="1" applyAlignment="1" applyProtection="1">
      <alignment horizontal="center"/>
    </xf>
    <xf numFmtId="0" fontId="21" fillId="0" borderId="6" xfId="0" applyFont="1" applyBorder="1" applyProtection="1">
      <protection locked="0"/>
    </xf>
    <xf numFmtId="0" fontId="0" fillId="0" borderId="23" xfId="0" applyBorder="1" applyAlignment="1">
      <alignment horizontal="center"/>
    </xf>
    <xf numFmtId="0" fontId="0" fillId="0" borderId="17" xfId="0" applyBorder="1" applyAlignment="1">
      <alignment horizontal="center"/>
    </xf>
    <xf numFmtId="0" fontId="0" fillId="0" borderId="27" xfId="0" applyBorder="1" applyAlignment="1">
      <alignment horizontal="center"/>
    </xf>
    <xf numFmtId="5" fontId="0" fillId="0" borderId="0" xfId="0" applyNumberFormat="1" applyAlignment="1" applyProtection="1">
      <alignment horizontal="centerContinuous"/>
    </xf>
    <xf numFmtId="166" fontId="34" fillId="0" borderId="0" xfId="0" applyNumberFormat="1" applyFont="1" applyProtection="1"/>
    <xf numFmtId="0" fontId="0" fillId="0" borderId="5" xfId="0" applyBorder="1" applyAlignment="1">
      <alignment horizontal="centerContinuous"/>
    </xf>
    <xf numFmtId="0" fontId="33" fillId="0" borderId="7" xfId="0" applyFont="1" applyBorder="1" applyAlignment="1">
      <alignment horizontal="centerContinuous"/>
    </xf>
    <xf numFmtId="39" fontId="34" fillId="0" borderId="0" xfId="0" applyNumberFormat="1" applyFont="1" applyProtection="1"/>
    <xf numFmtId="5" fontId="0" fillId="0" borderId="6" xfId="0" applyNumberFormat="1" applyBorder="1" applyProtection="1"/>
    <xf numFmtId="0" fontId="34" fillId="0" borderId="16" xfId="0" applyFont="1" applyBorder="1"/>
    <xf numFmtId="0" fontId="34" fillId="0" borderId="18" xfId="0" applyFont="1" applyBorder="1"/>
    <xf numFmtId="0" fontId="34" fillId="0" borderId="27" xfId="0" applyFont="1" applyBorder="1"/>
    <xf numFmtId="0" fontId="34" fillId="0" borderId="35" xfId="0" applyFont="1" applyBorder="1"/>
    <xf numFmtId="0" fontId="34" fillId="0" borderId="23" xfId="0" applyFont="1" applyBorder="1"/>
    <xf numFmtId="0" fontId="34" fillId="0" borderId="23" xfId="0" applyFont="1" applyBorder="1" applyAlignment="1">
      <alignment horizontal="centerContinuous"/>
    </xf>
    <xf numFmtId="0" fontId="34" fillId="0" borderId="17" xfId="0" applyFont="1" applyBorder="1"/>
    <xf numFmtId="5" fontId="34" fillId="0" borderId="35" xfId="0" applyNumberFormat="1" applyFont="1" applyBorder="1" applyProtection="1"/>
    <xf numFmtId="5" fontId="34" fillId="0" borderId="23" xfId="0" applyNumberFormat="1" applyFont="1" applyBorder="1" applyProtection="1"/>
    <xf numFmtId="37" fontId="34" fillId="0" borderId="23" xfId="0" applyNumberFormat="1" applyFont="1" applyBorder="1" applyProtection="1"/>
    <xf numFmtId="0" fontId="56" fillId="0" borderId="6" xfId="0" applyFont="1" applyBorder="1" applyAlignment="1">
      <alignment horizontal="centerContinuous"/>
    </xf>
    <xf numFmtId="0" fontId="56" fillId="0" borderId="0" xfId="0" applyFont="1" applyAlignment="1">
      <alignment horizontal="centerContinuous"/>
    </xf>
    <xf numFmtId="0" fontId="56" fillId="0" borderId="7" xfId="0" applyFont="1" applyBorder="1" applyAlignment="1">
      <alignment horizontal="centerContinuous"/>
    </xf>
    <xf numFmtId="0" fontId="34" fillId="0" borderId="21" xfId="0" applyFont="1" applyBorder="1"/>
    <xf numFmtId="0" fontId="34" fillId="0" borderId="25" xfId="0" applyFont="1" applyBorder="1"/>
    <xf numFmtId="0" fontId="9" fillId="0" borderId="17" xfId="0" applyFont="1" applyBorder="1" applyProtection="1">
      <protection locked="0"/>
    </xf>
    <xf numFmtId="37" fontId="9" fillId="0" borderId="17" xfId="0" applyNumberFormat="1" applyFont="1" applyBorder="1" applyProtection="1">
      <protection locked="0"/>
    </xf>
    <xf numFmtId="0" fontId="28" fillId="0" borderId="8" xfId="0" applyFont="1" applyBorder="1"/>
    <xf numFmtId="166" fontId="0" fillId="0" borderId="54" xfId="0" applyNumberFormat="1" applyBorder="1" applyProtection="1"/>
    <xf numFmtId="0" fontId="0" fillId="0" borderId="9" xfId="0" applyBorder="1" applyAlignment="1">
      <alignment horizontal="center"/>
    </xf>
    <xf numFmtId="37" fontId="0" fillId="0" borderId="0" xfId="0" applyNumberFormat="1" applyAlignment="1" applyProtection="1">
      <alignment horizontal="centerContinuous"/>
    </xf>
    <xf numFmtId="0" fontId="28" fillId="0" borderId="0" xfId="0" applyFont="1" applyAlignment="1">
      <alignment horizontal="center"/>
    </xf>
    <xf numFmtId="0" fontId="57" fillId="0" borderId="0" xfId="0" applyFont="1" applyAlignment="1">
      <alignment horizontal="centerContinuous" vertical="top"/>
    </xf>
    <xf numFmtId="0" fontId="57" fillId="0" borderId="0" xfId="0" applyFont="1" applyAlignment="1">
      <alignment horizontal="left"/>
    </xf>
    <xf numFmtId="0" fontId="57" fillId="0" borderId="0" xfId="0" applyFont="1" applyAlignment="1">
      <alignment horizontal="centerContinuous" vertical="top" wrapText="1"/>
    </xf>
    <xf numFmtId="0" fontId="58" fillId="0" borderId="0" xfId="0" applyFont="1" applyProtection="1">
      <protection locked="0"/>
    </xf>
    <xf numFmtId="0" fontId="59" fillId="0" borderId="0" xfId="0" applyFont="1" applyProtection="1">
      <protection locked="0"/>
    </xf>
    <xf numFmtId="0" fontId="60" fillId="0" borderId="0" xfId="0" applyFont="1" applyAlignment="1" applyProtection="1">
      <alignment vertical="top"/>
      <protection locked="0"/>
    </xf>
    <xf numFmtId="0" fontId="61" fillId="0" borderId="0" xfId="0" applyFont="1" applyProtection="1">
      <protection locked="0"/>
    </xf>
    <xf numFmtId="0" fontId="9" fillId="0" borderId="0" xfId="0" applyFont="1" applyAlignment="1" applyProtection="1">
      <alignment horizontal="right"/>
      <protection locked="0"/>
    </xf>
    <xf numFmtId="0" fontId="61" fillId="0" borderId="0" xfId="0" applyFont="1" applyAlignment="1" applyProtection="1">
      <alignment horizontal="centerContinuous"/>
      <protection locked="0"/>
    </xf>
    <xf numFmtId="0" fontId="37" fillId="0" borderId="0" xfId="0" applyFont="1" applyProtection="1"/>
    <xf numFmtId="0" fontId="62" fillId="0" borderId="0" xfId="0" applyFont="1" applyAlignment="1" applyProtection="1">
      <alignment horizontal="centerContinuous"/>
    </xf>
    <xf numFmtId="0" fontId="55" fillId="0" borderId="0" xfId="0" applyFont="1" applyAlignment="1" applyProtection="1">
      <alignment horizontal="centerContinuous"/>
    </xf>
    <xf numFmtId="0" fontId="32" fillId="0" borderId="0" xfId="0" applyFont="1" applyProtection="1"/>
    <xf numFmtId="0" fontId="32" fillId="0" borderId="0" xfId="0" applyFont="1" applyAlignment="1" applyProtection="1">
      <alignment horizontal="centerContinuous"/>
    </xf>
    <xf numFmtId="0" fontId="39" fillId="0" borderId="0" xfId="0" applyFont="1" applyProtection="1"/>
    <xf numFmtId="0" fontId="30" fillId="0" borderId="0" xfId="0" applyFont="1" applyProtection="1"/>
    <xf numFmtId="0" fontId="39" fillId="0" borderId="0" xfId="0" applyFont="1" applyAlignment="1" applyProtection="1">
      <alignment horizontal="center"/>
    </xf>
    <xf numFmtId="0" fontId="0" fillId="0" borderId="0" xfId="0" applyAlignment="1" applyProtection="1">
      <alignment horizontal="center"/>
    </xf>
    <xf numFmtId="37" fontId="39" fillId="0" borderId="0" xfId="0" applyNumberFormat="1" applyFont="1" applyProtection="1"/>
    <xf numFmtId="37" fontId="32" fillId="0" borderId="0" xfId="0" applyNumberFormat="1" applyFont="1" applyProtection="1"/>
    <xf numFmtId="0" fontId="32" fillId="0" borderId="0" xfId="0" applyFont="1" applyAlignment="1" applyProtection="1">
      <alignment horizontal="left"/>
    </xf>
    <xf numFmtId="37" fontId="32" fillId="0" borderId="50" xfId="0" applyNumberFormat="1" applyFont="1" applyBorder="1" applyProtection="1"/>
    <xf numFmtId="0" fontId="28" fillId="0" borderId="0" xfId="0" applyFont="1" applyProtection="1"/>
    <xf numFmtId="37" fontId="27" fillId="0" borderId="50" xfId="0" applyNumberFormat="1" applyFont="1" applyBorder="1" applyAlignment="1" applyProtection="1">
      <alignment horizontal="right"/>
    </xf>
    <xf numFmtId="0" fontId="33" fillId="0" borderId="0" xfId="0" applyFont="1" applyAlignment="1" applyProtection="1">
      <alignment horizontal="centerContinuous"/>
    </xf>
    <xf numFmtId="0" fontId="39" fillId="0" borderId="0" xfId="0" applyFont="1" applyAlignment="1" applyProtection="1">
      <alignment horizontal="centerContinuous"/>
    </xf>
    <xf numFmtId="7" fontId="27" fillId="0" borderId="0" xfId="0" applyNumberFormat="1" applyFont="1" applyProtection="1"/>
    <xf numFmtId="0" fontId="28" fillId="0" borderId="0" xfId="0" applyFont="1" applyAlignment="1" applyProtection="1">
      <alignment horizontal="center"/>
    </xf>
    <xf numFmtId="172" fontId="27" fillId="0" borderId="0" xfId="0" applyNumberFormat="1" applyFont="1" applyProtection="1"/>
    <xf numFmtId="173" fontId="27" fillId="0" borderId="0" xfId="0" applyNumberFormat="1" applyFont="1" applyProtection="1"/>
    <xf numFmtId="168" fontId="27" fillId="0" borderId="0" xfId="0" applyNumberFormat="1" applyFont="1" applyProtection="1"/>
    <xf numFmtId="0" fontId="63" fillId="0" borderId="0" xfId="0" applyFont="1" applyProtection="1"/>
    <xf numFmtId="37" fontId="28" fillId="0" borderId="0" xfId="0" applyNumberFormat="1" applyFont="1" applyAlignment="1" applyProtection="1">
      <alignment horizontal="centerContinuous"/>
    </xf>
    <xf numFmtId="166" fontId="27" fillId="0" borderId="0" xfId="0" applyNumberFormat="1" applyFont="1" applyProtection="1"/>
    <xf numFmtId="0" fontId="14" fillId="2" borderId="0" xfId="0" applyFont="1" applyFill="1" applyAlignment="1" applyProtection="1">
      <alignment horizontal="center"/>
      <protection locked="0"/>
    </xf>
    <xf numFmtId="0" fontId="27" fillId="0" borderId="13" xfId="0" applyFont="1" applyBorder="1" applyAlignment="1">
      <alignment horizontal="center"/>
    </xf>
    <xf numFmtId="0" fontId="28" fillId="0" borderId="23" xfId="0" applyFont="1" applyBorder="1" applyAlignment="1">
      <alignment horizontal="center"/>
    </xf>
    <xf numFmtId="0" fontId="32" fillId="0" borderId="0" xfId="0" applyFont="1" applyAlignment="1">
      <alignment horizontal="center"/>
    </xf>
    <xf numFmtId="0" fontId="32" fillId="0" borderId="35" xfId="0" applyFont="1" applyBorder="1" applyAlignment="1">
      <alignment horizontal="center"/>
    </xf>
    <xf numFmtId="0" fontId="32" fillId="0" borderId="7" xfId="0" applyFont="1" applyBorder="1" applyAlignment="1">
      <alignment horizontal="center"/>
    </xf>
    <xf numFmtId="0" fontId="32" fillId="0" borderId="18" xfId="0" applyFont="1" applyBorder="1" applyAlignment="1">
      <alignment horizontal="center"/>
    </xf>
    <xf numFmtId="0" fontId="32" fillId="0" borderId="38" xfId="0" applyFont="1" applyBorder="1" applyAlignment="1">
      <alignment horizontal="center"/>
    </xf>
    <xf numFmtId="0" fontId="32" fillId="0" borderId="27" xfId="0" applyFont="1" applyBorder="1" applyAlignment="1">
      <alignment horizontal="center"/>
    </xf>
    <xf numFmtId="0" fontId="32" fillId="0" borderId="18" xfId="0" applyFont="1" applyBorder="1" applyAlignment="1">
      <alignment horizontal="right"/>
    </xf>
    <xf numFmtId="0" fontId="27" fillId="0" borderId="49" xfId="0" applyFont="1" applyBorder="1" applyAlignment="1">
      <alignment horizontal="right"/>
    </xf>
    <xf numFmtId="0" fontId="27" fillId="0" borderId="44" xfId="0" applyFont="1" applyBorder="1" applyAlignment="1">
      <alignment horizontal="right"/>
    </xf>
    <xf numFmtId="0" fontId="27" fillId="0" borderId="19" xfId="0" applyFont="1" applyBorder="1" applyAlignment="1">
      <alignment horizontal="center"/>
    </xf>
    <xf numFmtId="0" fontId="47" fillId="0" borderId="13" xfId="0" applyFont="1" applyBorder="1" applyAlignment="1">
      <alignment horizontal="center"/>
    </xf>
    <xf numFmtId="0" fontId="47" fillId="0" borderId="36" xfId="0" applyFont="1" applyBorder="1" applyAlignment="1">
      <alignment horizontal="center"/>
    </xf>
    <xf numFmtId="0" fontId="47" fillId="0" borderId="37" xfId="0" applyFont="1" applyBorder="1" applyAlignment="1">
      <alignment horizontal="center"/>
    </xf>
    <xf numFmtId="0" fontId="47" fillId="0" borderId="18" xfId="0" applyFont="1" applyBorder="1" applyAlignment="1">
      <alignment horizontal="center"/>
    </xf>
    <xf numFmtId="0" fontId="47" fillId="0" borderId="38" xfId="0" applyFont="1" applyBorder="1" applyAlignment="1">
      <alignment horizontal="center"/>
    </xf>
    <xf numFmtId="0" fontId="47" fillId="0" borderId="27" xfId="0" applyFont="1" applyBorder="1" applyAlignment="1">
      <alignment horizontal="center"/>
    </xf>
    <xf numFmtId="0" fontId="19" fillId="3" borderId="15" xfId="0" applyFont="1" applyFill="1" applyBorder="1" applyAlignment="1">
      <alignment horizontal="center"/>
    </xf>
    <xf numFmtId="0" fontId="19" fillId="3" borderId="22" xfId="0" applyFont="1" applyFill="1" applyBorder="1" applyAlignment="1">
      <alignment horizontal="center"/>
    </xf>
    <xf numFmtId="0" fontId="19" fillId="3" borderId="18" xfId="0" applyFont="1" applyFill="1" applyBorder="1" applyAlignment="1">
      <alignment horizontal="center"/>
    </xf>
    <xf numFmtId="0" fontId="19" fillId="3" borderId="20" xfId="0" applyFont="1" applyFill="1" applyBorder="1" applyAlignment="1">
      <alignment horizontal="center"/>
    </xf>
    <xf numFmtId="0" fontId="0" fillId="0" borderId="18" xfId="0" applyBorder="1" applyAlignment="1">
      <alignment horizontal="center"/>
    </xf>
    <xf numFmtId="0" fontId="19" fillId="3" borderId="18" xfId="0" applyFont="1" applyFill="1" applyBorder="1" applyAlignment="1">
      <alignment horizontal="right"/>
    </xf>
    <xf numFmtId="0" fontId="0" fillId="0" borderId="49" xfId="0" applyBorder="1" applyAlignment="1">
      <alignment horizontal="center"/>
    </xf>
    <xf numFmtId="0" fontId="19" fillId="3" borderId="27" xfId="0" applyFont="1" applyFill="1" applyBorder="1" applyAlignment="1">
      <alignment horizontal="center"/>
    </xf>
    <xf numFmtId="0" fontId="19" fillId="3" borderId="25" xfId="0" applyFont="1" applyFill="1" applyBorder="1" applyAlignment="1">
      <alignment horizontal="center"/>
    </xf>
    <xf numFmtId="0" fontId="0" fillId="0" borderId="49" xfId="0" applyBorder="1" applyAlignment="1" applyProtection="1">
      <alignment horizontal="center"/>
    </xf>
    <xf numFmtId="0" fontId="0" fillId="0" borderId="50" xfId="0" applyBorder="1" applyAlignment="1">
      <alignment horizontal="center"/>
    </xf>
    <xf numFmtId="0" fontId="0" fillId="0" borderId="38" xfId="0" applyBorder="1" applyAlignment="1">
      <alignment horizontal="right"/>
    </xf>
    <xf numFmtId="0" fontId="0" fillId="0" borderId="45" xfId="0" applyBorder="1" applyAlignment="1">
      <alignment horizontal="center"/>
    </xf>
    <xf numFmtId="0" fontId="0" fillId="0" borderId="8" xfId="0" applyBorder="1" applyAlignment="1">
      <alignment horizontal="center"/>
    </xf>
    <xf numFmtId="0" fontId="0" fillId="0" borderId="52" xfId="0" applyBorder="1" applyAlignment="1">
      <alignment horizontal="center"/>
    </xf>
    <xf numFmtId="0" fontId="0" fillId="0" borderId="21" xfId="0" applyBorder="1" applyAlignment="1">
      <alignment horizontal="right"/>
    </xf>
    <xf numFmtId="0" fontId="0" fillId="0" borderId="6" xfId="0" applyBorder="1" applyAlignment="1">
      <alignment horizontal="center" vertical="top"/>
    </xf>
    <xf numFmtId="0" fontId="0" fillId="0" borderId="15" xfId="0" applyBorder="1" applyAlignment="1">
      <alignment horizontal="center"/>
    </xf>
    <xf numFmtId="0" fontId="33" fillId="0" borderId="0" xfId="0" applyFont="1" applyAlignment="1">
      <alignment horizontal="center"/>
    </xf>
    <xf numFmtId="0" fontId="0" fillId="0" borderId="37" xfId="0" applyBorder="1" applyAlignment="1">
      <alignment horizontal="center"/>
    </xf>
    <xf numFmtId="5" fontId="27" fillId="0" borderId="19" xfId="0" applyNumberFormat="1" applyFont="1" applyBorder="1" applyAlignment="1" applyProtection="1">
      <alignment horizontal="center"/>
    </xf>
    <xf numFmtId="0" fontId="27" fillId="0" borderId="33" xfId="0" applyFont="1" applyBorder="1" applyAlignment="1">
      <alignment horizontal="center"/>
    </xf>
    <xf numFmtId="0" fontId="27" fillId="0" borderId="51" xfId="0" applyFont="1" applyBorder="1" applyAlignment="1">
      <alignment horizontal="right"/>
    </xf>
    <xf numFmtId="0" fontId="27" fillId="0" borderId="24" xfId="0" applyFont="1" applyBorder="1" applyAlignment="1">
      <alignment horizontal="center"/>
    </xf>
    <xf numFmtId="0" fontId="27" fillId="0" borderId="0" xfId="0" applyFont="1" applyAlignment="1" applyProtection="1">
      <alignment horizontal="right"/>
    </xf>
    <xf numFmtId="0" fontId="0" fillId="0" borderId="12" xfId="0" applyBorder="1" applyAlignment="1">
      <alignment horizontal="center"/>
    </xf>
    <xf numFmtId="37" fontId="0" fillId="0" borderId="29" xfId="0" applyNumberFormat="1" applyBorder="1" applyAlignment="1" applyProtection="1">
      <alignment horizontal="center"/>
    </xf>
    <xf numFmtId="37" fontId="0" fillId="0" borderId="24" xfId="0" applyNumberFormat="1" applyBorder="1" applyAlignment="1" applyProtection="1">
      <alignment horizontal="center"/>
    </xf>
    <xf numFmtId="39" fontId="0" fillId="0" borderId="12" xfId="0" applyNumberFormat="1" applyBorder="1" applyAlignment="1" applyProtection="1">
      <alignment horizontal="center"/>
    </xf>
    <xf numFmtId="39" fontId="0" fillId="0" borderId="37" xfId="0" applyNumberFormat="1" applyBorder="1" applyAlignment="1" applyProtection="1">
      <alignment horizontal="center"/>
    </xf>
    <xf numFmtId="39" fontId="0" fillId="0" borderId="23" xfId="0" applyNumberFormat="1" applyBorder="1" applyAlignment="1" applyProtection="1">
      <alignment horizontal="center"/>
    </xf>
    <xf numFmtId="39" fontId="0" fillId="0" borderId="7" xfId="0" applyNumberFormat="1" applyBorder="1" applyAlignment="1" applyProtection="1">
      <alignment horizontal="center"/>
    </xf>
    <xf numFmtId="39" fontId="0" fillId="0" borderId="17" xfId="0" applyNumberFormat="1" applyBorder="1" applyAlignment="1" applyProtection="1">
      <alignment horizontal="center"/>
    </xf>
    <xf numFmtId="39" fontId="0" fillId="0" borderId="27" xfId="0" applyNumberFormat="1" applyBorder="1" applyAlignment="1" applyProtection="1">
      <alignment horizontal="center"/>
    </xf>
    <xf numFmtId="0" fontId="34" fillId="0" borderId="23" xfId="0" applyFont="1" applyBorder="1" applyAlignment="1">
      <alignment horizontal="center"/>
    </xf>
    <xf numFmtId="0" fontId="34" fillId="0" borderId="7" xfId="0" applyFont="1" applyBorder="1" applyAlignment="1">
      <alignment horizontal="center"/>
    </xf>
    <xf numFmtId="0" fontId="34" fillId="0" borderId="6" xfId="0" applyFont="1" applyBorder="1" applyAlignment="1">
      <alignment horizontal="center"/>
    </xf>
    <xf numFmtId="0" fontId="34" fillId="0" borderId="35" xfId="0" applyFont="1" applyBorder="1" applyAlignment="1">
      <alignment horizontal="center"/>
    </xf>
    <xf numFmtId="0" fontId="34" fillId="0" borderId="16" xfId="0" applyFont="1" applyBorder="1" applyAlignment="1">
      <alignment horizontal="center"/>
    </xf>
    <xf numFmtId="0" fontId="34" fillId="0" borderId="38" xfId="0" applyFont="1" applyBorder="1" applyAlignment="1">
      <alignment horizontal="center"/>
    </xf>
    <xf numFmtId="0" fontId="34" fillId="0" borderId="17" xfId="0" applyFont="1" applyBorder="1" applyAlignment="1">
      <alignment horizontal="center"/>
    </xf>
    <xf numFmtId="0" fontId="34" fillId="0" borderId="27" xfId="0" applyFont="1" applyBorder="1" applyAlignment="1">
      <alignment horizontal="center"/>
    </xf>
    <xf numFmtId="0" fontId="34" fillId="0" borderId="52" xfId="0" applyFont="1" applyBorder="1" applyAlignment="1">
      <alignment horizontal="center"/>
    </xf>
    <xf numFmtId="0" fontId="34" fillId="0" borderId="0" xfId="0" applyFont="1" applyAlignment="1">
      <alignment horizontal="right"/>
    </xf>
    <xf numFmtId="0" fontId="34" fillId="0" borderId="35" xfId="0" applyFont="1" applyBorder="1" applyAlignment="1">
      <alignment horizontal="right"/>
    </xf>
    <xf numFmtId="0" fontId="59" fillId="0" borderId="0" xfId="0" applyFont="1" applyAlignment="1" applyProtection="1">
      <alignment horizontal="right"/>
      <protection locked="0"/>
    </xf>
    <xf numFmtId="0" fontId="55" fillId="0" borderId="0" xfId="0" applyFont="1" applyAlignment="1" applyProtection="1">
      <alignment horizontal="center"/>
    </xf>
    <xf numFmtId="0" fontId="30" fillId="0" borderId="0" xfId="0" applyFont="1" applyAlignment="1" applyProtection="1">
      <alignment horizontal="center"/>
    </xf>
    <xf numFmtId="0" fontId="66" fillId="0" borderId="0" xfId="0" applyFont="1"/>
    <xf numFmtId="0" fontId="66" fillId="0" borderId="7" xfId="0" applyFont="1" applyBorder="1"/>
    <xf numFmtId="0" fontId="67" fillId="0" borderId="0" xfId="0" applyFont="1"/>
    <xf numFmtId="0" fontId="68" fillId="0" borderId="0" xfId="0" applyFont="1"/>
    <xf numFmtId="0" fontId="69" fillId="0" borderId="0" xfId="0" applyFont="1"/>
    <xf numFmtId="0" fontId="70" fillId="0" borderId="0" xfId="0" applyFont="1"/>
    <xf numFmtId="0" fontId="36" fillId="0" borderId="0" xfId="0" applyFont="1"/>
    <xf numFmtId="0" fontId="68" fillId="0" borderId="0" xfId="0" applyFont="1" applyAlignment="1">
      <alignment horizontal="centerContinuous"/>
    </xf>
    <xf numFmtId="0" fontId="19" fillId="0" borderId="0" xfId="0" applyFont="1" applyAlignment="1"/>
    <xf numFmtId="0" fontId="19" fillId="3" borderId="0" xfId="0" applyFont="1" applyFill="1" applyAlignment="1"/>
    <xf numFmtId="0" fontId="55" fillId="0" borderId="0" xfId="0" applyFont="1"/>
    <xf numFmtId="0" fontId="0" fillId="0" borderId="18" xfId="0" applyBorder="1" applyAlignment="1">
      <alignment horizontal="left"/>
    </xf>
    <xf numFmtId="0" fontId="71" fillId="0" borderId="0" xfId="0" applyFont="1" applyAlignment="1">
      <alignment horizontal="center"/>
    </xf>
    <xf numFmtId="0" fontId="72" fillId="0" borderId="18" xfId="0" applyFont="1" applyBorder="1" applyAlignment="1">
      <alignment horizontal="center"/>
    </xf>
    <xf numFmtId="0" fontId="26" fillId="0" borderId="0" xfId="0" applyFont="1" applyAlignment="1">
      <alignment horizontal="center"/>
    </xf>
    <xf numFmtId="0" fontId="73" fillId="0" borderId="0" xfId="0" applyFont="1" applyAlignment="1">
      <alignment horizontal="centerContinuous" vertical="center" wrapText="1"/>
    </xf>
    <xf numFmtId="0" fontId="74" fillId="0" borderId="0" xfId="0" applyFont="1"/>
    <xf numFmtId="0" fontId="75" fillId="0" borderId="0" xfId="0" applyFont="1"/>
    <xf numFmtId="0" fontId="76" fillId="0" borderId="6" xfId="0" applyFont="1" applyBorder="1" applyAlignment="1">
      <alignment horizontal="centerContinuous"/>
    </xf>
    <xf numFmtId="0" fontId="74" fillId="0" borderId="6" xfId="0" applyFont="1" applyBorder="1"/>
    <xf numFmtId="0" fontId="75" fillId="0" borderId="0" xfId="0" applyFont="1" applyAlignment="1">
      <alignment horizontal="centerContinuous"/>
    </xf>
    <xf numFmtId="0" fontId="75" fillId="0" borderId="0" xfId="0" applyFont="1" applyAlignment="1">
      <alignment horizontal="right"/>
    </xf>
    <xf numFmtId="0" fontId="77" fillId="0" borderId="0" xfId="0" applyFont="1"/>
    <xf numFmtId="0" fontId="74" fillId="0" borderId="0" xfId="0" applyFont="1" applyAlignment="1">
      <alignment horizontal="left"/>
    </xf>
    <xf numFmtId="0" fontId="76" fillId="0" borderId="0" xfId="0" applyFont="1"/>
    <xf numFmtId="0" fontId="78" fillId="0" borderId="0" xfId="0" applyFont="1"/>
    <xf numFmtId="0" fontId="79" fillId="0" borderId="6" xfId="0" applyFont="1" applyBorder="1"/>
    <xf numFmtId="0" fontId="79" fillId="0" borderId="0" xfId="0" applyFont="1" applyAlignment="1">
      <alignment horizontal="left"/>
    </xf>
    <xf numFmtId="0" fontId="79" fillId="0" borderId="0" xfId="0" applyFont="1"/>
    <xf numFmtId="0" fontId="81" fillId="0" borderId="0" xfId="0" applyFont="1" applyAlignment="1" applyProtection="1">
      <alignment horizontal="centerContinuous"/>
      <protection locked="0"/>
    </xf>
    <xf numFmtId="0" fontId="81" fillId="0" borderId="0" xfId="0" applyFont="1" applyProtection="1">
      <protection locked="0"/>
    </xf>
    <xf numFmtId="0" fontId="79" fillId="0" borderId="6" xfId="0" applyFont="1" applyBorder="1" applyAlignment="1">
      <alignment horizontal="center"/>
    </xf>
    <xf numFmtId="0" fontId="79" fillId="0" borderId="16" xfId="0" applyFont="1" applyBorder="1"/>
    <xf numFmtId="0" fontId="79" fillId="0" borderId="18" xfId="0" applyFont="1" applyBorder="1" applyAlignment="1">
      <alignment horizontal="left"/>
    </xf>
    <xf numFmtId="0" fontId="79" fillId="0" borderId="11" xfId="0" applyFont="1" applyBorder="1"/>
    <xf numFmtId="0" fontId="80" fillId="0" borderId="8" xfId="0" applyFont="1" applyBorder="1" applyProtection="1">
      <protection locked="0"/>
    </xf>
    <xf numFmtId="0" fontId="79" fillId="0" borderId="0" xfId="0" applyFont="1" applyAlignment="1">
      <alignment horizontal="centerContinuous"/>
    </xf>
    <xf numFmtId="0" fontId="79" fillId="0" borderId="13" xfId="0" applyFont="1" applyBorder="1" applyAlignment="1">
      <alignment horizontal="centerContinuous"/>
    </xf>
    <xf numFmtId="0" fontId="79" fillId="0" borderId="10" xfId="0" applyFont="1" applyBorder="1"/>
    <xf numFmtId="0" fontId="79" fillId="0" borderId="8" xfId="0" applyFont="1" applyBorder="1"/>
    <xf numFmtId="0" fontId="15" fillId="0" borderId="0" xfId="0" applyFont="1" applyAlignment="1" applyProtection="1">
      <alignment horizontal="left" wrapText="1"/>
      <protection locked="0"/>
    </xf>
    <xf numFmtId="0" fontId="15" fillId="0" borderId="0" xfId="0" applyFont="1" applyAlignment="1" applyProtection="1">
      <alignment horizontal="left"/>
      <protection locked="0"/>
    </xf>
    <xf numFmtId="0" fontId="76" fillId="0" borderId="0" xfId="0" applyFont="1" applyAlignment="1">
      <alignment horizontal="centerContinuous"/>
    </xf>
    <xf numFmtId="0" fontId="76" fillId="0" borderId="7" xfId="0" applyFont="1" applyBorder="1" applyAlignment="1">
      <alignment horizontal="centerContinuous"/>
    </xf>
    <xf numFmtId="0" fontId="74" fillId="0" borderId="7" xfId="0" applyFont="1" applyBorder="1"/>
    <xf numFmtId="0" fontId="74" fillId="0" borderId="6" xfId="0" applyFont="1" applyBorder="1" applyAlignment="1">
      <alignment horizontal="center"/>
    </xf>
    <xf numFmtId="0" fontId="74" fillId="0" borderId="16" xfId="0" applyFont="1" applyBorder="1" applyAlignment="1">
      <alignment horizontal="center"/>
    </xf>
    <xf numFmtId="0" fontId="74" fillId="0" borderId="18" xfId="0" applyFont="1" applyBorder="1"/>
    <xf numFmtId="0" fontId="74" fillId="0" borderId="27" xfId="0" applyFont="1" applyBorder="1"/>
    <xf numFmtId="0" fontId="74" fillId="0" borderId="28" xfId="0" applyFont="1" applyBorder="1" applyAlignment="1">
      <alignment horizontal="center"/>
    </xf>
    <xf numFmtId="0" fontId="74" fillId="0" borderId="21" xfId="0" applyFont="1" applyBorder="1"/>
    <xf numFmtId="0" fontId="74" fillId="0" borderId="7" xfId="0" applyFont="1" applyBorder="1" applyAlignment="1">
      <alignment horizontal="center"/>
    </xf>
    <xf numFmtId="0" fontId="74" fillId="0" borderId="0" xfId="0" applyFont="1" applyAlignment="1">
      <alignment horizontal="center"/>
    </xf>
    <xf numFmtId="0" fontId="74" fillId="0" borderId="21" xfId="0" applyFont="1" applyBorder="1" applyAlignment="1">
      <alignment horizontal="center"/>
    </xf>
    <xf numFmtId="0" fontId="74" fillId="0" borderId="11" xfId="0" applyFont="1" applyBorder="1" applyAlignment="1">
      <alignment horizontal="center"/>
    </xf>
    <xf numFmtId="0" fontId="74" fillId="0" borderId="14" xfId="0" applyFont="1" applyBorder="1"/>
    <xf numFmtId="0" fontId="74" fillId="0" borderId="10" xfId="0" applyFont="1" applyBorder="1" applyAlignment="1">
      <alignment horizontal="center"/>
    </xf>
    <xf numFmtId="0" fontId="74" fillId="0" borderId="25" xfId="0" applyFont="1" applyBorder="1"/>
    <xf numFmtId="0" fontId="74" fillId="0" borderId="0" xfId="0" applyFont="1" applyAlignment="1">
      <alignment horizontal="centerContinuous"/>
    </xf>
    <xf numFmtId="0" fontId="27" fillId="0" borderId="55" xfId="0" applyFont="1" applyBorder="1"/>
    <xf numFmtId="0" fontId="28" fillId="0" borderId="0" xfId="0" applyFont="1" applyBorder="1" applyAlignment="1">
      <alignment horizontal="centerContinuous"/>
    </xf>
    <xf numFmtId="0" fontId="28" fillId="0" borderId="18" xfId="0" applyFont="1" applyBorder="1" applyAlignment="1">
      <alignment horizontal="left"/>
    </xf>
    <xf numFmtId="0" fontId="9" fillId="0" borderId="0" xfId="0" applyFont="1" applyAlignment="1" applyProtection="1">
      <alignment horizontal="left"/>
      <protection locked="0"/>
    </xf>
    <xf numFmtId="0" fontId="34" fillId="0" borderId="0" xfId="0" applyFont="1" applyAlignment="1"/>
    <xf numFmtId="0" fontId="43" fillId="0" borderId="0" xfId="0" applyFont="1" applyAlignment="1"/>
    <xf numFmtId="0" fontId="0" fillId="0" borderId="0" xfId="0" applyAlignment="1"/>
    <xf numFmtId="39" fontId="27" fillId="0" borderId="30" xfId="0" applyNumberFormat="1" applyFont="1" applyBorder="1" applyProtection="1"/>
    <xf numFmtId="7" fontId="27" fillId="0" borderId="31" xfId="0" applyNumberFormat="1" applyFont="1" applyBorder="1" applyProtection="1"/>
    <xf numFmtId="39" fontId="27" fillId="0" borderId="33" xfId="0" applyNumberFormat="1" applyFont="1" applyBorder="1" applyProtection="1"/>
    <xf numFmtId="7" fontId="27" fillId="0" borderId="34" xfId="0" applyNumberFormat="1" applyFont="1" applyBorder="1" applyProtection="1"/>
    <xf numFmtId="39" fontId="27" fillId="0" borderId="23" xfId="0" applyNumberFormat="1" applyFont="1" applyBorder="1" applyProtection="1"/>
    <xf numFmtId="7" fontId="27" fillId="0" borderId="7" xfId="0" applyNumberFormat="1" applyFont="1" applyBorder="1" applyProtection="1"/>
    <xf numFmtId="168" fontId="27" fillId="0" borderId="7" xfId="0" applyNumberFormat="1" applyFont="1" applyBorder="1" applyProtection="1"/>
    <xf numFmtId="0" fontId="27" fillId="0" borderId="0" xfId="0" applyFont="1" applyBorder="1"/>
    <xf numFmtId="49" fontId="23" fillId="0" borderId="0" xfId="0" applyNumberFormat="1" applyFont="1" applyProtection="1">
      <protection locked="0"/>
    </xf>
    <xf numFmtId="49" fontId="9" fillId="5" borderId="0" xfId="0" applyNumberFormat="1" applyFont="1" applyFill="1" applyProtection="1">
      <protection locked="0"/>
    </xf>
    <xf numFmtId="0" fontId="32" fillId="0" borderId="0" xfId="0" applyFont="1" applyAlignment="1">
      <alignment horizontal="left"/>
    </xf>
    <xf numFmtId="37" fontId="82" fillId="0" borderId="18" xfId="0" applyNumberFormat="1" applyFont="1" applyBorder="1" applyProtection="1">
      <protection locked="0"/>
    </xf>
    <xf numFmtId="37" fontId="83" fillId="0" borderId="0" xfId="0" applyNumberFormat="1" applyFont="1" applyProtection="1">
      <protection locked="0"/>
    </xf>
    <xf numFmtId="0" fontId="83" fillId="0" borderId="0" xfId="0" applyFont="1" applyProtection="1">
      <protection locked="0"/>
    </xf>
    <xf numFmtId="37" fontId="83" fillId="0" borderId="18" xfId="0" applyNumberFormat="1" applyFont="1" applyBorder="1" applyProtection="1">
      <protection locked="0"/>
    </xf>
    <xf numFmtId="0" fontId="83" fillId="0" borderId="18" xfId="0" applyFont="1" applyBorder="1" applyProtection="1">
      <protection locked="0"/>
    </xf>
    <xf numFmtId="9" fontId="83" fillId="0" borderId="18" xfId="0" applyNumberFormat="1" applyFont="1" applyBorder="1" applyProtection="1">
      <protection locked="0"/>
    </xf>
    <xf numFmtId="37" fontId="84" fillId="0" borderId="18" xfId="0" applyNumberFormat="1" applyFont="1" applyBorder="1" applyProtection="1"/>
    <xf numFmtId="0" fontId="84" fillId="0" borderId="0" xfId="0" applyFont="1"/>
    <xf numFmtId="5" fontId="82" fillId="0" borderId="18" xfId="0" applyNumberFormat="1" applyFont="1" applyBorder="1" applyProtection="1">
      <protection locked="0"/>
    </xf>
    <xf numFmtId="0" fontId="66" fillId="0" borderId="22" xfId="0" applyFont="1" applyBorder="1"/>
    <xf numFmtId="0" fontId="32" fillId="0" borderId="0" xfId="0" applyFont="1" applyAlignment="1">
      <alignment wrapText="1"/>
    </xf>
    <xf numFmtId="37" fontId="83" fillId="0" borderId="7" xfId="0" applyNumberFormat="1" applyFont="1" applyBorder="1" applyProtection="1">
      <protection locked="0"/>
    </xf>
    <xf numFmtId="37" fontId="83" fillId="0" borderId="9" xfId="0" applyNumberFormat="1" applyFont="1" applyBorder="1" applyProtection="1">
      <protection locked="0"/>
    </xf>
    <xf numFmtId="37" fontId="27" fillId="0" borderId="21" xfId="0" applyNumberFormat="1" applyFont="1" applyBorder="1"/>
    <xf numFmtId="37" fontId="27" fillId="0" borderId="19" xfId="0" applyNumberFormat="1" applyFont="1" applyBorder="1"/>
    <xf numFmtId="37" fontId="27" fillId="0" borderId="25" xfId="0" applyNumberFormat="1" applyFont="1" applyBorder="1"/>
    <xf numFmtId="37" fontId="27" fillId="0" borderId="22" xfId="0" applyNumberFormat="1" applyFont="1" applyBorder="1"/>
    <xf numFmtId="37" fontId="27" fillId="0" borderId="20" xfId="0" applyNumberFormat="1" applyFont="1" applyBorder="1"/>
    <xf numFmtId="37" fontId="27" fillId="0" borderId="46" xfId="0" applyNumberFormat="1" applyFont="1" applyBorder="1"/>
    <xf numFmtId="37" fontId="0" fillId="0" borderId="33" xfId="0" applyNumberFormat="1" applyBorder="1"/>
    <xf numFmtId="0" fontId="53" fillId="0" borderId="23" xfId="0" applyFont="1" applyBorder="1" applyProtection="1">
      <protection locked="0"/>
    </xf>
    <xf numFmtId="165" fontId="27" fillId="0" borderId="7" xfId="0" applyNumberFormat="1" applyFont="1" applyBorder="1" applyProtection="1"/>
    <xf numFmtId="169" fontId="21" fillId="0" borderId="23" xfId="0" applyNumberFormat="1" applyFont="1" applyBorder="1" applyProtection="1">
      <protection locked="0"/>
    </xf>
    <xf numFmtId="7" fontId="27" fillId="0" borderId="9" xfId="0" applyNumberFormat="1" applyFont="1" applyBorder="1" applyProtection="1"/>
    <xf numFmtId="170" fontId="27" fillId="0" borderId="23" xfId="0" applyNumberFormat="1" applyFont="1" applyBorder="1" applyProtection="1"/>
    <xf numFmtId="37" fontId="27" fillId="0" borderId="24" xfId="0" applyNumberFormat="1" applyFont="1" applyBorder="1" applyProtection="1"/>
    <xf numFmtId="170" fontId="27" fillId="0" borderId="24" xfId="0" applyNumberFormat="1" applyFont="1" applyBorder="1" applyProtection="1"/>
    <xf numFmtId="37" fontId="0" fillId="0" borderId="0" xfId="0" applyNumberFormat="1"/>
    <xf numFmtId="37" fontId="0" fillId="0" borderId="0" xfId="0" applyNumberFormat="1" applyAlignment="1">
      <alignment horizontal="centerContinuous"/>
    </xf>
    <xf numFmtId="37" fontId="0" fillId="0" borderId="4" xfId="0" applyNumberFormat="1" applyBorder="1" applyProtection="1"/>
    <xf numFmtId="37" fontId="0" fillId="0" borderId="12" xfId="0" applyNumberFormat="1" applyBorder="1" applyProtection="1"/>
    <xf numFmtId="37" fontId="0" fillId="0" borderId="23" xfId="0" applyNumberFormat="1" applyBorder="1" applyAlignment="1" applyProtection="1">
      <alignment horizontal="center"/>
    </xf>
    <xf numFmtId="37" fontId="0" fillId="0" borderId="17" xfId="0" applyNumberFormat="1" applyBorder="1" applyAlignment="1" applyProtection="1">
      <alignment horizontal="center"/>
    </xf>
    <xf numFmtId="0" fontId="27" fillId="9" borderId="33" xfId="0" applyFont="1" applyFill="1" applyBorder="1"/>
    <xf numFmtId="37" fontId="27" fillId="9" borderId="33" xfId="0" applyNumberFormat="1" applyFont="1" applyFill="1" applyBorder="1" applyProtection="1"/>
    <xf numFmtId="0" fontId="27" fillId="9" borderId="34" xfId="0" applyFont="1" applyFill="1" applyBorder="1"/>
    <xf numFmtId="10" fontId="27" fillId="0" borderId="23" xfId="0" applyNumberFormat="1" applyFont="1" applyBorder="1" applyProtection="1"/>
    <xf numFmtId="10" fontId="27" fillId="0" borderId="24" xfId="0" applyNumberFormat="1" applyFont="1" applyBorder="1" applyProtection="1"/>
    <xf numFmtId="0" fontId="27" fillId="0" borderId="35" xfId="0" applyFont="1" applyBorder="1" applyAlignment="1">
      <alignment horizontal="centerContinuous"/>
    </xf>
    <xf numFmtId="0" fontId="27" fillId="0" borderId="28" xfId="0" applyFont="1" applyBorder="1" applyAlignment="1">
      <alignment vertical="center"/>
    </xf>
    <xf numFmtId="0" fontId="27" fillId="0" borderId="29" xfId="0" applyFont="1" applyBorder="1" applyAlignment="1">
      <alignment vertical="center"/>
    </xf>
    <xf numFmtId="0" fontId="27" fillId="0" borderId="32" xfId="0" applyFont="1" applyBorder="1" applyAlignment="1">
      <alignment vertical="center"/>
    </xf>
    <xf numFmtId="0" fontId="27" fillId="0" borderId="24" xfId="0" applyFont="1" applyBorder="1" applyAlignment="1">
      <alignment horizontal="right"/>
    </xf>
    <xf numFmtId="0" fontId="27" fillId="0" borderId="29" xfId="0" applyFont="1" applyBorder="1" applyAlignment="1">
      <alignment horizontal="center" vertical="center"/>
    </xf>
    <xf numFmtId="0" fontId="27" fillId="0" borderId="30" xfId="0" applyFont="1" applyBorder="1" applyAlignment="1">
      <alignment horizontal="centerContinuous"/>
    </xf>
    <xf numFmtId="0" fontId="27" fillId="0" borderId="56" xfId="0" applyFont="1" applyBorder="1"/>
    <xf numFmtId="171" fontId="27" fillId="0" borderId="23" xfId="0" applyNumberFormat="1" applyFont="1" applyBorder="1" applyProtection="1"/>
    <xf numFmtId="171" fontId="27" fillId="0" borderId="7" xfId="0" applyNumberFormat="1" applyFont="1" applyBorder="1" applyProtection="1"/>
    <xf numFmtId="5" fontId="27" fillId="0" borderId="12" xfId="0" applyNumberFormat="1" applyFont="1" applyBorder="1" applyProtection="1"/>
    <xf numFmtId="5" fontId="27" fillId="0" borderId="37" xfId="0" applyNumberFormat="1" applyFont="1" applyBorder="1" applyProtection="1"/>
    <xf numFmtId="5" fontId="28" fillId="0" borderId="0" xfId="0" applyNumberFormat="1" applyFont="1" applyAlignment="1" applyProtection="1">
      <alignment horizontal="centerContinuous"/>
    </xf>
    <xf numFmtId="5" fontId="27" fillId="0" borderId="0" xfId="0" applyNumberFormat="1" applyFont="1" applyAlignment="1" applyProtection="1">
      <alignment horizontal="centerContinuous"/>
    </xf>
    <xf numFmtId="5" fontId="27" fillId="0" borderId="7" xfId="0" applyNumberFormat="1" applyFont="1" applyBorder="1" applyAlignment="1" applyProtection="1">
      <alignment horizontal="centerContinuous"/>
    </xf>
    <xf numFmtId="5" fontId="27" fillId="0" borderId="7" xfId="0" applyNumberFormat="1" applyFont="1" applyBorder="1" applyAlignment="1" applyProtection="1">
      <alignment horizontal="center"/>
    </xf>
    <xf numFmtId="171" fontId="27" fillId="0" borderId="0" xfId="0" applyNumberFormat="1" applyFont="1" applyProtection="1"/>
    <xf numFmtId="0" fontId="27" fillId="0" borderId="23" xfId="0" applyFont="1" applyFill="1" applyBorder="1"/>
    <xf numFmtId="0" fontId="0" fillId="0" borderId="59" xfId="0" applyBorder="1"/>
    <xf numFmtId="0" fontId="19" fillId="0" borderId="60" xfId="0" applyFont="1" applyFill="1" applyBorder="1" applyAlignment="1">
      <alignment horizontal="centerContinuous"/>
    </xf>
    <xf numFmtId="0" fontId="19" fillId="0" borderId="61" xfId="0" applyFont="1" applyFill="1" applyBorder="1" applyAlignment="1">
      <alignment horizontal="centerContinuous"/>
    </xf>
    <xf numFmtId="0" fontId="19" fillId="3" borderId="62" xfId="0" applyFont="1" applyFill="1" applyBorder="1"/>
    <xf numFmtId="0" fontId="87" fillId="0" borderId="0" xfId="0" applyFont="1" applyBorder="1"/>
    <xf numFmtId="0" fontId="19" fillId="0" borderId="0" xfId="0" applyFont="1" applyBorder="1"/>
    <xf numFmtId="0" fontId="19" fillId="0" borderId="63" xfId="0" applyFont="1" applyBorder="1"/>
    <xf numFmtId="0" fontId="87" fillId="3" borderId="0" xfId="0" applyFont="1" applyFill="1" applyBorder="1"/>
    <xf numFmtId="0" fontId="19" fillId="3" borderId="0" xfId="0" applyFont="1" applyFill="1" applyBorder="1"/>
    <xf numFmtId="0" fontId="19" fillId="3" borderId="63" xfId="0" applyFont="1" applyFill="1" applyBorder="1"/>
    <xf numFmtId="0" fontId="19" fillId="3" borderId="59" xfId="0" applyFont="1" applyFill="1" applyBorder="1"/>
    <xf numFmtId="0" fontId="19" fillId="0" borderId="60" xfId="0" applyFont="1" applyBorder="1"/>
    <xf numFmtId="0" fontId="19" fillId="3" borderId="60" xfId="0" applyFont="1" applyFill="1" applyBorder="1"/>
    <xf numFmtId="0" fontId="19" fillId="3" borderId="61" xfId="0" applyFont="1" applyFill="1" applyBorder="1"/>
    <xf numFmtId="0" fontId="27" fillId="0" borderId="62" xfId="0" applyFont="1" applyBorder="1" applyAlignment="1">
      <alignment horizontal="center"/>
    </xf>
    <xf numFmtId="0" fontId="27" fillId="0" borderId="64" xfId="0" applyFont="1" applyBorder="1" applyAlignment="1">
      <alignment horizontal="center"/>
    </xf>
    <xf numFmtId="0" fontId="27" fillId="0" borderId="65" xfId="0" applyFont="1" applyBorder="1" applyAlignment="1">
      <alignment horizontal="center"/>
    </xf>
    <xf numFmtId="0" fontId="27" fillId="0" borderId="66" xfId="0" applyFont="1" applyBorder="1" applyAlignment="1">
      <alignment horizontal="centerContinuous"/>
    </xf>
    <xf numFmtId="0" fontId="27" fillId="0" borderId="67" xfId="0" applyFont="1" applyBorder="1"/>
    <xf numFmtId="0" fontId="27" fillId="0" borderId="66" xfId="0" applyFont="1" applyBorder="1" applyAlignment="1">
      <alignment horizontal="center"/>
    </xf>
    <xf numFmtId="0" fontId="27" fillId="0" borderId="68" xfId="0" applyFont="1" applyBorder="1" applyAlignment="1">
      <alignment horizontal="center"/>
    </xf>
    <xf numFmtId="0" fontId="27" fillId="0" borderId="69" xfId="0" applyFont="1" applyBorder="1" applyAlignment="1">
      <alignment horizontal="center"/>
    </xf>
    <xf numFmtId="0" fontId="27" fillId="0" borderId="70" xfId="0" applyFont="1" applyFill="1" applyBorder="1" applyAlignment="1">
      <alignment horizontal="center"/>
    </xf>
    <xf numFmtId="0" fontId="27" fillId="0" borderId="71" xfId="0" applyFont="1" applyFill="1" applyBorder="1" applyAlignment="1">
      <alignment horizontal="center"/>
    </xf>
    <xf numFmtId="0" fontId="27" fillId="0" borderId="72" xfId="0" applyFont="1" applyBorder="1"/>
    <xf numFmtId="0" fontId="87" fillId="0" borderId="68" xfId="0" applyFont="1" applyBorder="1"/>
    <xf numFmtId="0" fontId="27" fillId="0" borderId="68" xfId="0" applyFont="1" applyBorder="1"/>
    <xf numFmtId="5" fontId="27" fillId="0" borderId="68" xfId="0" applyNumberFormat="1" applyFont="1" applyBorder="1" applyProtection="1"/>
    <xf numFmtId="5" fontId="27" fillId="0" borderId="69" xfId="0" applyNumberFormat="1" applyFont="1" applyBorder="1" applyProtection="1"/>
    <xf numFmtId="0" fontId="27" fillId="0" borderId="70" xfId="0" applyFont="1" applyFill="1" applyBorder="1"/>
    <xf numFmtId="5" fontId="27" fillId="0" borderId="71" xfId="0" applyNumberFormat="1" applyFont="1" applyFill="1" applyBorder="1" applyProtection="1"/>
    <xf numFmtId="37" fontId="27" fillId="0" borderId="69" xfId="0" applyNumberFormat="1" applyFont="1" applyBorder="1" applyProtection="1"/>
    <xf numFmtId="37" fontId="27" fillId="0" borderId="71" xfId="0" applyNumberFormat="1" applyFont="1" applyFill="1" applyBorder="1" applyProtection="1"/>
    <xf numFmtId="0" fontId="87" fillId="11" borderId="68" xfId="0" applyFont="1" applyFill="1" applyBorder="1"/>
    <xf numFmtId="0" fontId="27" fillId="11" borderId="68" xfId="0" applyFont="1" applyFill="1" applyBorder="1"/>
    <xf numFmtId="37" fontId="27" fillId="11" borderId="69" xfId="0" applyNumberFormat="1" applyFont="1" applyFill="1" applyBorder="1" applyProtection="1"/>
    <xf numFmtId="0" fontId="27" fillId="11" borderId="70" xfId="0" applyFont="1" applyFill="1" applyBorder="1"/>
    <xf numFmtId="37" fontId="27" fillId="11" borderId="71" xfId="0" applyNumberFormat="1" applyFont="1" applyFill="1" applyBorder="1" applyProtection="1"/>
    <xf numFmtId="0" fontId="27" fillId="0" borderId="73" xfId="0" applyFont="1" applyBorder="1"/>
    <xf numFmtId="0" fontId="27" fillId="0" borderId="74" xfId="0" applyFont="1" applyFill="1" applyBorder="1"/>
    <xf numFmtId="37" fontId="27" fillId="0" borderId="75" xfId="0" applyNumberFormat="1" applyFont="1" applyFill="1" applyBorder="1" applyProtection="1"/>
    <xf numFmtId="0" fontId="27" fillId="0" borderId="73" xfId="0" applyFont="1" applyFill="1" applyBorder="1"/>
    <xf numFmtId="37" fontId="27" fillId="0" borderId="76" xfId="0" applyNumberFormat="1" applyFont="1" applyFill="1" applyBorder="1" applyProtection="1"/>
    <xf numFmtId="0" fontId="27" fillId="0" borderId="77" xfId="0" applyFont="1" applyBorder="1"/>
    <xf numFmtId="37" fontId="27" fillId="0" borderId="14" xfId="0" applyNumberFormat="1" applyFont="1" applyBorder="1" applyProtection="1"/>
    <xf numFmtId="0" fontId="27" fillId="0" borderId="77" xfId="0" applyFont="1" applyFill="1" applyBorder="1"/>
    <xf numFmtId="37" fontId="27" fillId="0" borderId="78" xfId="0" applyNumberFormat="1" applyFont="1" applyFill="1" applyBorder="1" applyProtection="1"/>
    <xf numFmtId="0" fontId="27" fillId="0" borderId="79" xfId="0" applyFont="1" applyBorder="1"/>
    <xf numFmtId="0" fontId="27" fillId="0" borderId="80" xfId="0" applyFont="1" applyBorder="1"/>
    <xf numFmtId="37" fontId="27" fillId="0" borderId="81" xfId="0" applyNumberFormat="1" applyFont="1" applyBorder="1" applyProtection="1"/>
    <xf numFmtId="0" fontId="27" fillId="0" borderId="79" xfId="0" applyFont="1" applyFill="1" applyBorder="1"/>
    <xf numFmtId="37" fontId="27" fillId="0" borderId="82" xfId="0" applyNumberFormat="1" applyFont="1" applyFill="1" applyBorder="1" applyProtection="1"/>
    <xf numFmtId="0" fontId="27" fillId="0" borderId="6" xfId="0" quotePrefix="1" applyFont="1" applyBorder="1" applyAlignment="1">
      <alignment horizontal="center"/>
    </xf>
    <xf numFmtId="0" fontId="27" fillId="0" borderId="23" xfId="0" applyFont="1" applyFill="1" applyBorder="1" applyAlignment="1">
      <alignment horizontal="center"/>
    </xf>
    <xf numFmtId="0" fontId="27" fillId="0" borderId="7" xfId="0" applyFont="1" applyFill="1" applyBorder="1"/>
    <xf numFmtId="0" fontId="27" fillId="0" borderId="7" xfId="0" applyFont="1" applyFill="1" applyBorder="1" applyAlignment="1">
      <alignment horizontal="center"/>
    </xf>
    <xf numFmtId="5" fontId="27" fillId="0" borderId="23" xfId="0" applyNumberFormat="1" applyFont="1" applyFill="1" applyBorder="1" applyAlignment="1" applyProtection="1">
      <alignment horizontal="center"/>
    </xf>
    <xf numFmtId="0" fontId="27" fillId="0" borderId="17" xfId="0" applyFont="1" applyFill="1" applyBorder="1" applyAlignment="1">
      <alignment horizontal="center"/>
    </xf>
    <xf numFmtId="5" fontId="27" fillId="0" borderId="17" xfId="0" applyNumberFormat="1" applyFont="1" applyFill="1" applyBorder="1" applyAlignment="1" applyProtection="1">
      <alignment horizontal="center"/>
    </xf>
    <xf numFmtId="0" fontId="27" fillId="0" borderId="27" xfId="0" applyFont="1" applyFill="1" applyBorder="1" applyAlignment="1">
      <alignment horizontal="center"/>
    </xf>
    <xf numFmtId="0" fontId="21" fillId="0" borderId="23" xfId="0" applyFont="1" applyFill="1" applyBorder="1" applyProtection="1">
      <protection locked="0"/>
    </xf>
    <xf numFmtId="5" fontId="21" fillId="0" borderId="23" xfId="0" applyNumberFormat="1" applyFont="1" applyFill="1" applyBorder="1" applyProtection="1">
      <protection locked="0"/>
    </xf>
    <xf numFmtId="5" fontId="27" fillId="0" borderId="7" xfId="0" applyNumberFormat="1" applyFont="1" applyFill="1" applyBorder="1" applyProtection="1">
      <protection locked="0"/>
    </xf>
    <xf numFmtId="37" fontId="21" fillId="0" borderId="23" xfId="0" applyNumberFormat="1" applyFont="1" applyFill="1" applyBorder="1" applyProtection="1">
      <protection locked="0"/>
    </xf>
    <xf numFmtId="37" fontId="27" fillId="0" borderId="7" xfId="0" applyNumberFormat="1" applyFont="1" applyFill="1" applyBorder="1" applyProtection="1">
      <protection locked="0"/>
    </xf>
    <xf numFmtId="0" fontId="27" fillId="0" borderId="58" xfId="0" applyFont="1" applyBorder="1"/>
    <xf numFmtId="0" fontId="21" fillId="0" borderId="58" xfId="0" applyFont="1" applyBorder="1" applyProtection="1">
      <protection locked="0"/>
    </xf>
    <xf numFmtId="0" fontId="27" fillId="0" borderId="28" xfId="0" applyFont="1" applyFill="1" applyBorder="1" applyAlignment="1">
      <alignment horizontal="center"/>
    </xf>
    <xf numFmtId="0" fontId="27" fillId="0" borderId="35" xfId="0" applyFont="1" applyFill="1" applyBorder="1"/>
    <xf numFmtId="37" fontId="21" fillId="0" borderId="35" xfId="0" applyNumberFormat="1" applyFont="1" applyFill="1" applyBorder="1" applyProtection="1">
      <protection locked="0"/>
    </xf>
    <xf numFmtId="0" fontId="0" fillId="0" borderId="0" xfId="0" applyFill="1"/>
    <xf numFmtId="0" fontId="27" fillId="0" borderId="0" xfId="0" applyFont="1" applyFill="1" applyAlignment="1">
      <alignment horizontal="right"/>
    </xf>
    <xf numFmtId="165" fontId="27" fillId="0" borderId="0" xfId="0" applyNumberFormat="1" applyFont="1" applyFill="1" applyAlignment="1" applyProtection="1">
      <alignment horizontal="center"/>
    </xf>
    <xf numFmtId="0" fontId="27" fillId="0" borderId="0" xfId="0" applyFont="1" applyFill="1"/>
    <xf numFmtId="0" fontId="27" fillId="0" borderId="22" xfId="0" applyFont="1" applyFill="1" applyBorder="1" applyAlignment="1">
      <alignment horizontal="center"/>
    </xf>
    <xf numFmtId="0" fontId="27" fillId="0" borderId="22" xfId="0" quotePrefix="1" applyFont="1" applyFill="1" applyBorder="1" applyAlignment="1">
      <alignment horizontal="center"/>
    </xf>
    <xf numFmtId="165" fontId="27" fillId="0" borderId="35" xfId="0" applyNumberFormat="1" applyFont="1" applyBorder="1" applyAlignment="1" applyProtection="1">
      <alignment horizontal="center"/>
    </xf>
    <xf numFmtId="0" fontId="27" fillId="0" borderId="0" xfId="0" applyFont="1" applyFill="1" applyBorder="1"/>
    <xf numFmtId="0" fontId="28" fillId="0" borderId="6" xfId="0" applyFont="1" applyFill="1" applyBorder="1" applyAlignment="1">
      <alignment horizontal="centerContinuous"/>
    </xf>
    <xf numFmtId="0" fontId="8" fillId="0" borderId="0" xfId="0" applyFont="1" applyFill="1" applyAlignment="1">
      <alignment horizontal="centerContinuous"/>
    </xf>
    <xf numFmtId="0" fontId="27" fillId="0" borderId="6" xfId="0" applyFont="1" applyFill="1" applyBorder="1" applyAlignment="1">
      <alignment horizontal="center"/>
    </xf>
    <xf numFmtId="0" fontId="19" fillId="0" borderId="0" xfId="0" applyFont="1" applyFill="1"/>
    <xf numFmtId="0" fontId="27" fillId="0" borderId="44" xfId="0" applyFont="1" applyBorder="1" applyAlignment="1">
      <alignment horizontal="center"/>
    </xf>
    <xf numFmtId="0" fontId="27" fillId="0" borderId="0" xfId="0" applyFont="1" applyFill="1" applyAlignment="1"/>
    <xf numFmtId="0" fontId="0" fillId="0" borderId="6" xfId="0" applyFill="1" applyBorder="1" applyAlignment="1">
      <alignment horizontal="center"/>
    </xf>
    <xf numFmtId="0" fontId="0" fillId="0" borderId="7" xfId="0" applyFill="1" applyBorder="1"/>
    <xf numFmtId="0" fontId="28" fillId="0" borderId="0" xfId="0" applyFont="1" applyFill="1" applyAlignment="1">
      <alignment horizontal="centerContinuous"/>
    </xf>
    <xf numFmtId="0" fontId="0" fillId="0" borderId="0" xfId="0" applyFill="1" applyAlignment="1">
      <alignment horizontal="centerContinuous"/>
    </xf>
    <xf numFmtId="0" fontId="0" fillId="0" borderId="7" xfId="0" applyFill="1" applyBorder="1" applyAlignment="1">
      <alignment horizontal="centerContinuous"/>
    </xf>
    <xf numFmtId="0" fontId="74" fillId="0" borderId="0" xfId="0" applyFont="1" applyFill="1"/>
    <xf numFmtId="0" fontId="74" fillId="0" borderId="7" xfId="0" applyFont="1" applyFill="1" applyBorder="1"/>
    <xf numFmtId="0" fontId="19" fillId="0" borderId="6" xfId="0" applyFont="1" applyFill="1" applyBorder="1" applyAlignment="1">
      <alignment horizontal="center"/>
    </xf>
    <xf numFmtId="0" fontId="19" fillId="0" borderId="6" xfId="0" quotePrefix="1" applyFont="1" applyFill="1" applyBorder="1" applyAlignment="1">
      <alignment horizontal="center"/>
    </xf>
    <xf numFmtId="37" fontId="19" fillId="0" borderId="47" xfId="0" applyNumberFormat="1" applyFont="1" applyFill="1" applyBorder="1" applyProtection="1"/>
    <xf numFmtId="0" fontId="19" fillId="0" borderId="14" xfId="0" applyFont="1" applyFill="1" applyBorder="1"/>
    <xf numFmtId="0" fontId="19" fillId="0" borderId="12" xfId="0" applyFont="1" applyFill="1" applyBorder="1"/>
    <xf numFmtId="0" fontId="19" fillId="0" borderId="36" xfId="0" applyFont="1" applyFill="1" applyBorder="1" applyAlignment="1">
      <alignment horizontal="center"/>
    </xf>
    <xf numFmtId="0" fontId="19" fillId="0" borderId="36" xfId="0" applyFont="1" applyFill="1" applyBorder="1"/>
    <xf numFmtId="0" fontId="19" fillId="0" borderId="15" xfId="0" applyFont="1" applyFill="1" applyBorder="1" applyAlignment="1">
      <alignment horizontal="center"/>
    </xf>
    <xf numFmtId="37" fontId="19" fillId="0" borderId="28" xfId="0" applyNumberFormat="1" applyFont="1" applyFill="1" applyBorder="1" applyProtection="1"/>
    <xf numFmtId="0" fontId="19" fillId="0" borderId="21" xfId="0" applyFont="1" applyFill="1" applyBorder="1"/>
    <xf numFmtId="0" fontId="19" fillId="0" borderId="23" xfId="0" applyFont="1" applyFill="1" applyBorder="1"/>
    <xf numFmtId="0" fontId="19" fillId="0" borderId="35" xfId="0" applyFont="1" applyFill="1" applyBorder="1" applyAlignment="1">
      <alignment horizontal="center"/>
    </xf>
    <xf numFmtId="0" fontId="19" fillId="0" borderId="35" xfId="0" applyFont="1" applyFill="1" applyBorder="1"/>
    <xf numFmtId="0" fontId="19" fillId="0" borderId="22" xfId="0" applyFont="1" applyFill="1" applyBorder="1" applyAlignment="1">
      <alignment horizontal="center"/>
    </xf>
    <xf numFmtId="37" fontId="19" fillId="0" borderId="28" xfId="0" applyNumberFormat="1" applyFont="1" applyFill="1" applyBorder="1" applyAlignment="1" applyProtection="1">
      <alignment horizontal="left"/>
    </xf>
    <xf numFmtId="0" fontId="19" fillId="0" borderId="21" xfId="0" applyFont="1" applyFill="1" applyBorder="1" applyAlignment="1">
      <alignment horizontal="centerContinuous"/>
    </xf>
    <xf numFmtId="0" fontId="19" fillId="0" borderId="23" xfId="0" applyFont="1" applyFill="1" applyBorder="1" applyAlignment="1">
      <alignment horizontal="centerContinuous"/>
    </xf>
    <xf numFmtId="0" fontId="19" fillId="0" borderId="23" xfId="0" applyFont="1" applyFill="1" applyBorder="1" applyAlignment="1">
      <alignment horizontal="center"/>
    </xf>
    <xf numFmtId="37" fontId="19" fillId="0" borderId="29" xfId="0" applyNumberFormat="1" applyFont="1" applyFill="1" applyBorder="1" applyAlignment="1" applyProtection="1">
      <alignment horizontal="left"/>
    </xf>
    <xf numFmtId="0" fontId="19" fillId="0" borderId="19" xfId="0" applyFont="1" applyFill="1" applyBorder="1" applyAlignment="1">
      <alignment horizontal="centerContinuous"/>
    </xf>
    <xf numFmtId="0" fontId="19" fillId="0" borderId="17" xfId="0" applyFont="1" applyFill="1" applyBorder="1" applyAlignment="1">
      <alignment horizontal="centerContinuous"/>
    </xf>
    <xf numFmtId="0" fontId="19" fillId="0" borderId="38" xfId="0" applyFont="1" applyFill="1" applyBorder="1" applyAlignment="1">
      <alignment horizontal="center"/>
    </xf>
    <xf numFmtId="0" fontId="19" fillId="0" borderId="17" xfId="0" applyFont="1" applyFill="1" applyBorder="1" applyAlignment="1">
      <alignment horizontal="center"/>
    </xf>
    <xf numFmtId="0" fontId="19" fillId="0" borderId="20" xfId="0" applyFont="1" applyFill="1" applyBorder="1" applyAlignment="1">
      <alignment horizontal="center"/>
    </xf>
    <xf numFmtId="0" fontId="19" fillId="0" borderId="0" xfId="0" applyFont="1" applyFill="1" applyAlignment="1">
      <alignment horizontal="centerContinuous"/>
    </xf>
    <xf numFmtId="0" fontId="27" fillId="0" borderId="0" xfId="0" applyFont="1" applyFill="1" applyAlignment="1">
      <alignment horizontal="centerContinuous"/>
    </xf>
    <xf numFmtId="0" fontId="19" fillId="0" borderId="22" xfId="0" applyFont="1" applyFill="1" applyBorder="1"/>
    <xf numFmtId="0" fontId="19" fillId="0" borderId="21" xfId="0" quotePrefix="1" applyFont="1" applyFill="1" applyBorder="1"/>
    <xf numFmtId="0" fontId="27" fillId="0" borderId="23" xfId="0" applyFont="1" applyFill="1" applyBorder="1" applyAlignment="1">
      <alignment horizontal="centerContinuous"/>
    </xf>
    <xf numFmtId="37" fontId="19" fillId="0" borderId="29" xfId="0" applyNumberFormat="1" applyFont="1" applyFill="1" applyBorder="1" applyProtection="1"/>
    <xf numFmtId="0" fontId="27" fillId="0" borderId="17" xfId="0" applyFont="1" applyFill="1" applyBorder="1" applyAlignment="1">
      <alignment horizontal="centerContinuous"/>
    </xf>
    <xf numFmtId="37" fontId="19" fillId="0" borderId="32" xfId="0" applyNumberFormat="1" applyFont="1" applyFill="1" applyBorder="1" applyProtection="1"/>
    <xf numFmtId="0" fontId="19" fillId="0" borderId="25" xfId="0" applyFont="1" applyFill="1" applyBorder="1"/>
    <xf numFmtId="0" fontId="19" fillId="0" borderId="8" xfId="0" applyFont="1" applyFill="1" applyBorder="1"/>
    <xf numFmtId="0" fontId="19" fillId="0" borderId="6" xfId="0" applyFont="1" applyFill="1" applyBorder="1" applyAlignment="1">
      <alignment horizontal="centerContinuous"/>
    </xf>
    <xf numFmtId="37" fontId="19" fillId="0" borderId="16" xfId="0" applyNumberFormat="1" applyFont="1" applyFill="1" applyBorder="1" applyProtection="1"/>
    <xf numFmtId="0" fontId="19" fillId="0" borderId="18" xfId="0" applyFont="1" applyFill="1" applyBorder="1"/>
    <xf numFmtId="0" fontId="19" fillId="0" borderId="18" xfId="0" applyFont="1" applyFill="1" applyBorder="1" applyAlignment="1">
      <alignment horizontal="centerContinuous"/>
    </xf>
    <xf numFmtId="0" fontId="19" fillId="0" borderId="24" xfId="0" applyFont="1" applyFill="1" applyBorder="1"/>
    <xf numFmtId="0" fontId="28" fillId="0" borderId="0" xfId="0" applyFont="1" applyFill="1" applyBorder="1" applyAlignment="1">
      <alignment horizontal="centerContinuous"/>
    </xf>
    <xf numFmtId="0" fontId="27" fillId="0" borderId="36" xfId="0" applyFont="1" applyFill="1" applyBorder="1"/>
    <xf numFmtId="0" fontId="27" fillId="0" borderId="28" xfId="0" applyFont="1" applyFill="1" applyBorder="1"/>
    <xf numFmtId="0" fontId="27" fillId="0" borderId="35" xfId="0" applyFont="1" applyFill="1" applyBorder="1" applyAlignment="1">
      <alignment horizontal="center"/>
    </xf>
    <xf numFmtId="0" fontId="27" fillId="0" borderId="29" xfId="0" applyFont="1" applyFill="1" applyBorder="1" applyAlignment="1">
      <alignment horizontal="center"/>
    </xf>
    <xf numFmtId="0" fontId="27" fillId="0" borderId="38" xfId="0" applyFont="1" applyFill="1" applyBorder="1" applyAlignment="1">
      <alignment horizontal="center"/>
    </xf>
    <xf numFmtId="0" fontId="27" fillId="0" borderId="6" xfId="0" applyFont="1" applyFill="1" applyBorder="1"/>
    <xf numFmtId="0" fontId="28" fillId="0" borderId="57" xfId="0" applyFont="1" applyFill="1" applyBorder="1" applyAlignment="1">
      <alignment horizontal="centerContinuous"/>
    </xf>
    <xf numFmtId="0" fontId="27" fillId="0" borderId="50" xfId="0" applyFont="1" applyFill="1" applyBorder="1" applyAlignment="1">
      <alignment horizontal="centerContinuous"/>
    </xf>
    <xf numFmtId="0" fontId="27" fillId="0" borderId="32" xfId="0" applyFont="1" applyFill="1" applyBorder="1"/>
    <xf numFmtId="0" fontId="27" fillId="0" borderId="52" xfId="0" applyFont="1" applyFill="1" applyBorder="1" applyAlignment="1">
      <alignment horizontal="center"/>
    </xf>
    <xf numFmtId="0" fontId="21" fillId="0" borderId="0" xfId="0" applyFont="1" applyFill="1" applyProtection="1">
      <protection locked="0"/>
    </xf>
    <xf numFmtId="0" fontId="27" fillId="0" borderId="7" xfId="0" applyFont="1" applyFill="1" applyBorder="1" applyAlignment="1">
      <alignment horizontal="centerContinuous"/>
    </xf>
    <xf numFmtId="0" fontId="52" fillId="0" borderId="6" xfId="0" applyFont="1" applyFill="1" applyBorder="1" applyAlignment="1">
      <alignment horizontal="centerContinuous"/>
    </xf>
    <xf numFmtId="0" fontId="45" fillId="0" borderId="6" xfId="0" applyFont="1" applyFill="1" applyBorder="1"/>
    <xf numFmtId="39" fontId="27" fillId="0" borderId="0" xfId="0" applyNumberFormat="1" applyFont="1" applyFill="1" applyAlignment="1" applyProtection="1"/>
    <xf numFmtId="39" fontId="0" fillId="0" borderId="0" xfId="0" applyNumberFormat="1" applyFill="1" applyAlignment="1" applyProtection="1">
      <alignment horizontal="centerContinuous"/>
    </xf>
    <xf numFmtId="39" fontId="0" fillId="0" borderId="7" xfId="0" applyNumberFormat="1" applyFill="1" applyBorder="1" applyAlignment="1" applyProtection="1">
      <alignment horizontal="centerContinuous"/>
    </xf>
    <xf numFmtId="5" fontId="27" fillId="0" borderId="30" xfId="0" applyNumberFormat="1" applyFont="1" applyFill="1" applyBorder="1" applyProtection="1"/>
    <xf numFmtId="5" fontId="27" fillId="0" borderId="31" xfId="0" applyNumberFormat="1" applyFont="1" applyFill="1" applyBorder="1" applyProtection="1"/>
    <xf numFmtId="0" fontId="27" fillId="0" borderId="18" xfId="0" applyFont="1" applyFill="1" applyBorder="1"/>
    <xf numFmtId="0" fontId="27" fillId="0" borderId="27" xfId="0" applyFont="1" applyFill="1" applyBorder="1"/>
    <xf numFmtId="0" fontId="21" fillId="0" borderId="7" xfId="0" applyFont="1" applyFill="1" applyBorder="1" applyProtection="1">
      <protection locked="0"/>
    </xf>
    <xf numFmtId="0" fontId="27" fillId="0" borderId="8" xfId="0" applyFont="1" applyFill="1" applyBorder="1"/>
    <xf numFmtId="0" fontId="27" fillId="0" borderId="9" xfId="0" applyFont="1" applyFill="1" applyBorder="1"/>
    <xf numFmtId="0" fontId="27" fillId="0" borderId="0" xfId="0" applyFont="1" applyFill="1" applyProtection="1"/>
    <xf numFmtId="0" fontId="39" fillId="0" borderId="0" xfId="0" applyFont="1" applyFill="1" applyProtection="1"/>
    <xf numFmtId="5" fontId="27" fillId="0" borderId="0" xfId="0" applyNumberFormat="1" applyFont="1" applyFill="1" applyProtection="1"/>
    <xf numFmtId="37" fontId="27" fillId="0" borderId="0" xfId="0" applyNumberFormat="1" applyFont="1" applyFill="1" applyProtection="1"/>
    <xf numFmtId="0" fontId="0" fillId="0" borderId="0" xfId="0" applyFill="1" applyAlignment="1" applyProtection="1">
      <alignment horizontal="centerContinuous"/>
    </xf>
    <xf numFmtId="5" fontId="21" fillId="0" borderId="0" xfId="0" applyNumberFormat="1" applyFont="1" applyFill="1" applyProtection="1">
      <protection locked="0"/>
    </xf>
    <xf numFmtId="37" fontId="21" fillId="0" borderId="0" xfId="0" applyNumberFormat="1" applyFont="1" applyFill="1" applyProtection="1">
      <protection locked="0"/>
    </xf>
    <xf numFmtId="0" fontId="15" fillId="0" borderId="0" xfId="0" applyFont="1" applyFill="1" applyProtection="1">
      <protection locked="0"/>
    </xf>
    <xf numFmtId="0" fontId="64" fillId="0" borderId="0" xfId="0" applyFont="1" applyFill="1" applyProtection="1">
      <protection locked="0"/>
    </xf>
    <xf numFmtId="0" fontId="65" fillId="0" borderId="0" xfId="0" applyFont="1" applyFill="1" applyProtection="1">
      <protection locked="0"/>
    </xf>
    <xf numFmtId="0" fontId="27" fillId="0" borderId="0" xfId="0" applyFont="1" applyFill="1" applyAlignment="1" applyProtection="1">
      <alignment horizontal="centerContinuous"/>
    </xf>
    <xf numFmtId="0" fontId="39" fillId="0" borderId="0" xfId="0" applyFont="1" applyFill="1" applyAlignment="1" applyProtection="1">
      <alignment horizontal="centerContinuous"/>
    </xf>
    <xf numFmtId="0" fontId="19" fillId="0" borderId="0" xfId="0" applyFont="1" applyFill="1" applyAlignment="1">
      <alignment wrapText="1"/>
    </xf>
    <xf numFmtId="0" fontId="19" fillId="0" borderId="23" xfId="0" applyFont="1" applyFill="1" applyBorder="1" applyAlignment="1">
      <alignment wrapText="1"/>
    </xf>
    <xf numFmtId="0" fontId="29" fillId="0" borderId="0" xfId="0" applyFont="1" applyProtection="1"/>
    <xf numFmtId="0" fontId="0" fillId="0" borderId="0" xfId="0" applyBorder="1"/>
    <xf numFmtId="0" fontId="86" fillId="0" borderId="0" xfId="0" applyFont="1" applyFill="1" applyAlignment="1" applyProtection="1">
      <alignment horizontal="left"/>
    </xf>
    <xf numFmtId="0" fontId="27" fillId="0" borderId="35" xfId="0" applyFont="1" applyBorder="1" applyAlignment="1">
      <alignment horizontal="left"/>
    </xf>
    <xf numFmtId="0" fontId="27" fillId="0" borderId="35" xfId="0" applyFont="1" applyFill="1" applyBorder="1" applyAlignment="1">
      <alignment horizontal="left"/>
    </xf>
    <xf numFmtId="0" fontId="44" fillId="0" borderId="0" xfId="0" applyFont="1" applyFill="1" applyBorder="1" applyProtection="1"/>
    <xf numFmtId="0" fontId="27" fillId="0" borderId="0" xfId="0" applyFont="1" applyFill="1" applyAlignment="1" applyProtection="1">
      <alignment horizontal="left"/>
    </xf>
    <xf numFmtId="175" fontId="9" fillId="4" borderId="1" xfId="0" applyNumberFormat="1" applyFont="1" applyFill="1" applyBorder="1" applyProtection="1">
      <protection locked="0"/>
    </xf>
    <xf numFmtId="175" fontId="9" fillId="4" borderId="0" xfId="0" applyNumberFormat="1" applyFont="1" applyFill="1" applyProtection="1">
      <protection locked="0"/>
    </xf>
    <xf numFmtId="0" fontId="27" fillId="0" borderId="0" xfId="0" applyNumberFormat="1" applyFont="1" applyProtection="1"/>
    <xf numFmtId="43" fontId="27" fillId="0" borderId="24" xfId="17905" applyFont="1" applyBorder="1" applyAlignment="1">
      <alignment horizontal="center"/>
    </xf>
    <xf numFmtId="43" fontId="27" fillId="0" borderId="0" xfId="17905" applyFont="1"/>
    <xf numFmtId="43" fontId="0" fillId="0" borderId="0" xfId="17905" applyFont="1"/>
    <xf numFmtId="0" fontId="6" fillId="0" borderId="0" xfId="19571"/>
    <xf numFmtId="0" fontId="57" fillId="0" borderId="0" xfId="19233" applyFont="1" applyFill="1"/>
    <xf numFmtId="0" fontId="68" fillId="0" borderId="0" xfId="19233" applyFont="1" applyFill="1" applyAlignment="1">
      <alignment horizontal="centerContinuous"/>
    </xf>
    <xf numFmtId="0" fontId="57" fillId="0" borderId="0" xfId="19233" applyFont="1" applyFill="1" applyAlignment="1">
      <alignment horizontal="centerContinuous"/>
    </xf>
    <xf numFmtId="0" fontId="45" fillId="0" borderId="0" xfId="19233" applyFont="1" applyFill="1"/>
    <xf numFmtId="0" fontId="45" fillId="0" borderId="3" xfId="19233" applyFont="1" applyFill="1" applyBorder="1"/>
    <xf numFmtId="0" fontId="45" fillId="0" borderId="4" xfId="19233" applyFont="1" applyFill="1" applyBorder="1"/>
    <xf numFmtId="0" fontId="45" fillId="0" borderId="5" xfId="19233" applyFont="1" applyFill="1" applyBorder="1"/>
    <xf numFmtId="0" fontId="52" fillId="0" borderId="6" xfId="19233" applyFont="1" applyFill="1" applyBorder="1" applyAlignment="1">
      <alignment horizontal="centerContinuous"/>
    </xf>
    <xf numFmtId="0" fontId="45" fillId="0" borderId="0" xfId="19233" applyFont="1" applyFill="1" applyAlignment="1">
      <alignment horizontal="centerContinuous"/>
    </xf>
    <xf numFmtId="0" fontId="45" fillId="0" borderId="7" xfId="19233" applyFont="1" applyFill="1" applyBorder="1" applyAlignment="1">
      <alignment horizontal="centerContinuous"/>
    </xf>
    <xf numFmtId="0" fontId="45" fillId="0" borderId="6" xfId="19233" applyFont="1" applyFill="1" applyBorder="1"/>
    <xf numFmtId="0" fontId="45" fillId="0" borderId="7" xfId="19233" applyFont="1" applyFill="1" applyBorder="1"/>
    <xf numFmtId="0" fontId="45" fillId="0" borderId="178" xfId="19233" applyFont="1" applyFill="1" applyBorder="1"/>
    <xf numFmtId="0" fontId="45" fillId="0" borderId="179" xfId="19233" applyFont="1" applyFill="1" applyBorder="1"/>
    <xf numFmtId="0" fontId="45" fillId="0" borderId="169" xfId="19233" applyFont="1" applyFill="1" applyBorder="1"/>
    <xf numFmtId="0" fontId="45" fillId="0" borderId="10" xfId="19233" applyFont="1" applyFill="1" applyBorder="1"/>
    <xf numFmtId="0" fontId="45" fillId="0" borderId="8" xfId="19233" applyFont="1" applyFill="1" applyBorder="1"/>
    <xf numFmtId="0" fontId="45" fillId="0" borderId="9" xfId="19233" applyFont="1" applyFill="1" applyBorder="1"/>
    <xf numFmtId="0" fontId="256" fillId="0" borderId="0" xfId="19233" applyFont="1" applyFill="1"/>
    <xf numFmtId="0" fontId="256" fillId="0" borderId="7" xfId="19233" applyFont="1" applyFill="1" applyBorder="1"/>
    <xf numFmtId="280" fontId="19" fillId="0" borderId="0" xfId="17905" applyNumberFormat="1" applyFont="1" applyAlignment="1">
      <alignment horizontal="right"/>
    </xf>
    <xf numFmtId="280" fontId="19" fillId="0" borderId="0" xfId="17905" applyNumberFormat="1" applyFont="1" applyAlignment="1" applyProtection="1">
      <alignment horizontal="right"/>
    </xf>
    <xf numFmtId="280" fontId="0" fillId="108" borderId="0" xfId="17905" applyNumberFormat="1" applyFont="1" applyFill="1"/>
    <xf numFmtId="280" fontId="0" fillId="0" borderId="0" xfId="17905" applyNumberFormat="1" applyFont="1" applyFill="1"/>
    <xf numFmtId="0" fontId="27" fillId="0" borderId="0" xfId="19593"/>
    <xf numFmtId="0" fontId="28" fillId="0" borderId="0" xfId="19594" applyFont="1" applyBorder="1"/>
    <xf numFmtId="5" fontId="27" fillId="0" borderId="0" xfId="19593" applyNumberFormat="1" applyProtection="1"/>
    <xf numFmtId="0" fontId="27" fillId="0" borderId="0" xfId="19593" applyFont="1"/>
    <xf numFmtId="0" fontId="8" fillId="0" borderId="180" xfId="19626" applyFont="1" applyFill="1" applyBorder="1"/>
    <xf numFmtId="280" fontId="8" fillId="0" borderId="23" xfId="0" applyNumberFormat="1" applyFont="1" applyFill="1" applyBorder="1"/>
    <xf numFmtId="0" fontId="8" fillId="0" borderId="23" xfId="0" applyFont="1" applyFill="1" applyBorder="1"/>
    <xf numFmtId="280" fontId="8" fillId="0" borderId="7" xfId="0" applyNumberFormat="1" applyFont="1" applyFill="1" applyBorder="1"/>
    <xf numFmtId="0" fontId="8" fillId="0" borderId="23" xfId="0" applyFont="1" applyBorder="1"/>
    <xf numFmtId="280" fontId="34" fillId="0" borderId="33" xfId="17905" applyNumberFormat="1" applyFont="1" applyBorder="1"/>
    <xf numFmtId="280" fontId="34" fillId="0" borderId="34" xfId="17905" applyNumberFormat="1" applyFont="1" applyBorder="1"/>
    <xf numFmtId="280" fontId="34" fillId="0" borderId="30" xfId="17905" applyNumberFormat="1" applyFont="1" applyBorder="1"/>
    <xf numFmtId="280" fontId="34" fillId="0" borderId="31" xfId="17905" applyNumberFormat="1" applyFont="1" applyBorder="1"/>
    <xf numFmtId="0" fontId="257" fillId="0" borderId="0" xfId="0" applyFont="1" applyAlignment="1">
      <alignment horizontal="center"/>
    </xf>
    <xf numFmtId="37" fontId="8" fillId="0" borderId="0" xfId="0" applyNumberFormat="1" applyFont="1"/>
    <xf numFmtId="37" fontId="8" fillId="0" borderId="0" xfId="0" applyNumberFormat="1" applyFont="1" applyProtection="1"/>
    <xf numFmtId="37" fontId="8" fillId="0" borderId="0" xfId="19626" applyNumberFormat="1" applyFont="1" applyProtection="1"/>
    <xf numFmtId="37" fontId="8" fillId="0" borderId="0" xfId="19626" applyNumberFormat="1" applyFont="1"/>
    <xf numFmtId="0" fontId="8" fillId="0" borderId="21" xfId="19626" applyFont="1" applyBorder="1"/>
    <xf numFmtId="280" fontId="19" fillId="0" borderId="180" xfId="17905" applyNumberFormat="1" applyFont="1" applyBorder="1" applyProtection="1">
      <protection locked="0"/>
    </xf>
    <xf numFmtId="280" fontId="27" fillId="0" borderId="23" xfId="17905" applyNumberFormat="1" applyFont="1" applyBorder="1" applyProtection="1"/>
    <xf numFmtId="280" fontId="27" fillId="0" borderId="0" xfId="17905" applyNumberFormat="1" applyFont="1"/>
    <xf numFmtId="280" fontId="0" fillId="0" borderId="0" xfId="0" applyNumberFormat="1"/>
    <xf numFmtId="0" fontId="27" fillId="0" borderId="185" xfId="19627" applyFont="1" applyBorder="1" applyAlignment="1">
      <alignment horizontal="center"/>
    </xf>
    <xf numFmtId="0" fontId="27" fillId="0" borderId="180" xfId="0" applyFont="1" applyBorder="1"/>
    <xf numFmtId="5" fontId="27" fillId="0" borderId="182" xfId="0" applyNumberFormat="1" applyFont="1" applyBorder="1" applyProtection="1"/>
    <xf numFmtId="0" fontId="27" fillId="0" borderId="180" xfId="0" applyFont="1" applyBorder="1" applyAlignment="1">
      <alignment horizontal="left"/>
    </xf>
    <xf numFmtId="0" fontId="27" fillId="0" borderId="45" xfId="0" applyFont="1" applyBorder="1" applyAlignment="1">
      <alignment horizontal="left"/>
    </xf>
    <xf numFmtId="280" fontId="0" fillId="0" borderId="35" xfId="17905" applyNumberFormat="1" applyFont="1" applyBorder="1" applyProtection="1"/>
    <xf numFmtId="280" fontId="0" fillId="0" borderId="35" xfId="17905" applyNumberFormat="1" applyFont="1" applyBorder="1"/>
    <xf numFmtId="280" fontId="27" fillId="0" borderId="35" xfId="17905" applyNumberFormat="1" applyFont="1" applyBorder="1" applyProtection="1"/>
    <xf numFmtId="280" fontId="0" fillId="0" borderId="0" xfId="17905" applyNumberFormat="1" applyFont="1"/>
    <xf numFmtId="280" fontId="27" fillId="0" borderId="0" xfId="17905" applyNumberFormat="1" applyFont="1" applyAlignment="1">
      <alignment horizontal="centerContinuous"/>
    </xf>
    <xf numFmtId="280" fontId="27" fillId="0" borderId="4" xfId="17905" applyNumberFormat="1" applyFont="1" applyBorder="1"/>
    <xf numFmtId="280" fontId="27" fillId="0" borderId="5" xfId="17905" applyNumberFormat="1" applyFont="1" applyBorder="1"/>
    <xf numFmtId="280" fontId="28" fillId="0" borderId="0" xfId="17905" applyNumberFormat="1" applyFont="1" applyAlignment="1">
      <alignment horizontal="centerContinuous"/>
    </xf>
    <xf numFmtId="280" fontId="28" fillId="0" borderId="7" xfId="17905" applyNumberFormat="1" applyFont="1" applyBorder="1" applyAlignment="1">
      <alignment horizontal="centerContinuous"/>
    </xf>
    <xf numFmtId="280" fontId="27" fillId="0" borderId="7" xfId="17905" applyNumberFormat="1" applyFont="1" applyBorder="1"/>
    <xf numFmtId="280" fontId="27" fillId="0" borderId="18" xfId="17905" applyNumberFormat="1" applyFont="1" applyBorder="1"/>
    <xf numFmtId="280" fontId="27" fillId="0" borderId="27" xfId="17905" applyNumberFormat="1" applyFont="1" applyBorder="1"/>
    <xf numFmtId="280" fontId="27" fillId="0" borderId="13" xfId="17905" applyNumberFormat="1" applyFont="1" applyBorder="1"/>
    <xf numFmtId="280" fontId="27" fillId="0" borderId="12" xfId="17905" applyNumberFormat="1" applyFont="1" applyBorder="1"/>
    <xf numFmtId="280" fontId="27" fillId="0" borderId="37" xfId="17905" applyNumberFormat="1" applyFont="1" applyBorder="1"/>
    <xf numFmtId="280" fontId="27" fillId="0" borderId="23" xfId="17905" applyNumberFormat="1" applyFont="1" applyBorder="1" applyAlignment="1">
      <alignment horizontal="centerContinuous"/>
    </xf>
    <xf numFmtId="280" fontId="27" fillId="0" borderId="7" xfId="17905" applyNumberFormat="1" applyFont="1" applyBorder="1" applyAlignment="1">
      <alignment horizontal="centerContinuous"/>
    </xf>
    <xf numFmtId="280" fontId="27" fillId="0" borderId="18" xfId="17905" applyNumberFormat="1" applyFont="1" applyBorder="1" applyAlignment="1">
      <alignment horizontal="centerContinuous"/>
    </xf>
    <xf numFmtId="280" fontId="27" fillId="0" borderId="17" xfId="17905" applyNumberFormat="1" applyFont="1" applyBorder="1" applyAlignment="1">
      <alignment horizontal="centerContinuous"/>
    </xf>
    <xf numFmtId="280" fontId="27" fillId="0" borderId="23" xfId="17905" applyNumberFormat="1" applyFont="1" applyBorder="1"/>
    <xf numFmtId="280" fontId="27" fillId="0" borderId="23" xfId="17905" applyNumberFormat="1" applyFont="1" applyBorder="1" applyAlignment="1">
      <alignment horizontal="center"/>
    </xf>
    <xf numFmtId="280" fontId="27" fillId="0" borderId="7" xfId="17905" applyNumberFormat="1" applyFont="1" applyBorder="1" applyAlignment="1">
      <alignment horizontal="center"/>
    </xf>
    <xf numFmtId="280" fontId="27" fillId="0" borderId="17" xfId="17905" applyNumberFormat="1" applyFont="1" applyBorder="1"/>
    <xf numFmtId="280" fontId="27" fillId="0" borderId="7" xfId="17905" applyNumberFormat="1" applyFont="1" applyBorder="1" applyProtection="1"/>
    <xf numFmtId="280" fontId="27" fillId="0" borderId="0" xfId="17905" applyNumberFormat="1" applyFont="1" applyAlignment="1" applyProtection="1">
      <alignment horizontal="centerContinuous"/>
    </xf>
    <xf numFmtId="280" fontId="27" fillId="0" borderId="0" xfId="17905" applyNumberFormat="1" applyFont="1" applyProtection="1"/>
    <xf numFmtId="280" fontId="32" fillId="0" borderId="0" xfId="17905" applyNumberFormat="1" applyFont="1"/>
    <xf numFmtId="280" fontId="27" fillId="0" borderId="3" xfId="17905" applyNumberFormat="1" applyFont="1" applyBorder="1"/>
    <xf numFmtId="280" fontId="28" fillId="0" borderId="6" xfId="17905" applyNumberFormat="1" applyFont="1" applyBorder="1" applyAlignment="1">
      <alignment horizontal="centerContinuous"/>
    </xf>
    <xf numFmtId="280" fontId="27" fillId="0" borderId="6" xfId="17905" applyNumberFormat="1" applyFont="1" applyBorder="1"/>
    <xf numFmtId="280" fontId="27" fillId="0" borderId="11" xfId="17905" applyNumberFormat="1" applyFont="1" applyBorder="1"/>
    <xf numFmtId="280" fontId="27" fillId="0" borderId="6" xfId="17905" applyNumberFormat="1" applyFont="1" applyBorder="1" applyAlignment="1">
      <alignment horizontal="centerContinuous"/>
    </xf>
    <xf numFmtId="280" fontId="27" fillId="0" borderId="16" xfId="17905" applyNumberFormat="1" applyFont="1" applyBorder="1"/>
    <xf numFmtId="280" fontId="27" fillId="0" borderId="28" xfId="17905" applyNumberFormat="1" applyFont="1" applyBorder="1"/>
    <xf numFmtId="280" fontId="27" fillId="0" borderId="28" xfId="17905" applyNumberFormat="1" applyFont="1" applyBorder="1" applyAlignment="1">
      <alignment horizontal="center"/>
    </xf>
    <xf numFmtId="280" fontId="27" fillId="0" borderId="29" xfId="17905" applyNumberFormat="1" applyFont="1" applyBorder="1"/>
    <xf numFmtId="280" fontId="0" fillId="0" borderId="0" xfId="17905" applyNumberFormat="1" applyFont="1" applyAlignment="1">
      <alignment horizontal="centerContinuous"/>
    </xf>
    <xf numFmtId="280" fontId="0" fillId="0" borderId="4" xfId="17905" applyNumberFormat="1" applyFont="1" applyBorder="1"/>
    <xf numFmtId="280" fontId="0" fillId="0" borderId="18" xfId="17905" applyNumberFormat="1" applyFont="1" applyBorder="1"/>
    <xf numFmtId="280" fontId="0" fillId="0" borderId="12" xfId="17905" applyNumberFormat="1" applyFont="1" applyBorder="1"/>
    <xf numFmtId="280" fontId="0" fillId="0" borderId="23" xfId="17905" applyNumberFormat="1" applyFont="1" applyBorder="1"/>
    <xf numFmtId="280" fontId="0" fillId="0" borderId="23" xfId="17905" applyNumberFormat="1" applyFont="1" applyBorder="1" applyAlignment="1">
      <alignment horizontal="center"/>
    </xf>
    <xf numFmtId="280" fontId="0" fillId="0" borderId="17" xfId="17905" applyNumberFormat="1" applyFont="1" applyBorder="1" applyAlignment="1">
      <alignment horizontal="center"/>
    </xf>
    <xf numFmtId="280" fontId="0" fillId="0" borderId="33" xfId="17905" applyNumberFormat="1" applyFont="1" applyBorder="1" applyProtection="1"/>
    <xf numFmtId="43" fontId="0" fillId="0" borderId="0" xfId="17905" applyNumberFormat="1" applyFont="1" applyAlignment="1">
      <alignment horizontal="centerContinuous"/>
    </xf>
    <xf numFmtId="43" fontId="0" fillId="0" borderId="5" xfId="17905" applyNumberFormat="1" applyFont="1" applyBorder="1"/>
    <xf numFmtId="43" fontId="0" fillId="0" borderId="7" xfId="17905" applyNumberFormat="1" applyFont="1" applyBorder="1" applyAlignment="1">
      <alignment horizontal="centerContinuous"/>
    </xf>
    <xf numFmtId="43" fontId="0" fillId="0" borderId="7" xfId="17905" applyNumberFormat="1" applyFont="1" applyBorder="1"/>
    <xf numFmtId="43" fontId="0" fillId="0" borderId="27" xfId="17905" applyNumberFormat="1" applyFont="1" applyBorder="1"/>
    <xf numFmtId="43" fontId="0" fillId="0" borderId="37" xfId="17905" applyNumberFormat="1" applyFont="1" applyBorder="1"/>
    <xf numFmtId="43" fontId="0" fillId="0" borderId="7" xfId="17905" applyNumberFormat="1" applyFont="1" applyBorder="1" applyAlignment="1">
      <alignment horizontal="center"/>
    </xf>
    <xf numFmtId="43" fontId="0" fillId="0" borderId="27" xfId="17905" applyNumberFormat="1" applyFont="1" applyBorder="1" applyAlignment="1">
      <alignment horizontal="center"/>
    </xf>
    <xf numFmtId="43" fontId="0" fillId="0" borderId="0" xfId="17905" applyNumberFormat="1" applyFont="1"/>
    <xf numFmtId="280" fontId="28" fillId="0" borderId="0" xfId="17905" applyNumberFormat="1" applyFont="1"/>
    <xf numFmtId="280" fontId="28" fillId="0" borderId="8" xfId="17905" applyNumberFormat="1" applyFont="1" applyBorder="1"/>
    <xf numFmtId="280" fontId="0" fillId="0" borderId="24" xfId="17905" applyNumberFormat="1" applyFont="1" applyBorder="1"/>
    <xf numFmtId="0" fontId="36" fillId="0" borderId="0" xfId="0" applyFont="1" applyAlignment="1">
      <alignment horizontal="right"/>
    </xf>
    <xf numFmtId="0" fontId="19" fillId="3" borderId="0" xfId="0" quotePrefix="1" applyFont="1" applyFill="1"/>
    <xf numFmtId="0" fontId="68" fillId="0" borderId="0" xfId="0" applyFont="1" applyAlignment="1">
      <alignment horizontal="right"/>
    </xf>
    <xf numFmtId="0" fontId="27" fillId="0" borderId="0" xfId="0" applyFont="1" applyAlignment="1">
      <alignment wrapText="1"/>
    </xf>
    <xf numFmtId="0" fontId="74" fillId="0" borderId="186" xfId="0" applyFont="1" applyBorder="1" applyAlignment="1">
      <alignment horizontal="center" wrapText="1"/>
    </xf>
    <xf numFmtId="0" fontId="74" fillId="0" borderId="38" xfId="0" applyFont="1" applyBorder="1" applyAlignment="1">
      <alignment horizontal="center" wrapText="1"/>
    </xf>
    <xf numFmtId="280" fontId="32" fillId="0" borderId="0" xfId="17905" applyNumberFormat="1" applyFont="1" applyAlignment="1">
      <alignment horizontal="right"/>
    </xf>
    <xf numFmtId="43" fontId="0" fillId="0" borderId="7" xfId="17905" applyFont="1" applyBorder="1"/>
    <xf numFmtId="37" fontId="27" fillId="0" borderId="23" xfId="0" applyNumberFormat="1" applyFont="1" applyBorder="1" applyProtection="1">
      <protection locked="0"/>
    </xf>
    <xf numFmtId="0" fontId="45" fillId="0" borderId="0" xfId="19233" applyFont="1" applyFill="1" applyBorder="1"/>
    <xf numFmtId="0" fontId="45" fillId="0" borderId="0" xfId="19233" applyFont="1" applyFill="1" applyBorder="1" applyAlignment="1">
      <alignment horizontal="right"/>
    </xf>
    <xf numFmtId="43" fontId="21" fillId="0" borderId="0" xfId="17905" applyFont="1" applyFill="1" applyProtection="1">
      <protection locked="0"/>
    </xf>
    <xf numFmtId="0" fontId="25" fillId="0" borderId="0" xfId="19593" applyFont="1" applyAlignment="1">
      <alignment horizontal="right"/>
    </xf>
    <xf numFmtId="3" fontId="27" fillId="0" borderId="0" xfId="19594" applyNumberFormat="1" applyFont="1" applyAlignment="1">
      <alignment horizontal="right"/>
    </xf>
    <xf numFmtId="3" fontId="29" fillId="0" borderId="0" xfId="19594" applyNumberFormat="1" applyFont="1" applyAlignment="1">
      <alignment horizontal="right"/>
    </xf>
    <xf numFmtId="3" fontId="27" fillId="0" borderId="0" xfId="19594" applyNumberFormat="1" applyFont="1" applyBorder="1" applyAlignment="1">
      <alignment horizontal="right"/>
    </xf>
    <xf numFmtId="0" fontId="25" fillId="0" borderId="0" xfId="19593" applyFont="1" applyAlignment="1">
      <alignment horizontal="left"/>
    </xf>
    <xf numFmtId="280" fontId="0" fillId="0" borderId="0" xfId="17905" applyNumberFormat="1" applyFont="1" applyAlignment="1">
      <alignment horizontal="right"/>
    </xf>
    <xf numFmtId="280" fontId="19" fillId="0" borderId="0" xfId="17905" applyNumberFormat="1" applyFont="1" applyFill="1" applyAlignment="1">
      <alignment horizontal="right"/>
    </xf>
    <xf numFmtId="0" fontId="19" fillId="0" borderId="7" xfId="0" applyFont="1" applyFill="1" applyBorder="1" applyAlignment="1">
      <alignment horizontal="right"/>
    </xf>
    <xf numFmtId="0" fontId="19" fillId="0" borderId="9" xfId="0" applyFont="1" applyFill="1" applyBorder="1" applyAlignment="1">
      <alignment horizontal="right"/>
    </xf>
    <xf numFmtId="0" fontId="27" fillId="0" borderId="35" xfId="0" applyFont="1" applyBorder="1" applyProtection="1">
      <protection locked="0"/>
    </xf>
    <xf numFmtId="5" fontId="0" fillId="0" borderId="0" xfId="0" applyNumberFormat="1"/>
    <xf numFmtId="39" fontId="27" fillId="0" borderId="23" xfId="5608" applyNumberFormat="1" applyFont="1" applyBorder="1" applyProtection="1"/>
    <xf numFmtId="39" fontId="27" fillId="0" borderId="7" xfId="5608" applyNumberFormat="1" applyFont="1" applyBorder="1" applyProtection="1"/>
    <xf numFmtId="0" fontId="27" fillId="0" borderId="17" xfId="5608" applyFont="1" applyBorder="1"/>
    <xf numFmtId="37" fontId="27" fillId="0" borderId="187" xfId="5608" applyNumberFormat="1" applyFont="1" applyBorder="1" applyProtection="1"/>
    <xf numFmtId="5" fontId="27" fillId="0" borderId="187" xfId="5608" applyNumberFormat="1" applyFont="1" applyBorder="1" applyProtection="1"/>
    <xf numFmtId="39" fontId="27" fillId="0" borderId="187" xfId="5608" applyNumberFormat="1" applyFont="1" applyBorder="1" applyProtection="1"/>
    <xf numFmtId="5" fontId="27" fillId="0" borderId="188" xfId="5608" applyNumberFormat="1" applyFont="1" applyBorder="1" applyProtection="1"/>
    <xf numFmtId="0" fontId="259" fillId="0" borderId="0" xfId="0" applyNumberFormat="1" applyFont="1" applyAlignment="1" applyProtection="1">
      <alignment vertical="top" wrapText="1"/>
      <protection locked="0"/>
    </xf>
    <xf numFmtId="0" fontId="259" fillId="0" borderId="0" xfId="0" applyNumberFormat="1" applyFont="1" applyAlignment="1" applyProtection="1">
      <alignment wrapText="1"/>
      <protection locked="0"/>
    </xf>
    <xf numFmtId="280" fontId="27" fillId="0" borderId="21" xfId="17905" applyNumberFormat="1" applyFont="1" applyBorder="1" applyProtection="1"/>
    <xf numFmtId="280" fontId="27" fillId="0" borderId="25" xfId="17905" applyNumberFormat="1" applyFont="1" applyBorder="1"/>
    <xf numFmtId="0" fontId="27" fillId="0" borderId="191" xfId="0" applyFont="1" applyFill="1" applyBorder="1"/>
    <xf numFmtId="0" fontId="27" fillId="0" borderId="28" xfId="0" applyFont="1" applyFill="1" applyBorder="1" applyAlignment="1">
      <alignment horizontal="right"/>
    </xf>
    <xf numFmtId="44" fontId="0" fillId="0" borderId="34" xfId="19628" applyFont="1" applyBorder="1" applyProtection="1"/>
    <xf numFmtId="176" fontId="0" fillId="0" borderId="33" xfId="19628" applyNumberFormat="1" applyFont="1" applyBorder="1" applyProtection="1"/>
    <xf numFmtId="2" fontId="0" fillId="0" borderId="34" xfId="0" applyNumberFormat="1" applyBorder="1"/>
    <xf numFmtId="0" fontId="259" fillId="0" borderId="0" xfId="0" applyNumberFormat="1" applyFont="1" applyBorder="1" applyAlignment="1" applyProtection="1">
      <alignment wrapText="1"/>
      <protection locked="0"/>
    </xf>
    <xf numFmtId="280" fontId="107" fillId="0" borderId="0" xfId="17905" applyNumberFormat="1" applyFont="1" applyProtection="1">
      <protection locked="0"/>
    </xf>
    <xf numFmtId="280" fontId="27" fillId="0" borderId="17" xfId="17905" applyNumberFormat="1" applyFont="1" applyBorder="1" applyProtection="1">
      <protection locked="0"/>
    </xf>
    <xf numFmtId="280" fontId="268" fillId="0" borderId="23" xfId="17905" applyNumberFormat="1" applyFont="1" applyBorder="1" applyProtection="1">
      <protection locked="0"/>
    </xf>
    <xf numFmtId="280" fontId="107" fillId="0" borderId="23" xfId="17905" applyNumberFormat="1" applyFont="1" applyBorder="1" applyProtection="1">
      <protection locked="0"/>
    </xf>
    <xf numFmtId="280" fontId="27" fillId="0" borderId="23" xfId="17905" applyNumberFormat="1" applyFont="1" applyBorder="1" applyProtection="1">
      <protection locked="0"/>
    </xf>
    <xf numFmtId="280" fontId="27" fillId="0" borderId="30" xfId="17905" applyNumberFormat="1" applyFont="1" applyBorder="1"/>
    <xf numFmtId="0" fontId="36" fillId="0" borderId="0" xfId="19629" applyFont="1"/>
    <xf numFmtId="0" fontId="32" fillId="0" borderId="0" xfId="0" applyFont="1" applyAlignment="1" applyProtection="1">
      <alignment horizontal="right"/>
    </xf>
    <xf numFmtId="43" fontId="0" fillId="0" borderId="0" xfId="17905" applyFont="1" applyAlignment="1">
      <alignment horizontal="right"/>
    </xf>
    <xf numFmtId="43" fontId="32" fillId="0" borderId="0" xfId="17905" applyFont="1" applyAlignment="1">
      <alignment horizontal="right"/>
    </xf>
    <xf numFmtId="43" fontId="27" fillId="0" borderId="4" xfId="17905" applyFont="1" applyBorder="1"/>
    <xf numFmtId="43" fontId="0" fillId="0" borderId="4" xfId="17905" applyFont="1" applyBorder="1"/>
    <xf numFmtId="43" fontId="0" fillId="0" borderId="5" xfId="17905" applyFont="1" applyBorder="1"/>
    <xf numFmtId="43" fontId="27" fillId="0" borderId="0" xfId="17905" applyFont="1" applyAlignment="1">
      <alignment horizontal="centerContinuous"/>
    </xf>
    <xf numFmtId="43" fontId="0" fillId="0" borderId="0" xfId="17905" applyFont="1" applyAlignment="1">
      <alignment horizontal="centerContinuous"/>
    </xf>
    <xf numFmtId="43" fontId="0" fillId="0" borderId="7" xfId="17905" applyFont="1" applyBorder="1" applyAlignment="1">
      <alignment horizontal="centerContinuous"/>
    </xf>
    <xf numFmtId="43" fontId="36" fillId="0" borderId="0" xfId="17905" applyFont="1" applyAlignment="1">
      <alignment horizontal="centerContinuous"/>
    </xf>
    <xf numFmtId="43" fontId="28" fillId="0" borderId="0" xfId="17905" applyFont="1" applyAlignment="1">
      <alignment horizontal="centerContinuous" wrapText="1"/>
    </xf>
    <xf numFmtId="43" fontId="28" fillId="0" borderId="0" xfId="17905" applyFont="1" applyAlignment="1">
      <alignment horizontal="centerContinuous"/>
    </xf>
    <xf numFmtId="43" fontId="28" fillId="0" borderId="7" xfId="17905" applyFont="1" applyBorder="1" applyAlignment="1">
      <alignment horizontal="centerContinuous"/>
    </xf>
    <xf numFmtId="43" fontId="27" fillId="0" borderId="18" xfId="17905" applyFont="1" applyBorder="1" applyAlignment="1">
      <alignment horizontal="left" wrapText="1"/>
    </xf>
    <xf numFmtId="43" fontId="0" fillId="0" borderId="18" xfId="17905" applyFont="1" applyBorder="1"/>
    <xf numFmtId="43" fontId="0" fillId="0" borderId="27" xfId="17905" applyFont="1" applyBorder="1"/>
    <xf numFmtId="43" fontId="21" fillId="0" borderId="0" xfId="17905" applyFont="1" applyProtection="1">
      <protection locked="0"/>
    </xf>
    <xf numFmtId="43" fontId="27" fillId="0" borderId="0" xfId="17905" applyFont="1" applyAlignment="1">
      <alignment horizontal="left" wrapText="1"/>
    </xf>
    <xf numFmtId="43" fontId="0" fillId="0" borderId="8" xfId="17905" applyFont="1" applyBorder="1"/>
    <xf numFmtId="43" fontId="0" fillId="0" borderId="9" xfId="17905" applyFont="1" applyBorder="1"/>
    <xf numFmtId="43" fontId="27" fillId="0" borderId="23" xfId="17905" applyFont="1" applyBorder="1" applyAlignment="1" applyProtection="1">
      <alignment horizontal="left" wrapText="1"/>
    </xf>
    <xf numFmtId="43" fontId="27" fillId="0" borderId="23" xfId="17905" applyFont="1" applyBorder="1" applyAlignment="1">
      <alignment horizontal="left" wrapText="1"/>
    </xf>
    <xf numFmtId="43" fontId="0" fillId="0" borderId="35" xfId="17905" applyFont="1" applyBorder="1"/>
    <xf numFmtId="43" fontId="21" fillId="0" borderId="35" xfId="17905" applyFont="1" applyBorder="1" applyProtection="1">
      <protection locked="0"/>
    </xf>
    <xf numFmtId="43" fontId="0" fillId="0" borderId="37" xfId="17905" applyFont="1" applyBorder="1"/>
    <xf numFmtId="43" fontId="28" fillId="0" borderId="0" xfId="17905" applyFont="1"/>
    <xf numFmtId="43" fontId="28" fillId="0" borderId="4" xfId="17905" applyFont="1" applyBorder="1"/>
    <xf numFmtId="43" fontId="27" fillId="0" borderId="5" xfId="17905" applyFont="1" applyBorder="1"/>
    <xf numFmtId="43" fontId="27" fillId="0" borderId="7" xfId="17905" applyFont="1" applyBorder="1" applyAlignment="1">
      <alignment horizontal="centerContinuous"/>
    </xf>
    <xf numFmtId="43" fontId="27" fillId="0" borderId="7" xfId="17905" applyFont="1" applyBorder="1"/>
    <xf numFmtId="43" fontId="28" fillId="0" borderId="0" xfId="17905" applyFont="1" applyFill="1"/>
    <xf numFmtId="43" fontId="27" fillId="0" borderId="7" xfId="17905" applyFont="1" applyFill="1" applyBorder="1"/>
    <xf numFmtId="43" fontId="21" fillId="0" borderId="0" xfId="17905" applyFont="1" applyFill="1" applyAlignment="1" applyProtection="1">
      <alignment horizontal="centerContinuous"/>
      <protection locked="0"/>
    </xf>
    <xf numFmtId="43" fontId="27" fillId="0" borderId="7" xfId="17905" applyFont="1" applyFill="1" applyBorder="1" applyAlignment="1">
      <alignment horizontal="centerContinuous"/>
    </xf>
    <xf numFmtId="43" fontId="0" fillId="0" borderId="0" xfId="17905" applyFont="1" applyFill="1"/>
    <xf numFmtId="43" fontId="0" fillId="0" borderId="7" xfId="17905" applyFont="1" applyFill="1" applyBorder="1"/>
    <xf numFmtId="43" fontId="21" fillId="0" borderId="0" xfId="17905" applyFont="1" applyFill="1" applyBorder="1" applyProtection="1">
      <protection locked="0"/>
    </xf>
    <xf numFmtId="43" fontId="21" fillId="0" borderId="0" xfId="17905" applyFont="1" applyBorder="1" applyProtection="1">
      <protection locked="0"/>
    </xf>
    <xf numFmtId="43" fontId="27" fillId="0" borderId="12" xfId="17905" applyFont="1" applyBorder="1"/>
    <xf numFmtId="43" fontId="27" fillId="0" borderId="14" xfId="17905" applyFont="1" applyBorder="1"/>
    <xf numFmtId="43" fontId="27" fillId="0" borderId="37" xfId="17905" applyFont="1" applyBorder="1"/>
    <xf numFmtId="43" fontId="27" fillId="0" borderId="23" xfId="17905" applyFont="1" applyBorder="1"/>
    <xf numFmtId="43" fontId="27" fillId="0" borderId="21" xfId="17905" applyFont="1" applyBorder="1" applyAlignment="1">
      <alignment horizontal="centerContinuous"/>
    </xf>
    <xf numFmtId="43" fontId="27" fillId="0" borderId="23" xfId="17905" applyFont="1" applyBorder="1" applyAlignment="1">
      <alignment horizontal="centerContinuous"/>
    </xf>
    <xf numFmtId="43" fontId="27" fillId="0" borderId="19" xfId="17905" applyFont="1" applyBorder="1"/>
    <xf numFmtId="43" fontId="27" fillId="0" borderId="17" xfId="17905" applyFont="1" applyBorder="1"/>
    <xf numFmtId="43" fontId="27" fillId="0" borderId="19" xfId="17905" applyFont="1" applyBorder="1" applyAlignment="1">
      <alignment horizontal="centerContinuous"/>
    </xf>
    <xf numFmtId="43" fontId="27" fillId="0" borderId="27" xfId="17905" applyFont="1" applyBorder="1" applyAlignment="1">
      <alignment horizontal="centerContinuous"/>
    </xf>
    <xf numFmtId="43" fontId="27" fillId="0" borderId="23" xfId="17905" applyFont="1" applyBorder="1" applyAlignment="1">
      <alignment horizontal="center"/>
    </xf>
    <xf numFmtId="43" fontId="27" fillId="0" borderId="36" xfId="17905" applyFont="1" applyBorder="1" applyAlignment="1">
      <alignment horizontal="center"/>
    </xf>
    <xf numFmtId="43" fontId="27" fillId="0" borderId="12" xfId="17905" applyFont="1" applyBorder="1" applyAlignment="1">
      <alignment horizontal="center"/>
    </xf>
    <xf numFmtId="43" fontId="27" fillId="0" borderId="15" xfId="17905" applyFont="1" applyBorder="1" applyAlignment="1">
      <alignment horizontal="center"/>
    </xf>
    <xf numFmtId="43" fontId="27" fillId="0" borderId="22" xfId="17905" applyFont="1" applyBorder="1" applyAlignment="1">
      <alignment horizontal="center"/>
    </xf>
    <xf numFmtId="43" fontId="27" fillId="0" borderId="17" xfId="17905" applyFont="1" applyBorder="1" applyAlignment="1">
      <alignment horizontal="center"/>
    </xf>
    <xf numFmtId="43" fontId="19" fillId="0" borderId="38" xfId="17905" applyFont="1" applyBorder="1" applyAlignment="1" applyProtection="1">
      <alignment horizontal="center"/>
      <protection locked="0"/>
    </xf>
    <xf numFmtId="43" fontId="27" fillId="0" borderId="38" xfId="17905" applyFont="1" applyBorder="1" applyAlignment="1">
      <alignment horizontal="center"/>
    </xf>
    <xf numFmtId="43" fontId="27" fillId="0" borderId="20" xfId="17905" applyFont="1" applyBorder="1" applyAlignment="1">
      <alignment horizontal="center"/>
    </xf>
    <xf numFmtId="43" fontId="27" fillId="0" borderId="35" xfId="17905" applyFont="1" applyBorder="1" applyProtection="1"/>
    <xf numFmtId="43" fontId="27" fillId="0" borderId="23" xfId="17905" applyFont="1" applyBorder="1" applyProtection="1"/>
    <xf numFmtId="43" fontId="27" fillId="0" borderId="22" xfId="17905" applyFont="1" applyBorder="1" applyProtection="1"/>
    <xf numFmtId="43" fontId="27" fillId="0" borderId="35" xfId="17905" applyFont="1" applyFill="1" applyBorder="1" applyProtection="1"/>
    <xf numFmtId="43" fontId="27" fillId="0" borderId="22" xfId="17905" applyFont="1" applyFill="1" applyBorder="1" applyProtection="1"/>
    <xf numFmtId="43" fontId="27" fillId="0" borderId="20" xfId="17905" applyFont="1" applyBorder="1" applyProtection="1"/>
    <xf numFmtId="43" fontId="27" fillId="0" borderId="15" xfId="17905" applyFont="1" applyBorder="1" applyProtection="1"/>
    <xf numFmtId="43" fontId="21" fillId="0" borderId="7" xfId="17905" applyFont="1" applyBorder="1" applyProtection="1">
      <protection locked="0"/>
    </xf>
    <xf numFmtId="43" fontId="19" fillId="0" borderId="0" xfId="17905" applyFont="1"/>
    <xf numFmtId="43" fontId="27" fillId="0" borderId="4" xfId="17905" applyFont="1" applyFill="1" applyBorder="1" applyAlignment="1">
      <alignment horizontal="right"/>
    </xf>
    <xf numFmtId="43" fontId="27" fillId="0" borderId="14" xfId="17905" applyFont="1" applyFill="1" applyBorder="1"/>
    <xf numFmtId="43" fontId="27" fillId="0" borderId="36" xfId="17905" applyFont="1" applyFill="1" applyBorder="1"/>
    <xf numFmtId="43" fontId="27" fillId="0" borderId="15" xfId="17905" applyFont="1" applyFill="1" applyBorder="1"/>
    <xf numFmtId="43" fontId="27" fillId="0" borderId="21" xfId="17905" applyFont="1" applyFill="1" applyBorder="1" applyAlignment="1">
      <alignment horizontal="center"/>
    </xf>
    <xf numFmtId="43" fontId="27" fillId="0" borderId="35" xfId="17905" applyFont="1" applyFill="1" applyBorder="1" applyAlignment="1">
      <alignment horizontal="center"/>
    </xf>
    <xf numFmtId="43" fontId="27" fillId="0" borderId="22" xfId="17905" applyFont="1" applyFill="1" applyBorder="1" applyAlignment="1">
      <alignment horizontal="center"/>
    </xf>
    <xf numFmtId="43" fontId="27" fillId="0" borderId="19" xfId="17905" applyFont="1" applyFill="1" applyBorder="1" applyAlignment="1">
      <alignment horizontal="center"/>
    </xf>
    <xf numFmtId="43" fontId="27" fillId="0" borderId="38" xfId="17905" applyFont="1" applyFill="1" applyBorder="1" applyAlignment="1">
      <alignment horizontal="center"/>
    </xf>
    <xf numFmtId="43" fontId="27" fillId="0" borderId="20" xfId="17905" applyFont="1" applyFill="1" applyBorder="1" applyAlignment="1">
      <alignment horizontal="center"/>
    </xf>
    <xf numFmtId="43" fontId="27" fillId="0" borderId="21" xfId="17905" applyFont="1" applyFill="1" applyBorder="1"/>
    <xf numFmtId="43" fontId="27" fillId="0" borderId="35" xfId="17905" applyFont="1" applyFill="1" applyBorder="1"/>
    <xf numFmtId="43" fontId="27" fillId="0" borderId="22" xfId="17905" applyFont="1" applyFill="1" applyBorder="1"/>
    <xf numFmtId="43" fontId="27" fillId="0" borderId="0" xfId="17905" applyFont="1" applyFill="1"/>
    <xf numFmtId="43" fontId="27" fillId="0" borderId="50" xfId="17905" applyFont="1" applyFill="1" applyBorder="1" applyAlignment="1">
      <alignment horizontal="centerContinuous"/>
    </xf>
    <xf numFmtId="43" fontId="27" fillId="0" borderId="31" xfId="17905" applyFont="1" applyFill="1" applyBorder="1" applyAlignment="1">
      <alignment horizontal="centerContinuous"/>
    </xf>
    <xf numFmtId="43" fontId="27" fillId="0" borderId="36" xfId="17905" applyFont="1" applyFill="1" applyBorder="1" applyProtection="1"/>
    <xf numFmtId="43" fontId="27" fillId="0" borderId="7" xfId="17905" applyFont="1" applyFill="1" applyBorder="1" applyProtection="1"/>
    <xf numFmtId="43" fontId="27" fillId="0" borderId="38" xfId="17905" applyFont="1" applyFill="1" applyBorder="1" applyProtection="1"/>
    <xf numFmtId="280" fontId="36" fillId="0" borderId="0" xfId="17905" applyNumberFormat="1" applyFont="1" applyAlignment="1">
      <alignment horizontal="centerContinuous"/>
    </xf>
    <xf numFmtId="280" fontId="28" fillId="0" borderId="0" xfId="17905" applyNumberFormat="1" applyFont="1" applyAlignment="1">
      <alignment horizontal="centerContinuous" wrapText="1"/>
    </xf>
    <xf numFmtId="280" fontId="27" fillId="0" borderId="18" xfId="17905" applyNumberFormat="1" applyFont="1" applyBorder="1" applyAlignment="1">
      <alignment horizontal="left" wrapText="1"/>
    </xf>
    <xf numFmtId="280" fontId="27" fillId="0" borderId="23" xfId="17905" applyNumberFormat="1" applyFont="1" applyBorder="1" applyAlignment="1">
      <alignment horizontal="right"/>
    </xf>
    <xf numFmtId="43" fontId="27" fillId="0" borderId="7" xfId="17905" applyFont="1" applyBorder="1" applyProtection="1"/>
    <xf numFmtId="43" fontId="32" fillId="0" borderId="0" xfId="17905" applyFont="1" applyAlignment="1">
      <alignment horizontal="centerContinuous"/>
    </xf>
    <xf numFmtId="43" fontId="39" fillId="0" borderId="0" xfId="17905" applyFont="1" applyAlignment="1">
      <alignment horizontal="centerContinuous"/>
    </xf>
    <xf numFmtId="43" fontId="0" fillId="0" borderId="35" xfId="17905" applyFont="1" applyBorder="1" applyAlignment="1">
      <alignment horizontal="center"/>
    </xf>
    <xf numFmtId="43" fontId="0" fillId="0" borderId="21" xfId="17905" applyFont="1" applyBorder="1" applyAlignment="1">
      <alignment horizontal="center"/>
    </xf>
    <xf numFmtId="43" fontId="0" fillId="0" borderId="22" xfId="17905" applyFont="1" applyBorder="1" applyAlignment="1">
      <alignment horizontal="center"/>
    </xf>
    <xf numFmtId="43" fontId="0" fillId="0" borderId="38" xfId="17905" applyFont="1" applyBorder="1"/>
    <xf numFmtId="43" fontId="0" fillId="0" borderId="19" xfId="17905" applyFont="1" applyBorder="1"/>
    <xf numFmtId="43" fontId="0" fillId="0" borderId="20" xfId="17905" applyFont="1" applyBorder="1"/>
    <xf numFmtId="43" fontId="0" fillId="0" borderId="22" xfId="17905" applyFont="1" applyBorder="1"/>
    <xf numFmtId="43" fontId="0" fillId="0" borderId="22" xfId="17905" applyFont="1" applyBorder="1" applyProtection="1"/>
    <xf numFmtId="43" fontId="39" fillId="0" borderId="18" xfId="17905" applyFont="1" applyBorder="1" applyAlignment="1">
      <alignment horizontal="centerContinuous"/>
    </xf>
    <xf numFmtId="43" fontId="0" fillId="0" borderId="27" xfId="17905" applyFont="1" applyBorder="1" applyAlignment="1">
      <alignment horizontal="centerContinuous"/>
    </xf>
    <xf numFmtId="43" fontId="0" fillId="7" borderId="35" xfId="17905" applyFont="1" applyFill="1" applyBorder="1" applyAlignment="1">
      <alignment horizontal="center"/>
    </xf>
    <xf numFmtId="43" fontId="0" fillId="0" borderId="38" xfId="17905" applyFont="1" applyBorder="1" applyAlignment="1">
      <alignment horizontal="center"/>
    </xf>
    <xf numFmtId="43" fontId="0" fillId="0" borderId="19" xfId="17905" applyFont="1" applyBorder="1" applyAlignment="1">
      <alignment horizontal="center"/>
    </xf>
    <xf numFmtId="43" fontId="0" fillId="0" borderId="20" xfId="17905" applyFont="1" applyBorder="1" applyAlignment="1">
      <alignment horizontal="center"/>
    </xf>
    <xf numFmtId="43" fontId="0" fillId="7" borderId="35" xfId="17905" applyFont="1" applyFill="1" applyBorder="1" applyProtection="1"/>
    <xf numFmtId="43" fontId="0" fillId="7" borderId="35" xfId="17905" applyFont="1" applyFill="1" applyBorder="1"/>
    <xf numFmtId="43" fontId="27" fillId="0" borderId="182" xfId="17905" applyFont="1" applyBorder="1" applyAlignment="1">
      <alignment horizontal="center"/>
    </xf>
    <xf numFmtId="280" fontId="27" fillId="0" borderId="0" xfId="17905" applyNumberFormat="1" applyFont="1" applyFill="1"/>
    <xf numFmtId="280" fontId="0" fillId="0" borderId="38" xfId="17905" applyNumberFormat="1" applyFont="1" applyBorder="1" applyProtection="1"/>
    <xf numFmtId="280" fontId="0" fillId="0" borderId="20" xfId="17905" applyNumberFormat="1" applyFont="1" applyBorder="1" applyProtection="1"/>
    <xf numFmtId="280" fontId="0" fillId="0" borderId="21" xfId="17905" applyNumberFormat="1" applyFont="1" applyBorder="1" applyProtection="1"/>
    <xf numFmtId="280" fontId="0" fillId="0" borderId="181" xfId="17905" applyNumberFormat="1" applyFont="1" applyBorder="1" applyProtection="1"/>
    <xf numFmtId="280" fontId="0" fillId="0" borderId="39" xfId="17905" applyNumberFormat="1" applyFont="1" applyBorder="1" applyProtection="1"/>
    <xf numFmtId="280" fontId="0" fillId="0" borderId="40" xfId="17905" applyNumberFormat="1" applyFont="1" applyBorder="1" applyProtection="1"/>
    <xf numFmtId="280" fontId="0" fillId="7" borderId="35" xfId="17905" applyNumberFormat="1" applyFont="1" applyFill="1" applyBorder="1" applyProtection="1"/>
    <xf numFmtId="280" fontId="0" fillId="0" borderId="7" xfId="17905" applyNumberFormat="1" applyFont="1" applyBorder="1" applyProtection="1"/>
    <xf numFmtId="280" fontId="0" fillId="7" borderId="38" xfId="17905" applyNumberFormat="1" applyFont="1" applyFill="1" applyBorder="1" applyProtection="1"/>
    <xf numFmtId="280" fontId="0" fillId="0" borderId="22" xfId="17905" applyNumberFormat="1" applyFont="1" applyBorder="1" applyProtection="1"/>
    <xf numFmtId="43" fontId="19" fillId="0" borderId="0" xfId="17905" applyFont="1" applyFill="1" applyAlignment="1">
      <alignment horizontal="right"/>
    </xf>
    <xf numFmtId="280" fontId="21" fillId="0" borderId="35" xfId="17905" applyNumberFormat="1" applyFont="1" applyBorder="1" applyProtection="1">
      <protection locked="0"/>
    </xf>
    <xf numFmtId="280" fontId="21" fillId="0" borderId="22" xfId="17905" applyNumberFormat="1" applyFont="1" applyBorder="1" applyProtection="1">
      <protection locked="0"/>
    </xf>
    <xf numFmtId="280" fontId="27" fillId="7" borderId="42" xfId="17905" applyNumberFormat="1" applyFont="1" applyFill="1" applyBorder="1"/>
    <xf numFmtId="280" fontId="27" fillId="0" borderId="43" xfId="17905" applyNumberFormat="1" applyFont="1" applyBorder="1" applyProtection="1"/>
    <xf numFmtId="43" fontId="27" fillId="0" borderId="15" xfId="17905" applyFont="1" applyBorder="1"/>
    <xf numFmtId="43" fontId="27" fillId="0" borderId="22" xfId="17905" applyFont="1" applyBorder="1"/>
    <xf numFmtId="43" fontId="27" fillId="0" borderId="20" xfId="17905" applyFont="1" applyBorder="1"/>
    <xf numFmtId="43" fontId="27" fillId="0" borderId="183" xfId="17905" applyFont="1" applyBorder="1" applyProtection="1"/>
    <xf numFmtId="280" fontId="27" fillId="0" borderId="36" xfId="17905" applyNumberFormat="1" applyFont="1" applyBorder="1" applyProtection="1"/>
    <xf numFmtId="280" fontId="27" fillId="0" borderId="37" xfId="17905" applyNumberFormat="1" applyFont="1" applyBorder="1" applyProtection="1"/>
    <xf numFmtId="43" fontId="19" fillId="0" borderId="0" xfId="17905" applyFont="1" applyFill="1"/>
    <xf numFmtId="280" fontId="32" fillId="0" borderId="0" xfId="17905" applyNumberFormat="1" applyFont="1" applyAlignment="1">
      <alignment horizontal="centerContinuous"/>
    </xf>
    <xf numFmtId="280" fontId="46" fillId="0" borderId="4" xfId="17905" applyNumberFormat="1" applyFont="1" applyBorder="1"/>
    <xf numFmtId="280" fontId="46" fillId="0" borderId="5" xfId="17905" applyNumberFormat="1" applyFont="1" applyBorder="1"/>
    <xf numFmtId="280" fontId="8" fillId="0" borderId="0" xfId="17905" applyNumberFormat="1" applyFont="1" applyFill="1" applyAlignment="1">
      <alignment horizontal="centerContinuous"/>
    </xf>
    <xf numFmtId="280" fontId="8" fillId="0" borderId="7" xfId="17905" applyNumberFormat="1" applyFont="1" applyFill="1" applyBorder="1" applyAlignment="1">
      <alignment horizontal="centerContinuous"/>
    </xf>
    <xf numFmtId="280" fontId="34" fillId="0" borderId="0" xfId="17905" applyNumberFormat="1" applyFont="1"/>
    <xf numFmtId="280" fontId="34" fillId="0" borderId="7" xfId="17905" applyNumberFormat="1" applyFont="1" applyBorder="1"/>
    <xf numFmtId="280" fontId="19" fillId="0" borderId="0" xfId="17905" applyNumberFormat="1" applyFont="1"/>
    <xf numFmtId="280" fontId="19" fillId="0" borderId="7" xfId="17905" applyNumberFormat="1" applyFont="1" applyBorder="1"/>
    <xf numFmtId="280" fontId="19" fillId="0" borderId="0" xfId="17905" applyNumberFormat="1" applyFont="1" applyFill="1"/>
    <xf numFmtId="280" fontId="19" fillId="0" borderId="7" xfId="17905" applyNumberFormat="1" applyFont="1" applyFill="1" applyBorder="1"/>
    <xf numFmtId="280" fontId="27" fillId="0" borderId="21" xfId="17905" applyNumberFormat="1" applyFont="1" applyBorder="1" applyAlignment="1">
      <alignment horizontal="center"/>
    </xf>
    <xf numFmtId="280" fontId="27" fillId="0" borderId="19" xfId="17905" applyNumberFormat="1" applyFont="1" applyBorder="1"/>
    <xf numFmtId="280" fontId="27" fillId="0" borderId="22" xfId="17905" applyNumberFormat="1" applyFont="1" applyBorder="1"/>
    <xf numFmtId="280" fontId="27" fillId="0" borderId="21" xfId="17905" applyNumberFormat="1" applyFont="1" applyBorder="1"/>
    <xf numFmtId="280" fontId="27" fillId="0" borderId="22" xfId="17905" applyNumberFormat="1" applyFont="1" applyBorder="1" applyAlignment="1">
      <alignment horizontal="center"/>
    </xf>
    <xf numFmtId="280" fontId="27" fillId="0" borderId="19" xfId="17905" applyNumberFormat="1" applyFont="1" applyBorder="1" applyAlignment="1">
      <alignment horizontal="center"/>
    </xf>
    <xf numFmtId="280" fontId="27" fillId="0" borderId="20" xfId="17905" applyNumberFormat="1" applyFont="1" applyBorder="1" applyAlignment="1">
      <alignment horizontal="center"/>
    </xf>
    <xf numFmtId="280" fontId="27" fillId="0" borderId="22" xfId="17905" applyNumberFormat="1" applyFont="1" applyBorder="1" applyProtection="1"/>
    <xf numFmtId="280" fontId="43" fillId="0" borderId="0" xfId="17905" applyNumberFormat="1" applyFont="1"/>
    <xf numFmtId="280" fontId="47" fillId="0" borderId="7" xfId="17905" applyNumberFormat="1" applyFont="1" applyBorder="1" applyProtection="1"/>
    <xf numFmtId="280" fontId="47" fillId="0" borderId="27" xfId="17905" applyNumberFormat="1" applyFont="1" applyBorder="1"/>
    <xf numFmtId="280" fontId="47" fillId="0" borderId="0" xfId="17905" applyNumberFormat="1" applyFont="1" applyProtection="1"/>
    <xf numFmtId="280" fontId="47" fillId="0" borderId="18" xfId="17905" applyNumberFormat="1" applyFont="1" applyBorder="1" applyProtection="1"/>
    <xf numFmtId="280" fontId="47" fillId="0" borderId="38" xfId="17905" applyNumberFormat="1" applyFont="1" applyBorder="1" applyProtection="1"/>
    <xf numFmtId="280" fontId="47" fillId="0" borderId="27" xfId="17905" applyNumberFormat="1" applyFont="1" applyBorder="1" applyProtection="1"/>
    <xf numFmtId="280" fontId="47" fillId="0" borderId="13" xfId="17905" applyNumberFormat="1" applyFont="1" applyBorder="1"/>
    <xf numFmtId="280" fontId="47" fillId="0" borderId="37" xfId="17905" applyNumberFormat="1" applyFont="1" applyBorder="1"/>
    <xf numFmtId="280" fontId="47" fillId="0" borderId="18" xfId="17905" applyNumberFormat="1" applyFont="1" applyBorder="1"/>
    <xf numFmtId="280" fontId="47" fillId="0" borderId="0" xfId="17905" applyNumberFormat="1" applyFont="1"/>
    <xf numFmtId="280" fontId="19" fillId="3" borderId="22" xfId="17905" applyNumberFormat="1" applyFont="1" applyFill="1" applyBorder="1" applyProtection="1"/>
    <xf numFmtId="280" fontId="19" fillId="3" borderId="143" xfId="17905" applyNumberFormat="1" applyFont="1" applyFill="1" applyBorder="1" applyProtection="1"/>
    <xf numFmtId="280" fontId="19" fillId="3" borderId="20" xfId="17905" applyNumberFormat="1" applyFont="1" applyFill="1" applyBorder="1" applyProtection="1"/>
    <xf numFmtId="280" fontId="19" fillId="3" borderId="181" xfId="17905" applyNumberFormat="1" applyFont="1" applyFill="1" applyBorder="1" applyProtection="1"/>
    <xf numFmtId="280" fontId="9" fillId="0" borderId="0" xfId="17905" applyNumberFormat="1" applyFont="1" applyProtection="1">
      <protection locked="0"/>
    </xf>
    <xf numFmtId="280" fontId="9" fillId="0" borderId="21" xfId="17905" applyNumberFormat="1" applyFont="1" applyBorder="1" applyProtection="1">
      <protection locked="0"/>
    </xf>
    <xf numFmtId="280" fontId="0" fillId="0" borderId="7" xfId="17905" applyNumberFormat="1" applyFont="1" applyBorder="1"/>
    <xf numFmtId="280" fontId="27" fillId="0" borderId="15" xfId="17905" applyNumberFormat="1" applyFont="1" applyBorder="1" applyProtection="1"/>
    <xf numFmtId="280" fontId="27" fillId="0" borderId="30" xfId="17905" applyNumberFormat="1" applyFont="1" applyBorder="1" applyProtection="1"/>
    <xf numFmtId="280" fontId="0" fillId="7" borderId="21" xfId="17905" applyNumberFormat="1" applyFont="1" applyFill="1" applyBorder="1" applyProtection="1"/>
    <xf numFmtId="280" fontId="0" fillId="0" borderId="25" xfId="17905" applyNumberFormat="1" applyFont="1" applyBorder="1"/>
    <xf numFmtId="280" fontId="0" fillId="0" borderId="26" xfId="17905" applyNumberFormat="1" applyFont="1" applyBorder="1"/>
    <xf numFmtId="280" fontId="9" fillId="0" borderId="7" xfId="17905" applyNumberFormat="1" applyFont="1" applyBorder="1" applyProtection="1">
      <protection locked="0"/>
    </xf>
    <xf numFmtId="280" fontId="0" fillId="0" borderId="192" xfId="17905" applyNumberFormat="1" applyFont="1" applyBorder="1" applyProtection="1"/>
    <xf numFmtId="280" fontId="0" fillId="0" borderId="18" xfId="17905" applyNumberFormat="1" applyFont="1" applyBorder="1" applyProtection="1"/>
    <xf numFmtId="280" fontId="0" fillId="0" borderId="0" xfId="17905" applyNumberFormat="1" applyFont="1" applyProtection="1"/>
    <xf numFmtId="280" fontId="84" fillId="0" borderId="0" xfId="17905" applyNumberFormat="1" applyFont="1" applyProtection="1"/>
    <xf numFmtId="37" fontId="21" fillId="0" borderId="21" xfId="0" applyNumberFormat="1" applyFont="1" applyFill="1" applyBorder="1" applyProtection="1">
      <protection locked="0"/>
    </xf>
    <xf numFmtId="37" fontId="21" fillId="0" borderId="7" xfId="0" applyNumberFormat="1" applyFont="1" applyFill="1" applyBorder="1" applyProtection="1">
      <protection locked="0"/>
    </xf>
    <xf numFmtId="37" fontId="21" fillId="0" borderId="6" xfId="0" applyNumberFormat="1" applyFont="1" applyFill="1" applyBorder="1" applyProtection="1">
      <protection locked="0"/>
    </xf>
    <xf numFmtId="280" fontId="27" fillId="0" borderId="6" xfId="17905" applyNumberFormat="1" applyFont="1" applyBorder="1" applyProtection="1"/>
    <xf numFmtId="43" fontId="19" fillId="0" borderId="35" xfId="17905" applyFont="1" applyFill="1" applyBorder="1" applyProtection="1">
      <protection locked="0"/>
    </xf>
    <xf numFmtId="43" fontId="19" fillId="0" borderId="23" xfId="17905" applyFont="1" applyFill="1" applyBorder="1" applyProtection="1">
      <protection locked="0"/>
    </xf>
    <xf numFmtId="43" fontId="19" fillId="0" borderId="22" xfId="17905" applyFont="1" applyFill="1" applyBorder="1" applyProtection="1"/>
    <xf numFmtId="43" fontId="19" fillId="0" borderId="35" xfId="17905" applyFont="1" applyFill="1" applyBorder="1" applyProtection="1"/>
    <xf numFmtId="43" fontId="19" fillId="0" borderId="23" xfId="17905" applyFont="1" applyFill="1" applyBorder="1" applyProtection="1"/>
    <xf numFmtId="43" fontId="27" fillId="0" borderId="23" xfId="17905" applyFont="1" applyFill="1" applyBorder="1"/>
    <xf numFmtId="43" fontId="19" fillId="0" borderId="35" xfId="17905" applyFont="1" applyFill="1" applyBorder="1" applyAlignment="1" applyProtection="1">
      <alignment horizontal="right"/>
    </xf>
    <xf numFmtId="43" fontId="27" fillId="0" borderId="0" xfId="17905" applyFont="1" applyFill="1" applyAlignment="1" applyProtection="1">
      <alignment horizontal="right"/>
    </xf>
    <xf numFmtId="43" fontId="19" fillId="0" borderId="22" xfId="17905" applyFont="1" applyFill="1" applyBorder="1" applyAlignment="1" applyProtection="1">
      <alignment horizontal="right"/>
    </xf>
    <xf numFmtId="43" fontId="19" fillId="0" borderId="45" xfId="17905" applyFont="1" applyFill="1" applyBorder="1" applyAlignment="1" applyProtection="1">
      <alignment horizontal="centerContinuous"/>
    </xf>
    <xf numFmtId="43" fontId="19" fillId="0" borderId="33" xfId="17905" applyFont="1" applyFill="1" applyBorder="1" applyAlignment="1" applyProtection="1">
      <alignment horizontal="centerContinuous"/>
    </xf>
    <xf numFmtId="43" fontId="19" fillId="0" borderId="46" xfId="17905" applyFont="1" applyFill="1" applyBorder="1" applyAlignment="1" applyProtection="1">
      <alignment horizontal="centerContinuous"/>
    </xf>
    <xf numFmtId="43" fontId="19" fillId="0" borderId="4" xfId="17905" applyFont="1" applyBorder="1"/>
    <xf numFmtId="43" fontId="19" fillId="0" borderId="0" xfId="17905" applyFont="1" applyBorder="1"/>
    <xf numFmtId="43" fontId="19" fillId="0" borderId="0" xfId="17905" applyFont="1" applyFill="1" applyBorder="1"/>
    <xf numFmtId="43" fontId="19" fillId="0" borderId="0" xfId="17905" applyFont="1" applyAlignment="1">
      <alignment horizontal="centerContinuous"/>
    </xf>
    <xf numFmtId="43" fontId="19" fillId="0" borderId="4" xfId="17905" applyFont="1" applyBorder="1" applyAlignment="1">
      <alignment horizontal="centerContinuous"/>
    </xf>
    <xf numFmtId="43" fontId="19" fillId="0" borderId="5" xfId="17905" applyFont="1" applyBorder="1" applyAlignment="1">
      <alignment horizontal="centerContinuous"/>
    </xf>
    <xf numFmtId="43" fontId="19" fillId="0" borderId="7" xfId="17905" applyFont="1" applyBorder="1" applyAlignment="1">
      <alignment horizontal="centerContinuous"/>
    </xf>
    <xf numFmtId="43" fontId="19" fillId="0" borderId="18" xfId="17905" applyFont="1" applyBorder="1"/>
    <xf numFmtId="43" fontId="19" fillId="0" borderId="27" xfId="17905" applyFont="1" applyBorder="1"/>
    <xf numFmtId="43" fontId="19" fillId="0" borderId="36" xfId="17905" applyFont="1" applyFill="1" applyBorder="1" applyAlignment="1">
      <alignment horizontal="center"/>
    </xf>
    <xf numFmtId="43" fontId="19" fillId="0" borderId="12" xfId="17905" applyFont="1" applyFill="1" applyBorder="1"/>
    <xf numFmtId="43" fontId="19" fillId="0" borderId="36" xfId="17905" applyFont="1" applyFill="1" applyBorder="1"/>
    <xf numFmtId="43" fontId="19" fillId="0" borderId="13" xfId="17905" applyFont="1" applyFill="1" applyBorder="1"/>
    <xf numFmtId="43" fontId="19" fillId="0" borderId="15" xfId="17905" applyFont="1" applyFill="1" applyBorder="1" applyAlignment="1">
      <alignment horizontal="center"/>
    </xf>
    <xf numFmtId="43" fontId="19" fillId="0" borderId="35" xfId="17905" applyFont="1" applyFill="1" applyBorder="1" applyAlignment="1">
      <alignment horizontal="center"/>
    </xf>
    <xf numFmtId="43" fontId="19" fillId="0" borderId="23" xfId="17905" applyFont="1" applyFill="1" applyBorder="1"/>
    <xf numFmtId="43" fontId="19" fillId="0" borderId="35" xfId="17905" applyFont="1" applyFill="1" applyBorder="1"/>
    <xf numFmtId="43" fontId="19" fillId="0" borderId="22" xfId="17905" applyFont="1" applyFill="1" applyBorder="1" applyAlignment="1">
      <alignment horizontal="center"/>
    </xf>
    <xf numFmtId="43" fontId="19" fillId="0" borderId="23" xfId="17905" applyFont="1" applyFill="1" applyBorder="1" applyAlignment="1">
      <alignment horizontal="center"/>
    </xf>
    <xf numFmtId="43" fontId="19" fillId="0" borderId="0" xfId="17905" applyFont="1" applyFill="1" applyBorder="1" applyAlignment="1">
      <alignment horizontal="center"/>
    </xf>
    <xf numFmtId="43" fontId="19" fillId="0" borderId="38" xfId="17905" applyFont="1" applyFill="1" applyBorder="1" applyAlignment="1">
      <alignment horizontal="center"/>
    </xf>
    <xf numFmtId="43" fontId="19" fillId="0" borderId="17" xfId="17905" applyFont="1" applyFill="1" applyBorder="1" applyAlignment="1">
      <alignment horizontal="center"/>
    </xf>
    <xf numFmtId="43" fontId="19" fillId="0" borderId="20" xfId="17905" applyFont="1" applyFill="1" applyBorder="1" applyAlignment="1">
      <alignment horizontal="center"/>
    </xf>
    <xf numFmtId="43" fontId="19" fillId="0" borderId="22" xfId="17905" applyFont="1" applyFill="1" applyBorder="1"/>
    <xf numFmtId="43" fontId="19" fillId="0" borderId="0" xfId="17905" applyFont="1" applyFill="1" applyBorder="1" applyProtection="1">
      <protection locked="0"/>
    </xf>
    <xf numFmtId="43" fontId="19" fillId="0" borderId="0" xfId="17905" applyFont="1" applyFill="1" applyBorder="1" applyProtection="1"/>
    <xf numFmtId="43" fontId="19" fillId="0" borderId="36" xfId="17905" applyFont="1" applyFill="1" applyBorder="1" applyProtection="1"/>
    <xf numFmtId="43" fontId="19" fillId="0" borderId="12" xfId="17905" applyFont="1" applyFill="1" applyBorder="1" applyProtection="1"/>
    <xf numFmtId="43" fontId="19" fillId="0" borderId="13" xfId="17905" applyFont="1" applyFill="1" applyBorder="1" applyProtection="1"/>
    <xf numFmtId="43" fontId="19" fillId="0" borderId="15" xfId="17905" applyFont="1" applyFill="1" applyBorder="1" applyProtection="1"/>
    <xf numFmtId="43" fontId="19" fillId="0" borderId="44" xfId="17905" applyFont="1" applyFill="1" applyBorder="1" applyProtection="1"/>
    <xf numFmtId="43" fontId="19" fillId="0" borderId="45" xfId="17905" applyFont="1" applyFill="1" applyBorder="1" applyProtection="1"/>
    <xf numFmtId="43" fontId="19" fillId="0" borderId="51" xfId="17905" applyFont="1" applyFill="1" applyBorder="1" applyProtection="1"/>
    <xf numFmtId="43" fontId="19" fillId="0" borderId="46" xfId="17905" applyFont="1" applyFill="1" applyBorder="1" applyProtection="1"/>
    <xf numFmtId="43" fontId="19" fillId="0" borderId="4" xfId="17905" applyFont="1" applyBorder="1" applyProtection="1">
      <protection locked="0"/>
    </xf>
    <xf numFmtId="43" fontId="19" fillId="0" borderId="5" xfId="17905" applyFont="1" applyBorder="1"/>
    <xf numFmtId="43" fontId="19" fillId="0" borderId="0" xfId="17905" applyFont="1" applyFill="1" applyAlignment="1">
      <alignment horizontal="centerContinuous"/>
    </xf>
    <xf numFmtId="43" fontId="19" fillId="0" borderId="7" xfId="17905" applyFont="1" applyFill="1" applyBorder="1" applyAlignment="1">
      <alignment horizontal="centerContinuous"/>
    </xf>
    <xf numFmtId="43" fontId="19" fillId="0" borderId="18" xfId="17905" applyFont="1" applyFill="1" applyBorder="1" applyAlignment="1">
      <alignment horizontal="centerContinuous"/>
    </xf>
    <xf numFmtId="43" fontId="19" fillId="0" borderId="27" xfId="17905" applyFont="1" applyFill="1" applyBorder="1"/>
    <xf numFmtId="280" fontId="19" fillId="0" borderId="43" xfId="17905" applyNumberFormat="1" applyFont="1" applyFill="1" applyBorder="1" applyProtection="1"/>
    <xf numFmtId="280" fontId="19" fillId="0" borderId="180" xfId="17905" applyNumberFormat="1" applyFont="1" applyFill="1" applyBorder="1" applyProtection="1">
      <protection locked="0"/>
    </xf>
    <xf numFmtId="280" fontId="19" fillId="0" borderId="23" xfId="17905" applyNumberFormat="1" applyFont="1" applyBorder="1" applyProtection="1">
      <protection locked="0"/>
    </xf>
    <xf numFmtId="280" fontId="19" fillId="0" borderId="35" xfId="17905" applyNumberFormat="1" applyFont="1" applyFill="1" applyBorder="1" applyProtection="1">
      <protection locked="0"/>
    </xf>
    <xf numFmtId="280" fontId="19" fillId="0" borderId="23" xfId="17905" applyNumberFormat="1" applyFont="1" applyFill="1" applyBorder="1" applyProtection="1">
      <protection locked="0"/>
    </xf>
    <xf numFmtId="280" fontId="19" fillId="0" borderId="0" xfId="17905" applyNumberFormat="1" applyFont="1" applyFill="1" applyBorder="1" applyProtection="1">
      <protection locked="0"/>
    </xf>
    <xf numFmtId="280" fontId="19" fillId="0" borderId="42" xfId="17905" applyNumberFormat="1" applyFont="1" applyFill="1" applyBorder="1" applyProtection="1"/>
    <xf numFmtId="280" fontId="19" fillId="0" borderId="30" xfId="17905" applyNumberFormat="1" applyFont="1" applyFill="1" applyBorder="1" applyProtection="1"/>
    <xf numFmtId="280" fontId="27" fillId="0" borderId="21" xfId="17905" applyNumberFormat="1" applyFont="1" applyFill="1" applyBorder="1"/>
    <xf numFmtId="280" fontId="27" fillId="0" borderId="35" xfId="17905" applyNumberFormat="1" applyFont="1" applyFill="1" applyBorder="1" applyProtection="1"/>
    <xf numFmtId="280" fontId="27" fillId="0" borderId="35" xfId="17905" applyNumberFormat="1" applyFont="1" applyFill="1" applyBorder="1"/>
    <xf numFmtId="280" fontId="27" fillId="0" borderId="49" xfId="17905" applyNumberFormat="1" applyFont="1" applyFill="1" applyBorder="1" applyProtection="1"/>
    <xf numFmtId="280" fontId="27" fillId="0" borderId="42" xfId="17905" applyNumberFormat="1" applyFont="1" applyFill="1" applyBorder="1" applyProtection="1"/>
    <xf numFmtId="280" fontId="27" fillId="0" borderId="50" xfId="17905" applyNumberFormat="1" applyFont="1" applyFill="1" applyBorder="1" applyAlignment="1">
      <alignment horizontal="centerContinuous"/>
    </xf>
    <xf numFmtId="280" fontId="27" fillId="0" borderId="36" xfId="17905" applyNumberFormat="1" applyFont="1" applyFill="1" applyBorder="1" applyProtection="1"/>
    <xf numFmtId="280" fontId="27" fillId="0" borderId="19" xfId="17905" applyNumberFormat="1" applyFont="1" applyFill="1" applyBorder="1"/>
    <xf numFmtId="280" fontId="27" fillId="0" borderId="44" xfId="17905" applyNumberFormat="1" applyFont="1" applyFill="1" applyBorder="1" applyProtection="1"/>
    <xf numFmtId="280" fontId="27" fillId="0" borderId="45" xfId="17905" applyNumberFormat="1" applyFont="1" applyFill="1" applyBorder="1" applyProtection="1"/>
    <xf numFmtId="43" fontId="0" fillId="0" borderId="0" xfId="0" applyNumberFormat="1"/>
    <xf numFmtId="10" fontId="0" fillId="0" borderId="39" xfId="39004" applyNumberFormat="1" applyFont="1" applyBorder="1" applyProtection="1"/>
    <xf numFmtId="10" fontId="0" fillId="0" borderId="40" xfId="39004" applyNumberFormat="1" applyFont="1" applyBorder="1" applyProtection="1"/>
    <xf numFmtId="10" fontId="0" fillId="0" borderId="22" xfId="39004" applyNumberFormat="1" applyFont="1" applyBorder="1" applyProtection="1"/>
    <xf numFmtId="10" fontId="0" fillId="0" borderId="20" xfId="39004" applyNumberFormat="1" applyFont="1" applyBorder="1" applyProtection="1"/>
    <xf numFmtId="5" fontId="27" fillId="0" borderId="196" xfId="0" applyNumberFormat="1" applyFont="1" applyBorder="1" applyProtection="1"/>
    <xf numFmtId="5" fontId="27" fillId="0" borderId="197" xfId="0" applyNumberFormat="1" applyFont="1" applyBorder="1" applyProtection="1"/>
    <xf numFmtId="5" fontId="27" fillId="0" borderId="198" xfId="0" applyNumberFormat="1" applyFont="1" applyBorder="1" applyProtection="1"/>
    <xf numFmtId="5" fontId="27" fillId="0" borderId="181" xfId="0" applyNumberFormat="1" applyFont="1" applyBorder="1" applyProtection="1"/>
    <xf numFmtId="280" fontId="27" fillId="0" borderId="35" xfId="17905" applyNumberFormat="1" applyFont="1" applyBorder="1" applyProtection="1">
      <protection locked="0"/>
    </xf>
    <xf numFmtId="280" fontId="27" fillId="0" borderId="7" xfId="17905" applyNumberFormat="1" applyFont="1" applyBorder="1" applyProtection="1">
      <protection locked="0"/>
    </xf>
    <xf numFmtId="5" fontId="27" fillId="0" borderId="199" xfId="0" applyNumberFormat="1" applyFont="1" applyBorder="1" applyProtection="1"/>
    <xf numFmtId="5" fontId="87" fillId="0" borderId="180" xfId="0" applyNumberFormat="1" applyFont="1" applyBorder="1" applyProtection="1">
      <protection locked="0"/>
    </xf>
    <xf numFmtId="5" fontId="27" fillId="0" borderId="201" xfId="0" applyNumberFormat="1" applyFont="1" applyBorder="1" applyProtection="1"/>
    <xf numFmtId="0" fontId="27" fillId="0" borderId="13" xfId="0" applyFont="1" applyBorder="1" applyAlignment="1" applyProtection="1">
      <alignment horizontal="right"/>
      <protection locked="0"/>
    </xf>
    <xf numFmtId="0" fontId="21" fillId="0" borderId="0" xfId="0" applyFont="1" applyAlignment="1" applyProtection="1">
      <alignment horizontal="center"/>
      <protection locked="0"/>
    </xf>
    <xf numFmtId="0" fontId="27" fillId="0" borderId="0" xfId="0" applyFont="1" applyAlignment="1" applyProtection="1">
      <alignment horizontal="center"/>
      <protection locked="0"/>
    </xf>
    <xf numFmtId="5" fontId="47" fillId="0" borderId="0" xfId="0" applyNumberFormat="1" applyFont="1" applyBorder="1" applyProtection="1"/>
    <xf numFmtId="5" fontId="47" fillId="0" borderId="180" xfId="0" applyNumberFormat="1" applyFont="1" applyBorder="1" applyProtection="1"/>
    <xf numFmtId="5" fontId="47" fillId="0" borderId="7" xfId="0" applyNumberFormat="1" applyFont="1" applyBorder="1" applyProtection="1"/>
    <xf numFmtId="43" fontId="47" fillId="0" borderId="38" xfId="17905" applyNumberFormat="1" applyFont="1" applyBorder="1" applyProtection="1"/>
    <xf numFmtId="43" fontId="47" fillId="0" borderId="7" xfId="17905" applyNumberFormat="1" applyFont="1" applyBorder="1" applyProtection="1"/>
    <xf numFmtId="43" fontId="47" fillId="3" borderId="27" xfId="17905" applyNumberFormat="1" applyFont="1" applyFill="1" applyBorder="1" applyProtection="1"/>
    <xf numFmtId="5" fontId="47" fillId="0" borderId="27" xfId="0" applyNumberFormat="1" applyFont="1" applyBorder="1" applyProtection="1"/>
    <xf numFmtId="5" fontId="27" fillId="0" borderId="204" xfId="18723" applyNumberFormat="1" applyFont="1" applyBorder="1" applyProtection="1">
      <protection locked="0"/>
    </xf>
    <xf numFmtId="5" fontId="27" fillId="0" borderId="205" xfId="18723" applyNumberFormat="1" applyFont="1" applyBorder="1" applyProtection="1">
      <protection locked="0"/>
    </xf>
    <xf numFmtId="5" fontId="27" fillId="0" borderId="206" xfId="18723" applyNumberFormat="1" applyFont="1" applyBorder="1"/>
    <xf numFmtId="5" fontId="27" fillId="0" borderId="207" xfId="18723" applyNumberFormat="1" applyFont="1" applyBorder="1"/>
    <xf numFmtId="37" fontId="27" fillId="0" borderId="208" xfId="0" applyNumberFormat="1" applyFont="1" applyBorder="1" applyProtection="1"/>
    <xf numFmtId="37" fontId="27" fillId="0" borderId="209" xfId="0" applyNumberFormat="1" applyFont="1" applyBorder="1" applyProtection="1"/>
    <xf numFmtId="37" fontId="27" fillId="0" borderId="202" xfId="0" applyNumberFormat="1" applyFont="1" applyBorder="1" applyProtection="1"/>
    <xf numFmtId="37" fontId="19" fillId="3" borderId="211" xfId="0" applyNumberFormat="1" applyFont="1" applyFill="1" applyBorder="1" applyProtection="1"/>
    <xf numFmtId="37" fontId="19" fillId="3" borderId="203" xfId="0" applyNumberFormat="1" applyFont="1" applyFill="1" applyBorder="1" applyProtection="1"/>
    <xf numFmtId="37" fontId="87" fillId="0" borderId="18" xfId="0" applyNumberFormat="1" applyFont="1" applyBorder="1" applyProtection="1">
      <protection locked="0"/>
    </xf>
    <xf numFmtId="37" fontId="87" fillId="0" borderId="0" xfId="0" applyNumberFormat="1" applyFont="1" applyProtection="1">
      <protection locked="0"/>
    </xf>
    <xf numFmtId="37" fontId="87" fillId="0" borderId="18" xfId="0" applyNumberFormat="1" applyFont="1" applyBorder="1" applyAlignment="1" applyProtection="1">
      <alignment horizontal="center"/>
      <protection locked="0"/>
    </xf>
    <xf numFmtId="5" fontId="87" fillId="0" borderId="181" xfId="0" applyNumberFormat="1" applyFont="1" applyBorder="1" applyProtection="1">
      <protection locked="0"/>
    </xf>
    <xf numFmtId="37" fontId="87" fillId="0" borderId="181" xfId="0" applyNumberFormat="1" applyFont="1" applyBorder="1" applyProtection="1">
      <protection locked="0"/>
    </xf>
    <xf numFmtId="37" fontId="82" fillId="0" borderId="181" xfId="0" applyNumberFormat="1" applyFont="1" applyBorder="1" applyProtection="1">
      <protection locked="0"/>
    </xf>
    <xf numFmtId="5" fontId="27" fillId="0" borderId="213" xfId="0" applyNumberFormat="1" applyFont="1" applyBorder="1" applyProtection="1"/>
    <xf numFmtId="37" fontId="87" fillId="0" borderId="7" xfId="0" applyNumberFormat="1" applyFont="1" applyBorder="1" applyProtection="1">
      <protection locked="0"/>
    </xf>
    <xf numFmtId="10" fontId="87" fillId="0" borderId="195" xfId="0" applyNumberFormat="1" applyFont="1" applyBorder="1" applyProtection="1">
      <protection locked="0"/>
    </xf>
    <xf numFmtId="280" fontId="21" fillId="0" borderId="0" xfId="0" applyNumberFormat="1" applyFont="1" applyProtection="1">
      <protection locked="0"/>
    </xf>
    <xf numFmtId="280" fontId="21" fillId="0" borderId="35" xfId="0" applyNumberFormat="1" applyFont="1" applyBorder="1" applyProtection="1">
      <protection locked="0"/>
    </xf>
    <xf numFmtId="280" fontId="21" fillId="0" borderId="21" xfId="0" applyNumberFormat="1" applyFont="1" applyBorder="1" applyProtection="1">
      <protection locked="0"/>
    </xf>
    <xf numFmtId="280" fontId="21" fillId="0" borderId="7" xfId="0" applyNumberFormat="1" applyFont="1" applyBorder="1" applyProtection="1">
      <protection locked="0"/>
    </xf>
    <xf numFmtId="280" fontId="27" fillId="0" borderId="0" xfId="17905" applyNumberFormat="1" applyFont="1" applyProtection="1">
      <protection locked="0"/>
    </xf>
    <xf numFmtId="280" fontId="27" fillId="0" borderId="21" xfId="17905" applyNumberFormat="1" applyFont="1" applyBorder="1" applyProtection="1">
      <protection locked="0"/>
    </xf>
    <xf numFmtId="280" fontId="27" fillId="0" borderId="6" xfId="17905" applyNumberFormat="1" applyFont="1" applyBorder="1" applyProtection="1">
      <protection locked="0"/>
    </xf>
    <xf numFmtId="37" fontId="19" fillId="0" borderId="208" xfId="0" applyNumberFormat="1" applyFont="1" applyFill="1" applyBorder="1" applyProtection="1"/>
    <xf numFmtId="37" fontId="19" fillId="0" borderId="195" xfId="0" applyNumberFormat="1" applyFont="1" applyFill="1" applyBorder="1" applyProtection="1"/>
    <xf numFmtId="37" fontId="19" fillId="0" borderId="198" xfId="0" applyNumberFormat="1" applyFont="1" applyFill="1" applyBorder="1" applyProtection="1"/>
    <xf numFmtId="37" fontId="19" fillId="0" borderId="195" xfId="0" applyNumberFormat="1" applyFont="1" applyFill="1" applyBorder="1"/>
    <xf numFmtId="37" fontId="19" fillId="0" borderId="198" xfId="0" applyNumberFormat="1" applyFont="1" applyFill="1" applyBorder="1"/>
    <xf numFmtId="37" fontId="19" fillId="0" borderId="195" xfId="0" applyNumberFormat="1" applyFont="1" applyFill="1" applyBorder="1" applyAlignment="1" applyProtection="1">
      <alignment horizontal="right"/>
    </xf>
    <xf numFmtId="37" fontId="19" fillId="0" borderId="208" xfId="0" applyNumberFormat="1" applyFont="1" applyFill="1" applyBorder="1" applyAlignment="1" applyProtection="1">
      <alignment horizontal="right"/>
    </xf>
    <xf numFmtId="37" fontId="19" fillId="0" borderId="214" xfId="0" applyNumberFormat="1" applyFont="1" applyFill="1" applyBorder="1" applyAlignment="1" applyProtection="1">
      <alignment horizontal="right"/>
    </xf>
    <xf numFmtId="37" fontId="19" fillId="0" borderId="215" xfId="0" applyNumberFormat="1" applyFont="1" applyFill="1" applyBorder="1" applyAlignment="1" applyProtection="1">
      <alignment horizontal="right"/>
    </xf>
    <xf numFmtId="37" fontId="19" fillId="0" borderId="198" xfId="0" applyNumberFormat="1" applyFont="1" applyFill="1" applyBorder="1" applyAlignment="1" applyProtection="1">
      <alignment horizontal="right"/>
    </xf>
    <xf numFmtId="5" fontId="19" fillId="0" borderId="195" xfId="0" applyNumberFormat="1" applyFont="1" applyFill="1" applyBorder="1" applyAlignment="1" applyProtection="1">
      <alignment horizontal="right"/>
    </xf>
    <xf numFmtId="5" fontId="19" fillId="0" borderId="208" xfId="0" applyNumberFormat="1" applyFont="1" applyFill="1" applyBorder="1" applyAlignment="1" applyProtection="1">
      <alignment horizontal="right"/>
    </xf>
    <xf numFmtId="5" fontId="19" fillId="0" borderId="186" xfId="0" applyNumberFormat="1" applyFont="1" applyFill="1" applyBorder="1" applyAlignment="1" applyProtection="1">
      <alignment horizontal="right"/>
    </xf>
    <xf numFmtId="5" fontId="19" fillId="0" borderId="213" xfId="0" applyNumberFormat="1" applyFont="1" applyFill="1" applyBorder="1" applyAlignment="1" applyProtection="1">
      <alignment horizontal="right"/>
    </xf>
    <xf numFmtId="5" fontId="19" fillId="0" borderId="195" xfId="0" applyNumberFormat="1" applyFont="1" applyFill="1" applyBorder="1" applyProtection="1"/>
    <xf numFmtId="5" fontId="19" fillId="0" borderId="208" xfId="0" applyNumberFormat="1" applyFont="1" applyFill="1" applyBorder="1" applyProtection="1"/>
    <xf numFmtId="5" fontId="19" fillId="0" borderId="198" xfId="0" applyNumberFormat="1" applyFont="1" applyFill="1" applyBorder="1" applyProtection="1"/>
    <xf numFmtId="280" fontId="19" fillId="0" borderId="42" xfId="17905" applyNumberFormat="1" applyFont="1" applyFill="1" applyBorder="1" applyProtection="1">
      <protection locked="0"/>
    </xf>
    <xf numFmtId="280" fontId="19" fillId="0" borderId="30" xfId="17905" applyNumberFormat="1" applyFont="1" applyFill="1" applyBorder="1" applyProtection="1">
      <protection locked="0"/>
    </xf>
    <xf numFmtId="280" fontId="19" fillId="0" borderId="38" xfId="17905" applyNumberFormat="1" applyFont="1" applyFill="1" applyBorder="1" applyProtection="1"/>
    <xf numFmtId="280" fontId="19" fillId="0" borderId="17" xfId="17905" applyNumberFormat="1" applyFont="1" applyFill="1" applyBorder="1" applyProtection="1"/>
    <xf numFmtId="37" fontId="27" fillId="0" borderId="191" xfId="0" applyNumberFormat="1" applyFont="1" applyFill="1" applyBorder="1"/>
    <xf numFmtId="5" fontId="27" fillId="0" borderId="216" xfId="0" applyNumberFormat="1" applyFont="1" applyFill="1" applyBorder="1"/>
    <xf numFmtId="37" fontId="27" fillId="0" borderId="195" xfId="0" applyNumberFormat="1" applyFont="1" applyFill="1" applyBorder="1" applyProtection="1"/>
    <xf numFmtId="37" fontId="27" fillId="0" borderId="217" xfId="0" applyNumberFormat="1" applyFont="1" applyFill="1" applyBorder="1" applyProtection="1"/>
    <xf numFmtId="5" fontId="27" fillId="0" borderId="196" xfId="0" applyNumberFormat="1" applyFont="1" applyFill="1" applyBorder="1" applyProtection="1"/>
    <xf numFmtId="5" fontId="27" fillId="0" borderId="197" xfId="0" applyNumberFormat="1" applyFont="1" applyFill="1" applyBorder="1" applyProtection="1"/>
    <xf numFmtId="280" fontId="27" fillId="12" borderId="35" xfId="17905" applyNumberFormat="1" applyFont="1" applyFill="1" applyBorder="1" applyProtection="1"/>
    <xf numFmtId="280" fontId="21" fillId="12" borderId="35" xfId="17905" applyNumberFormat="1" applyFont="1" applyFill="1" applyBorder="1" applyProtection="1">
      <protection locked="0"/>
    </xf>
    <xf numFmtId="280" fontId="21" fillId="12" borderId="23" xfId="17905" applyNumberFormat="1" applyFont="1" applyFill="1" applyBorder="1" applyProtection="1">
      <protection locked="0"/>
    </xf>
    <xf numFmtId="280" fontId="27" fillId="12" borderId="23" xfId="17905" applyNumberFormat="1" applyFont="1" applyFill="1" applyBorder="1" applyProtection="1"/>
    <xf numFmtId="280" fontId="27" fillId="12" borderId="22" xfId="17905" applyNumberFormat="1" applyFont="1" applyFill="1" applyBorder="1" applyProtection="1"/>
    <xf numFmtId="280" fontId="27" fillId="0" borderId="23" xfId="17905" applyNumberFormat="1" applyFont="1" applyFill="1" applyBorder="1" applyProtection="1"/>
    <xf numFmtId="280" fontId="27" fillId="0" borderId="38" xfId="17905" applyNumberFormat="1" applyFont="1" applyBorder="1" applyProtection="1"/>
    <xf numFmtId="280" fontId="27" fillId="0" borderId="20" xfId="17905" applyNumberFormat="1" applyFont="1" applyBorder="1" applyProtection="1"/>
    <xf numFmtId="176" fontId="27" fillId="0" borderId="35" xfId="19628" applyNumberFormat="1" applyFont="1" applyFill="1" applyBorder="1" applyProtection="1"/>
    <xf numFmtId="43" fontId="27" fillId="0" borderId="23" xfId="17905" applyFont="1" applyBorder="1" applyProtection="1">
      <protection locked="0"/>
    </xf>
    <xf numFmtId="43" fontId="34" fillId="0" borderId="0" xfId="17905" applyFont="1"/>
    <xf numFmtId="0" fontId="28" fillId="0" borderId="0" xfId="0" applyFont="1" applyFill="1" applyProtection="1"/>
    <xf numFmtId="43" fontId="27" fillId="0" borderId="0" xfId="17905" applyFont="1" applyFill="1" applyProtection="1"/>
    <xf numFmtId="172" fontId="27" fillId="0" borderId="0" xfId="0" applyNumberFormat="1" applyFont="1" applyFill="1" applyProtection="1"/>
    <xf numFmtId="173" fontId="27" fillId="0" borderId="0" xfId="0" applyNumberFormat="1" applyFont="1" applyFill="1" applyProtection="1"/>
    <xf numFmtId="168" fontId="27" fillId="0" borderId="0" xfId="0" applyNumberFormat="1" applyFont="1" applyFill="1" applyProtection="1"/>
    <xf numFmtId="166" fontId="27" fillId="0" borderId="0" xfId="0" applyNumberFormat="1" applyFont="1" applyFill="1" applyProtection="1"/>
    <xf numFmtId="0" fontId="27" fillId="0" borderId="0" xfId="0" applyFont="1" applyProtection="1">
      <protection locked="0"/>
    </xf>
    <xf numFmtId="280" fontId="27" fillId="0" borderId="7" xfId="17905" applyNumberFormat="1" applyFont="1" applyBorder="1" applyAlignment="1" applyProtection="1">
      <alignment vertical="top"/>
      <protection locked="0"/>
    </xf>
    <xf numFmtId="1" fontId="27" fillId="0" borderId="33" xfId="17905" applyNumberFormat="1" applyFont="1" applyBorder="1" applyProtection="1"/>
    <xf numFmtId="280" fontId="27" fillId="0" borderId="27" xfId="17905" applyNumberFormat="1" applyFont="1" applyBorder="1" applyProtection="1"/>
    <xf numFmtId="0" fontId="27" fillId="0" borderId="219" xfId="0" applyFont="1" applyBorder="1" applyAlignment="1" applyProtection="1">
      <alignment horizontal="center"/>
    </xf>
    <xf numFmtId="37" fontId="0" fillId="0" borderId="0" xfId="0" applyNumberFormat="1" applyFill="1" applyProtection="1"/>
    <xf numFmtId="280" fontId="270" fillId="0" borderId="0" xfId="17905" applyNumberFormat="1" applyFont="1" applyFill="1" applyBorder="1" applyProtection="1"/>
    <xf numFmtId="280" fontId="32" fillId="0" borderId="0" xfId="0" applyNumberFormat="1" applyFont="1" applyAlignment="1">
      <alignment horizontal="centerContinuous"/>
    </xf>
    <xf numFmtId="37" fontId="27" fillId="0" borderId="0" xfId="0" applyNumberFormat="1" applyFont="1"/>
    <xf numFmtId="14" fontId="87" fillId="0" borderId="18" xfId="0" quotePrefix="1" applyNumberFormat="1" applyFont="1" applyBorder="1" applyAlignment="1" applyProtection="1">
      <alignment horizontal="right"/>
      <protection locked="0"/>
    </xf>
    <xf numFmtId="0" fontId="0" fillId="0" borderId="0" xfId="0" applyFill="1" applyBorder="1" applyAlignment="1"/>
    <xf numFmtId="2" fontId="0" fillId="0" borderId="7" xfId="17905" applyNumberFormat="1" applyFont="1" applyBorder="1"/>
    <xf numFmtId="2" fontId="0" fillId="0" borderId="7" xfId="0" applyNumberFormat="1" applyBorder="1"/>
    <xf numFmtId="280" fontId="28" fillId="0" borderId="0" xfId="17905" applyNumberFormat="1" applyFont="1" applyAlignment="1" applyProtection="1">
      <alignment horizontal="right"/>
    </xf>
    <xf numFmtId="280" fontId="28" fillId="0" borderId="0" xfId="17905" applyNumberFormat="1" applyFont="1" applyAlignment="1">
      <alignment horizontal="right"/>
    </xf>
    <xf numFmtId="280" fontId="0" fillId="0" borderId="22" xfId="17905" applyNumberFormat="1" applyFont="1" applyBorder="1"/>
    <xf numFmtId="280" fontId="27" fillId="0" borderId="21" xfId="17905" applyNumberFormat="1" applyFont="1" applyFill="1" applyBorder="1" applyProtection="1"/>
    <xf numFmtId="280" fontId="27" fillId="0" borderId="0" xfId="17905" applyNumberFormat="1" applyFont="1" applyAlignment="1" applyProtection="1">
      <alignment horizontal="center"/>
    </xf>
    <xf numFmtId="280" fontId="27" fillId="0" borderId="50" xfId="17905" applyNumberFormat="1" applyFont="1" applyBorder="1" applyAlignment="1" applyProtection="1">
      <alignment horizontal="center"/>
    </xf>
    <xf numFmtId="280" fontId="27" fillId="0" borderId="21" xfId="17905" applyNumberFormat="1" applyFont="1" applyBorder="1" applyAlignment="1" applyProtection="1">
      <alignment horizontal="center"/>
    </xf>
    <xf numFmtId="280" fontId="27" fillId="0" borderId="49" xfId="17905" applyNumberFormat="1" applyFont="1" applyBorder="1" applyAlignment="1" applyProtection="1">
      <alignment horizontal="center"/>
    </xf>
    <xf numFmtId="0" fontId="0" fillId="0" borderId="191" xfId="0" applyBorder="1"/>
    <xf numFmtId="37" fontId="27" fillId="0" borderId="17" xfId="0" applyNumberFormat="1" applyFont="1" applyFill="1" applyBorder="1" applyProtection="1"/>
    <xf numFmtId="37" fontId="27" fillId="0" borderId="23" xfId="0" applyNumberFormat="1" applyFont="1" applyFill="1" applyBorder="1" applyProtection="1"/>
    <xf numFmtId="0" fontId="32" fillId="0" borderId="0" xfId="0" applyFont="1" applyFill="1" applyAlignment="1">
      <alignment horizontal="centerContinuous"/>
    </xf>
    <xf numFmtId="0" fontId="28" fillId="0" borderId="18" xfId="0" applyFont="1" applyFill="1" applyBorder="1" applyAlignment="1">
      <alignment horizontal="centerContinuous"/>
    </xf>
    <xf numFmtId="280" fontId="0" fillId="0" borderId="35" xfId="17905" applyNumberFormat="1" applyFont="1" applyFill="1" applyBorder="1"/>
    <xf numFmtId="0" fontId="27" fillId="0" borderId="0" xfId="0" applyFont="1" applyAlignment="1">
      <alignment horizontal="center"/>
    </xf>
    <xf numFmtId="0" fontId="0" fillId="0" borderId="180" xfId="0" applyBorder="1"/>
    <xf numFmtId="280" fontId="27" fillId="0" borderId="17" xfId="17905" applyNumberFormat="1" applyFont="1" applyBorder="1" applyAlignment="1" applyProtection="1">
      <alignment horizontal="center"/>
      <protection locked="0"/>
    </xf>
    <xf numFmtId="280" fontId="27" fillId="0" borderId="17" xfId="17905" applyNumberFormat="1" applyFont="1" applyBorder="1" applyAlignment="1">
      <alignment horizontal="center"/>
    </xf>
    <xf numFmtId="280" fontId="27" fillId="0" borderId="23" xfId="17905" applyNumberFormat="1" applyFont="1" applyBorder="1" applyAlignment="1" applyProtection="1">
      <alignment horizontal="right"/>
      <protection locked="0"/>
    </xf>
    <xf numFmtId="280" fontId="27" fillId="0" borderId="30" xfId="17905" applyNumberFormat="1" applyFont="1" applyBorder="1" applyAlignment="1" applyProtection="1">
      <alignment horizontal="right"/>
      <protection locked="0"/>
    </xf>
    <xf numFmtId="280" fontId="27" fillId="0" borderId="33" xfId="17905" applyNumberFormat="1" applyFont="1" applyBorder="1" applyAlignment="1" applyProtection="1">
      <alignment horizontal="right"/>
      <protection locked="0"/>
    </xf>
    <xf numFmtId="280" fontId="27" fillId="0" borderId="33" xfId="17905" applyNumberFormat="1" applyFont="1" applyBorder="1" applyProtection="1">
      <protection locked="0"/>
    </xf>
    <xf numFmtId="280" fontId="27" fillId="0" borderId="23" xfId="17905" applyNumberFormat="1" applyFont="1" applyBorder="1" applyAlignment="1" applyProtection="1">
      <alignment horizontal="center"/>
      <protection locked="0"/>
    </xf>
    <xf numFmtId="0" fontId="43" fillId="0" borderId="0" xfId="0" applyFont="1" applyFill="1" applyAlignment="1">
      <alignment horizontal="center"/>
    </xf>
    <xf numFmtId="0" fontId="43" fillId="0" borderId="0" xfId="0" applyFont="1" applyFill="1"/>
    <xf numFmtId="0" fontId="37" fillId="0" borderId="7" xfId="0" applyFont="1" applyFill="1" applyBorder="1" applyAlignment="1">
      <alignment horizontal="center"/>
    </xf>
    <xf numFmtId="0" fontId="0" fillId="0" borderId="7" xfId="0" applyFill="1" applyBorder="1" applyAlignment="1">
      <alignment horizontal="center"/>
    </xf>
    <xf numFmtId="0" fontId="27" fillId="0" borderId="21" xfId="0" applyFont="1" applyBorder="1" applyProtection="1">
      <protection locked="0"/>
    </xf>
    <xf numFmtId="37" fontId="27" fillId="0" borderId="35" xfId="0" applyNumberFormat="1" applyFont="1" applyBorder="1" applyProtection="1">
      <protection locked="0"/>
    </xf>
    <xf numFmtId="37" fontId="27" fillId="0" borderId="22" xfId="0" applyNumberFormat="1" applyFont="1" applyBorder="1" applyProtection="1">
      <protection locked="0"/>
    </xf>
    <xf numFmtId="0" fontId="27" fillId="0" borderId="21" xfId="0" applyFont="1" applyBorder="1" applyAlignment="1" applyProtection="1">
      <alignment horizontal="left"/>
      <protection locked="0"/>
    </xf>
    <xf numFmtId="280" fontId="27" fillId="0" borderId="22" xfId="17905" applyNumberFormat="1" applyFont="1" applyBorder="1" applyProtection="1">
      <protection locked="0"/>
    </xf>
    <xf numFmtId="280" fontId="27" fillId="0" borderId="21" xfId="17905" quotePrefix="1" applyNumberFormat="1" applyFont="1" applyBorder="1" applyAlignment="1" applyProtection="1">
      <alignment horizontal="center"/>
    </xf>
    <xf numFmtId="0" fontId="0" fillId="7" borderId="237" xfId="0" applyFill="1" applyBorder="1"/>
    <xf numFmtId="280" fontId="0" fillId="7" borderId="181" xfId="17905" applyNumberFormat="1" applyFont="1" applyFill="1" applyBorder="1" applyProtection="1"/>
    <xf numFmtId="0" fontId="27" fillId="0" borderId="0" xfId="28581" applyFont="1" applyProtection="1">
      <protection locked="0"/>
    </xf>
    <xf numFmtId="176" fontId="27" fillId="0" borderId="23" xfId="19628" applyNumberFormat="1" applyFont="1" applyFill="1" applyBorder="1" applyProtection="1">
      <protection locked="0"/>
    </xf>
    <xf numFmtId="280" fontId="27" fillId="0" borderId="23" xfId="17905" applyNumberFormat="1" applyFont="1" applyFill="1" applyBorder="1" applyProtection="1">
      <protection locked="0"/>
    </xf>
    <xf numFmtId="37" fontId="27" fillId="0" borderId="180" xfId="18130" applyNumberFormat="1" applyFont="1" applyBorder="1" applyProtection="1"/>
    <xf numFmtId="0" fontId="27" fillId="0" borderId="23" xfId="0" applyFont="1" applyBorder="1" applyProtection="1">
      <protection locked="0"/>
    </xf>
    <xf numFmtId="0" fontId="29" fillId="0" borderId="23" xfId="5608" applyFont="1" applyBorder="1" applyProtection="1">
      <protection locked="0"/>
    </xf>
    <xf numFmtId="37" fontId="27" fillId="0" borderId="23" xfId="5608" applyNumberFormat="1" applyFont="1" applyBorder="1" applyProtection="1">
      <protection locked="0"/>
    </xf>
    <xf numFmtId="0" fontId="27" fillId="0" borderId="23" xfId="5608" applyFont="1" applyBorder="1" applyProtection="1">
      <protection locked="0"/>
    </xf>
    <xf numFmtId="0" fontId="27" fillId="0" borderId="23" xfId="5608" applyFont="1" applyBorder="1" applyAlignment="1" applyProtection="1">
      <alignment horizontal="center"/>
      <protection locked="0"/>
    </xf>
    <xf numFmtId="5" fontId="27" fillId="0" borderId="23" xfId="5608" applyNumberFormat="1" applyFont="1" applyBorder="1" applyProtection="1">
      <protection locked="0"/>
    </xf>
    <xf numFmtId="37" fontId="27" fillId="0" borderId="23" xfId="5134" applyNumberFormat="1" applyFont="1" applyBorder="1" applyProtection="1">
      <protection locked="0"/>
    </xf>
    <xf numFmtId="0" fontId="29" fillId="0" borderId="23" xfId="0" applyFont="1" applyBorder="1" applyProtection="1">
      <protection locked="0"/>
    </xf>
    <xf numFmtId="5" fontId="27" fillId="0" borderId="23" xfId="0" applyNumberFormat="1" applyFont="1" applyBorder="1" applyProtection="1">
      <protection locked="0"/>
    </xf>
    <xf numFmtId="0" fontId="27" fillId="0" borderId="23" xfId="0" applyFont="1" applyBorder="1" applyAlignment="1" applyProtection="1">
      <alignment horizontal="center"/>
      <protection locked="0"/>
    </xf>
    <xf numFmtId="37" fontId="27" fillId="0" borderId="30" xfId="0" applyNumberFormat="1" applyFont="1" applyBorder="1" applyProtection="1">
      <protection locked="0"/>
    </xf>
    <xf numFmtId="37" fontId="27" fillId="0" borderId="12" xfId="0" applyNumberFormat="1" applyFont="1" applyBorder="1" applyProtection="1">
      <protection locked="0"/>
    </xf>
    <xf numFmtId="0" fontId="27" fillId="0" borderId="24" xfId="0" applyFont="1" applyBorder="1" applyAlignment="1" applyProtection="1">
      <alignment horizontal="center"/>
      <protection locked="0"/>
    </xf>
    <xf numFmtId="37" fontId="27" fillId="0" borderId="33" xfId="0" applyNumberFormat="1" applyFont="1" applyBorder="1" applyProtection="1">
      <protection locked="0"/>
    </xf>
    <xf numFmtId="37" fontId="27" fillId="0" borderId="31" xfId="0" applyNumberFormat="1" applyFont="1" applyBorder="1" applyProtection="1">
      <protection locked="0"/>
    </xf>
    <xf numFmtId="37" fontId="27" fillId="0" borderId="17" xfId="0" applyNumberFormat="1" applyFont="1" applyBorder="1" applyProtection="1">
      <protection locked="0"/>
    </xf>
    <xf numFmtId="37" fontId="27" fillId="0" borderId="27" xfId="0" applyNumberFormat="1" applyFont="1" applyBorder="1" applyProtection="1">
      <protection locked="0"/>
    </xf>
    <xf numFmtId="37" fontId="27" fillId="0" borderId="0" xfId="0" applyNumberFormat="1" applyFont="1" applyProtection="1">
      <protection locked="0"/>
    </xf>
    <xf numFmtId="37" fontId="27" fillId="0" borderId="0" xfId="0" applyNumberFormat="1" applyFont="1" applyAlignment="1" applyProtection="1">
      <alignment horizontal="centerContinuous"/>
      <protection locked="0"/>
    </xf>
    <xf numFmtId="0" fontId="27" fillId="0" borderId="38" xfId="0" applyFont="1" applyBorder="1" applyProtection="1">
      <protection locked="0"/>
    </xf>
    <xf numFmtId="0" fontId="27" fillId="0" borderId="23" xfId="0" applyFont="1" applyFill="1" applyBorder="1" applyProtection="1">
      <protection locked="0"/>
    </xf>
    <xf numFmtId="5" fontId="27" fillId="0" borderId="23" xfId="0" applyNumberFormat="1" applyFont="1" applyFill="1" applyBorder="1" applyProtection="1">
      <protection locked="0"/>
    </xf>
    <xf numFmtId="37" fontId="27" fillId="0" borderId="23" xfId="0" applyNumberFormat="1" applyFont="1" applyFill="1" applyBorder="1" applyProtection="1">
      <protection locked="0"/>
    </xf>
    <xf numFmtId="0" fontId="27" fillId="0" borderId="0" xfId="0" applyFont="1" applyFill="1" applyProtection="1">
      <protection locked="0"/>
    </xf>
    <xf numFmtId="0" fontId="27" fillId="0" borderId="7" xfId="0" applyFont="1" applyFill="1" applyBorder="1" applyProtection="1">
      <protection locked="0"/>
    </xf>
    <xf numFmtId="37" fontId="8" fillId="0" borderId="238" xfId="18130" applyNumberFormat="1" applyFont="1" applyBorder="1" applyProtection="1"/>
    <xf numFmtId="37" fontId="8" fillId="0" borderId="239" xfId="18130" applyNumberFormat="1" applyFont="1" applyBorder="1" applyProtection="1"/>
    <xf numFmtId="0" fontId="9" fillId="0" borderId="180" xfId="0" applyFont="1" applyBorder="1" applyProtection="1">
      <protection locked="0"/>
    </xf>
    <xf numFmtId="0" fontId="9" fillId="0" borderId="52" xfId="0" applyFont="1" applyBorder="1" applyProtection="1">
      <protection locked="0"/>
    </xf>
    <xf numFmtId="0" fontId="30" fillId="0" borderId="6" xfId="0" applyFont="1" applyBorder="1" applyAlignment="1">
      <alignment horizontal="center"/>
    </xf>
    <xf numFmtId="0" fontId="0" fillId="0" borderId="181" xfId="0" applyBorder="1" applyAlignment="1">
      <alignment horizontal="center"/>
    </xf>
    <xf numFmtId="0" fontId="30" fillId="0" borderId="181" xfId="0" applyFont="1" applyBorder="1" applyAlignment="1">
      <alignment horizontal="center"/>
    </xf>
    <xf numFmtId="0" fontId="0" fillId="0" borderId="240" xfId="0" applyBorder="1"/>
    <xf numFmtId="0" fontId="0" fillId="0" borderId="241" xfId="0" applyBorder="1"/>
    <xf numFmtId="0" fontId="0" fillId="0" borderId="237" xfId="0" applyBorder="1"/>
    <xf numFmtId="0" fontId="0" fillId="0" borderId="0" xfId="0" applyBorder="1" applyAlignment="1">
      <alignment horizontal="centerContinuous"/>
    </xf>
    <xf numFmtId="0" fontId="0" fillId="0" borderId="20" xfId="0" applyBorder="1"/>
    <xf numFmtId="0" fontId="27" fillId="0" borderId="6" xfId="0" applyFont="1" applyBorder="1" applyAlignment="1" applyProtection="1">
      <alignment horizontal="center"/>
      <protection locked="0"/>
    </xf>
    <xf numFmtId="0" fontId="107" fillId="0" borderId="6" xfId="0" applyFont="1" applyBorder="1" applyProtection="1">
      <protection locked="0"/>
    </xf>
    <xf numFmtId="0" fontId="0" fillId="0" borderId="242" xfId="0" applyBorder="1"/>
    <xf numFmtId="0" fontId="30" fillId="0" borderId="191" xfId="0" applyFont="1" applyBorder="1" applyAlignment="1">
      <alignment horizontal="centerContinuous"/>
    </xf>
    <xf numFmtId="0" fontId="9" fillId="0" borderId="191" xfId="0" applyFont="1" applyBorder="1" applyProtection="1">
      <protection locked="0"/>
    </xf>
    <xf numFmtId="0" fontId="9" fillId="0" borderId="25" xfId="0" applyFont="1" applyBorder="1" applyProtection="1">
      <protection locked="0"/>
    </xf>
    <xf numFmtId="0" fontId="0" fillId="0" borderId="243" xfId="0" applyBorder="1"/>
    <xf numFmtId="0" fontId="0" fillId="0" borderId="180" xfId="0" applyBorder="1" applyAlignment="1">
      <alignment horizontal="center"/>
    </xf>
    <xf numFmtId="0" fontId="30" fillId="0" borderId="180" xfId="0" applyFont="1" applyBorder="1" applyAlignment="1">
      <alignment horizontal="center"/>
    </xf>
    <xf numFmtId="0" fontId="0" fillId="0" borderId="38" xfId="0" applyBorder="1"/>
    <xf numFmtId="280" fontId="27" fillId="0" borderId="0" xfId="0" applyNumberFormat="1" applyFont="1"/>
    <xf numFmtId="0" fontId="27" fillId="0" borderId="8" xfId="0" applyFont="1" applyBorder="1" applyAlignment="1">
      <alignment horizontal="left" indent="13"/>
    </xf>
    <xf numFmtId="280" fontId="0" fillId="0" borderId="244" xfId="17905" applyNumberFormat="1" applyFont="1" applyBorder="1" applyProtection="1"/>
    <xf numFmtId="0" fontId="27" fillId="0" borderId="0" xfId="0" applyFont="1" applyAlignment="1">
      <alignment horizontal="center"/>
    </xf>
    <xf numFmtId="0" fontId="45" fillId="0" borderId="0" xfId="0" applyFont="1" applyAlignment="1" applyProtection="1">
      <alignment wrapText="1"/>
      <protection locked="0"/>
    </xf>
    <xf numFmtId="0" fontId="27" fillId="0" borderId="0" xfId="0" applyFont="1" applyBorder="1" applyAlignment="1">
      <alignment horizontal="centerContinuous"/>
    </xf>
    <xf numFmtId="37" fontId="27" fillId="0" borderId="0" xfId="0" applyNumberFormat="1" applyFont="1" applyFill="1" applyBorder="1" applyProtection="1"/>
    <xf numFmtId="37" fontId="27" fillId="0" borderId="18" xfId="0" applyNumberFormat="1" applyFont="1" applyFill="1" applyBorder="1" applyProtection="1"/>
    <xf numFmtId="43" fontId="27" fillId="0" borderId="30" xfId="17905" applyFont="1" applyBorder="1" applyAlignment="1" applyProtection="1">
      <alignment horizontal="right"/>
      <protection locked="0"/>
    </xf>
    <xf numFmtId="43" fontId="27" fillId="0" borderId="23" xfId="17905" applyFont="1" applyBorder="1" applyAlignment="1" applyProtection="1">
      <alignment horizontal="right"/>
    </xf>
    <xf numFmtId="43" fontId="27" fillId="0" borderId="31" xfId="17905" applyFont="1" applyBorder="1" applyAlignment="1" applyProtection="1">
      <alignment horizontal="right"/>
    </xf>
    <xf numFmtId="43" fontId="27" fillId="0" borderId="0" xfId="17905" applyFont="1" applyAlignment="1">
      <alignment horizontal="right"/>
    </xf>
    <xf numFmtId="43" fontId="27" fillId="0" borderId="18" xfId="17905" applyFont="1" applyBorder="1"/>
    <xf numFmtId="43" fontId="27" fillId="0" borderId="27" xfId="17905" applyFont="1" applyBorder="1"/>
    <xf numFmtId="43" fontId="27" fillId="0" borderId="7" xfId="17905" applyFont="1" applyBorder="1" applyAlignment="1">
      <alignment horizontal="center"/>
    </xf>
    <xf numFmtId="43" fontId="27" fillId="0" borderId="27" xfId="17905" applyFont="1" applyBorder="1" applyAlignment="1">
      <alignment horizontal="center"/>
    </xf>
    <xf numFmtId="0" fontId="27" fillId="0" borderId="32" xfId="0" applyFont="1" applyBorder="1"/>
    <xf numFmtId="43" fontId="27" fillId="0" borderId="33" xfId="17905" applyFont="1" applyBorder="1" applyProtection="1">
      <protection locked="0"/>
    </xf>
    <xf numFmtId="43" fontId="27" fillId="0" borderId="24" xfId="17905" applyFont="1" applyBorder="1"/>
    <xf numFmtId="43" fontId="27" fillId="0" borderId="34" xfId="17905" applyFont="1" applyBorder="1" applyProtection="1"/>
    <xf numFmtId="43" fontId="27" fillId="0" borderId="0" xfId="17905" applyFont="1" applyProtection="1">
      <protection locked="0"/>
    </xf>
    <xf numFmtId="43" fontId="27" fillId="0" borderId="0" xfId="17905" applyFont="1" applyAlignment="1" applyProtection="1">
      <alignment horizontal="left" wrapText="1"/>
      <protection locked="0"/>
    </xf>
    <xf numFmtId="43" fontId="27" fillId="0" borderId="8" xfId="17905" applyFont="1" applyBorder="1" applyProtection="1">
      <protection locked="0"/>
    </xf>
    <xf numFmtId="43" fontId="27" fillId="0" borderId="8" xfId="17905" applyFont="1" applyBorder="1"/>
    <xf numFmtId="43" fontId="27" fillId="0" borderId="9" xfId="17905" applyFont="1" applyBorder="1"/>
    <xf numFmtId="43" fontId="27" fillId="0" borderId="23" xfId="17905" applyFont="1" applyBorder="1" applyAlignment="1" applyProtection="1">
      <alignment horizontal="center"/>
      <protection locked="0"/>
    </xf>
    <xf numFmtId="43" fontId="27" fillId="0" borderId="17" xfId="17905" applyFont="1" applyBorder="1" applyAlignment="1" applyProtection="1">
      <alignment horizontal="center"/>
      <protection locked="0"/>
    </xf>
    <xf numFmtId="43" fontId="27" fillId="0" borderId="23" xfId="17905" applyFont="1" applyBorder="1" applyAlignment="1" applyProtection="1">
      <alignment horizontal="left" wrapText="1"/>
      <protection locked="0"/>
    </xf>
    <xf numFmtId="43" fontId="27" fillId="0" borderId="35" xfId="17905" applyFont="1" applyBorder="1" applyAlignment="1" applyProtection="1">
      <alignment horizontal="left" wrapText="1"/>
      <protection locked="0"/>
    </xf>
    <xf numFmtId="43" fontId="27" fillId="0" borderId="35" xfId="17905" applyFont="1" applyBorder="1"/>
    <xf numFmtId="43" fontId="27" fillId="0" borderId="35" xfId="17905" applyFont="1" applyBorder="1" applyProtection="1">
      <protection locked="0"/>
    </xf>
    <xf numFmtId="43" fontId="27" fillId="0" borderId="36" xfId="17905" applyFont="1" applyBorder="1" applyProtection="1">
      <protection locked="0"/>
    </xf>
    <xf numFmtId="43" fontId="27" fillId="0" borderId="15" xfId="17905" applyFont="1" applyBorder="1" applyProtection="1">
      <protection locked="0"/>
    </xf>
    <xf numFmtId="43" fontId="27" fillId="0" borderId="13" xfId="17905" applyFont="1" applyBorder="1" applyProtection="1">
      <protection locked="0"/>
    </xf>
    <xf numFmtId="43" fontId="27" fillId="0" borderId="13" xfId="17905" applyFont="1" applyBorder="1"/>
    <xf numFmtId="43" fontId="27" fillId="0" borderId="0" xfId="17905" applyFont="1" applyAlignment="1" applyProtection="1">
      <alignment horizontal="centerContinuous"/>
      <protection locked="0"/>
    </xf>
    <xf numFmtId="43" fontId="27" fillId="0" borderId="17" xfId="17905" applyFont="1" applyBorder="1" applyAlignment="1" applyProtection="1">
      <alignment horizontal="left" wrapText="1"/>
      <protection locked="0"/>
    </xf>
    <xf numFmtId="43" fontId="27" fillId="0" borderId="23" xfId="17905" applyFont="1" applyBorder="1" applyAlignment="1" applyProtection="1">
      <alignment horizontal="right"/>
      <protection locked="0"/>
    </xf>
    <xf numFmtId="43" fontId="27" fillId="0" borderId="35" xfId="17905" applyFont="1" applyBorder="1" applyAlignment="1" applyProtection="1">
      <alignment horizontal="right"/>
      <protection locked="0"/>
    </xf>
    <xf numFmtId="43" fontId="27" fillId="0" borderId="22" xfId="17905" applyFont="1" applyBorder="1" applyAlignment="1" applyProtection="1">
      <alignment horizontal="right"/>
      <protection locked="0"/>
    </xf>
    <xf numFmtId="37" fontId="27" fillId="0" borderId="7" xfId="0" applyNumberFormat="1" applyFont="1" applyBorder="1" applyProtection="1">
      <protection locked="0"/>
    </xf>
    <xf numFmtId="5" fontId="0" fillId="0" borderId="0" xfId="17905" applyNumberFormat="1" applyFont="1"/>
    <xf numFmtId="280" fontId="304" fillId="0" borderId="0" xfId="0" applyNumberFormat="1" applyFont="1"/>
    <xf numFmtId="0" fontId="304" fillId="0" borderId="0" xfId="0" applyFont="1"/>
    <xf numFmtId="49" fontId="27" fillId="0" borderId="0" xfId="17905" quotePrefix="1" applyNumberFormat="1" applyFont="1" applyAlignment="1" applyProtection="1">
      <alignment horizontal="center"/>
    </xf>
    <xf numFmtId="0" fontId="305" fillId="0" borderId="0" xfId="0" applyFont="1"/>
    <xf numFmtId="5" fontId="304" fillId="0" borderId="0" xfId="17905" applyNumberFormat="1" applyFont="1"/>
    <xf numFmtId="280" fontId="304" fillId="0" borderId="0" xfId="17905" applyNumberFormat="1" applyFont="1"/>
    <xf numFmtId="43" fontId="304" fillId="0" borderId="0" xfId="17905" applyFont="1"/>
    <xf numFmtId="37" fontId="27" fillId="0" borderId="18" xfId="0" applyNumberFormat="1" applyFont="1" applyBorder="1" applyProtection="1">
      <protection locked="0"/>
    </xf>
    <xf numFmtId="0" fontId="27" fillId="0" borderId="21" xfId="0" applyFont="1" applyBorder="1" applyAlignment="1">
      <alignment horizontal="left" vertical="center"/>
    </xf>
    <xf numFmtId="0" fontId="27" fillId="0" borderId="0" xfId="0" applyFont="1" applyAlignment="1" applyProtection="1">
      <alignment vertical="center" wrapText="1"/>
      <protection locked="0"/>
    </xf>
    <xf numFmtId="280" fontId="304" fillId="0" borderId="0" xfId="17905" applyNumberFormat="1" applyFont="1" applyAlignment="1">
      <alignment horizontal="centerContinuous"/>
    </xf>
    <xf numFmtId="280" fontId="304" fillId="0" borderId="0" xfId="17905" applyNumberFormat="1" applyFont="1" applyAlignment="1">
      <alignment horizontal="center"/>
    </xf>
    <xf numFmtId="280" fontId="27" fillId="0" borderId="7" xfId="17905" applyNumberFormat="1" applyFont="1" applyFill="1" applyBorder="1" applyAlignment="1" applyProtection="1">
      <alignment vertical="top"/>
      <protection locked="0"/>
    </xf>
    <xf numFmtId="280" fontId="9" fillId="0" borderId="7" xfId="17905" applyNumberFormat="1" applyFont="1" applyFill="1" applyBorder="1" applyProtection="1">
      <protection locked="0"/>
    </xf>
    <xf numFmtId="280" fontId="27" fillId="0" borderId="22" xfId="17905" applyNumberFormat="1" applyFont="1" applyFill="1" applyBorder="1" applyProtection="1">
      <protection locked="0"/>
    </xf>
    <xf numFmtId="5" fontId="27" fillId="0" borderId="0" xfId="0" applyNumberFormat="1" applyFont="1"/>
    <xf numFmtId="37" fontId="27" fillId="0" borderId="0" xfId="0" applyNumberFormat="1" applyFont="1" applyFill="1" applyProtection="1">
      <protection locked="0"/>
    </xf>
    <xf numFmtId="10" fontId="84" fillId="0" borderId="18" xfId="0" applyNumberFormat="1" applyFont="1" applyBorder="1" applyProtection="1"/>
    <xf numFmtId="37" fontId="304" fillId="0" borderId="0" xfId="0" applyNumberFormat="1" applyFont="1"/>
    <xf numFmtId="176" fontId="0" fillId="0" borderId="23" xfId="19628" applyNumberFormat="1" applyFont="1" applyBorder="1"/>
    <xf numFmtId="10" fontId="27" fillId="0" borderId="0" xfId="39004" applyNumberFormat="1" applyFont="1" applyFill="1" applyProtection="1">
      <protection locked="0"/>
    </xf>
    <xf numFmtId="0" fontId="32" fillId="0" borderId="0" xfId="0" applyFont="1" applyFill="1"/>
    <xf numFmtId="37" fontId="87" fillId="0" borderId="0" xfId="0" applyNumberFormat="1" applyFont="1" applyFill="1" applyProtection="1">
      <protection locked="0"/>
    </xf>
    <xf numFmtId="280" fontId="27" fillId="0" borderId="34" xfId="17905" applyNumberFormat="1" applyFont="1" applyFill="1" applyBorder="1" applyProtection="1"/>
    <xf numFmtId="280" fontId="27" fillId="0" borderId="33" xfId="17905" applyNumberFormat="1" applyFont="1" applyFill="1" applyBorder="1" applyProtection="1"/>
    <xf numFmtId="280" fontId="27" fillId="0" borderId="53" xfId="17905" applyNumberFormat="1" applyFont="1" applyFill="1" applyBorder="1" applyProtection="1"/>
    <xf numFmtId="280" fontId="27" fillId="0" borderId="33" xfId="17905" applyNumberFormat="1" applyFont="1" applyFill="1" applyBorder="1"/>
    <xf numFmtId="0" fontId="27" fillId="0" borderId="0" xfId="0" applyFont="1" applyAlignment="1">
      <alignment horizontal="center"/>
    </xf>
    <xf numFmtId="0" fontId="0" fillId="0" borderId="0" xfId="0" applyAlignment="1">
      <alignment horizontal="center" vertical="center"/>
    </xf>
    <xf numFmtId="16" fontId="27" fillId="0" borderId="0" xfId="0" quotePrefix="1" applyNumberFormat="1" applyFont="1" applyAlignment="1">
      <alignment horizontal="center" vertical="center"/>
    </xf>
    <xf numFmtId="0" fontId="27" fillId="0" borderId="0" xfId="0" quotePrefix="1" applyFont="1" applyAlignment="1">
      <alignment horizontal="center" vertical="center"/>
    </xf>
    <xf numFmtId="0" fontId="27" fillId="118" borderId="108" xfId="0" applyFont="1" applyFill="1" applyBorder="1" applyAlignment="1">
      <alignment horizontal="center" vertical="center"/>
    </xf>
    <xf numFmtId="0" fontId="27" fillId="118" borderId="108" xfId="0" applyFont="1" applyFill="1" applyBorder="1" applyAlignment="1">
      <alignment horizontal="center"/>
    </xf>
    <xf numFmtId="0" fontId="27" fillId="118" borderId="108" xfId="0" applyFont="1" applyFill="1" applyBorder="1"/>
    <xf numFmtId="0" fontId="0" fillId="0" borderId="0" xfId="0" applyBorder="1" applyAlignment="1">
      <alignment horizontal="center" vertical="center"/>
    </xf>
    <xf numFmtId="43" fontId="0" fillId="0" borderId="0" xfId="17905" applyFont="1" applyFill="1" applyBorder="1"/>
    <xf numFmtId="0" fontId="305" fillId="0" borderId="0" xfId="0" applyFont="1" applyFill="1"/>
    <xf numFmtId="0" fontId="27" fillId="0" borderId="0" xfId="0" applyFont="1" applyAlignment="1">
      <alignment horizontal="center" vertical="center"/>
    </xf>
    <xf numFmtId="17" fontId="27" fillId="0" borderId="0" xfId="0" applyNumberFormat="1" applyFont="1" applyAlignment="1">
      <alignment horizontal="center" vertical="center"/>
    </xf>
    <xf numFmtId="43" fontId="0" fillId="0" borderId="0" xfId="0" applyNumberFormat="1" applyFill="1"/>
    <xf numFmtId="0" fontId="0" fillId="0" borderId="0" xfId="0" applyFill="1" applyAlignment="1">
      <alignment horizontal="center" vertical="center"/>
    </xf>
    <xf numFmtId="0" fontId="27" fillId="0" borderId="0" xfId="0" applyFont="1" applyFill="1" applyAlignment="1">
      <alignment horizontal="center" vertical="center"/>
    </xf>
    <xf numFmtId="0" fontId="0" fillId="0" borderId="0" xfId="0" applyAlignment="1">
      <alignment horizontal="left" vertical="center"/>
    </xf>
    <xf numFmtId="0" fontId="45" fillId="0" borderId="0" xfId="0" applyFont="1" applyFill="1" applyAlignment="1">
      <alignment horizontal="center" vertical="center"/>
    </xf>
    <xf numFmtId="0" fontId="0" fillId="0" borderId="0" xfId="0" applyFill="1" applyAlignment="1">
      <alignment horizontal="left"/>
    </xf>
    <xf numFmtId="37" fontId="8" fillId="0" borderId="0" xfId="40667" applyNumberFormat="1" applyFont="1" applyBorder="1"/>
    <xf numFmtId="37" fontId="47" fillId="0" borderId="0" xfId="40667" applyNumberFormat="1" applyFont="1" applyBorder="1"/>
    <xf numFmtId="37" fontId="8" fillId="0" borderId="249" xfId="40667" applyNumberFormat="1" applyFont="1" applyBorder="1"/>
    <xf numFmtId="37" fontId="8" fillId="0" borderId="254" xfId="40667" applyNumberFormat="1" applyFont="1" applyBorder="1"/>
    <xf numFmtId="37" fontId="8" fillId="0" borderId="251" xfId="40667" applyNumberFormat="1" applyFont="1" applyBorder="1"/>
    <xf numFmtId="37" fontId="47" fillId="0" borderId="251" xfId="40667" applyNumberFormat="1" applyFont="1" applyBorder="1"/>
    <xf numFmtId="37" fontId="8" fillId="0" borderId="250" xfId="40667" applyNumberFormat="1" applyFont="1" applyBorder="1"/>
    <xf numFmtId="37" fontId="8" fillId="0" borderId="255" xfId="40667" applyNumberFormat="1" applyFont="1" applyBorder="1"/>
    <xf numFmtId="37" fontId="8" fillId="0" borderId="122" xfId="40667" applyNumberFormat="1" applyFont="1" applyBorder="1"/>
    <xf numFmtId="37" fontId="8" fillId="0" borderId="256" xfId="40667" applyNumberFormat="1" applyFont="1" applyBorder="1"/>
    <xf numFmtId="37" fontId="8" fillId="0" borderId="257" xfId="40667" applyNumberFormat="1" applyFont="1" applyBorder="1"/>
    <xf numFmtId="37" fontId="8" fillId="0" borderId="258" xfId="40667" applyNumberFormat="1" applyFont="1" applyBorder="1"/>
    <xf numFmtId="37" fontId="8" fillId="0" borderId="110" xfId="40667" applyNumberFormat="1" applyFont="1" applyBorder="1"/>
    <xf numFmtId="37" fontId="47" fillId="0" borderId="259" xfId="40667" applyNumberFormat="1" applyFont="1" applyBorder="1" applyAlignment="1">
      <alignment horizontal="center"/>
    </xf>
    <xf numFmtId="37" fontId="47" fillId="0" borderId="260" xfId="40667" applyNumberFormat="1" applyFont="1" applyBorder="1" applyAlignment="1">
      <alignment horizontal="center"/>
    </xf>
    <xf numFmtId="37" fontId="47" fillId="0" borderId="184" xfId="40667" applyNumberFormat="1" applyFont="1" applyBorder="1" applyAlignment="1">
      <alignment horizontal="center"/>
    </xf>
    <xf numFmtId="37" fontId="47" fillId="0" borderId="261" xfId="40667" applyNumberFormat="1" applyFont="1" applyBorder="1" applyAlignment="1">
      <alignment horizontal="center"/>
    </xf>
    <xf numFmtId="37" fontId="47" fillId="0" borderId="122" xfId="40667" applyNumberFormat="1" applyFont="1" applyBorder="1"/>
    <xf numFmtId="37" fontId="47" fillId="0" borderId="0" xfId="40667" applyNumberFormat="1" applyFont="1" applyBorder="1" applyAlignment="1">
      <alignment horizontal="center"/>
    </xf>
    <xf numFmtId="37" fontId="8" fillId="0" borderId="262" xfId="40667" applyNumberFormat="1" applyFont="1" applyBorder="1"/>
    <xf numFmtId="37" fontId="47" fillId="0" borderId="246" xfId="40667" applyNumberFormat="1" applyFont="1" applyBorder="1"/>
    <xf numFmtId="37" fontId="8" fillId="0" borderId="104" xfId="40667" applyNumberFormat="1" applyFont="1" applyBorder="1"/>
    <xf numFmtId="37" fontId="47" fillId="0" borderId="104" xfId="40667" applyNumberFormat="1" applyFont="1" applyFill="1" applyBorder="1" applyAlignment="1">
      <alignment horizontal="center"/>
    </xf>
    <xf numFmtId="37" fontId="47" fillId="0" borderId="247" xfId="40667" applyNumberFormat="1" applyFont="1" applyFill="1" applyBorder="1" applyAlignment="1">
      <alignment horizontal="center"/>
    </xf>
    <xf numFmtId="37" fontId="47" fillId="0" borderId="263" xfId="40667" applyNumberFormat="1" applyFont="1" applyBorder="1" applyAlignment="1">
      <alignment horizontal="center"/>
    </xf>
    <xf numFmtId="37" fontId="8" fillId="0" borderId="264" xfId="40667" applyNumberFormat="1" applyFont="1" applyBorder="1"/>
    <xf numFmtId="0" fontId="8" fillId="0" borderId="258" xfId="0" applyFont="1" applyFill="1" applyBorder="1" applyAlignment="1"/>
    <xf numFmtId="280" fontId="8" fillId="0" borderId="259" xfId="2777" applyNumberFormat="1" applyFont="1" applyFill="1" applyBorder="1" applyAlignment="1"/>
    <xf numFmtId="4" fontId="8" fillId="0" borderId="260" xfId="0" applyNumberFormat="1" applyFont="1" applyBorder="1" applyAlignment="1"/>
    <xf numFmtId="37" fontId="8" fillId="0" borderId="229" xfId="40667" applyNumberFormat="1" applyFont="1" applyBorder="1"/>
    <xf numFmtId="0" fontId="8" fillId="0" borderId="122" xfId="0" applyFont="1" applyFill="1" applyBorder="1" applyAlignment="1"/>
    <xf numFmtId="280" fontId="8" fillId="0" borderId="184" xfId="2777" applyNumberFormat="1" applyFont="1" applyFill="1" applyBorder="1" applyAlignment="1"/>
    <xf numFmtId="4" fontId="8" fillId="0" borderId="261" xfId="0" applyNumberFormat="1" applyFont="1" applyBorder="1" applyAlignment="1"/>
    <xf numFmtId="4" fontId="8" fillId="0" borderId="261" xfId="0" applyNumberFormat="1" applyFont="1" applyFill="1" applyBorder="1" applyAlignment="1"/>
    <xf numFmtId="4" fontId="8" fillId="85" borderId="261" xfId="0" applyNumberFormat="1" applyFont="1" applyFill="1" applyBorder="1" applyAlignment="1"/>
    <xf numFmtId="37" fontId="47" fillId="0" borderId="122" xfId="40667" applyNumberFormat="1" applyFont="1" applyFill="1" applyBorder="1" applyAlignment="1">
      <alignment horizontal="left"/>
    </xf>
    <xf numFmtId="280" fontId="47" fillId="0" borderId="229" xfId="2777" applyNumberFormat="1" applyFont="1" applyFill="1" applyBorder="1" applyAlignment="1">
      <alignment horizontal="right"/>
    </xf>
    <xf numFmtId="280" fontId="8" fillId="0" borderId="229" xfId="2777" applyNumberFormat="1" applyFont="1" applyFill="1" applyBorder="1" applyAlignment="1"/>
    <xf numFmtId="37" fontId="8" fillId="0" borderId="252" xfId="40667" applyNumberFormat="1" applyFont="1" applyBorder="1"/>
    <xf numFmtId="37" fontId="47" fillId="0" borderId="265" xfId="40667" applyNumberFormat="1" applyFont="1" applyBorder="1"/>
    <xf numFmtId="37" fontId="8" fillId="0" borderId="266" xfId="40667" applyNumberFormat="1" applyFont="1" applyBorder="1"/>
    <xf numFmtId="0" fontId="8" fillId="0" borderId="265" xfId="0" applyFont="1" applyFill="1" applyBorder="1" applyAlignment="1"/>
    <xf numFmtId="38" fontId="8" fillId="0" borderId="267" xfId="0" applyNumberFormat="1" applyFont="1" applyFill="1" applyBorder="1" applyAlignment="1"/>
    <xf numFmtId="286" fontId="8" fillId="0" borderId="267" xfId="0" applyNumberFormat="1" applyFont="1" applyFill="1" applyBorder="1" applyAlignment="1"/>
    <xf numFmtId="4" fontId="8" fillId="0" borderId="268" xfId="0" applyNumberFormat="1" applyFont="1" applyBorder="1" applyAlignment="1"/>
    <xf numFmtId="37" fontId="47" fillId="0" borderId="0" xfId="40667" applyNumberFormat="1" applyFont="1" applyFill="1" applyBorder="1"/>
    <xf numFmtId="286" fontId="47" fillId="0" borderId="0" xfId="40667" applyNumberFormat="1" applyFont="1" applyFill="1" applyBorder="1"/>
    <xf numFmtId="37" fontId="47" fillId="0" borderId="250" xfId="40667" applyNumberFormat="1" applyFont="1" applyBorder="1"/>
    <xf numFmtId="37" fontId="47" fillId="0" borderId="256" xfId="40667" applyNumberFormat="1" applyFont="1" applyBorder="1"/>
    <xf numFmtId="37" fontId="8" fillId="0" borderId="0" xfId="40667" applyNumberFormat="1" applyFont="1" applyFill="1" applyBorder="1"/>
    <xf numFmtId="286" fontId="8" fillId="0" borderId="0" xfId="40667" applyNumberFormat="1" applyFont="1" applyFill="1" applyBorder="1"/>
    <xf numFmtId="37" fontId="47" fillId="0" borderId="55" xfId="40667" applyNumberFormat="1" applyFont="1" applyBorder="1"/>
    <xf numFmtId="37" fontId="8" fillId="0" borderId="55" xfId="40667" applyNumberFormat="1" applyFont="1" applyFill="1" applyBorder="1"/>
    <xf numFmtId="286" fontId="8" fillId="0" borderId="55" xfId="40667" applyNumberFormat="1" applyFont="1" applyFill="1" applyBorder="1"/>
    <xf numFmtId="37" fontId="8" fillId="0" borderId="269" xfId="40667" applyNumberFormat="1" applyFont="1" applyBorder="1"/>
    <xf numFmtId="0" fontId="38" fillId="0" borderId="0" xfId="0" applyFont="1" applyAlignment="1">
      <alignment horizontal="right"/>
    </xf>
    <xf numFmtId="0" fontId="8" fillId="0" borderId="0" xfId="40668" applyFont="1" applyFill="1" applyBorder="1"/>
    <xf numFmtId="0" fontId="8" fillId="0" borderId="249" xfId="40668" applyFont="1" applyFill="1" applyBorder="1"/>
    <xf numFmtId="0" fontId="8" fillId="0" borderId="251" xfId="40668" applyFont="1" applyFill="1" applyBorder="1"/>
    <xf numFmtId="0" fontId="8" fillId="0" borderId="250" xfId="40668" applyFont="1" applyFill="1" applyBorder="1"/>
    <xf numFmtId="0" fontId="8" fillId="0" borderId="255" xfId="40668" applyFont="1" applyFill="1" applyBorder="1"/>
    <xf numFmtId="0" fontId="8" fillId="0" borderId="256" xfId="40668" applyFont="1" applyFill="1" applyBorder="1"/>
    <xf numFmtId="0" fontId="8" fillId="0" borderId="0" xfId="40668" applyFont="1" applyFill="1" applyBorder="1" applyAlignment="1">
      <alignment horizontal="center"/>
    </xf>
    <xf numFmtId="0" fontId="8" fillId="0" borderId="252" xfId="40668" applyFont="1" applyFill="1" applyBorder="1"/>
    <xf numFmtId="0" fontId="8" fillId="0" borderId="55" xfId="40668" applyFont="1" applyFill="1" applyBorder="1" applyAlignment="1">
      <alignment horizontal="center"/>
    </xf>
    <xf numFmtId="0" fontId="8" fillId="0" borderId="55" xfId="40668" applyFont="1" applyFill="1" applyBorder="1"/>
    <xf numFmtId="0" fontId="8" fillId="0" borderId="253" xfId="40668" applyFont="1" applyFill="1" applyBorder="1" applyAlignment="1">
      <alignment horizontal="center"/>
    </xf>
    <xf numFmtId="0" fontId="8" fillId="0" borderId="0" xfId="40669" applyFont="1" applyFill="1" applyBorder="1"/>
    <xf numFmtId="280" fontId="8" fillId="0" borderId="256" xfId="38883" applyNumberFormat="1" applyFont="1" applyFill="1" applyBorder="1"/>
    <xf numFmtId="41" fontId="8" fillId="0" borderId="253" xfId="40668" applyNumberFormat="1" applyFont="1" applyFill="1" applyBorder="1"/>
    <xf numFmtId="41" fontId="8" fillId="0" borderId="251" xfId="40668" applyNumberFormat="1" applyFont="1" applyFill="1" applyBorder="1"/>
    <xf numFmtId="0" fontId="8" fillId="0" borderId="0" xfId="0" applyFont="1"/>
    <xf numFmtId="0" fontId="8" fillId="0" borderId="0" xfId="0" applyFont="1" applyAlignment="1">
      <alignment horizontal="right"/>
    </xf>
    <xf numFmtId="0" fontId="0" fillId="0" borderId="0" xfId="0" applyAlignment="1">
      <alignment horizontal="center"/>
    </xf>
    <xf numFmtId="280" fontId="19" fillId="3" borderId="20" xfId="0" applyNumberFormat="1" applyFont="1" applyFill="1" applyBorder="1" applyProtection="1"/>
    <xf numFmtId="37" fontId="87" fillId="0" borderId="18" xfId="0" applyNumberFormat="1" applyFont="1" applyBorder="1" applyAlignment="1" applyProtection="1">
      <alignment horizontal="right"/>
      <protection locked="0"/>
    </xf>
    <xf numFmtId="10" fontId="87" fillId="0" borderId="18" xfId="0" applyNumberFormat="1" applyFont="1" applyBorder="1" applyAlignment="1" applyProtection="1">
      <alignment horizontal="right"/>
      <protection locked="0"/>
    </xf>
    <xf numFmtId="37" fontId="84" fillId="0" borderId="18" xfId="0" applyNumberFormat="1" applyFont="1" applyFill="1" applyBorder="1" applyProtection="1"/>
    <xf numFmtId="0" fontId="31" fillId="0" borderId="0" xfId="19629" applyFont="1"/>
    <xf numFmtId="37" fontId="19" fillId="0" borderId="180" xfId="40670" applyNumberFormat="1" applyFont="1" applyBorder="1" applyProtection="1"/>
    <xf numFmtId="280" fontId="27" fillId="0" borderId="23" xfId="18130" applyNumberFormat="1" applyFont="1" applyBorder="1" applyProtection="1">
      <protection locked="0"/>
    </xf>
    <xf numFmtId="43" fontId="19" fillId="0" borderId="181" xfId="0" applyNumberFormat="1" applyFont="1" applyFill="1" applyBorder="1" applyProtection="1"/>
    <xf numFmtId="0" fontId="27" fillId="0" borderId="191" xfId="0" applyFont="1" applyFill="1" applyBorder="1" applyProtection="1">
      <protection locked="0"/>
    </xf>
    <xf numFmtId="0" fontId="27" fillId="0" borderId="180" xfId="0" applyFont="1" applyFill="1" applyBorder="1" applyProtection="1">
      <protection locked="0"/>
    </xf>
    <xf numFmtId="0" fontId="27" fillId="0" borderId="7" xfId="0" applyFont="1" applyFill="1" applyBorder="1" applyAlignment="1" applyProtection="1">
      <alignment horizontal="center"/>
      <protection locked="0"/>
    </xf>
    <xf numFmtId="0" fontId="107" fillId="0" borderId="0" xfId="0" applyFont="1" applyFill="1" applyProtection="1">
      <protection locked="0"/>
    </xf>
    <xf numFmtId="0" fontId="107" fillId="0" borderId="180" xfId="0" applyFont="1" applyFill="1" applyBorder="1" applyProtection="1">
      <protection locked="0"/>
    </xf>
    <xf numFmtId="0" fontId="107" fillId="0" borderId="7" xfId="0" applyFont="1" applyFill="1" applyBorder="1" applyProtection="1">
      <protection locked="0"/>
    </xf>
    <xf numFmtId="43" fontId="28" fillId="0" borderId="0" xfId="17905" applyFont="1" applyFill="1" applyBorder="1"/>
    <xf numFmtId="43" fontId="27" fillId="0" borderId="0" xfId="17905" applyFont="1" applyFill="1" applyBorder="1"/>
    <xf numFmtId="43" fontId="21" fillId="0" borderId="0" xfId="17905" applyFont="1" applyFill="1" applyBorder="1" applyAlignment="1" applyProtection="1">
      <alignment horizontal="centerContinuous"/>
      <protection locked="0"/>
    </xf>
    <xf numFmtId="43" fontId="27" fillId="0" borderId="0" xfId="17905" applyFont="1" applyFill="1" applyBorder="1" applyAlignment="1">
      <alignment horizontal="centerContinuous"/>
    </xf>
    <xf numFmtId="43" fontId="27" fillId="0" borderId="0" xfId="17905" applyFont="1" applyFill="1" applyBorder="1" applyAlignment="1">
      <alignment horizontal="center"/>
    </xf>
    <xf numFmtId="43" fontId="27" fillId="0" borderId="0" xfId="17905" applyFont="1" applyFill="1" applyBorder="1" applyProtection="1"/>
    <xf numFmtId="280" fontId="27" fillId="0" borderId="0" xfId="17905" applyNumberFormat="1" applyFont="1" applyFill="1" applyBorder="1" applyProtection="1"/>
    <xf numFmtId="280" fontId="21" fillId="0" borderId="0" xfId="17905" applyNumberFormat="1" applyFont="1" applyFill="1" applyBorder="1" applyProtection="1">
      <protection locked="0"/>
    </xf>
    <xf numFmtId="280" fontId="27" fillId="0" borderId="0" xfId="17905" applyNumberFormat="1" applyFont="1" applyFill="1" applyBorder="1" applyProtection="1">
      <protection locked="0"/>
    </xf>
    <xf numFmtId="281" fontId="27" fillId="0" borderId="0" xfId="17905" applyNumberFormat="1" applyFont="1" applyFill="1" applyBorder="1" applyProtection="1">
      <protection locked="0"/>
    </xf>
    <xf numFmtId="37" fontId="27" fillId="0" borderId="0" xfId="17905" applyNumberFormat="1" applyFont="1" applyFill="1" applyBorder="1" applyProtection="1"/>
    <xf numFmtId="0" fontId="28" fillId="0" borderId="264" xfId="0" applyFont="1" applyFill="1" applyBorder="1"/>
    <xf numFmtId="0" fontId="27" fillId="0" borderId="110" xfId="0" applyFont="1" applyFill="1" applyBorder="1"/>
    <xf numFmtId="43" fontId="28" fillId="0" borderId="110" xfId="17905" applyFont="1" applyFill="1" applyBorder="1"/>
    <xf numFmtId="43" fontId="27" fillId="0" borderId="258" xfId="17905" applyFont="1" applyFill="1" applyBorder="1"/>
    <xf numFmtId="43" fontId="27" fillId="0" borderId="122" xfId="17905" applyFont="1" applyFill="1" applyBorder="1"/>
    <xf numFmtId="0" fontId="27" fillId="0" borderId="229" xfId="0" applyFont="1" applyFill="1" applyBorder="1"/>
    <xf numFmtId="43" fontId="27" fillId="0" borderId="122" xfId="17905" applyFont="1" applyFill="1" applyBorder="1" applyAlignment="1">
      <alignment horizontal="centerContinuous"/>
    </xf>
    <xf numFmtId="43" fontId="0" fillId="0" borderId="122" xfId="17905" applyFont="1" applyFill="1" applyBorder="1"/>
    <xf numFmtId="43" fontId="27" fillId="0" borderId="122" xfId="17905" applyFont="1" applyFill="1" applyBorder="1" applyAlignment="1">
      <alignment horizontal="center"/>
    </xf>
    <xf numFmtId="0" fontId="27" fillId="0" borderId="229" xfId="0" applyFont="1" applyFill="1" applyBorder="1" applyAlignment="1">
      <alignment horizontal="center"/>
    </xf>
    <xf numFmtId="43" fontId="27" fillId="0" borderId="122" xfId="17905" applyFont="1" applyFill="1" applyBorder="1" applyProtection="1"/>
    <xf numFmtId="280" fontId="27" fillId="0" borderId="122" xfId="17905" applyNumberFormat="1" applyFont="1" applyFill="1" applyBorder="1" applyProtection="1"/>
    <xf numFmtId="280" fontId="27" fillId="0" borderId="122" xfId="17905" applyNumberFormat="1" applyFont="1" applyFill="1" applyBorder="1" applyProtection="1">
      <protection locked="0"/>
    </xf>
    <xf numFmtId="0" fontId="27" fillId="0" borderId="248" xfId="0" applyFont="1" applyFill="1" applyBorder="1" applyAlignment="1">
      <alignment horizontal="center"/>
    </xf>
    <xf numFmtId="0" fontId="27" fillId="0" borderId="104" xfId="0" applyFont="1" applyFill="1" applyBorder="1"/>
    <xf numFmtId="280" fontId="27" fillId="0" borderId="104" xfId="17905" applyNumberFormat="1" applyFont="1" applyFill="1" applyBorder="1" applyProtection="1"/>
    <xf numFmtId="37" fontId="27" fillId="0" borderId="104" xfId="17905" applyNumberFormat="1" applyFont="1" applyFill="1" applyBorder="1" applyProtection="1"/>
    <xf numFmtId="280" fontId="27" fillId="0" borderId="246" xfId="17905" applyNumberFormat="1" applyFont="1" applyFill="1" applyBorder="1" applyProtection="1"/>
    <xf numFmtId="280" fontId="19" fillId="0" borderId="181" xfId="0" applyNumberFormat="1" applyFont="1" applyFill="1" applyBorder="1" applyProtection="1"/>
    <xf numFmtId="0" fontId="96" fillId="0" borderId="23" xfId="28590" applyFont="1" applyFill="1" applyBorder="1"/>
    <xf numFmtId="0" fontId="27" fillId="0" borderId="258" xfId="0" applyFont="1" applyBorder="1"/>
    <xf numFmtId="0" fontId="27" fillId="0" borderId="122" xfId="0" applyFont="1" applyBorder="1"/>
    <xf numFmtId="0" fontId="0" fillId="0" borderId="122" xfId="0" applyFont="1" applyBorder="1"/>
    <xf numFmtId="280" fontId="27" fillId="0" borderId="196" xfId="0" applyNumberFormat="1" applyFont="1" applyBorder="1" applyProtection="1"/>
    <xf numFmtId="9" fontId="27" fillId="0" borderId="18" xfId="39004" applyFont="1" applyBorder="1" applyProtection="1">
      <protection locked="0"/>
    </xf>
    <xf numFmtId="10" fontId="27" fillId="0" borderId="18" xfId="13544" applyNumberFormat="1" applyFont="1" applyFill="1" applyBorder="1" applyProtection="1">
      <protection locked="0"/>
    </xf>
    <xf numFmtId="0" fontId="27" fillId="0" borderId="243" xfId="0" applyFont="1" applyBorder="1"/>
    <xf numFmtId="0" fontId="27" fillId="0" borderId="271" xfId="0" applyFont="1" applyBorder="1"/>
    <xf numFmtId="286" fontId="27" fillId="0" borderId="243" xfId="0" applyNumberFormat="1" applyFont="1" applyBorder="1" applyAlignment="1">
      <alignment wrapText="1"/>
    </xf>
    <xf numFmtId="280" fontId="19" fillId="0" borderId="195" xfId="0" applyNumberFormat="1" applyFont="1" applyFill="1" applyBorder="1" applyProtection="1"/>
    <xf numFmtId="280" fontId="19" fillId="0" borderId="17" xfId="0" applyNumberFormat="1" applyFont="1" applyFill="1" applyBorder="1" applyProtection="1"/>
    <xf numFmtId="280" fontId="19" fillId="0" borderId="196" xfId="0" applyNumberFormat="1" applyFont="1" applyFill="1" applyBorder="1" applyProtection="1"/>
    <xf numFmtId="280" fontId="19" fillId="0" borderId="210" xfId="0" applyNumberFormat="1" applyFont="1" applyFill="1" applyBorder="1" applyProtection="1"/>
    <xf numFmtId="0" fontId="0" fillId="0" borderId="272" xfId="0" applyBorder="1"/>
    <xf numFmtId="280" fontId="0" fillId="0" borderId="38" xfId="17905" applyNumberFormat="1" applyFont="1" applyFill="1" applyBorder="1" applyProtection="1"/>
    <xf numFmtId="280" fontId="0" fillId="0" borderId="35" xfId="17905" applyNumberFormat="1" applyFont="1" applyFill="1" applyBorder="1" applyProtection="1"/>
    <xf numFmtId="43" fontId="0" fillId="0" borderId="35" xfId="17905" applyFont="1" applyFill="1" applyBorder="1"/>
    <xf numFmtId="43" fontId="0" fillId="0" borderId="21" xfId="17905" applyFont="1" applyFill="1" applyBorder="1"/>
    <xf numFmtId="10" fontId="0" fillId="0" borderId="39" xfId="39004" applyNumberFormat="1" applyFont="1" applyFill="1" applyBorder="1" applyProtection="1"/>
    <xf numFmtId="43" fontId="39" fillId="0" borderId="0" xfId="17905" applyFont="1" applyFill="1" applyAlignment="1">
      <alignment horizontal="centerContinuous"/>
    </xf>
    <xf numFmtId="43" fontId="39" fillId="0" borderId="18" xfId="17905" applyFont="1" applyFill="1" applyBorder="1" applyAlignment="1">
      <alignment horizontal="centerContinuous"/>
    </xf>
    <xf numFmtId="43" fontId="0" fillId="0" borderId="35" xfId="17905" applyFont="1" applyFill="1" applyBorder="1" applyAlignment="1">
      <alignment horizontal="center"/>
    </xf>
    <xf numFmtId="43" fontId="0" fillId="0" borderId="21" xfId="17905" applyFont="1" applyFill="1" applyBorder="1" applyAlignment="1">
      <alignment horizontal="center"/>
    </xf>
    <xf numFmtId="43" fontId="0" fillId="0" borderId="38" xfId="17905" applyFont="1" applyFill="1" applyBorder="1" applyAlignment="1">
      <alignment horizontal="center"/>
    </xf>
    <xf numFmtId="43" fontId="0" fillId="0" borderId="19" xfId="17905" applyFont="1" applyFill="1" applyBorder="1" applyAlignment="1">
      <alignment horizontal="center"/>
    </xf>
    <xf numFmtId="0" fontId="0" fillId="0" borderId="0" xfId="0" applyAlignment="1">
      <alignment horizontal="center"/>
    </xf>
    <xf numFmtId="0" fontId="27" fillId="0" borderId="0" xfId="39657"/>
    <xf numFmtId="0" fontId="21" fillId="0" borderId="0" xfId="28590" applyFont="1" applyProtection="1">
      <protection locked="0"/>
    </xf>
    <xf numFmtId="14" fontId="27" fillId="0" borderId="18" xfId="28590" applyNumberFormat="1" applyBorder="1" applyProtection="1">
      <protection locked="0"/>
    </xf>
    <xf numFmtId="37" fontId="27" fillId="0" borderId="18" xfId="28590" applyNumberFormat="1" applyBorder="1" applyAlignment="1" applyProtection="1">
      <alignment horizontal="center"/>
      <protection locked="0"/>
    </xf>
    <xf numFmtId="10" fontId="27" fillId="0" borderId="18" xfId="28590" applyNumberFormat="1" applyBorder="1" applyAlignment="1" applyProtection="1">
      <alignment horizontal="right"/>
      <protection locked="0"/>
    </xf>
    <xf numFmtId="0" fontId="27" fillId="0" borderId="0" xfId="28590"/>
    <xf numFmtId="37" fontId="27" fillId="0" borderId="7" xfId="28590" applyNumberFormat="1" applyBorder="1" applyProtection="1">
      <protection locked="0"/>
    </xf>
    <xf numFmtId="280" fontId="27" fillId="0" borderId="181" xfId="18130" applyNumberFormat="1" applyFont="1" applyBorder="1" applyProtection="1"/>
    <xf numFmtId="280" fontId="27" fillId="0" borderId="191" xfId="18130" applyNumberFormat="1" applyFont="1" applyFill="1" applyBorder="1" applyProtection="1"/>
    <xf numFmtId="280" fontId="27" fillId="0" borderId="195" xfId="0" applyNumberFormat="1" applyFont="1" applyBorder="1" applyProtection="1"/>
    <xf numFmtId="280" fontId="27" fillId="0" borderId="181" xfId="0" applyNumberFormat="1" applyFont="1" applyBorder="1" applyProtection="1"/>
    <xf numFmtId="280" fontId="27" fillId="0" borderId="200" xfId="0" applyNumberFormat="1" applyFont="1" applyBorder="1" applyProtection="1"/>
    <xf numFmtId="280" fontId="27" fillId="0" borderId="199" xfId="0" applyNumberFormat="1" applyFont="1" applyBorder="1" applyProtection="1"/>
    <xf numFmtId="5" fontId="27" fillId="0" borderId="7" xfId="17905" applyNumberFormat="1" applyFont="1" applyBorder="1" applyProtection="1"/>
    <xf numFmtId="280" fontId="27" fillId="0" borderId="191" xfId="17905" applyNumberFormat="1" applyFont="1" applyBorder="1" applyProtection="1"/>
    <xf numFmtId="280" fontId="27" fillId="0" borderId="191" xfId="17905" applyNumberFormat="1" applyFont="1" applyFill="1" applyBorder="1" applyProtection="1"/>
    <xf numFmtId="5" fontId="47" fillId="0" borderId="38" xfId="17905" applyNumberFormat="1" applyFont="1" applyBorder="1"/>
    <xf numFmtId="5" fontId="47" fillId="0" borderId="27" xfId="17905" applyNumberFormat="1" applyFont="1" applyBorder="1"/>
    <xf numFmtId="5" fontId="47" fillId="0" borderId="35" xfId="17905" applyNumberFormat="1" applyFont="1" applyBorder="1" applyProtection="1"/>
    <xf numFmtId="5" fontId="47" fillId="0" borderId="7" xfId="17905" applyNumberFormat="1" applyFont="1" applyBorder="1" applyProtection="1"/>
    <xf numFmtId="5" fontId="47" fillId="0" borderId="0" xfId="17905" applyNumberFormat="1" applyFont="1" applyProtection="1"/>
    <xf numFmtId="5" fontId="47" fillId="7" borderId="0" xfId="17905" applyNumberFormat="1" applyFont="1" applyFill="1" applyProtection="1"/>
    <xf numFmtId="5" fontId="47" fillId="7" borderId="35" xfId="17905" applyNumberFormat="1" applyFont="1" applyFill="1" applyBorder="1" applyProtection="1"/>
    <xf numFmtId="5" fontId="47" fillId="7" borderId="7" xfId="17905" applyNumberFormat="1" applyFont="1" applyFill="1" applyBorder="1" applyProtection="1"/>
    <xf numFmtId="5" fontId="47" fillId="0" borderId="18" xfId="17905" applyNumberFormat="1" applyFont="1" applyBorder="1" applyProtection="1"/>
    <xf numFmtId="5" fontId="47" fillId="0" borderId="38" xfId="17905" applyNumberFormat="1" applyFont="1" applyBorder="1" applyProtection="1"/>
    <xf numFmtId="5" fontId="47" fillId="0" borderId="27" xfId="17905" applyNumberFormat="1" applyFont="1" applyBorder="1" applyProtection="1"/>
    <xf numFmtId="280" fontId="19" fillId="116" borderId="181" xfId="0" applyNumberFormat="1" applyFont="1" applyFill="1" applyBorder="1" applyProtection="1"/>
    <xf numFmtId="280" fontId="19" fillId="116" borderId="198" xfId="0" applyNumberFormat="1" applyFont="1" applyFill="1" applyBorder="1" applyProtection="1"/>
    <xf numFmtId="280" fontId="19" fillId="3" borderId="7" xfId="17905" applyNumberFormat="1" applyFont="1" applyFill="1" applyBorder="1"/>
    <xf numFmtId="280" fontId="19" fillId="3" borderId="7" xfId="17905" applyNumberFormat="1" applyFont="1" applyFill="1" applyBorder="1" applyAlignment="1">
      <alignment horizontal="centerContinuous"/>
    </xf>
    <xf numFmtId="280" fontId="19" fillId="3" borderId="15" xfId="17905" applyNumberFormat="1" applyFont="1" applyFill="1" applyBorder="1" applyAlignment="1">
      <alignment horizontal="center"/>
    </xf>
    <xf numFmtId="280" fontId="0" fillId="0" borderId="22" xfId="17905" applyNumberFormat="1" applyFont="1" applyBorder="1" applyAlignment="1">
      <alignment horizontal="center"/>
    </xf>
    <xf numFmtId="280" fontId="19" fillId="3" borderId="20" xfId="17905" applyNumberFormat="1" applyFont="1" applyFill="1" applyBorder="1" applyAlignment="1">
      <alignment horizontal="center"/>
    </xf>
    <xf numFmtId="286" fontId="27" fillId="0" borderId="42" xfId="0" applyNumberFormat="1" applyFont="1" applyBorder="1"/>
    <xf numFmtId="286" fontId="27" fillId="0" borderId="42" xfId="0" applyNumberFormat="1" applyFont="1" applyBorder="1" applyProtection="1"/>
    <xf numFmtId="286" fontId="27" fillId="0" borderId="36" xfId="0" applyNumberFormat="1" applyFont="1" applyBorder="1" applyProtection="1"/>
    <xf numFmtId="286" fontId="27" fillId="0" borderId="36" xfId="0" applyNumberFormat="1" applyFont="1" applyBorder="1"/>
    <xf numFmtId="286" fontId="27" fillId="0" borderId="80" xfId="0" applyNumberFormat="1" applyFont="1" applyBorder="1"/>
    <xf numFmtId="286" fontId="27" fillId="0" borderId="80" xfId="0" applyNumberFormat="1" applyFont="1" applyBorder="1" applyProtection="1"/>
    <xf numFmtId="5" fontId="27" fillId="11" borderId="68" xfId="0" applyNumberFormat="1" applyFont="1" applyFill="1" applyBorder="1" applyProtection="1"/>
    <xf numFmtId="5" fontId="27" fillId="0" borderId="38" xfId="0" applyNumberFormat="1" applyFont="1" applyBorder="1" applyProtection="1"/>
    <xf numFmtId="5" fontId="27" fillId="0" borderId="42" xfId="0" applyNumberFormat="1" applyFont="1" applyBorder="1" applyProtection="1"/>
    <xf numFmtId="5" fontId="27" fillId="0" borderId="239" xfId="0" applyNumberFormat="1" applyFont="1" applyBorder="1" applyProtection="1"/>
    <xf numFmtId="5" fontId="27" fillId="0" borderId="36" xfId="0" applyNumberFormat="1" applyFont="1" applyBorder="1" applyProtection="1"/>
    <xf numFmtId="5" fontId="27" fillId="0" borderId="243" xfId="0" applyNumberFormat="1" applyFont="1" applyBorder="1" applyProtection="1"/>
    <xf numFmtId="5" fontId="27" fillId="0" borderId="271" xfId="0" applyNumberFormat="1" applyFont="1" applyBorder="1" applyProtection="1"/>
    <xf numFmtId="7" fontId="87" fillId="0" borderId="0" xfId="0" applyNumberFormat="1" applyFont="1" applyProtection="1">
      <protection locked="0"/>
    </xf>
    <xf numFmtId="7" fontId="87" fillId="0" borderId="191" xfId="0" applyNumberFormat="1" applyFont="1" applyBorder="1" applyProtection="1">
      <protection locked="0"/>
    </xf>
    <xf numFmtId="7" fontId="0" fillId="0" borderId="180" xfId="0" applyNumberFormat="1" applyBorder="1" applyProtection="1"/>
    <xf numFmtId="5" fontId="27" fillId="0" borderId="0" xfId="17905" applyNumberFormat="1" applyFont="1" applyProtection="1">
      <protection locked="0"/>
    </xf>
    <xf numFmtId="5" fontId="27" fillId="0" borderId="21" xfId="17905" applyNumberFormat="1" applyFont="1" applyBorder="1" applyProtection="1">
      <protection locked="0"/>
    </xf>
    <xf numFmtId="5" fontId="0" fillId="0" borderId="35" xfId="17905" applyNumberFormat="1" applyFont="1" applyFill="1" applyBorder="1"/>
    <xf numFmtId="5" fontId="21" fillId="0" borderId="0" xfId="17905" applyNumberFormat="1" applyFont="1" applyProtection="1">
      <protection locked="0"/>
    </xf>
    <xf numFmtId="5" fontId="21" fillId="0" borderId="21" xfId="17905" applyNumberFormat="1" applyFont="1" applyBorder="1" applyProtection="1">
      <protection locked="0"/>
    </xf>
    <xf numFmtId="5" fontId="0" fillId="0" borderId="35" xfId="17905" applyNumberFormat="1" applyFont="1" applyBorder="1"/>
    <xf numFmtId="5" fontId="87" fillId="0" borderId="0" xfId="17905" applyNumberFormat="1" applyFont="1" applyFill="1" applyProtection="1">
      <protection locked="0"/>
    </xf>
    <xf numFmtId="5" fontId="27" fillId="0" borderId="180" xfId="17905" applyNumberFormat="1" applyFont="1" applyFill="1" applyBorder="1" applyProtection="1">
      <protection locked="0"/>
    </xf>
    <xf numFmtId="5" fontId="27" fillId="0" borderId="180" xfId="17905" applyNumberFormat="1" applyFont="1" applyFill="1" applyBorder="1" applyProtection="1"/>
    <xf numFmtId="5" fontId="27" fillId="0" borderId="35" xfId="17905" applyNumberFormat="1" applyFont="1" applyFill="1" applyBorder="1" applyProtection="1"/>
    <xf numFmtId="5" fontId="27" fillId="0" borderId="180" xfId="17905" applyNumberFormat="1" applyFont="1" applyBorder="1" applyProtection="1">
      <protection locked="0"/>
    </xf>
    <xf numFmtId="5" fontId="24" fillId="0" borderId="0" xfId="17905" applyNumberFormat="1" applyFont="1" applyProtection="1">
      <protection locked="0"/>
    </xf>
    <xf numFmtId="5" fontId="24" fillId="0" borderId="21" xfId="17905" applyNumberFormat="1" applyFont="1" applyBorder="1" applyProtection="1">
      <protection locked="0"/>
    </xf>
    <xf numFmtId="5" fontId="27" fillId="0" borderId="35" xfId="17905" applyNumberFormat="1" applyFont="1" applyBorder="1" applyProtection="1"/>
    <xf numFmtId="280" fontId="0" fillId="0" borderId="181" xfId="0" applyNumberFormat="1" applyBorder="1" applyProtection="1"/>
    <xf numFmtId="280" fontId="0" fillId="0" borderId="212" xfId="0" applyNumberFormat="1" applyBorder="1" applyProtection="1"/>
    <xf numFmtId="280" fontId="0" fillId="0" borderId="201" xfId="0" applyNumberFormat="1" applyBorder="1" applyProtection="1"/>
    <xf numFmtId="43" fontId="0" fillId="0" borderId="181" xfId="17905" applyFont="1" applyBorder="1" applyProtection="1"/>
    <xf numFmtId="280" fontId="87" fillId="0" borderId="0" xfId="0" applyNumberFormat="1" applyFont="1" applyFill="1" applyProtection="1">
      <protection locked="0"/>
    </xf>
    <xf numFmtId="280" fontId="87" fillId="0" borderId="18" xfId="0" applyNumberFormat="1" applyFont="1" applyFill="1" applyBorder="1" applyProtection="1">
      <protection locked="0"/>
    </xf>
    <xf numFmtId="37" fontId="87" fillId="0" borderId="7" xfId="17905" applyNumberFormat="1" applyFont="1" applyBorder="1" applyProtection="1">
      <protection locked="0"/>
    </xf>
    <xf numFmtId="37" fontId="83" fillId="7" borderId="43" xfId="17905" applyNumberFormat="1" applyFont="1" applyFill="1" applyBorder="1" applyProtection="1">
      <protection locked="0"/>
    </xf>
    <xf numFmtId="37" fontId="83" fillId="0" borderId="7" xfId="17905" applyNumberFormat="1" applyFont="1" applyBorder="1" applyProtection="1">
      <protection locked="0"/>
    </xf>
    <xf numFmtId="176" fontId="27" fillId="10" borderId="23" xfId="17905" applyNumberFormat="1" applyFont="1" applyFill="1" applyBorder="1" applyProtection="1">
      <protection locked="0"/>
    </xf>
    <xf numFmtId="176" fontId="27" fillId="10" borderId="35" xfId="17905" applyNumberFormat="1" applyFont="1" applyFill="1" applyBorder="1" applyProtection="1"/>
    <xf numFmtId="176" fontId="27" fillId="0" borderId="23" xfId="17905" applyNumberFormat="1" applyFont="1" applyFill="1" applyBorder="1" applyProtection="1">
      <protection locked="0"/>
    </xf>
    <xf numFmtId="176" fontId="27" fillId="0" borderId="35" xfId="17905" applyNumberFormat="1" applyFont="1" applyFill="1" applyBorder="1" applyProtection="1"/>
    <xf numFmtId="176" fontId="27" fillId="0" borderId="23" xfId="17905" applyNumberFormat="1" applyFont="1" applyBorder="1" applyProtection="1">
      <protection locked="0"/>
    </xf>
    <xf numFmtId="176" fontId="27" fillId="0" borderId="35" xfId="17905" applyNumberFormat="1" applyFont="1" applyBorder="1" applyProtection="1"/>
    <xf numFmtId="176" fontId="27" fillId="0" borderId="17" xfId="17905" applyNumberFormat="1" applyFont="1" applyBorder="1" applyProtection="1">
      <protection locked="0"/>
    </xf>
    <xf numFmtId="176" fontId="27" fillId="0" borderId="38" xfId="17905" applyNumberFormat="1" applyFont="1" applyBorder="1" applyProtection="1"/>
    <xf numFmtId="176" fontId="27" fillId="0" borderId="23" xfId="17905" applyNumberFormat="1" applyFont="1" applyFill="1" applyBorder="1" applyProtection="1"/>
    <xf numFmtId="176" fontId="27" fillId="0" borderId="36" xfId="17905" applyNumberFormat="1" applyFont="1" applyBorder="1" applyProtection="1"/>
    <xf numFmtId="176" fontId="27" fillId="0" borderId="17" xfId="17905" applyNumberFormat="1" applyFont="1" applyFill="1" applyBorder="1" applyProtection="1"/>
    <xf numFmtId="176" fontId="27" fillId="12" borderId="23" xfId="17905" applyNumberFormat="1" applyFont="1" applyFill="1" applyBorder="1" applyProtection="1">
      <protection locked="0"/>
    </xf>
    <xf numFmtId="176" fontId="27" fillId="12" borderId="35" xfId="17905" applyNumberFormat="1" applyFont="1" applyFill="1" applyBorder="1" applyProtection="1"/>
    <xf numFmtId="176" fontId="27" fillId="8" borderId="23" xfId="17905" applyNumberFormat="1" applyFont="1" applyFill="1" applyBorder="1" applyProtection="1">
      <protection locked="0"/>
    </xf>
    <xf numFmtId="176" fontId="27" fillId="8" borderId="35" xfId="17905" applyNumberFormat="1" applyFont="1" applyFill="1" applyBorder="1" applyProtection="1"/>
    <xf numFmtId="176" fontId="27" fillId="12" borderId="23" xfId="17905" applyNumberFormat="1" applyFont="1" applyFill="1" applyBorder="1" applyProtection="1"/>
    <xf numFmtId="176" fontId="21" fillId="0" borderId="23" xfId="17905" applyNumberFormat="1" applyFont="1" applyBorder="1" applyProtection="1">
      <protection locked="0"/>
    </xf>
    <xf numFmtId="176" fontId="27" fillId="0" borderId="30" xfId="17905" applyNumberFormat="1" applyFont="1" applyBorder="1" applyProtection="1"/>
    <xf numFmtId="176" fontId="27" fillId="0" borderId="42" xfId="17905" applyNumberFormat="1" applyFont="1" applyBorder="1" applyProtection="1"/>
    <xf numFmtId="176" fontId="0" fillId="0" borderId="23" xfId="17905" applyNumberFormat="1" applyFont="1" applyBorder="1" applyProtection="1"/>
    <xf numFmtId="176" fontId="0" fillId="0" borderId="23" xfId="17905" applyNumberFormat="1" applyFont="1" applyBorder="1"/>
    <xf numFmtId="7" fontId="0" fillId="0" borderId="0" xfId="0" applyNumberFormat="1" applyProtection="1"/>
    <xf numFmtId="7" fontId="0" fillId="0" borderId="0" xfId="0" applyNumberFormat="1" applyAlignment="1">
      <alignment horizontal="centerContinuous"/>
    </xf>
    <xf numFmtId="7" fontId="0" fillId="0" borderId="4" xfId="0" applyNumberFormat="1" applyBorder="1" applyProtection="1"/>
    <xf numFmtId="7" fontId="0" fillId="0" borderId="0" xfId="0" applyNumberFormat="1" applyFill="1" applyAlignment="1" applyProtection="1">
      <alignment horizontal="centerContinuous"/>
    </xf>
    <xf numFmtId="7" fontId="0" fillId="0" borderId="12" xfId="0" applyNumberFormat="1" applyBorder="1" applyProtection="1"/>
    <xf numFmtId="7" fontId="0" fillId="0" borderId="23" xfId="0" applyNumberFormat="1" applyBorder="1" applyProtection="1"/>
    <xf numFmtId="7" fontId="0" fillId="0" borderId="23" xfId="0" applyNumberFormat="1" applyBorder="1" applyAlignment="1" applyProtection="1">
      <alignment horizontal="center"/>
    </xf>
    <xf numFmtId="7" fontId="0" fillId="0" borderId="17" xfId="0" applyNumberFormat="1" applyBorder="1" applyAlignment="1" applyProtection="1">
      <alignment horizontal="center"/>
    </xf>
    <xf numFmtId="37" fontId="27" fillId="0" borderId="23" xfId="0" applyNumberFormat="1" applyFont="1" applyFill="1" applyBorder="1"/>
    <xf numFmtId="0" fontId="27" fillId="0" borderId="249" xfId="0" applyFont="1" applyBorder="1"/>
    <xf numFmtId="0" fontId="27" fillId="0" borderId="251" xfId="0" applyFont="1" applyBorder="1"/>
    <xf numFmtId="0" fontId="27" fillId="0" borderId="251" xfId="0" applyFont="1" applyFill="1" applyBorder="1"/>
    <xf numFmtId="0" fontId="27" fillId="0" borderId="250" xfId="0" applyFont="1" applyBorder="1"/>
    <xf numFmtId="0" fontId="28" fillId="0" borderId="255" xfId="0" applyFont="1" applyBorder="1" applyAlignment="1">
      <alignment horizontal="centerContinuous"/>
    </xf>
    <xf numFmtId="0" fontId="27" fillId="0" borderId="0" xfId="0" applyFont="1" applyFill="1" applyBorder="1" applyAlignment="1">
      <alignment horizontal="centerContinuous"/>
    </xf>
    <xf numFmtId="0" fontId="27" fillId="0" borderId="256" xfId="0" applyFont="1" applyBorder="1" applyAlignment="1">
      <alignment horizontal="centerContinuous"/>
    </xf>
    <xf numFmtId="0" fontId="28" fillId="0" borderId="273" xfId="0" applyFont="1" applyBorder="1" applyAlignment="1">
      <alignment horizontal="centerContinuous"/>
    </xf>
    <xf numFmtId="0" fontId="28" fillId="0" borderId="274" xfId="0" applyFont="1" applyBorder="1" applyAlignment="1">
      <alignment horizontal="centerContinuous"/>
    </xf>
    <xf numFmtId="0" fontId="27" fillId="0" borderId="275" xfId="0" applyFont="1" applyBorder="1" applyAlignment="1">
      <alignment horizontal="center"/>
    </xf>
    <xf numFmtId="0" fontId="27" fillId="0" borderId="242" xfId="0" applyFont="1" applyBorder="1"/>
    <xf numFmtId="0" fontId="27" fillId="0" borderId="276" xfId="0" applyFont="1" applyBorder="1"/>
    <xf numFmtId="0" fontId="27" fillId="0" borderId="276" xfId="0" applyFont="1" applyFill="1" applyBorder="1" applyAlignment="1">
      <alignment horizontal="center"/>
    </xf>
    <xf numFmtId="0" fontId="27" fillId="0" borderId="277" xfId="0" applyFont="1" applyBorder="1" applyAlignment="1">
      <alignment horizontal="center"/>
    </xf>
    <xf numFmtId="0" fontId="27" fillId="0" borderId="255" xfId="0" applyFont="1" applyBorder="1" applyAlignment="1">
      <alignment horizontal="center"/>
    </xf>
    <xf numFmtId="0" fontId="27" fillId="0" borderId="191" xfId="0" applyFont="1" applyBorder="1"/>
    <xf numFmtId="0" fontId="27" fillId="0" borderId="256" xfId="0" applyFont="1" applyBorder="1" applyAlignment="1">
      <alignment horizontal="center"/>
    </xf>
    <xf numFmtId="0" fontId="27" fillId="0" borderId="273" xfId="0" applyFont="1" applyBorder="1" applyAlignment="1">
      <alignment horizontal="center"/>
    </xf>
    <xf numFmtId="0" fontId="27" fillId="0" borderId="274" xfId="0" applyFont="1" applyBorder="1" applyAlignment="1">
      <alignment horizontal="center"/>
    </xf>
    <xf numFmtId="37" fontId="27" fillId="0" borderId="256" xfId="0" applyNumberFormat="1" applyFont="1" applyBorder="1" applyProtection="1"/>
    <xf numFmtId="37" fontId="27" fillId="0" borderId="256" xfId="0" applyNumberFormat="1" applyFont="1" applyFill="1" applyBorder="1" applyProtection="1"/>
    <xf numFmtId="37" fontId="27" fillId="0" borderId="278" xfId="0" applyNumberFormat="1" applyFont="1" applyFill="1" applyBorder="1" applyProtection="1"/>
    <xf numFmtId="37" fontId="27" fillId="0" borderId="279" xfId="0" applyNumberFormat="1" applyFont="1" applyBorder="1" applyProtection="1"/>
    <xf numFmtId="37" fontId="27" fillId="0" borderId="256" xfId="0" applyNumberFormat="1" applyFont="1" applyBorder="1"/>
    <xf numFmtId="37" fontId="27" fillId="0" borderId="274" xfId="0" applyNumberFormat="1" applyFont="1" applyFill="1" applyBorder="1" applyProtection="1"/>
    <xf numFmtId="0" fontId="27" fillId="0" borderId="255" xfId="0" applyFont="1" applyBorder="1"/>
    <xf numFmtId="0" fontId="27" fillId="0" borderId="0" xfId="0" applyFont="1" applyBorder="1" applyProtection="1">
      <protection locked="0"/>
    </xf>
    <xf numFmtId="0" fontId="27" fillId="0" borderId="256" xfId="0" applyFont="1" applyBorder="1"/>
    <xf numFmtId="0" fontId="29" fillId="0" borderId="0" xfId="0" applyFont="1" applyBorder="1" applyAlignment="1" applyProtection="1">
      <alignment horizontal="centerContinuous"/>
      <protection locked="0"/>
    </xf>
    <xf numFmtId="0" fontId="27" fillId="0" borderId="0" xfId="0" applyFont="1" applyBorder="1" applyAlignment="1" applyProtection="1">
      <alignment horizontal="centerContinuous"/>
      <protection locked="0"/>
    </xf>
    <xf numFmtId="0" fontId="36" fillId="0" borderId="0" xfId="0" applyFont="1" applyBorder="1" applyAlignment="1" applyProtection="1">
      <alignment horizontal="left" wrapText="1"/>
      <protection locked="0"/>
    </xf>
    <xf numFmtId="0" fontId="36" fillId="0" borderId="256" xfId="0" applyFont="1" applyBorder="1" applyAlignment="1">
      <alignment horizontal="centerContinuous" wrapText="1"/>
    </xf>
    <xf numFmtId="0" fontId="36" fillId="0" borderId="0" xfId="0" applyFont="1" applyBorder="1" applyAlignment="1" applyProtection="1">
      <alignment horizontal="centerContinuous" wrapText="1"/>
      <protection locked="0"/>
    </xf>
    <xf numFmtId="0" fontId="27" fillId="0" borderId="255" xfId="0" applyFont="1" applyBorder="1" applyAlignment="1">
      <alignment horizontal="right"/>
    </xf>
    <xf numFmtId="164" fontId="27" fillId="0" borderId="0" xfId="0" applyNumberFormat="1" applyFont="1" applyBorder="1" applyProtection="1"/>
    <xf numFmtId="280" fontId="27" fillId="0" borderId="280" xfId="17905" applyNumberFormat="1" applyFont="1" applyBorder="1"/>
    <xf numFmtId="0" fontId="54" fillId="0" borderId="0" xfId="0" applyFont="1" applyBorder="1" applyAlignment="1" applyProtection="1">
      <alignment horizontal="left" wrapText="1"/>
      <protection locked="0"/>
    </xf>
    <xf numFmtId="0" fontId="27" fillId="0" borderId="252" xfId="0" applyFont="1" applyBorder="1"/>
    <xf numFmtId="0" fontId="54" fillId="0" borderId="55" xfId="0" applyFont="1" applyBorder="1" applyAlignment="1" applyProtection="1">
      <alignment horizontal="left" wrapText="1"/>
      <protection locked="0"/>
    </xf>
    <xf numFmtId="0" fontId="27" fillId="0" borderId="253" xfId="0" applyFont="1" applyBorder="1"/>
    <xf numFmtId="0" fontId="27" fillId="0" borderId="276" xfId="0" applyFont="1" applyBorder="1" applyAlignment="1">
      <alignment horizontal="center"/>
    </xf>
    <xf numFmtId="0" fontId="27" fillId="0" borderId="281" xfId="0" applyFont="1" applyBorder="1" applyAlignment="1">
      <alignment horizontal="center"/>
    </xf>
    <xf numFmtId="37" fontId="27" fillId="0" borderId="274" xfId="0" applyNumberFormat="1" applyFont="1" applyBorder="1" applyProtection="1"/>
    <xf numFmtId="0" fontId="27" fillId="0" borderId="282" xfId="0" applyFont="1" applyBorder="1" applyAlignment="1">
      <alignment horizontal="center"/>
    </xf>
    <xf numFmtId="0" fontId="27" fillId="0" borderId="283" xfId="0" applyFont="1" applyBorder="1"/>
    <xf numFmtId="0" fontId="27" fillId="0" borderId="284" xfId="0" applyFont="1" applyBorder="1"/>
    <xf numFmtId="37" fontId="27" fillId="0" borderId="285" xfId="0" applyNumberFormat="1" applyFont="1" applyFill="1" applyBorder="1" applyProtection="1"/>
    <xf numFmtId="37" fontId="27" fillId="0" borderId="286" xfId="0" applyNumberFormat="1" applyFont="1" applyBorder="1" applyProtection="1"/>
    <xf numFmtId="0" fontId="27" fillId="0" borderId="287" xfId="0" applyFont="1" applyBorder="1" applyAlignment="1">
      <alignment horizontal="center"/>
    </xf>
    <xf numFmtId="0" fontId="27" fillId="0" borderId="240" xfId="0" applyFont="1" applyBorder="1"/>
    <xf numFmtId="0" fontId="27" fillId="0" borderId="288" xfId="0" applyFont="1" applyBorder="1" applyAlignment="1">
      <alignment horizontal="center"/>
    </xf>
    <xf numFmtId="37" fontId="27" fillId="0" borderId="276" xfId="0" applyNumberFormat="1" applyFont="1" applyBorder="1" applyProtection="1">
      <protection locked="0"/>
    </xf>
    <xf numFmtId="37" fontId="27" fillId="0" borderId="277" xfId="0" applyNumberFormat="1" applyFont="1" applyBorder="1" applyProtection="1">
      <protection locked="0"/>
    </xf>
    <xf numFmtId="37" fontId="27" fillId="0" borderId="276" xfId="0" applyNumberFormat="1" applyFont="1" applyBorder="1" applyProtection="1"/>
    <xf numFmtId="37" fontId="27" fillId="0" borderId="277" xfId="0" applyNumberFormat="1" applyFont="1" applyBorder="1" applyProtection="1"/>
    <xf numFmtId="37" fontId="27" fillId="0" borderId="278" xfId="0" applyNumberFormat="1" applyFont="1" applyBorder="1" applyProtection="1"/>
    <xf numFmtId="37" fontId="27" fillId="0" borderId="278" xfId="0" applyNumberFormat="1" applyFont="1" applyBorder="1" applyProtection="1">
      <protection locked="0"/>
    </xf>
    <xf numFmtId="37" fontId="27" fillId="0" borderId="279" xfId="0" applyNumberFormat="1" applyFont="1" applyBorder="1" applyProtection="1">
      <protection locked="0"/>
    </xf>
    <xf numFmtId="37" fontId="27" fillId="0" borderId="274" xfId="0" applyNumberFormat="1" applyFont="1" applyBorder="1" applyProtection="1">
      <protection locked="0"/>
    </xf>
    <xf numFmtId="0" fontId="27" fillId="0" borderId="278" xfId="0" applyFont="1" applyBorder="1"/>
    <xf numFmtId="0" fontId="27" fillId="0" borderId="279" xfId="0" applyFont="1" applyBorder="1"/>
    <xf numFmtId="37" fontId="27" fillId="0" borderId="284" xfId="0" applyNumberFormat="1" applyFont="1" applyBorder="1" applyProtection="1"/>
    <xf numFmtId="37" fontId="27" fillId="0" borderId="253" xfId="0" applyNumberFormat="1" applyFont="1" applyBorder="1" applyProtection="1"/>
    <xf numFmtId="37" fontId="27" fillId="0" borderId="284" xfId="0" applyNumberFormat="1" applyFont="1" applyFill="1" applyBorder="1" applyProtection="1"/>
    <xf numFmtId="43" fontId="27" fillId="0" borderId="23" xfId="0" applyNumberFormat="1" applyFont="1" applyBorder="1" applyProtection="1"/>
    <xf numFmtId="0" fontId="0" fillId="0" borderId="0" xfId="0" applyBorder="1" applyAlignment="1">
      <alignment horizontal="center"/>
    </xf>
    <xf numFmtId="0" fontId="0" fillId="0" borderId="289" xfId="0" applyBorder="1" applyAlignment="1">
      <alignment horizontal="center"/>
    </xf>
    <xf numFmtId="0" fontId="0" fillId="0" borderId="251" xfId="0" applyBorder="1"/>
    <xf numFmtId="0" fontId="0" fillId="0" borderId="290" xfId="0" applyBorder="1"/>
    <xf numFmtId="280" fontId="0" fillId="0" borderId="250" xfId="17905" applyNumberFormat="1" applyFont="1" applyBorder="1" applyProtection="1"/>
    <xf numFmtId="0" fontId="0" fillId="0" borderId="281" xfId="0" applyBorder="1" applyAlignment="1">
      <alignment horizontal="center"/>
    </xf>
    <xf numFmtId="280" fontId="0" fillId="0" borderId="256" xfId="17905" applyNumberFormat="1" applyFont="1" applyBorder="1" applyProtection="1"/>
    <xf numFmtId="5" fontId="0" fillId="0" borderId="0" xfId="0" applyNumberFormat="1" applyBorder="1" applyProtection="1"/>
    <xf numFmtId="280" fontId="0" fillId="0" borderId="291" xfId="17905" applyNumberFormat="1" applyFont="1" applyBorder="1" applyProtection="1"/>
    <xf numFmtId="280" fontId="0" fillId="0" borderId="292" xfId="17905" applyNumberFormat="1" applyFont="1" applyBorder="1" applyProtection="1"/>
    <xf numFmtId="5" fontId="0" fillId="0" borderId="180" xfId="0" applyNumberFormat="1" applyBorder="1" applyProtection="1"/>
    <xf numFmtId="0" fontId="0" fillId="0" borderId="282" xfId="0" applyBorder="1" applyAlignment="1">
      <alignment horizontal="center"/>
    </xf>
    <xf numFmtId="0" fontId="0" fillId="0" borderId="55" xfId="0" applyBorder="1"/>
    <xf numFmtId="0" fontId="0" fillId="0" borderId="293" xfId="0" applyBorder="1"/>
    <xf numFmtId="280" fontId="0" fillId="0" borderId="253" xfId="17905" applyNumberFormat="1" applyFont="1" applyBorder="1" applyProtection="1"/>
    <xf numFmtId="14" fontId="27" fillId="0" borderId="181" xfId="0" applyNumberFormat="1" applyFont="1" applyBorder="1"/>
    <xf numFmtId="280" fontId="27" fillId="0" borderId="49" xfId="17905" applyNumberFormat="1" applyFont="1" applyBorder="1" applyProtection="1"/>
    <xf numFmtId="280" fontId="19" fillId="3" borderId="203" xfId="0" applyNumberFormat="1" applyFont="1" applyFill="1" applyBorder="1" applyProtection="1"/>
    <xf numFmtId="280" fontId="19" fillId="3" borderId="210" xfId="0" applyNumberFormat="1" applyFont="1" applyFill="1" applyBorder="1" applyProtection="1"/>
    <xf numFmtId="0" fontId="75" fillId="0" borderId="264" xfId="0" applyFont="1" applyBorder="1"/>
    <xf numFmtId="0" fontId="74" fillId="0" borderId="258" xfId="0" applyFont="1" applyBorder="1"/>
    <xf numFmtId="0" fontId="76" fillId="0" borderId="229" xfId="0" applyFont="1" applyBorder="1" applyAlignment="1">
      <alignment horizontal="centerContinuous"/>
    </xf>
    <xf numFmtId="0" fontId="74" fillId="0" borderId="122" xfId="0" applyFont="1" applyBorder="1" applyAlignment="1">
      <alignment horizontal="centerContinuous" wrapText="1"/>
    </xf>
    <xf numFmtId="0" fontId="74" fillId="0" borderId="229" xfId="0" applyFont="1" applyBorder="1"/>
    <xf numFmtId="0" fontId="74" fillId="0" borderId="229" xfId="0" applyFont="1" applyBorder="1" applyAlignment="1">
      <alignment vertical="top"/>
    </xf>
    <xf numFmtId="0" fontId="74" fillId="0" borderId="122" xfId="0" applyFont="1" applyBorder="1" applyAlignment="1">
      <alignment horizontal="left" vertical="center" wrapText="1"/>
    </xf>
    <xf numFmtId="0" fontId="16" fillId="0" borderId="122" xfId="0" applyFont="1" applyBorder="1" applyProtection="1">
      <protection locked="0"/>
    </xf>
    <xf numFmtId="0" fontId="16" fillId="0" borderId="122" xfId="0" applyFont="1" applyBorder="1" applyAlignment="1" applyProtection="1">
      <alignment horizontal="left" wrapText="1"/>
      <protection locked="0"/>
    </xf>
    <xf numFmtId="0" fontId="75" fillId="0" borderId="122" xfId="0" applyFont="1" applyBorder="1"/>
    <xf numFmtId="0" fontId="74" fillId="0" borderId="122" xfId="0" applyFont="1" applyBorder="1" applyAlignment="1" applyProtection="1">
      <alignment wrapText="1"/>
      <protection locked="0"/>
    </xf>
    <xf numFmtId="0" fontId="74" fillId="0" borderId="248" xfId="0" applyFont="1" applyBorder="1"/>
    <xf numFmtId="0" fontId="16" fillId="0" borderId="246" xfId="0" applyFont="1" applyBorder="1" applyProtection="1">
      <protection locked="0"/>
    </xf>
    <xf numFmtId="280" fontId="0" fillId="0" borderId="19" xfId="17905" applyNumberFormat="1" applyFont="1" applyFill="1" applyBorder="1" applyProtection="1"/>
    <xf numFmtId="280" fontId="0" fillId="0" borderId="21" xfId="17905" applyNumberFormat="1" applyFont="1" applyFill="1" applyBorder="1"/>
    <xf numFmtId="280" fontId="0" fillId="0" borderId="21" xfId="17905" applyNumberFormat="1" applyFont="1" applyFill="1" applyBorder="1" applyProtection="1"/>
    <xf numFmtId="280" fontId="0" fillId="0" borderId="180" xfId="17905" applyNumberFormat="1" applyFont="1" applyBorder="1" applyProtection="1"/>
    <xf numFmtId="280" fontId="0" fillId="0" borderId="39" xfId="17905" applyNumberFormat="1" applyFont="1" applyFill="1" applyBorder="1" applyProtection="1"/>
    <xf numFmtId="280" fontId="0" fillId="0" borderId="41" xfId="17905" applyNumberFormat="1" applyFont="1" applyFill="1" applyBorder="1" applyProtection="1"/>
    <xf numFmtId="280" fontId="0" fillId="0" borderId="41" xfId="17905" applyNumberFormat="1" applyFont="1" applyBorder="1" applyProtection="1"/>
    <xf numFmtId="280" fontId="27" fillId="0" borderId="7" xfId="17905" applyNumberFormat="1" applyFont="1" applyBorder="1" applyAlignment="1">
      <alignment wrapText="1"/>
    </xf>
    <xf numFmtId="280" fontId="19" fillId="3" borderId="7" xfId="17905" applyNumberFormat="1" applyFont="1" applyFill="1" applyBorder="1" applyAlignment="1">
      <alignment horizontal="center"/>
    </xf>
    <xf numFmtId="280" fontId="27" fillId="0" borderId="198" xfId="17905" applyNumberFormat="1" applyFont="1" applyBorder="1" applyProtection="1"/>
    <xf numFmtId="280" fontId="19" fillId="3" borderId="197" xfId="17905" applyNumberFormat="1" applyFont="1" applyFill="1" applyBorder="1" applyProtection="1"/>
    <xf numFmtId="280" fontId="19" fillId="3" borderId="4" xfId="17905" applyNumberFormat="1" applyFont="1" applyFill="1" applyBorder="1"/>
    <xf numFmtId="5" fontId="27" fillId="0" borderId="30" xfId="0" applyNumberFormat="1" applyFont="1" applyBorder="1" applyProtection="1">
      <protection locked="0"/>
    </xf>
    <xf numFmtId="5" fontId="27" fillId="0" borderId="12" xfId="0" applyNumberFormat="1" applyFont="1" applyBorder="1" applyProtection="1">
      <protection locked="0"/>
    </xf>
    <xf numFmtId="5" fontId="27" fillId="0" borderId="33" xfId="0" applyNumberFormat="1" applyFont="1" applyBorder="1" applyProtection="1">
      <protection locked="0"/>
    </xf>
    <xf numFmtId="37" fontId="27" fillId="0" borderId="23" xfId="40671" applyNumberFormat="1" applyFont="1" applyFill="1" applyBorder="1" applyProtection="1"/>
    <xf numFmtId="280" fontId="27" fillId="0" borderId="0" xfId="18130" applyNumberFormat="1" applyFont="1" applyFill="1" applyBorder="1"/>
    <xf numFmtId="280" fontId="27" fillId="0" borderId="0" xfId="18130" applyNumberFormat="1" applyFont="1" applyFill="1" applyBorder="1" applyProtection="1">
      <protection locked="0"/>
    </xf>
    <xf numFmtId="280" fontId="27" fillId="0" borderId="0" xfId="18130" applyNumberFormat="1" applyFont="1" applyFill="1" applyBorder="1" applyAlignment="1" applyProtection="1">
      <alignment horizontal="centerContinuous"/>
      <protection locked="0"/>
    </xf>
    <xf numFmtId="280" fontId="27" fillId="0" borderId="0" xfId="18130" applyNumberFormat="1" applyFont="1" applyFill="1" applyBorder="1" applyAlignment="1">
      <alignment horizontal="center"/>
    </xf>
    <xf numFmtId="280" fontId="27" fillId="0" borderId="0" xfId="18130" applyNumberFormat="1" applyFont="1" applyFill="1" applyBorder="1" applyProtection="1"/>
    <xf numFmtId="280" fontId="27" fillId="0" borderId="23" xfId="0" applyNumberFormat="1" applyFont="1" applyBorder="1" applyProtection="1"/>
    <xf numFmtId="280" fontId="27" fillId="0" borderId="243" xfId="17905" applyNumberFormat="1" applyFont="1" applyBorder="1" applyProtection="1"/>
    <xf numFmtId="280" fontId="27" fillId="0" borderId="245" xfId="17905" applyNumberFormat="1" applyFont="1" applyBorder="1" applyProtection="1"/>
    <xf numFmtId="0" fontId="0" fillId="0" borderId="0" xfId="0" applyAlignment="1">
      <alignment horizontal="center"/>
    </xf>
    <xf numFmtId="280" fontId="0" fillId="0" borderId="7" xfId="18130" applyNumberFormat="1" applyFont="1" applyBorder="1" applyProtection="1"/>
    <xf numFmtId="5" fontId="0" fillId="0" borderId="180" xfId="0" applyNumberFormat="1" applyBorder="1"/>
    <xf numFmtId="280" fontId="0" fillId="0" borderId="294" xfId="18130" applyNumberFormat="1" applyFont="1" applyBorder="1" applyProtection="1"/>
    <xf numFmtId="0" fontId="0" fillId="0" borderId="55" xfId="0" applyBorder="1" applyAlignment="1">
      <alignment horizontal="center"/>
    </xf>
    <xf numFmtId="280" fontId="0" fillId="0" borderId="295" xfId="17905" applyNumberFormat="1" applyFont="1" applyBorder="1" applyProtection="1"/>
    <xf numFmtId="0" fontId="27" fillId="0" borderId="293" xfId="0" applyFont="1" applyBorder="1"/>
    <xf numFmtId="280" fontId="27" fillId="0" borderId="33" xfId="0" applyNumberFormat="1" applyFont="1" applyBorder="1" applyProtection="1"/>
    <xf numFmtId="0" fontId="27" fillId="0" borderId="180" xfId="5130" applyFont="1" applyBorder="1"/>
    <xf numFmtId="5" fontId="19" fillId="3" borderId="7" xfId="5130" applyNumberFormat="1" applyFont="1" applyFill="1" applyBorder="1"/>
    <xf numFmtId="0" fontId="28" fillId="0" borderId="23" xfId="0" applyFont="1" applyBorder="1"/>
    <xf numFmtId="0" fontId="306" fillId="0" borderId="0" xfId="0" applyFont="1"/>
    <xf numFmtId="0" fontId="0" fillId="0" borderId="0" xfId="0" applyAlignment="1"/>
    <xf numFmtId="280" fontId="19" fillId="0" borderId="104" xfId="17905" applyNumberFormat="1" applyFont="1" applyBorder="1" applyAlignment="1">
      <alignment horizontal="right"/>
    </xf>
    <xf numFmtId="280" fontId="19" fillId="0" borderId="104" xfId="17905" applyNumberFormat="1" applyFont="1" applyFill="1" applyBorder="1" applyAlignment="1">
      <alignment horizontal="right"/>
    </xf>
    <xf numFmtId="280" fontId="0" fillId="0" borderId="296" xfId="17905" applyNumberFormat="1" applyFont="1" applyBorder="1"/>
    <xf numFmtId="0" fontId="27" fillId="0" borderId="180" xfId="0" applyFont="1" applyFill="1" applyBorder="1"/>
    <xf numFmtId="280" fontId="27" fillId="0" borderId="180" xfId="17905" applyNumberFormat="1" applyFont="1" applyFill="1" applyBorder="1" applyProtection="1"/>
    <xf numFmtId="43" fontId="27" fillId="0" borderId="180" xfId="17905" applyFont="1" applyFill="1" applyBorder="1" applyProtection="1"/>
    <xf numFmtId="43" fontId="27" fillId="0" borderId="181" xfId="17905" applyFont="1" applyFill="1" applyBorder="1" applyProtection="1"/>
    <xf numFmtId="280" fontId="27" fillId="0" borderId="21" xfId="17905" quotePrefix="1" applyNumberFormat="1" applyFont="1" applyBorder="1" applyAlignment="1" applyProtection="1">
      <alignment horizontal="center" vertical="center"/>
    </xf>
    <xf numFmtId="280" fontId="27" fillId="0" borderId="0" xfId="17905" quotePrefix="1" applyNumberFormat="1" applyFont="1" applyAlignment="1" applyProtection="1"/>
    <xf numFmtId="280" fontId="27" fillId="0" borderId="110" xfId="17905" applyNumberFormat="1" applyFont="1" applyFill="1" applyBorder="1"/>
    <xf numFmtId="280" fontId="27" fillId="0" borderId="134" xfId="19628" applyNumberFormat="1" applyFont="1" applyFill="1" applyBorder="1" applyProtection="1"/>
    <xf numFmtId="280" fontId="27" fillId="0" borderId="0" xfId="19628" applyNumberFormat="1" applyFont="1" applyFill="1" applyBorder="1"/>
    <xf numFmtId="176" fontId="21" fillId="0" borderId="35" xfId="17905" applyNumberFormat="1" applyFont="1" applyFill="1" applyBorder="1" applyProtection="1">
      <protection locked="0"/>
    </xf>
    <xf numFmtId="176" fontId="27" fillId="0" borderId="35" xfId="17905" applyNumberFormat="1" applyFont="1" applyFill="1" applyBorder="1" applyProtection="1">
      <protection locked="0"/>
    </xf>
    <xf numFmtId="176" fontId="27" fillId="0" borderId="22" xfId="17905" applyNumberFormat="1" applyFont="1" applyBorder="1" applyProtection="1"/>
    <xf numFmtId="176" fontId="21" fillId="10" borderId="35" xfId="17905" applyNumberFormat="1" applyFont="1" applyFill="1" applyBorder="1" applyProtection="1">
      <protection locked="0"/>
    </xf>
    <xf numFmtId="176" fontId="27" fillId="10" borderId="35" xfId="17905" applyNumberFormat="1" applyFont="1" applyFill="1" applyBorder="1" applyProtection="1">
      <protection locked="0"/>
    </xf>
    <xf numFmtId="176" fontId="27" fillId="10" borderId="22" xfId="17905" applyNumberFormat="1" applyFont="1" applyFill="1" applyBorder="1" applyProtection="1"/>
    <xf numFmtId="176" fontId="21" fillId="0" borderId="35" xfId="17905" applyNumberFormat="1" applyFont="1" applyBorder="1" applyProtection="1">
      <protection locked="0"/>
    </xf>
    <xf numFmtId="176" fontId="27" fillId="0" borderId="23" xfId="17905" applyNumberFormat="1" applyFont="1" applyBorder="1" applyProtection="1"/>
    <xf numFmtId="176" fontId="27" fillId="0" borderId="35" xfId="17905" applyNumberFormat="1" applyFont="1" applyBorder="1" applyProtection="1">
      <protection locked="0"/>
    </xf>
    <xf numFmtId="176" fontId="21" fillId="0" borderId="38" xfId="17905" applyNumberFormat="1" applyFont="1" applyBorder="1" applyProtection="1">
      <protection locked="0"/>
    </xf>
    <xf numFmtId="176" fontId="27" fillId="0" borderId="17" xfId="17905" applyNumberFormat="1" applyFont="1" applyBorder="1" applyProtection="1"/>
    <xf numFmtId="176" fontId="27" fillId="0" borderId="38" xfId="17905" applyNumberFormat="1" applyFont="1" applyBorder="1" applyProtection="1">
      <protection locked="0"/>
    </xf>
    <xf numFmtId="176" fontId="27" fillId="0" borderId="20" xfId="17905" applyNumberFormat="1" applyFont="1" applyBorder="1" applyProtection="1"/>
    <xf numFmtId="176" fontId="27" fillId="0" borderId="22" xfId="17905" applyNumberFormat="1" applyFont="1" applyFill="1" applyBorder="1" applyProtection="1"/>
    <xf numFmtId="176" fontId="21" fillId="0" borderId="218" xfId="17905" applyNumberFormat="1" applyFont="1" applyFill="1" applyBorder="1" applyProtection="1">
      <protection locked="0"/>
    </xf>
    <xf numFmtId="176" fontId="27" fillId="0" borderId="15" xfId="17905" applyNumberFormat="1" applyFont="1" applyBorder="1" applyProtection="1"/>
    <xf numFmtId="176" fontId="27" fillId="0" borderId="75" xfId="17905" applyNumberFormat="1" applyFont="1" applyFill="1" applyBorder="1" applyProtection="1"/>
    <xf numFmtId="176" fontId="21" fillId="12" borderId="35" xfId="17905" applyNumberFormat="1" applyFont="1" applyFill="1" applyBorder="1" applyProtection="1">
      <protection locked="0"/>
    </xf>
    <xf numFmtId="176" fontId="27" fillId="12" borderId="22" xfId="17905" applyNumberFormat="1" applyFont="1" applyFill="1" applyBorder="1" applyProtection="1"/>
    <xf numFmtId="176" fontId="21" fillId="8" borderId="35" xfId="17905" applyNumberFormat="1" applyFont="1" applyFill="1" applyBorder="1" applyProtection="1">
      <protection locked="0"/>
    </xf>
    <xf numFmtId="176" fontId="27" fillId="8" borderId="23" xfId="17905" applyNumberFormat="1" applyFont="1" applyFill="1" applyBorder="1" applyProtection="1"/>
    <xf numFmtId="176" fontId="27" fillId="8" borderId="22" xfId="17905" applyNumberFormat="1" applyFont="1" applyFill="1" applyBorder="1" applyProtection="1"/>
    <xf numFmtId="176" fontId="27" fillId="0" borderId="30" xfId="17905" applyNumberFormat="1" applyFont="1" applyFill="1" applyBorder="1" applyProtection="1"/>
    <xf numFmtId="176" fontId="27" fillId="0" borderId="217" xfId="17905" applyNumberFormat="1" applyFont="1" applyBorder="1" applyProtection="1"/>
    <xf numFmtId="176" fontId="27" fillId="0" borderId="43" xfId="17905" applyNumberFormat="1" applyFont="1" applyBorder="1" applyProtection="1"/>
    <xf numFmtId="280" fontId="27" fillId="7" borderId="45" xfId="17905" applyNumberFormat="1" applyFont="1" applyFill="1" applyBorder="1"/>
    <xf numFmtId="43" fontId="27" fillId="0" borderId="35" xfId="17905" applyNumberFormat="1" applyFont="1" applyBorder="1" applyProtection="1"/>
    <xf numFmtId="43" fontId="27" fillId="0" borderId="7" xfId="17905" applyNumberFormat="1" applyFont="1" applyBorder="1" applyProtection="1"/>
    <xf numFmtId="43" fontId="27" fillId="0" borderId="35" xfId="0" applyNumberFormat="1" applyFont="1" applyBorder="1" applyProtection="1"/>
    <xf numFmtId="43" fontId="27" fillId="0" borderId="7" xfId="0" applyNumberFormat="1" applyFont="1" applyBorder="1" applyProtection="1"/>
    <xf numFmtId="43" fontId="21" fillId="0" borderId="35" xfId="0" applyNumberFormat="1" applyFont="1" applyBorder="1" applyProtection="1">
      <protection locked="0"/>
    </xf>
    <xf numFmtId="43" fontId="21" fillId="0" borderId="7" xfId="0" applyNumberFormat="1" applyFont="1" applyBorder="1" applyProtection="1">
      <protection locked="0"/>
    </xf>
    <xf numFmtId="43" fontId="27" fillId="0" borderId="13" xfId="0" applyNumberFormat="1" applyFont="1" applyBorder="1"/>
    <xf numFmtId="43" fontId="27" fillId="0" borderId="37" xfId="0" applyNumberFormat="1" applyFont="1" applyBorder="1"/>
    <xf numFmtId="43" fontId="28" fillId="0" borderId="0" xfId="0" applyNumberFormat="1" applyFont="1" applyAlignment="1">
      <alignment horizontal="centerContinuous"/>
    </xf>
    <xf numFmtId="43" fontId="28" fillId="0" borderId="7" xfId="0" applyNumberFormat="1" applyFont="1" applyBorder="1" applyAlignment="1">
      <alignment horizontal="centerContinuous"/>
    </xf>
    <xf numFmtId="43" fontId="27" fillId="0" borderId="0" xfId="0" applyNumberFormat="1" applyFont="1"/>
    <xf numFmtId="43" fontId="27" fillId="0" borderId="7" xfId="0" applyNumberFormat="1" applyFont="1" applyBorder="1"/>
    <xf numFmtId="43" fontId="27" fillId="0" borderId="36" xfId="0" applyNumberFormat="1" applyFont="1" applyBorder="1"/>
    <xf numFmtId="43" fontId="27" fillId="0" borderId="35" xfId="0" applyNumberFormat="1" applyFont="1" applyBorder="1"/>
    <xf numFmtId="43" fontId="27" fillId="0" borderId="35" xfId="0" applyNumberFormat="1" applyFont="1" applyBorder="1" applyAlignment="1">
      <alignment horizontal="center"/>
    </xf>
    <xf numFmtId="43" fontId="27" fillId="0" borderId="7" xfId="0" applyNumberFormat="1" applyFont="1" applyBorder="1" applyAlignment="1">
      <alignment horizontal="center"/>
    </xf>
    <xf numFmtId="43" fontId="27" fillId="0" borderId="38" xfId="0" applyNumberFormat="1" applyFont="1" applyBorder="1" applyAlignment="1">
      <alignment horizontal="center"/>
    </xf>
    <xf numFmtId="43" fontId="27" fillId="0" borderId="27" xfId="0" applyNumberFormat="1" applyFont="1" applyBorder="1" applyAlignment="1">
      <alignment horizontal="center"/>
    </xf>
    <xf numFmtId="5" fontId="21" fillId="0" borderId="35" xfId="17905" applyNumberFormat="1" applyFont="1" applyBorder="1" applyProtection="1">
      <protection locked="0"/>
    </xf>
    <xf numFmtId="5" fontId="27" fillId="0" borderId="35" xfId="17905" applyNumberFormat="1" applyFont="1" applyBorder="1" applyProtection="1">
      <protection locked="0"/>
    </xf>
    <xf numFmtId="5" fontId="27" fillId="0" borderId="35" xfId="17905" applyNumberFormat="1" applyFont="1" applyFill="1" applyBorder="1" applyProtection="1">
      <protection locked="0"/>
    </xf>
    <xf numFmtId="280" fontId="27" fillId="0" borderId="202" xfId="0" applyNumberFormat="1" applyFont="1" applyBorder="1" applyProtection="1"/>
    <xf numFmtId="280" fontId="27" fillId="0" borderId="191" xfId="0" applyNumberFormat="1" applyFont="1" applyBorder="1" applyProtection="1"/>
    <xf numFmtId="280" fontId="27" fillId="0" borderId="191" xfId="0" applyNumberFormat="1" applyFont="1" applyFill="1" applyBorder="1" applyProtection="1"/>
    <xf numFmtId="280" fontId="27" fillId="0" borderId="203" xfId="0" applyNumberFormat="1" applyFont="1" applyBorder="1" applyProtection="1"/>
    <xf numFmtId="0" fontId="27" fillId="0" borderId="68" xfId="0" applyFont="1" applyBorder="1" applyAlignment="1">
      <alignment horizontal="left"/>
    </xf>
    <xf numFmtId="0" fontId="87" fillId="0" borderId="68" xfId="0" applyFont="1" applyFill="1" applyBorder="1"/>
    <xf numFmtId="0" fontId="27" fillId="0" borderId="68" xfId="0" applyFont="1" applyFill="1" applyBorder="1"/>
    <xf numFmtId="37" fontId="27" fillId="0" borderId="69" xfId="0" applyNumberFormat="1" applyFont="1" applyFill="1" applyBorder="1" applyProtection="1"/>
    <xf numFmtId="5" fontId="27" fillId="0" borderId="68" xfId="0" applyNumberFormat="1" applyFont="1" applyBorder="1"/>
    <xf numFmtId="0" fontId="27" fillId="0" borderId="38" xfId="0" applyFont="1" applyBorder="1" applyAlignment="1">
      <alignment horizontal="left"/>
    </xf>
    <xf numFmtId="0" fontId="27" fillId="0" borderId="42" xfId="0" applyFont="1" applyBorder="1" applyAlignment="1">
      <alignment horizontal="left"/>
    </xf>
    <xf numFmtId="39" fontId="87" fillId="0" borderId="7" xfId="0" applyNumberFormat="1" applyFont="1" applyBorder="1" applyProtection="1">
      <protection locked="0"/>
    </xf>
    <xf numFmtId="39" fontId="83" fillId="0" borderId="7" xfId="0" applyNumberFormat="1" applyFont="1" applyBorder="1" applyProtection="1">
      <protection locked="0"/>
    </xf>
    <xf numFmtId="37" fontId="19" fillId="0" borderId="35" xfId="17905" applyNumberFormat="1" applyFont="1" applyFill="1" applyBorder="1" applyProtection="1"/>
    <xf numFmtId="37" fontId="19" fillId="0" borderId="23" xfId="17905" applyNumberFormat="1" applyFont="1" applyFill="1" applyBorder="1" applyProtection="1"/>
    <xf numFmtId="37" fontId="19" fillId="0" borderId="180" xfId="17905" applyNumberFormat="1" applyFont="1" applyBorder="1" applyProtection="1">
      <protection locked="0"/>
    </xf>
    <xf numFmtId="37" fontId="19" fillId="0" borderId="23" xfId="17905" applyNumberFormat="1" applyFont="1" applyBorder="1" applyProtection="1">
      <protection locked="0"/>
    </xf>
    <xf numFmtId="37" fontId="19" fillId="0" borderId="180" xfId="17905" applyNumberFormat="1" applyFont="1" applyFill="1" applyBorder="1" applyProtection="1">
      <protection locked="0"/>
    </xf>
    <xf numFmtId="280" fontId="19" fillId="0" borderId="22" xfId="17905" applyNumberFormat="1" applyFont="1" applyFill="1" applyBorder="1" applyProtection="1"/>
    <xf numFmtId="280" fontId="19" fillId="0" borderId="35" xfId="17905" applyNumberFormat="1" applyFont="1" applyFill="1" applyBorder="1"/>
    <xf numFmtId="280" fontId="19" fillId="0" borderId="23" xfId="17905" applyNumberFormat="1" applyFont="1" applyFill="1" applyBorder="1"/>
    <xf numFmtId="280" fontId="19" fillId="0" borderId="0" xfId="17905" applyNumberFormat="1" applyFont="1" applyFill="1" applyBorder="1"/>
    <xf numFmtId="280" fontId="19" fillId="0" borderId="22" xfId="17905" applyNumberFormat="1" applyFont="1" applyFill="1" applyBorder="1"/>
    <xf numFmtId="280" fontId="19" fillId="0" borderId="43" xfId="17905" applyNumberFormat="1" applyFont="1" applyFill="1" applyBorder="1" applyProtection="1">
      <protection locked="0"/>
    </xf>
    <xf numFmtId="280" fontId="19" fillId="0" borderId="20" xfId="17905" applyNumberFormat="1" applyFont="1" applyFill="1" applyBorder="1" applyProtection="1"/>
    <xf numFmtId="280" fontId="19" fillId="0" borderId="197" xfId="0" applyNumberFormat="1" applyFont="1" applyFill="1" applyBorder="1" applyProtection="1"/>
    <xf numFmtId="43" fontId="27" fillId="0" borderId="30" xfId="0" applyNumberFormat="1" applyFont="1" applyBorder="1" applyProtection="1"/>
    <xf numFmtId="43" fontId="27" fillId="0" borderId="31" xfId="0" applyNumberFormat="1" applyFont="1" applyBorder="1" applyProtection="1"/>
    <xf numFmtId="43" fontId="27" fillId="0" borderId="23" xfId="0" applyNumberFormat="1" applyFont="1" applyBorder="1" applyProtection="1">
      <protection locked="0"/>
    </xf>
    <xf numFmtId="43" fontId="27" fillId="0" borderId="190" xfId="5134" applyNumberFormat="1" applyFont="1" applyBorder="1" applyProtection="1"/>
    <xf numFmtId="43" fontId="27" fillId="0" borderId="24" xfId="0" applyNumberFormat="1" applyFont="1" applyBorder="1" applyProtection="1"/>
    <xf numFmtId="43" fontId="27" fillId="0" borderId="9" xfId="0" applyNumberFormat="1" applyFont="1" applyBorder="1" applyProtection="1"/>
    <xf numFmtId="280" fontId="27" fillId="0" borderId="23" xfId="0" applyNumberFormat="1" applyFont="1" applyBorder="1" applyProtection="1">
      <protection locked="0"/>
    </xf>
    <xf numFmtId="280" fontId="27" fillId="0" borderId="7" xfId="0" applyNumberFormat="1" applyFont="1" applyBorder="1" applyProtection="1"/>
    <xf numFmtId="280" fontId="27" fillId="0" borderId="30" xfId="0" applyNumberFormat="1" applyFont="1" applyBorder="1" applyProtection="1">
      <protection locked="0"/>
    </xf>
    <xf numFmtId="280" fontId="27" fillId="0" borderId="30" xfId="0" applyNumberFormat="1" applyFont="1" applyBorder="1" applyProtection="1"/>
    <xf numFmtId="280" fontId="27" fillId="0" borderId="12" xfId="0" applyNumberFormat="1" applyFont="1" applyBorder="1" applyProtection="1"/>
    <xf numFmtId="280" fontId="27" fillId="0" borderId="12" xfId="0" applyNumberFormat="1" applyFont="1" applyBorder="1" applyProtection="1">
      <protection locked="0"/>
    </xf>
    <xf numFmtId="280" fontId="27" fillId="0" borderId="189" xfId="5134" applyNumberFormat="1" applyFont="1" applyFill="1" applyBorder="1" applyProtection="1">
      <protection locked="0"/>
    </xf>
    <xf numFmtId="280" fontId="21" fillId="0" borderId="23" xfId="0" applyNumberFormat="1" applyFont="1" applyBorder="1" applyProtection="1">
      <protection locked="0"/>
    </xf>
    <xf numFmtId="39" fontId="27" fillId="0" borderId="23" xfId="0" applyNumberFormat="1" applyFont="1" applyBorder="1" applyProtection="1">
      <protection locked="0"/>
    </xf>
    <xf numFmtId="43" fontId="27" fillId="0" borderId="30" xfId="17905" applyFont="1" applyBorder="1"/>
    <xf numFmtId="0" fontId="25" fillId="0" borderId="255" xfId="19593" applyFont="1" applyBorder="1" applyAlignment="1">
      <alignment horizontal="left"/>
    </xf>
    <xf numFmtId="0" fontId="25" fillId="0" borderId="269" xfId="19593" applyFont="1" applyBorder="1" applyAlignment="1">
      <alignment horizontal="right"/>
    </xf>
    <xf numFmtId="0" fontId="74" fillId="0" borderId="122" xfId="0" applyFont="1" applyBorder="1" applyAlignment="1">
      <alignment wrapText="1"/>
    </xf>
    <xf numFmtId="0" fontId="36" fillId="0" borderId="264" xfId="0" applyFont="1" applyBorder="1"/>
    <xf numFmtId="0" fontId="27" fillId="0" borderId="0" xfId="0" quotePrefix="1" applyFont="1" applyAlignment="1" applyProtection="1">
      <alignment horizontal="center"/>
    </xf>
    <xf numFmtId="0" fontId="27" fillId="0" borderId="0" xfId="0" applyFont="1" applyAlignment="1" applyProtection="1">
      <alignment horizontal="center"/>
      <protection locked="0"/>
    </xf>
    <xf numFmtId="0" fontId="27" fillId="0" borderId="0" xfId="0" applyFont="1" applyAlignment="1">
      <alignment horizontal="center"/>
    </xf>
    <xf numFmtId="0" fontId="0" fillId="0" borderId="0" xfId="0" applyAlignment="1"/>
    <xf numFmtId="0" fontId="26" fillId="0" borderId="89" xfId="0" applyFont="1" applyFill="1" applyBorder="1" applyAlignment="1">
      <alignment horizontal="center"/>
    </xf>
    <xf numFmtId="0" fontId="37" fillId="0" borderId="90" xfId="0" applyFont="1" applyBorder="1" applyAlignment="1">
      <alignment horizontal="center"/>
    </xf>
    <xf numFmtId="0" fontId="37" fillId="0" borderId="91" xfId="0" applyFont="1" applyBorder="1" applyAlignment="1">
      <alignment horizontal="center"/>
    </xf>
    <xf numFmtId="0" fontId="27" fillId="0" borderId="64" xfId="0" applyFont="1" applyBorder="1" applyAlignment="1">
      <alignment horizontal="center"/>
    </xf>
    <xf numFmtId="0" fontId="0" fillId="0" borderId="64" xfId="0" applyBorder="1" applyAlignment="1">
      <alignment horizontal="center"/>
    </xf>
    <xf numFmtId="0" fontId="0" fillId="0" borderId="92" xfId="0" applyBorder="1" applyAlignment="1">
      <alignment horizontal="center"/>
    </xf>
    <xf numFmtId="0" fontId="27" fillId="0" borderId="93" xfId="0" applyFont="1" applyFill="1" applyBorder="1" applyAlignment="1">
      <alignment horizontal="center"/>
    </xf>
    <xf numFmtId="0" fontId="0" fillId="0" borderId="94" xfId="0" applyFill="1" applyBorder="1" applyAlignment="1">
      <alignment horizontal="center"/>
    </xf>
    <xf numFmtId="0" fontId="27" fillId="0" borderId="65" xfId="0" applyFont="1" applyBorder="1" applyAlignment="1">
      <alignment horizontal="center"/>
    </xf>
    <xf numFmtId="0" fontId="0" fillId="0" borderId="65" xfId="0" applyBorder="1" applyAlignment="1">
      <alignment horizontal="center"/>
    </xf>
    <xf numFmtId="0" fontId="0" fillId="0" borderId="83" xfId="0" applyBorder="1" applyAlignment="1">
      <alignment horizontal="center"/>
    </xf>
    <xf numFmtId="0" fontId="27" fillId="0" borderId="84" xfId="0" applyFont="1" applyFill="1" applyBorder="1" applyAlignment="1">
      <alignment horizontal="center" wrapText="1"/>
    </xf>
    <xf numFmtId="0" fontId="27" fillId="0" borderId="85" xfId="0" applyFont="1" applyFill="1" applyBorder="1" applyAlignment="1">
      <alignment horizontal="center" wrapText="1"/>
    </xf>
    <xf numFmtId="0" fontId="27" fillId="0" borderId="86" xfId="0" applyFont="1" applyFill="1" applyBorder="1" applyAlignment="1">
      <alignment horizontal="center" wrapText="1"/>
    </xf>
    <xf numFmtId="0" fontId="27" fillId="0" borderId="87" xfId="0" applyFont="1" applyFill="1" applyBorder="1" applyAlignment="1">
      <alignment horizontal="center" wrapText="1"/>
    </xf>
    <xf numFmtId="0" fontId="27" fillId="0" borderId="66" xfId="0" applyFont="1" applyBorder="1" applyAlignment="1">
      <alignment horizontal="center"/>
    </xf>
    <xf numFmtId="0" fontId="27" fillId="0" borderId="88" xfId="0" applyFont="1" applyBorder="1" applyAlignment="1">
      <alignment horizontal="center"/>
    </xf>
    <xf numFmtId="0" fontId="27" fillId="0" borderId="0" xfId="0" applyFont="1" applyAlignment="1">
      <alignment wrapText="1"/>
    </xf>
    <xf numFmtId="0" fontId="27" fillId="0" borderId="7" xfId="0" applyFont="1" applyBorder="1" applyAlignment="1">
      <alignment wrapText="1"/>
    </xf>
    <xf numFmtId="0" fontId="74" fillId="0" borderId="186" xfId="0" applyFont="1" applyBorder="1" applyAlignment="1">
      <alignment horizontal="center" wrapText="1"/>
    </xf>
    <xf numFmtId="0" fontId="74" fillId="0" borderId="38" xfId="0" applyFont="1" applyBorder="1" applyAlignment="1">
      <alignment horizontal="center" wrapText="1"/>
    </xf>
    <xf numFmtId="0" fontId="0" fillId="0" borderId="0" xfId="0" applyAlignment="1">
      <alignment horizontal="center"/>
    </xf>
    <xf numFmtId="0" fontId="19" fillId="0" borderId="0" xfId="28590" applyFont="1" applyFill="1" applyBorder="1" applyAlignment="1" applyProtection="1">
      <alignment horizontal="left" wrapText="1"/>
      <protection locked="0"/>
    </xf>
    <xf numFmtId="0" fontId="19" fillId="0" borderId="270" xfId="28590" applyFont="1" applyFill="1" applyBorder="1" applyAlignment="1" applyProtection="1">
      <alignment horizontal="left" wrapText="1"/>
      <protection locked="0"/>
    </xf>
  </cellXfs>
  <cellStyles count="40672">
    <cellStyle name=" 1" xfId="19632" xr:uid="{00000000-0005-0000-0000-000000000000}"/>
    <cellStyle name="$" xfId="6" xr:uid="{00000000-0005-0000-0000-000001000000}"/>
    <cellStyle name="$_0decimals" xfId="17910" xr:uid="{00000000-0005-0000-0000-000002000000}"/>
    <cellStyle name="$_DCF Shell 2" xfId="7" xr:uid="{00000000-0005-0000-0000-000003000000}"/>
    <cellStyle name="$_Model_Sep_2_02" xfId="8" xr:uid="{00000000-0005-0000-0000-000004000000}"/>
    <cellStyle name="$_Pipeline Model v1 (09_09_02) v3" xfId="9" xr:uid="{00000000-0005-0000-0000-000005000000}"/>
    <cellStyle name="$1000s (0)" xfId="10" xr:uid="{00000000-0005-0000-0000-000006000000}"/>
    <cellStyle name="%" xfId="11" xr:uid="{00000000-0005-0000-0000-000007000000}"/>
    <cellStyle name="/dth" xfId="12" xr:uid="{00000000-0005-0000-0000-000008000000}"/>
    <cellStyle name="?? [0]_VERA" xfId="13" xr:uid="{00000000-0005-0000-0000-000009000000}"/>
    <cellStyle name="?????_VERA" xfId="14" xr:uid="{00000000-0005-0000-0000-00000A000000}"/>
    <cellStyle name="??_VERA" xfId="15" xr:uid="{00000000-0005-0000-0000-00000B000000}"/>
    <cellStyle name="_0decimals" xfId="17911" xr:uid="{00000000-0005-0000-0000-00000C000000}"/>
    <cellStyle name="_all RDV work assignments" xfId="19633" xr:uid="{00000000-0005-0000-0000-00000D000000}"/>
    <cellStyle name="_all RDV work assignments_August Pre-TRAC NE NY Report" xfId="19634" xr:uid="{00000000-0005-0000-0000-00000E000000}"/>
    <cellStyle name="_all RDV work assignments_August TRAC NE NY Report" xfId="19635" xr:uid="{00000000-0005-0000-0000-00000F000000}"/>
    <cellStyle name="_all RDV work assignments_Final August 10 TRAC Reports" xfId="19636" xr:uid="{00000000-0005-0000-0000-000010000000}"/>
    <cellStyle name="_all RDV work assignments_July TRAC NE NY Report" xfId="19637" xr:uid="{00000000-0005-0000-0000-000011000000}"/>
    <cellStyle name="_all RDV work assignments_Updated July TRAC NE NY Report" xfId="19638" xr:uid="{00000000-0005-0000-0000-000012000000}"/>
    <cellStyle name="_Book1" xfId="16" xr:uid="{00000000-0005-0000-0000-000013000000}"/>
    <cellStyle name="_Book3" xfId="17" xr:uid="{00000000-0005-0000-0000-000014000000}"/>
    <cellStyle name="_Capex FY11-FY15 Control Total Summary - Jan 12th V3" xfId="19639" xr:uid="{00000000-0005-0000-0000-000015000000}"/>
    <cellStyle name="_Checks" xfId="18" xr:uid="{00000000-0005-0000-0000-000016000000}"/>
    <cellStyle name="_Checks_August COR NE NY Report" xfId="19640" xr:uid="{00000000-0005-0000-0000-000017000000}"/>
    <cellStyle name="_Checks_August Pre-TRAC NE NY Report" xfId="19641" xr:uid="{00000000-0005-0000-0000-000018000000}"/>
    <cellStyle name="_Checks_August Pre-TRAC NE NY Report (6)" xfId="19642" xr:uid="{00000000-0005-0000-0000-000019000000}"/>
    <cellStyle name="_Checks_August TRAC NE NY Report" xfId="19643" xr:uid="{00000000-0005-0000-0000-00001A000000}"/>
    <cellStyle name="_Checks_Final August 10 TRAC Reports" xfId="19644" xr:uid="{00000000-0005-0000-0000-00001B000000}"/>
    <cellStyle name="_Checks_July TRAC NE NY Report" xfId="19645" xr:uid="{00000000-0005-0000-0000-00001C000000}"/>
    <cellStyle name="_Checks_NE Total BP FY12-16v2" xfId="19646" xr:uid="{00000000-0005-0000-0000-00001D000000}"/>
    <cellStyle name="_Checks_NE TxT file August Updates #2v4KH-1Toniv2 " xfId="19647" xr:uid="{00000000-0005-0000-0000-00001E000000}"/>
    <cellStyle name="_Checks_Updated July TRAC NE NY Report" xfId="19648" xr:uid="{00000000-0005-0000-0000-00001F000000}"/>
    <cellStyle name="_Checks_US Investment Growthv2" xfId="19649" xr:uid="{00000000-0005-0000-0000-000020000000}"/>
    <cellStyle name="_Comma" xfId="19" xr:uid="{00000000-0005-0000-0000-000021000000}"/>
    <cellStyle name="_Comma_CSC" xfId="20" xr:uid="{00000000-0005-0000-0000-000022000000}"/>
    <cellStyle name="_Comma_CSC 2" xfId="39046" xr:uid="{00000000-0005-0000-0000-000023000000}"/>
    <cellStyle name="_Comma_CSC 3" xfId="39047" xr:uid="{00000000-0005-0000-0000-000024000000}"/>
    <cellStyle name="_Comma_merger_plans_modified_9_3_1999" xfId="21" xr:uid="{00000000-0005-0000-0000-000025000000}"/>
    <cellStyle name="_Currency" xfId="22" xr:uid="{00000000-0005-0000-0000-000026000000}"/>
    <cellStyle name="_Currency_CSC" xfId="23" xr:uid="{00000000-0005-0000-0000-000027000000}"/>
    <cellStyle name="_Currency_CSC 2" xfId="39048" xr:uid="{00000000-0005-0000-0000-000028000000}"/>
    <cellStyle name="_Currency_CSC 3" xfId="39049" xr:uid="{00000000-0005-0000-0000-000029000000}"/>
    <cellStyle name="_Currency_merger_plans_modified_9_3_1999" xfId="24" xr:uid="{00000000-0005-0000-0000-00002A000000}"/>
    <cellStyle name="_Currency_Model_Sep_2_02" xfId="25" xr:uid="{00000000-0005-0000-0000-00002B000000}"/>
    <cellStyle name="_Currency_Pipeline Model v1 (09_09_02) v3" xfId="26" xr:uid="{00000000-0005-0000-0000-00002C000000}"/>
    <cellStyle name="_CurrencySpace" xfId="27" xr:uid="{00000000-0005-0000-0000-00002D000000}"/>
    <cellStyle name="_CurrencySpace_CSC" xfId="28" xr:uid="{00000000-0005-0000-0000-00002E000000}"/>
    <cellStyle name="_CurrencySpace_CSC 2" xfId="39050" xr:uid="{00000000-0005-0000-0000-00002F000000}"/>
    <cellStyle name="_CurrencySpace_CSC 3" xfId="39051" xr:uid="{00000000-0005-0000-0000-000030000000}"/>
    <cellStyle name="_CurrencySpace_merger_plans_modified_9_3_1999" xfId="29" xr:uid="{00000000-0005-0000-0000-000031000000}"/>
    <cellStyle name="_DRAFT LIST WORK ASSIGNMENTS TO TAM 052209" xfId="30" xr:uid="{00000000-0005-0000-0000-000032000000}"/>
    <cellStyle name="_DRAFT LIST WORK ASSIGNMENTS TO TAM 052209_August COR NE NY Report" xfId="19650" xr:uid="{00000000-0005-0000-0000-000033000000}"/>
    <cellStyle name="_DRAFT LIST WORK ASSIGNMENTS TO TAM 052209_August Pre-TRAC NE NY Report" xfId="19651" xr:uid="{00000000-0005-0000-0000-000034000000}"/>
    <cellStyle name="_DRAFT LIST WORK ASSIGNMENTS TO TAM 052209_August TRAC NE NY Report" xfId="19652" xr:uid="{00000000-0005-0000-0000-000035000000}"/>
    <cellStyle name="_DRAFT LIST WORK ASSIGNMENTS TO TAM 052209_Final August 10 TRAC Reports" xfId="19653" xr:uid="{00000000-0005-0000-0000-000036000000}"/>
    <cellStyle name="_DRAFT LIST WORK ASSIGNMENTS TO TAM 052209_JR-US Transmision BP FY11-15- 06- 01- 2010" xfId="19654" xr:uid="{00000000-0005-0000-0000-000037000000}"/>
    <cellStyle name="_DRAFT LIST WORK ASSIGNMENTS TO TAM 052209_July TRAC NE NY Report" xfId="19655" xr:uid="{00000000-0005-0000-0000-000038000000}"/>
    <cellStyle name="_DRAFT LIST WORK ASSIGNMENTS TO TAM 052209_Updated July TRAC NE NY Report" xfId="19656" xr:uid="{00000000-0005-0000-0000-000039000000}"/>
    <cellStyle name="_DRAFT LIST WORK ASSIGNMENTS TO TAM 052209_US Investment Growthv2" xfId="19657" xr:uid="{00000000-0005-0000-0000-00003A000000}"/>
    <cellStyle name="_FY 2012_13-2016_17  5 year plan rev 0 20110930" xfId="31" xr:uid="{00000000-0005-0000-0000-00003B000000}"/>
    <cellStyle name="_FY09 Capex budget Phased (04-07-08)v3" xfId="19658" xr:uid="{00000000-0005-0000-0000-00003C000000}"/>
    <cellStyle name="_FY09 Capex budget Phased (04-07-08)v3_August COR NE NY Report" xfId="19659" xr:uid="{00000000-0005-0000-0000-00003D000000}"/>
    <cellStyle name="_FY09 Capex budget Phased (04-07-08)v3_August Pre-TRAC NE NY Report" xfId="19660" xr:uid="{00000000-0005-0000-0000-00003E000000}"/>
    <cellStyle name="_FY09 Capex budget Phased (04-07-08)v3_August TRAC NE NY Report" xfId="19661" xr:uid="{00000000-0005-0000-0000-00003F000000}"/>
    <cellStyle name="_FY09 Capex budget Phased (04-07-08)v3_Final August 10 TRAC Reports" xfId="19662" xr:uid="{00000000-0005-0000-0000-000040000000}"/>
    <cellStyle name="_FY09 Capex budget Phased (04-07-08)v3_JR-US Transmision BP FY11-15- 06- 01- 2010" xfId="19663" xr:uid="{00000000-0005-0000-0000-000041000000}"/>
    <cellStyle name="_FY09 Capex budget Phased (04-07-08)v3_July TRAC NE NY Report" xfId="19664" xr:uid="{00000000-0005-0000-0000-000042000000}"/>
    <cellStyle name="_FY09 Capex budget Phased (04-07-08)v3_Updated July TRAC NE NY Report" xfId="19665" xr:uid="{00000000-0005-0000-0000-000043000000}"/>
    <cellStyle name="_FY09 Capex budget Phased (04-07-08)v3_US Investment Growthv2" xfId="19666" xr:uid="{00000000-0005-0000-0000-000044000000}"/>
    <cellStyle name="_FY0910Business Plan SubmissionDMv2" xfId="19667" xr:uid="{00000000-0005-0000-0000-000045000000}"/>
    <cellStyle name="_FY0910Business Plan SubmissionDMv2_August COR NE NY Report" xfId="19668" xr:uid="{00000000-0005-0000-0000-000046000000}"/>
    <cellStyle name="_FY0910Business Plan SubmissionDMv2_August Pre-TRAC NE NY Report" xfId="19669" xr:uid="{00000000-0005-0000-0000-000047000000}"/>
    <cellStyle name="_FY0910Business Plan SubmissionDMv2_August Pre-TRAC NE NY Report (6)" xfId="19670" xr:uid="{00000000-0005-0000-0000-000048000000}"/>
    <cellStyle name="_FY0910Business Plan SubmissionDMv2_August TRAC NE NY Report" xfId="19671" xr:uid="{00000000-0005-0000-0000-000049000000}"/>
    <cellStyle name="_FY0910Business Plan SubmissionDMv2_Final August 10 TRAC Reports" xfId="19672" xr:uid="{00000000-0005-0000-0000-00004A000000}"/>
    <cellStyle name="_FY0910Business Plan SubmissionDMv2_July TRAC NE NY Report" xfId="19673" xr:uid="{00000000-0005-0000-0000-00004B000000}"/>
    <cellStyle name="_FY0910Business Plan SubmissionDMv2_NE Total BP FY12-16v2" xfId="19674" xr:uid="{00000000-0005-0000-0000-00004C000000}"/>
    <cellStyle name="_FY0910Business Plan SubmissionDMv2_NE TxT file August Updates #2v4KH-1Toniv2 " xfId="19675" xr:uid="{00000000-0005-0000-0000-00004D000000}"/>
    <cellStyle name="_FY0910Business Plan SubmissionDMv2_Updated July TRAC NE NY Report" xfId="19676" xr:uid="{00000000-0005-0000-0000-00004E000000}"/>
    <cellStyle name="_FY0910Business Plan SubmissionDMv2_US Investment Growthv2" xfId="19677" xr:uid="{00000000-0005-0000-0000-00004F000000}"/>
    <cellStyle name="_FY10 Tracker LL" xfId="19678" xr:uid="{00000000-0005-0000-0000-000050000000}"/>
    <cellStyle name="_FY10 Tracker LL_August Pre-TRAC NE NY Report" xfId="19679" xr:uid="{00000000-0005-0000-0000-000051000000}"/>
    <cellStyle name="_FY10 Tracker LL_August TRAC NE NY Report" xfId="19680" xr:uid="{00000000-0005-0000-0000-000052000000}"/>
    <cellStyle name="_FY10 Tracker LL_Final August 10 TRAC Reports" xfId="19681" xr:uid="{00000000-0005-0000-0000-000053000000}"/>
    <cellStyle name="_FY10 Tracker LL_July TRAC NE NY Report" xfId="19682" xr:uid="{00000000-0005-0000-0000-000054000000}"/>
    <cellStyle name="_FY10 Tracker LL_Updated July TRAC NE NY Report" xfId="19683" xr:uid="{00000000-0005-0000-0000-000055000000}"/>
    <cellStyle name="_FY11 Budget vs. COS (Revised 11-04-10)" xfId="32" xr:uid="{00000000-0005-0000-0000-000056000000}"/>
    <cellStyle name="_Intercon Summary FY13-FY17" xfId="33" xr:uid="{00000000-0005-0000-0000-000057000000}"/>
    <cellStyle name="_Interconnector Actual vs Budget  0411" xfId="34" xr:uid="{00000000-0005-0000-0000-000058000000}"/>
    <cellStyle name="_Mass Returns Trace" xfId="35" xr:uid="{00000000-0005-0000-0000-000059000000}"/>
    <cellStyle name="_Multiple" xfId="36" xr:uid="{00000000-0005-0000-0000-00005A000000}"/>
    <cellStyle name="_Multiple_CSC" xfId="37" xr:uid="{00000000-0005-0000-0000-00005B000000}"/>
    <cellStyle name="_Multiple_CSC 2" xfId="39052" xr:uid="{00000000-0005-0000-0000-00005C000000}"/>
    <cellStyle name="_Multiple_CSC 3" xfId="39053" xr:uid="{00000000-0005-0000-0000-00005D000000}"/>
    <cellStyle name="_Multiple_merger_plans_modified_9_3_1999" xfId="38" xr:uid="{00000000-0005-0000-0000-00005E000000}"/>
    <cellStyle name="_Multiple_Model_Sep_2_02" xfId="39" xr:uid="{00000000-0005-0000-0000-00005F000000}"/>
    <cellStyle name="_Multiple_Pipeline Model v1 (09_09_02) v3" xfId="40" xr:uid="{00000000-0005-0000-0000-000060000000}"/>
    <cellStyle name="_MultipleSpace" xfId="41" xr:uid="{00000000-0005-0000-0000-000061000000}"/>
    <cellStyle name="_MultipleSpace_CSC" xfId="42" xr:uid="{00000000-0005-0000-0000-000062000000}"/>
    <cellStyle name="_MultipleSpace_CSC 2" xfId="39054" xr:uid="{00000000-0005-0000-0000-000063000000}"/>
    <cellStyle name="_MultipleSpace_CSC 3" xfId="39055" xr:uid="{00000000-0005-0000-0000-000064000000}"/>
    <cellStyle name="_MultipleSpace_merger_plans_modified_9_3_1999" xfId="43" xr:uid="{00000000-0005-0000-0000-000065000000}"/>
    <cellStyle name="_MultipleSpace_Model_Sep_2_02" xfId="44" xr:uid="{00000000-0005-0000-0000-000066000000}"/>
    <cellStyle name="_MultipleSpace_Pipeline Model v1 (09_09_02) v3" xfId="45" xr:uid="{00000000-0005-0000-0000-000067000000}"/>
    <cellStyle name="_Narragansett Electric ROE FY13-FY17 Draft 1007" xfId="46" xr:uid="{00000000-0005-0000-0000-000068000000}"/>
    <cellStyle name="_Narragansett Electric TKREPORT FY12 _New Org" xfId="47" xr:uid="{00000000-0005-0000-0000-000069000000}"/>
    <cellStyle name="_Narragansett Gas ROE FY13-FY17" xfId="48" xr:uid="{00000000-0005-0000-0000-00006A000000}"/>
    <cellStyle name="_NE Line NEA" xfId="19684" xr:uid="{00000000-0005-0000-0000-00006B000000}"/>
    <cellStyle name="_NE Line NEA_August Pre-TRAC NE NY Report" xfId="19685" xr:uid="{00000000-0005-0000-0000-00006C000000}"/>
    <cellStyle name="_NE Line NEA_August TRAC NE NY Report" xfId="19686" xr:uid="{00000000-0005-0000-0000-00006D000000}"/>
    <cellStyle name="_NE Line NEA_Final August 10 TRAC Reports" xfId="19687" xr:uid="{00000000-0005-0000-0000-00006E000000}"/>
    <cellStyle name="_NE Line NEA_July TRAC NE NY Report" xfId="19688" xr:uid="{00000000-0005-0000-0000-00006F000000}"/>
    <cellStyle name="_NE Line NEA_Updated July TRAC NE NY Report" xfId="19689" xr:uid="{00000000-0005-0000-0000-000070000000}"/>
    <cellStyle name="_NEA" xfId="19690" xr:uid="{00000000-0005-0000-0000-000071000000}"/>
    <cellStyle name="_NECO Retrieves 2009-10" xfId="49" xr:uid="{00000000-0005-0000-0000-000072000000}"/>
    <cellStyle name="_NESD-Line" xfId="19691" xr:uid="{00000000-0005-0000-0000-000073000000}"/>
    <cellStyle name="_NESD-Sub" xfId="19692" xr:uid="{00000000-0005-0000-0000-000074000000}"/>
    <cellStyle name="_NY and NE Forecast Detail Reports" xfId="50" xr:uid="{00000000-0005-0000-0000-000075000000}"/>
    <cellStyle name="_NY and NE In-Service FY12-16" xfId="19693" xr:uid="{00000000-0005-0000-0000-000076000000}"/>
    <cellStyle name="_NY COR based on 10-19 Capex File at Nov 9" xfId="19694" xr:uid="{00000000-0005-0000-0000-000077000000}"/>
    <cellStyle name="_NY Forecast with Dec Changes" xfId="51" xr:uid="{00000000-0005-0000-0000-000078000000}"/>
    <cellStyle name="_NY Forecast with Dec Changes_August COR NE NY Report" xfId="19695" xr:uid="{00000000-0005-0000-0000-000079000000}"/>
    <cellStyle name="_NY Forecast with Dec Changes_August Pre-TRAC NE NY Report" xfId="19696" xr:uid="{00000000-0005-0000-0000-00007A000000}"/>
    <cellStyle name="_NY Forecast with Dec Changes_August Pre-TRAC NE NY Report (6)" xfId="19697" xr:uid="{00000000-0005-0000-0000-00007B000000}"/>
    <cellStyle name="_NY Forecast with Dec Changes_August TRAC NE NY Report" xfId="19698" xr:uid="{00000000-0005-0000-0000-00007C000000}"/>
    <cellStyle name="_NY Forecast with Dec Changes_Final August 10 TRAC Reports" xfId="19699" xr:uid="{00000000-0005-0000-0000-00007D000000}"/>
    <cellStyle name="_NY Forecast with Dec Changes_July TRAC NE NY Report" xfId="19700" xr:uid="{00000000-0005-0000-0000-00007E000000}"/>
    <cellStyle name="_NY Forecast with Dec Changes_NE Total BP FY12-16v2" xfId="19701" xr:uid="{00000000-0005-0000-0000-00007F000000}"/>
    <cellStyle name="_NY Forecast with Dec Changes_NE TxT file August Updates #2v4KH-1Toniv2 " xfId="19702" xr:uid="{00000000-0005-0000-0000-000080000000}"/>
    <cellStyle name="_NY Forecast with Dec Changes_Updated July TRAC NE NY Report" xfId="19703" xr:uid="{00000000-0005-0000-0000-000081000000}"/>
    <cellStyle name="_NY Forecast with Dec Changes_US Investment Growthv2" xfId="19704" xr:uid="{00000000-0005-0000-0000-000082000000}"/>
    <cellStyle name="_NY In-Service For Pete K Review" xfId="19705" xr:uid="{00000000-0005-0000-0000-000083000000}"/>
    <cellStyle name="_NY NE Detail JAN TRAC WP Extract 012709" xfId="52" xr:uid="{00000000-0005-0000-0000-000084000000}"/>
    <cellStyle name="_NY Proposed Placeholders" xfId="53" xr:uid="{00000000-0005-0000-0000-000085000000}"/>
    <cellStyle name="_NY Proposed Placeholders_August COR NE NY Report" xfId="19706" xr:uid="{00000000-0005-0000-0000-000086000000}"/>
    <cellStyle name="_NY Proposed Placeholders_August Pre-TRAC NE NY Report" xfId="19707" xr:uid="{00000000-0005-0000-0000-000087000000}"/>
    <cellStyle name="_NY Proposed Placeholders_August Pre-TRAC NE NY Report (6)" xfId="19708" xr:uid="{00000000-0005-0000-0000-000088000000}"/>
    <cellStyle name="_NY Proposed Placeholders_August TRAC NE NY Report" xfId="19709" xr:uid="{00000000-0005-0000-0000-000089000000}"/>
    <cellStyle name="_NY Proposed Placeholders_Final August 10 TRAC Reports" xfId="19710" xr:uid="{00000000-0005-0000-0000-00008A000000}"/>
    <cellStyle name="_NY Proposed Placeholders_July TRAC NE NY Report" xfId="19711" xr:uid="{00000000-0005-0000-0000-00008B000000}"/>
    <cellStyle name="_NY Proposed Placeholders_NE Total BP FY12-16v2" xfId="19712" xr:uid="{00000000-0005-0000-0000-00008C000000}"/>
    <cellStyle name="_NY Proposed Placeholders_NE TxT file August Updates #2v4KH-1Toniv2 " xfId="19713" xr:uid="{00000000-0005-0000-0000-00008D000000}"/>
    <cellStyle name="_NY Proposed Placeholders_Updated July TRAC NE NY Report" xfId="19714" xr:uid="{00000000-0005-0000-0000-00008E000000}"/>
    <cellStyle name="_NY Proposed Placeholders_US Investment Growthv2" xfId="19715" xr:uid="{00000000-0005-0000-0000-00008F000000}"/>
    <cellStyle name="_NY TxT FY10 budget to Toni" xfId="19716" xr:uid="{00000000-0005-0000-0000-000090000000}"/>
    <cellStyle name="_NY TxT FY10 budget to Toni_August COR NE NY Report" xfId="19717" xr:uid="{00000000-0005-0000-0000-000091000000}"/>
    <cellStyle name="_NY TxT FY10 budget to Toni_August Pre-TRAC NE NY Report" xfId="19718" xr:uid="{00000000-0005-0000-0000-000092000000}"/>
    <cellStyle name="_NY TxT FY10 budget to Toni_August Pre-TRAC NE NY Report (6)" xfId="19719" xr:uid="{00000000-0005-0000-0000-000093000000}"/>
    <cellStyle name="_NY TxT FY10 budget to Toni_August TRAC NE NY Report" xfId="19720" xr:uid="{00000000-0005-0000-0000-000094000000}"/>
    <cellStyle name="_NY TxT FY10 budget to Toni_Final August 10 TRAC Reports" xfId="19721" xr:uid="{00000000-0005-0000-0000-000095000000}"/>
    <cellStyle name="_NY TxT FY10 budget to Toni_July TRAC NE NY Report" xfId="19722" xr:uid="{00000000-0005-0000-0000-000096000000}"/>
    <cellStyle name="_NY TxT FY10 budget to Toni_NE Total BP FY12-16v2" xfId="19723" xr:uid="{00000000-0005-0000-0000-000097000000}"/>
    <cellStyle name="_NY TxT FY10 budget to Toni_NE TxT file August Updates #2v4KH-1Toniv2 " xfId="19724" xr:uid="{00000000-0005-0000-0000-000098000000}"/>
    <cellStyle name="_NY TxT FY10 budget to Toni_Updated July TRAC NE NY Report" xfId="19725" xr:uid="{00000000-0005-0000-0000-000099000000}"/>
    <cellStyle name="_NY TxT FY10 budget to Toni_US Investment Growthv2" xfId="19726" xr:uid="{00000000-0005-0000-0000-00009A000000}"/>
    <cellStyle name="_Percent" xfId="54" xr:uid="{00000000-0005-0000-0000-00009B000000}"/>
    <cellStyle name="_Percent_CSC" xfId="55" xr:uid="{00000000-0005-0000-0000-00009C000000}"/>
    <cellStyle name="_Percent_CSC 2" xfId="39056" xr:uid="{00000000-0005-0000-0000-00009D000000}"/>
    <cellStyle name="_Percent_CSC 3" xfId="39057" xr:uid="{00000000-0005-0000-0000-00009E000000}"/>
    <cellStyle name="_Percent_merger_plans_modified_9_3_1999" xfId="56" xr:uid="{00000000-0005-0000-0000-00009F000000}"/>
    <cellStyle name="_Percent_Model_Sep_2_02" xfId="57" xr:uid="{00000000-0005-0000-0000-0000A0000000}"/>
    <cellStyle name="_Percent_Pipeline Model v1 (09_09_02) v3" xfId="58" xr:uid="{00000000-0005-0000-0000-0000A1000000}"/>
    <cellStyle name="_PercentSpace" xfId="59" xr:uid="{00000000-0005-0000-0000-0000A2000000}"/>
    <cellStyle name="_PercentSpace_CSC" xfId="60" xr:uid="{00000000-0005-0000-0000-0000A3000000}"/>
    <cellStyle name="_PercentSpace_CSC 2" xfId="39058" xr:uid="{00000000-0005-0000-0000-0000A4000000}"/>
    <cellStyle name="_PercentSpace_CSC 3" xfId="39059" xr:uid="{00000000-0005-0000-0000-0000A5000000}"/>
    <cellStyle name="_PercentSpace_merger_plans_modified_9_3_1999" xfId="61" xr:uid="{00000000-0005-0000-0000-0000A6000000}"/>
    <cellStyle name="_PercentSpace_Model_Sep_2_02" xfId="62" xr:uid="{00000000-0005-0000-0000-0000A7000000}"/>
    <cellStyle name="_PercentSpace_Pipeline Model v1 (09_09_02) v3" xfId="63" xr:uid="{00000000-0005-0000-0000-0000A8000000}"/>
    <cellStyle name="_Revised COR Analysis 9-14 v2" xfId="19727" xr:uid="{00000000-0005-0000-0000-0000A9000000}"/>
    <cellStyle name="_REVISED FY10 BP TOTALS - DEC 3 TES" xfId="19728" xr:uid="{00000000-0005-0000-0000-0000AA000000}"/>
    <cellStyle name="_Revised OpEx Related to CapEx Analysis 9-14" xfId="19729" xr:uid="{00000000-0005-0000-0000-0000AB000000}"/>
    <cellStyle name="_RI 5 Year Plan FY13_FY17 Final 9 21 11" xfId="64" xr:uid="{00000000-0005-0000-0000-0000AC000000}"/>
    <cellStyle name="_RI Returns (New Method) (CY11)" xfId="65" xr:uid="{00000000-0005-0000-0000-0000AD000000}"/>
    <cellStyle name="_RI Returns (New Method) (FY12)" xfId="66" xr:uid="{00000000-0005-0000-0000-0000AE000000}"/>
    <cellStyle name="_ROE NEP and NECO" xfId="67" xr:uid="{00000000-0005-0000-0000-0000AF000000}"/>
    <cellStyle name="_ROE Tables - CY2012-17" xfId="68" xr:uid="{00000000-0005-0000-0000-0000B0000000}"/>
    <cellStyle name="_Sect 2 Proposed Capital Spend Final (1) TPK (4)Final" xfId="69" xr:uid="{00000000-0005-0000-0000-0000B1000000}"/>
    <cellStyle name="_Sheet1" xfId="19730" xr:uid="{00000000-0005-0000-0000-0000B2000000}"/>
    <cellStyle name="_Sheet2" xfId="19731" xr:uid="{00000000-0005-0000-0000-0000B3000000}"/>
    <cellStyle name="_Sheet2_JR-US Transmision BP FY11-15- 06- 01- 2010" xfId="19732" xr:uid="{00000000-0005-0000-0000-0000B4000000}"/>
    <cellStyle name="_Sheet2_US Investment Growthv2" xfId="19733" xr:uid="{00000000-0005-0000-0000-0000B5000000}"/>
    <cellStyle name="_Test scoring_UKGDx_20070924_Pilot (DV)" xfId="70" xr:uid="{00000000-0005-0000-0000-0000B6000000}"/>
    <cellStyle name="_The Tracker" xfId="19734" xr:uid="{00000000-0005-0000-0000-0000B7000000}"/>
    <cellStyle name="_TRAC_New" xfId="71" xr:uid="{00000000-0005-0000-0000-0000B8000000}"/>
    <cellStyle name="_TRAC_New_August COR NE NY Report" xfId="19735" xr:uid="{00000000-0005-0000-0000-0000B9000000}"/>
    <cellStyle name="_TRAC_New_August Pre-TRAC NE NY Report" xfId="19736" xr:uid="{00000000-0005-0000-0000-0000BA000000}"/>
    <cellStyle name="_TRAC_New_August Pre-TRAC NE NY Report (6)" xfId="19737" xr:uid="{00000000-0005-0000-0000-0000BB000000}"/>
    <cellStyle name="_TRAC_New_August TRAC NE NY Report" xfId="19738" xr:uid="{00000000-0005-0000-0000-0000BC000000}"/>
    <cellStyle name="_TRAC_New_Final August 10 TRAC Reports" xfId="19739" xr:uid="{00000000-0005-0000-0000-0000BD000000}"/>
    <cellStyle name="_TRAC_New_July TRAC NE NY Report" xfId="19740" xr:uid="{00000000-0005-0000-0000-0000BE000000}"/>
    <cellStyle name="_TRAC_New_NE Total BP FY12-16v2" xfId="19741" xr:uid="{00000000-0005-0000-0000-0000BF000000}"/>
    <cellStyle name="_TRAC_New_NE TxT file August Updates #2v4KH-1Toniv2 " xfId="19742" xr:uid="{00000000-0005-0000-0000-0000C0000000}"/>
    <cellStyle name="_TRAC_New_Updated July TRAC NE NY Report" xfId="19743" xr:uid="{00000000-0005-0000-0000-0000C1000000}"/>
    <cellStyle name="_TRAC_New_US Investment Growthv2" xfId="19744" xr:uid="{00000000-0005-0000-0000-0000C2000000}"/>
    <cellStyle name="_Work Assignment" xfId="19745" xr:uid="{00000000-0005-0000-0000-0000C3000000}"/>
    <cellStyle name="’Ê‰Ý [0.00]_Area" xfId="72" xr:uid="{00000000-0005-0000-0000-0000C4000000}"/>
    <cellStyle name="’Ê‰Ý_Area" xfId="73" xr:uid="{00000000-0005-0000-0000-0000C5000000}"/>
    <cellStyle name="£ BP" xfId="74" xr:uid="{00000000-0005-0000-0000-0000C6000000}"/>
    <cellStyle name="£[2]" xfId="75" xr:uid="{00000000-0005-0000-0000-0000C7000000}"/>
    <cellStyle name="¥ JY" xfId="76" xr:uid="{00000000-0005-0000-0000-0000C8000000}"/>
    <cellStyle name="=C:\WINNT\SYSTEM32\COMMAND.COM" xfId="77" xr:uid="{00000000-0005-0000-0000-0000C9000000}"/>
    <cellStyle name="=C:\WINNT\SYSTEM32\COMMAND.COM 2" xfId="39060" xr:uid="{00000000-0005-0000-0000-0000CA000000}"/>
    <cellStyle name="=C:\WINNT\SYSTEM32\COMMAND.COM 3" xfId="39061" xr:uid="{00000000-0005-0000-0000-0000CB000000}"/>
    <cellStyle name="•W_Area" xfId="78" xr:uid="{00000000-0005-0000-0000-0000CC000000}"/>
    <cellStyle name="0" xfId="79" xr:uid="{00000000-0005-0000-0000-0000CD000000}"/>
    <cellStyle name="0DP" xfId="80" xr:uid="{00000000-0005-0000-0000-0000CE000000}"/>
    <cellStyle name="0DP bold" xfId="81" xr:uid="{00000000-0005-0000-0000-0000CF000000}"/>
    <cellStyle name="0DP_calcSens" xfId="82" xr:uid="{00000000-0005-0000-0000-0000D0000000}"/>
    <cellStyle name="1000s (0)" xfId="83" xr:uid="{00000000-0005-0000-0000-0000D1000000}"/>
    <cellStyle name="1DP" xfId="84" xr:uid="{00000000-0005-0000-0000-0000D2000000}"/>
    <cellStyle name="1DP bold" xfId="85" xr:uid="{00000000-0005-0000-0000-0000D3000000}"/>
    <cellStyle name="1DP bold 2" xfId="39062" xr:uid="{00000000-0005-0000-0000-0000D4000000}"/>
    <cellStyle name="1DP bold 3" xfId="39063" xr:uid="{00000000-0005-0000-0000-0000D5000000}"/>
    <cellStyle name="20% - Accent1" xfId="39022" builtinId="30" customBuiltin="1"/>
    <cellStyle name="20% - Accent1 10" xfId="17912" xr:uid="{00000000-0005-0000-0000-0000D7000000}"/>
    <cellStyle name="20% - Accent1 10 2" xfId="19746" xr:uid="{00000000-0005-0000-0000-0000D8000000}"/>
    <cellStyle name="20% - Accent1 10 2 2" xfId="19747" xr:uid="{00000000-0005-0000-0000-0000D9000000}"/>
    <cellStyle name="20% - Accent1 10 2 3" xfId="19748" xr:uid="{00000000-0005-0000-0000-0000DA000000}"/>
    <cellStyle name="20% - Accent1 10 3" xfId="19749" xr:uid="{00000000-0005-0000-0000-0000DB000000}"/>
    <cellStyle name="20% - Accent1 10 3 2" xfId="19750" xr:uid="{00000000-0005-0000-0000-0000DC000000}"/>
    <cellStyle name="20% - Accent1 10 3 3" xfId="19751" xr:uid="{00000000-0005-0000-0000-0000DD000000}"/>
    <cellStyle name="20% - Accent1 10 4" xfId="19752" xr:uid="{00000000-0005-0000-0000-0000DE000000}"/>
    <cellStyle name="20% - Accent1 10 5" xfId="19753" xr:uid="{00000000-0005-0000-0000-0000DF000000}"/>
    <cellStyle name="20% - Accent1 10 6" xfId="19754" xr:uid="{00000000-0005-0000-0000-0000E0000000}"/>
    <cellStyle name="20% - Accent1 10_Income Statement " xfId="19755" xr:uid="{00000000-0005-0000-0000-0000E1000000}"/>
    <cellStyle name="20% - Accent1 11" xfId="19756" xr:uid="{00000000-0005-0000-0000-0000E2000000}"/>
    <cellStyle name="20% - Accent1 11 2" xfId="19757" xr:uid="{00000000-0005-0000-0000-0000E3000000}"/>
    <cellStyle name="20% - Accent1 11 3" xfId="19758" xr:uid="{00000000-0005-0000-0000-0000E4000000}"/>
    <cellStyle name="20% - Accent1 12" xfId="19759" xr:uid="{00000000-0005-0000-0000-0000E5000000}"/>
    <cellStyle name="20% - Accent1 13" xfId="19760" xr:uid="{00000000-0005-0000-0000-0000E6000000}"/>
    <cellStyle name="20% - Accent1 14" xfId="19761" xr:uid="{00000000-0005-0000-0000-0000E7000000}"/>
    <cellStyle name="20% - Accent1 15" xfId="19762" xr:uid="{00000000-0005-0000-0000-0000E8000000}"/>
    <cellStyle name="20% - Accent1 16" xfId="19763" xr:uid="{00000000-0005-0000-0000-0000E9000000}"/>
    <cellStyle name="20% - Accent1 17" xfId="19764" xr:uid="{00000000-0005-0000-0000-0000EA000000}"/>
    <cellStyle name="20% - Accent1 18" xfId="19765" xr:uid="{00000000-0005-0000-0000-0000EB000000}"/>
    <cellStyle name="20% - Accent1 19" xfId="19766" xr:uid="{00000000-0005-0000-0000-0000EC000000}"/>
    <cellStyle name="20% - Accent1 2" xfId="86" xr:uid="{00000000-0005-0000-0000-0000ED000000}"/>
    <cellStyle name="20% - Accent1 2 2" xfId="87" xr:uid="{00000000-0005-0000-0000-0000EE000000}"/>
    <cellStyle name="20% - Accent1 2 2 2" xfId="19768" xr:uid="{00000000-0005-0000-0000-0000EF000000}"/>
    <cellStyle name="20% - Accent1 2 2 2 2" xfId="39065" xr:uid="{00000000-0005-0000-0000-0000F0000000}"/>
    <cellStyle name="20% - Accent1 2 2 3" xfId="19769" xr:uid="{00000000-0005-0000-0000-0000F1000000}"/>
    <cellStyle name="20% - Accent1 2 2 3 2" xfId="39066" xr:uid="{00000000-0005-0000-0000-0000F2000000}"/>
    <cellStyle name="20% - Accent1 2 2 4" xfId="39064" xr:uid="{00000000-0005-0000-0000-0000F3000000}"/>
    <cellStyle name="20% - Accent1 2 3" xfId="88" xr:uid="{00000000-0005-0000-0000-0000F4000000}"/>
    <cellStyle name="20% - Accent1 2 3 2" xfId="19771" xr:uid="{00000000-0005-0000-0000-0000F5000000}"/>
    <cellStyle name="20% - Accent1 2 3 3" xfId="19772" xr:uid="{00000000-0005-0000-0000-0000F6000000}"/>
    <cellStyle name="20% - Accent1 2 3 4" xfId="19770" xr:uid="{00000000-0005-0000-0000-0000F7000000}"/>
    <cellStyle name="20% - Accent1 2 3 5" xfId="39067" xr:uid="{00000000-0005-0000-0000-0000F8000000}"/>
    <cellStyle name="20% - Accent1 2 4" xfId="19773" xr:uid="{00000000-0005-0000-0000-0000F9000000}"/>
    <cellStyle name="20% - Accent1 2 4 2" xfId="19774" xr:uid="{00000000-0005-0000-0000-0000FA000000}"/>
    <cellStyle name="20% - Accent1 2 4 3" xfId="19775" xr:uid="{00000000-0005-0000-0000-0000FB000000}"/>
    <cellStyle name="20% - Accent1 2 4 4" xfId="39068" xr:uid="{00000000-0005-0000-0000-0000FC000000}"/>
    <cellStyle name="20% - Accent1 2 5" xfId="19776" xr:uid="{00000000-0005-0000-0000-0000FD000000}"/>
    <cellStyle name="20% - Accent1 2 5 2" xfId="39069" xr:uid="{00000000-0005-0000-0000-0000FE000000}"/>
    <cellStyle name="20% - Accent1 2 6" xfId="19777" xr:uid="{00000000-0005-0000-0000-0000FF000000}"/>
    <cellStyle name="20% - Accent1 2 7" xfId="19778" xr:uid="{00000000-0005-0000-0000-000000010000}"/>
    <cellStyle name="20% - Accent1 2 8" xfId="19767" xr:uid="{00000000-0005-0000-0000-000001010000}"/>
    <cellStyle name="20% - Accent1 2 9" xfId="38891" xr:uid="{00000000-0005-0000-0000-000002010000}"/>
    <cellStyle name="20% - Accent1 2_219 FERC 2010" xfId="17913" xr:uid="{00000000-0005-0000-0000-000003010000}"/>
    <cellStyle name="20% - Accent1 20" xfId="19779" xr:uid="{00000000-0005-0000-0000-000004010000}"/>
    <cellStyle name="20% - Accent1 21" xfId="19780" xr:uid="{00000000-0005-0000-0000-000005010000}"/>
    <cellStyle name="20% - Accent1 22" xfId="19781" xr:uid="{00000000-0005-0000-0000-000006010000}"/>
    <cellStyle name="20% - Accent1 23" xfId="19782" xr:uid="{00000000-0005-0000-0000-000007010000}"/>
    <cellStyle name="20% - Accent1 24" xfId="19783" xr:uid="{00000000-0005-0000-0000-000008010000}"/>
    <cellStyle name="20% - Accent1 25" xfId="19784" xr:uid="{00000000-0005-0000-0000-000009010000}"/>
    <cellStyle name="20% - Accent1 26" xfId="19785" xr:uid="{00000000-0005-0000-0000-00000A010000}"/>
    <cellStyle name="20% - Accent1 27" xfId="19786" xr:uid="{00000000-0005-0000-0000-00000B010000}"/>
    <cellStyle name="20% - Accent1 28" xfId="19787" xr:uid="{00000000-0005-0000-0000-00000C010000}"/>
    <cellStyle name="20% - Accent1 28 2" xfId="38892" xr:uid="{00000000-0005-0000-0000-00000D010000}"/>
    <cellStyle name="20% - Accent1 29" xfId="19788" xr:uid="{00000000-0005-0000-0000-00000E010000}"/>
    <cellStyle name="20% - Accent1 29 2" xfId="38893" xr:uid="{00000000-0005-0000-0000-00000F010000}"/>
    <cellStyle name="20% - Accent1 3" xfId="89" xr:uid="{00000000-0005-0000-0000-000010010000}"/>
    <cellStyle name="20% - Accent1 3 2" xfId="90" xr:uid="{00000000-0005-0000-0000-000011010000}"/>
    <cellStyle name="20% - Accent1 3 2 2" xfId="19791" xr:uid="{00000000-0005-0000-0000-000012010000}"/>
    <cellStyle name="20% - Accent1 3 2 3" xfId="19792" xr:uid="{00000000-0005-0000-0000-000013010000}"/>
    <cellStyle name="20% - Accent1 3 2 4" xfId="19790" xr:uid="{00000000-0005-0000-0000-000014010000}"/>
    <cellStyle name="20% - Accent1 3 2 5" xfId="39070" xr:uid="{00000000-0005-0000-0000-000015010000}"/>
    <cellStyle name="20% - Accent1 3 3" xfId="91" xr:uid="{00000000-0005-0000-0000-000016010000}"/>
    <cellStyle name="20% - Accent1 3 3 10" xfId="39071" xr:uid="{00000000-0005-0000-0000-000017010000}"/>
    <cellStyle name="20% - Accent1 3 3 2" xfId="92" xr:uid="{00000000-0005-0000-0000-000018010000}"/>
    <cellStyle name="20% - Accent1 3 3 2 2" xfId="93" xr:uid="{00000000-0005-0000-0000-000019010000}"/>
    <cellStyle name="20% - Accent1 3 3 2 2 2" xfId="94" xr:uid="{00000000-0005-0000-0000-00001A010000}"/>
    <cellStyle name="20% - Accent1 3 3 2 2 2 2" xfId="95" xr:uid="{00000000-0005-0000-0000-00001B010000}"/>
    <cellStyle name="20% - Accent1 3 3 2 2 2 3" xfId="96" xr:uid="{00000000-0005-0000-0000-00001C010000}"/>
    <cellStyle name="20% - Accent1 3 3 2 2 3" xfId="97" xr:uid="{00000000-0005-0000-0000-00001D010000}"/>
    <cellStyle name="20% - Accent1 3 3 2 2 4" xfId="98" xr:uid="{00000000-0005-0000-0000-00001E010000}"/>
    <cellStyle name="20% - Accent1 3 3 2 3" xfId="99" xr:uid="{00000000-0005-0000-0000-00001F010000}"/>
    <cellStyle name="20% - Accent1 3 3 2 3 2" xfId="100" xr:uid="{00000000-0005-0000-0000-000020010000}"/>
    <cellStyle name="20% - Accent1 3 3 2 3 3" xfId="101" xr:uid="{00000000-0005-0000-0000-000021010000}"/>
    <cellStyle name="20% - Accent1 3 3 2 4" xfId="102" xr:uid="{00000000-0005-0000-0000-000022010000}"/>
    <cellStyle name="20% - Accent1 3 3 2 4 2" xfId="103" xr:uid="{00000000-0005-0000-0000-000023010000}"/>
    <cellStyle name="20% - Accent1 3 3 2 5" xfId="104" xr:uid="{00000000-0005-0000-0000-000024010000}"/>
    <cellStyle name="20% - Accent1 3 3 2 6" xfId="105" xr:uid="{00000000-0005-0000-0000-000025010000}"/>
    <cellStyle name="20% - Accent1 3 3 2 7" xfId="19794" xr:uid="{00000000-0005-0000-0000-000026010000}"/>
    <cellStyle name="20% - Accent1 3 3 3" xfId="106" xr:uid="{00000000-0005-0000-0000-000027010000}"/>
    <cellStyle name="20% - Accent1 3 3 3 2" xfId="107" xr:uid="{00000000-0005-0000-0000-000028010000}"/>
    <cellStyle name="20% - Accent1 3 3 3 2 2" xfId="108" xr:uid="{00000000-0005-0000-0000-000029010000}"/>
    <cellStyle name="20% - Accent1 3 3 3 2 2 2" xfId="109" xr:uid="{00000000-0005-0000-0000-00002A010000}"/>
    <cellStyle name="20% - Accent1 3 3 3 2 2 3" xfId="110" xr:uid="{00000000-0005-0000-0000-00002B010000}"/>
    <cellStyle name="20% - Accent1 3 3 3 2 3" xfId="111" xr:uid="{00000000-0005-0000-0000-00002C010000}"/>
    <cellStyle name="20% - Accent1 3 3 3 2 4" xfId="112" xr:uid="{00000000-0005-0000-0000-00002D010000}"/>
    <cellStyle name="20% - Accent1 3 3 3 3" xfId="113" xr:uid="{00000000-0005-0000-0000-00002E010000}"/>
    <cellStyle name="20% - Accent1 3 3 3 3 2" xfId="114" xr:uid="{00000000-0005-0000-0000-00002F010000}"/>
    <cellStyle name="20% - Accent1 3 3 3 3 3" xfId="115" xr:uid="{00000000-0005-0000-0000-000030010000}"/>
    <cellStyle name="20% - Accent1 3 3 3 4" xfId="116" xr:uid="{00000000-0005-0000-0000-000031010000}"/>
    <cellStyle name="20% - Accent1 3 3 3 4 2" xfId="117" xr:uid="{00000000-0005-0000-0000-000032010000}"/>
    <cellStyle name="20% - Accent1 3 3 3 5" xfId="118" xr:uid="{00000000-0005-0000-0000-000033010000}"/>
    <cellStyle name="20% - Accent1 3 3 3 6" xfId="119" xr:uid="{00000000-0005-0000-0000-000034010000}"/>
    <cellStyle name="20% - Accent1 3 3 3 7" xfId="19795" xr:uid="{00000000-0005-0000-0000-000035010000}"/>
    <cellStyle name="20% - Accent1 3 3 4" xfId="120" xr:uid="{00000000-0005-0000-0000-000036010000}"/>
    <cellStyle name="20% - Accent1 3 3 4 2" xfId="121" xr:uid="{00000000-0005-0000-0000-000037010000}"/>
    <cellStyle name="20% - Accent1 3 3 4 2 2" xfId="122" xr:uid="{00000000-0005-0000-0000-000038010000}"/>
    <cellStyle name="20% - Accent1 3 3 4 2 3" xfId="123" xr:uid="{00000000-0005-0000-0000-000039010000}"/>
    <cellStyle name="20% - Accent1 3 3 4 3" xfId="124" xr:uid="{00000000-0005-0000-0000-00003A010000}"/>
    <cellStyle name="20% - Accent1 3 3 4 4" xfId="125" xr:uid="{00000000-0005-0000-0000-00003B010000}"/>
    <cellStyle name="20% - Accent1 3 3 5" xfId="126" xr:uid="{00000000-0005-0000-0000-00003C010000}"/>
    <cellStyle name="20% - Accent1 3 3 5 2" xfId="127" xr:uid="{00000000-0005-0000-0000-00003D010000}"/>
    <cellStyle name="20% - Accent1 3 3 5 3" xfId="128" xr:uid="{00000000-0005-0000-0000-00003E010000}"/>
    <cellStyle name="20% - Accent1 3 3 6" xfId="129" xr:uid="{00000000-0005-0000-0000-00003F010000}"/>
    <cellStyle name="20% - Accent1 3 3 6 2" xfId="130" xr:uid="{00000000-0005-0000-0000-000040010000}"/>
    <cellStyle name="20% - Accent1 3 3 7" xfId="131" xr:uid="{00000000-0005-0000-0000-000041010000}"/>
    <cellStyle name="20% - Accent1 3 3 8" xfId="132" xr:uid="{00000000-0005-0000-0000-000042010000}"/>
    <cellStyle name="20% - Accent1 3 3 9" xfId="19793" xr:uid="{00000000-0005-0000-0000-000043010000}"/>
    <cellStyle name="20% - Accent1 3 4" xfId="19796" xr:uid="{00000000-0005-0000-0000-000044010000}"/>
    <cellStyle name="20% - Accent1 3 5" xfId="19797" xr:uid="{00000000-0005-0000-0000-000045010000}"/>
    <cellStyle name="20% - Accent1 3 6" xfId="19798" xr:uid="{00000000-0005-0000-0000-000046010000}"/>
    <cellStyle name="20% - Accent1 3 7" xfId="19789" xr:uid="{00000000-0005-0000-0000-000047010000}"/>
    <cellStyle name="20% - Accent1 3 8" xfId="38894" xr:uid="{00000000-0005-0000-0000-000048010000}"/>
    <cellStyle name="20% - Accent1 3_FLUX TEMPLATE - SAMPLE 5210 1720000_Rents Receivable (2)" xfId="133" xr:uid="{00000000-0005-0000-0000-000049010000}"/>
    <cellStyle name="20% - Accent1 30" xfId="19799" xr:uid="{00000000-0005-0000-0000-00004A010000}"/>
    <cellStyle name="20% - Accent1 30 2" xfId="38895" xr:uid="{00000000-0005-0000-0000-00004B010000}"/>
    <cellStyle name="20% - Accent1 31" xfId="19800" xr:uid="{00000000-0005-0000-0000-00004C010000}"/>
    <cellStyle name="20% - Accent1 31 2" xfId="38896" xr:uid="{00000000-0005-0000-0000-00004D010000}"/>
    <cellStyle name="20% - Accent1 32" xfId="40478" xr:uid="{00000000-0005-0000-0000-00004E010000}"/>
    <cellStyle name="20% - Accent1 4" xfId="134" xr:uid="{00000000-0005-0000-0000-00004F010000}"/>
    <cellStyle name="20% - Accent1 4 2" xfId="135" xr:uid="{00000000-0005-0000-0000-000050010000}"/>
    <cellStyle name="20% - Accent1 4 2 2" xfId="19802" xr:uid="{00000000-0005-0000-0000-000051010000}"/>
    <cellStyle name="20% - Accent1 4 2 3" xfId="19803" xr:uid="{00000000-0005-0000-0000-000052010000}"/>
    <cellStyle name="20% - Accent1 4 2 4" xfId="19801" xr:uid="{00000000-0005-0000-0000-000053010000}"/>
    <cellStyle name="20% - Accent1 4 3" xfId="136" xr:uid="{00000000-0005-0000-0000-000054010000}"/>
    <cellStyle name="20% - Accent1 4 3 2" xfId="137" xr:uid="{00000000-0005-0000-0000-000055010000}"/>
    <cellStyle name="20% - Accent1 4 3 2 2" xfId="138" xr:uid="{00000000-0005-0000-0000-000056010000}"/>
    <cellStyle name="20% - Accent1 4 3 2 2 2" xfId="139" xr:uid="{00000000-0005-0000-0000-000057010000}"/>
    <cellStyle name="20% - Accent1 4 3 2 2 2 2" xfId="140" xr:uid="{00000000-0005-0000-0000-000058010000}"/>
    <cellStyle name="20% - Accent1 4 3 2 2 2 3" xfId="141" xr:uid="{00000000-0005-0000-0000-000059010000}"/>
    <cellStyle name="20% - Accent1 4 3 2 2 3" xfId="142" xr:uid="{00000000-0005-0000-0000-00005A010000}"/>
    <cellStyle name="20% - Accent1 4 3 2 2 4" xfId="143" xr:uid="{00000000-0005-0000-0000-00005B010000}"/>
    <cellStyle name="20% - Accent1 4 3 2 3" xfId="144" xr:uid="{00000000-0005-0000-0000-00005C010000}"/>
    <cellStyle name="20% - Accent1 4 3 2 3 2" xfId="145" xr:uid="{00000000-0005-0000-0000-00005D010000}"/>
    <cellStyle name="20% - Accent1 4 3 2 3 3" xfId="146" xr:uid="{00000000-0005-0000-0000-00005E010000}"/>
    <cellStyle name="20% - Accent1 4 3 2 4" xfId="147" xr:uid="{00000000-0005-0000-0000-00005F010000}"/>
    <cellStyle name="20% - Accent1 4 3 2 4 2" xfId="148" xr:uid="{00000000-0005-0000-0000-000060010000}"/>
    <cellStyle name="20% - Accent1 4 3 2 5" xfId="149" xr:uid="{00000000-0005-0000-0000-000061010000}"/>
    <cellStyle name="20% - Accent1 4 3 2 6" xfId="150" xr:uid="{00000000-0005-0000-0000-000062010000}"/>
    <cellStyle name="20% - Accent1 4 3 2 7" xfId="19805" xr:uid="{00000000-0005-0000-0000-000063010000}"/>
    <cellStyle name="20% - Accent1 4 3 3" xfId="151" xr:uid="{00000000-0005-0000-0000-000064010000}"/>
    <cellStyle name="20% - Accent1 4 3 3 2" xfId="152" xr:uid="{00000000-0005-0000-0000-000065010000}"/>
    <cellStyle name="20% - Accent1 4 3 3 2 2" xfId="153" xr:uid="{00000000-0005-0000-0000-000066010000}"/>
    <cellStyle name="20% - Accent1 4 3 3 2 2 2" xfId="154" xr:uid="{00000000-0005-0000-0000-000067010000}"/>
    <cellStyle name="20% - Accent1 4 3 3 2 2 3" xfId="155" xr:uid="{00000000-0005-0000-0000-000068010000}"/>
    <cellStyle name="20% - Accent1 4 3 3 2 3" xfId="156" xr:uid="{00000000-0005-0000-0000-000069010000}"/>
    <cellStyle name="20% - Accent1 4 3 3 2 4" xfId="157" xr:uid="{00000000-0005-0000-0000-00006A010000}"/>
    <cellStyle name="20% - Accent1 4 3 3 3" xfId="158" xr:uid="{00000000-0005-0000-0000-00006B010000}"/>
    <cellStyle name="20% - Accent1 4 3 3 3 2" xfId="159" xr:uid="{00000000-0005-0000-0000-00006C010000}"/>
    <cellStyle name="20% - Accent1 4 3 3 3 3" xfId="160" xr:uid="{00000000-0005-0000-0000-00006D010000}"/>
    <cellStyle name="20% - Accent1 4 3 3 4" xfId="161" xr:uid="{00000000-0005-0000-0000-00006E010000}"/>
    <cellStyle name="20% - Accent1 4 3 3 4 2" xfId="162" xr:uid="{00000000-0005-0000-0000-00006F010000}"/>
    <cellStyle name="20% - Accent1 4 3 3 5" xfId="163" xr:uid="{00000000-0005-0000-0000-000070010000}"/>
    <cellStyle name="20% - Accent1 4 3 3 6" xfId="164" xr:uid="{00000000-0005-0000-0000-000071010000}"/>
    <cellStyle name="20% - Accent1 4 3 3 7" xfId="19806" xr:uid="{00000000-0005-0000-0000-000072010000}"/>
    <cellStyle name="20% - Accent1 4 3 4" xfId="165" xr:uid="{00000000-0005-0000-0000-000073010000}"/>
    <cellStyle name="20% - Accent1 4 3 4 2" xfId="166" xr:uid="{00000000-0005-0000-0000-000074010000}"/>
    <cellStyle name="20% - Accent1 4 3 4 2 2" xfId="167" xr:uid="{00000000-0005-0000-0000-000075010000}"/>
    <cellStyle name="20% - Accent1 4 3 4 2 3" xfId="168" xr:uid="{00000000-0005-0000-0000-000076010000}"/>
    <cellStyle name="20% - Accent1 4 3 4 3" xfId="169" xr:uid="{00000000-0005-0000-0000-000077010000}"/>
    <cellStyle name="20% - Accent1 4 3 4 4" xfId="170" xr:uid="{00000000-0005-0000-0000-000078010000}"/>
    <cellStyle name="20% - Accent1 4 3 5" xfId="171" xr:uid="{00000000-0005-0000-0000-000079010000}"/>
    <cellStyle name="20% - Accent1 4 3 5 2" xfId="172" xr:uid="{00000000-0005-0000-0000-00007A010000}"/>
    <cellStyle name="20% - Accent1 4 3 5 3" xfId="173" xr:uid="{00000000-0005-0000-0000-00007B010000}"/>
    <cellStyle name="20% - Accent1 4 3 6" xfId="174" xr:uid="{00000000-0005-0000-0000-00007C010000}"/>
    <cellStyle name="20% - Accent1 4 3 6 2" xfId="175" xr:uid="{00000000-0005-0000-0000-00007D010000}"/>
    <cellStyle name="20% - Accent1 4 3 7" xfId="176" xr:uid="{00000000-0005-0000-0000-00007E010000}"/>
    <cellStyle name="20% - Accent1 4 3 8" xfId="177" xr:uid="{00000000-0005-0000-0000-00007F010000}"/>
    <cellStyle name="20% - Accent1 4 3 9" xfId="19804" xr:uid="{00000000-0005-0000-0000-000080010000}"/>
    <cellStyle name="20% - Accent1 4 4" xfId="17914" xr:uid="{00000000-0005-0000-0000-000081010000}"/>
    <cellStyle name="20% - Accent1 4 5" xfId="19807" xr:uid="{00000000-0005-0000-0000-000082010000}"/>
    <cellStyle name="20% - Accent1 4 6" xfId="19808" xr:uid="{00000000-0005-0000-0000-000083010000}"/>
    <cellStyle name="20% - Accent1 4 7" xfId="19809" xr:uid="{00000000-0005-0000-0000-000084010000}"/>
    <cellStyle name="20% - Accent1 4 7 2" xfId="38897" xr:uid="{00000000-0005-0000-0000-000085010000}"/>
    <cellStyle name="20% - Accent1 4_FLUX TEMPLATE - SAMPLE 5210 1720000_Rents Receivable (2)" xfId="178" xr:uid="{00000000-0005-0000-0000-000086010000}"/>
    <cellStyle name="20% - Accent1 5" xfId="179" xr:uid="{00000000-0005-0000-0000-000087010000}"/>
    <cellStyle name="20% - Accent1 5 2" xfId="180" xr:uid="{00000000-0005-0000-0000-000088010000}"/>
    <cellStyle name="20% - Accent1 5 2 2" xfId="19812" xr:uid="{00000000-0005-0000-0000-000089010000}"/>
    <cellStyle name="20% - Accent1 5 2 3" xfId="19813" xr:uid="{00000000-0005-0000-0000-00008A010000}"/>
    <cellStyle name="20% - Accent1 5 2 4" xfId="19811" xr:uid="{00000000-0005-0000-0000-00008B010000}"/>
    <cellStyle name="20% - Accent1 5 3" xfId="181" xr:uid="{00000000-0005-0000-0000-00008C010000}"/>
    <cellStyle name="20% - Accent1 5 3 2" xfId="182" xr:uid="{00000000-0005-0000-0000-00008D010000}"/>
    <cellStyle name="20% - Accent1 5 3 2 2" xfId="183" xr:uid="{00000000-0005-0000-0000-00008E010000}"/>
    <cellStyle name="20% - Accent1 5 3 2 2 2" xfId="184" xr:uid="{00000000-0005-0000-0000-00008F010000}"/>
    <cellStyle name="20% - Accent1 5 3 2 2 2 2" xfId="185" xr:uid="{00000000-0005-0000-0000-000090010000}"/>
    <cellStyle name="20% - Accent1 5 3 2 2 2 3" xfId="186" xr:uid="{00000000-0005-0000-0000-000091010000}"/>
    <cellStyle name="20% - Accent1 5 3 2 2 3" xfId="187" xr:uid="{00000000-0005-0000-0000-000092010000}"/>
    <cellStyle name="20% - Accent1 5 3 2 2 4" xfId="188" xr:uid="{00000000-0005-0000-0000-000093010000}"/>
    <cellStyle name="20% - Accent1 5 3 2 3" xfId="189" xr:uid="{00000000-0005-0000-0000-000094010000}"/>
    <cellStyle name="20% - Accent1 5 3 2 3 2" xfId="190" xr:uid="{00000000-0005-0000-0000-000095010000}"/>
    <cellStyle name="20% - Accent1 5 3 2 3 3" xfId="191" xr:uid="{00000000-0005-0000-0000-000096010000}"/>
    <cellStyle name="20% - Accent1 5 3 2 4" xfId="192" xr:uid="{00000000-0005-0000-0000-000097010000}"/>
    <cellStyle name="20% - Accent1 5 3 2 4 2" xfId="193" xr:uid="{00000000-0005-0000-0000-000098010000}"/>
    <cellStyle name="20% - Accent1 5 3 2 5" xfId="194" xr:uid="{00000000-0005-0000-0000-000099010000}"/>
    <cellStyle name="20% - Accent1 5 3 2 6" xfId="195" xr:uid="{00000000-0005-0000-0000-00009A010000}"/>
    <cellStyle name="20% - Accent1 5 3 2 7" xfId="19815" xr:uid="{00000000-0005-0000-0000-00009B010000}"/>
    <cellStyle name="20% - Accent1 5 3 3" xfId="196" xr:uid="{00000000-0005-0000-0000-00009C010000}"/>
    <cellStyle name="20% - Accent1 5 3 3 2" xfId="197" xr:uid="{00000000-0005-0000-0000-00009D010000}"/>
    <cellStyle name="20% - Accent1 5 3 3 2 2" xfId="198" xr:uid="{00000000-0005-0000-0000-00009E010000}"/>
    <cellStyle name="20% - Accent1 5 3 3 2 2 2" xfId="199" xr:uid="{00000000-0005-0000-0000-00009F010000}"/>
    <cellStyle name="20% - Accent1 5 3 3 2 2 3" xfId="200" xr:uid="{00000000-0005-0000-0000-0000A0010000}"/>
    <cellStyle name="20% - Accent1 5 3 3 2 3" xfId="201" xr:uid="{00000000-0005-0000-0000-0000A1010000}"/>
    <cellStyle name="20% - Accent1 5 3 3 2 4" xfId="202" xr:uid="{00000000-0005-0000-0000-0000A2010000}"/>
    <cellStyle name="20% - Accent1 5 3 3 3" xfId="203" xr:uid="{00000000-0005-0000-0000-0000A3010000}"/>
    <cellStyle name="20% - Accent1 5 3 3 3 2" xfId="204" xr:uid="{00000000-0005-0000-0000-0000A4010000}"/>
    <cellStyle name="20% - Accent1 5 3 3 3 3" xfId="205" xr:uid="{00000000-0005-0000-0000-0000A5010000}"/>
    <cellStyle name="20% - Accent1 5 3 3 4" xfId="206" xr:uid="{00000000-0005-0000-0000-0000A6010000}"/>
    <cellStyle name="20% - Accent1 5 3 3 4 2" xfId="207" xr:uid="{00000000-0005-0000-0000-0000A7010000}"/>
    <cellStyle name="20% - Accent1 5 3 3 5" xfId="208" xr:uid="{00000000-0005-0000-0000-0000A8010000}"/>
    <cellStyle name="20% - Accent1 5 3 3 6" xfId="209" xr:uid="{00000000-0005-0000-0000-0000A9010000}"/>
    <cellStyle name="20% - Accent1 5 3 3 7" xfId="19816" xr:uid="{00000000-0005-0000-0000-0000AA010000}"/>
    <cellStyle name="20% - Accent1 5 3 4" xfId="210" xr:uid="{00000000-0005-0000-0000-0000AB010000}"/>
    <cellStyle name="20% - Accent1 5 3 4 2" xfId="211" xr:uid="{00000000-0005-0000-0000-0000AC010000}"/>
    <cellStyle name="20% - Accent1 5 3 4 2 2" xfId="212" xr:uid="{00000000-0005-0000-0000-0000AD010000}"/>
    <cellStyle name="20% - Accent1 5 3 4 2 3" xfId="213" xr:uid="{00000000-0005-0000-0000-0000AE010000}"/>
    <cellStyle name="20% - Accent1 5 3 4 3" xfId="214" xr:uid="{00000000-0005-0000-0000-0000AF010000}"/>
    <cellStyle name="20% - Accent1 5 3 4 4" xfId="215" xr:uid="{00000000-0005-0000-0000-0000B0010000}"/>
    <cellStyle name="20% - Accent1 5 3 5" xfId="216" xr:uid="{00000000-0005-0000-0000-0000B1010000}"/>
    <cellStyle name="20% - Accent1 5 3 5 2" xfId="217" xr:uid="{00000000-0005-0000-0000-0000B2010000}"/>
    <cellStyle name="20% - Accent1 5 3 5 3" xfId="218" xr:uid="{00000000-0005-0000-0000-0000B3010000}"/>
    <cellStyle name="20% - Accent1 5 3 6" xfId="219" xr:uid="{00000000-0005-0000-0000-0000B4010000}"/>
    <cellStyle name="20% - Accent1 5 3 6 2" xfId="220" xr:uid="{00000000-0005-0000-0000-0000B5010000}"/>
    <cellStyle name="20% - Accent1 5 3 7" xfId="221" xr:uid="{00000000-0005-0000-0000-0000B6010000}"/>
    <cellStyle name="20% - Accent1 5 3 8" xfId="222" xr:uid="{00000000-0005-0000-0000-0000B7010000}"/>
    <cellStyle name="20% - Accent1 5 3 9" xfId="19814" xr:uid="{00000000-0005-0000-0000-0000B8010000}"/>
    <cellStyle name="20% - Accent1 5 4" xfId="17915" xr:uid="{00000000-0005-0000-0000-0000B9010000}"/>
    <cellStyle name="20% - Accent1 5 4 2" xfId="19817" xr:uid="{00000000-0005-0000-0000-0000BA010000}"/>
    <cellStyle name="20% - Accent1 5 5" xfId="19595" xr:uid="{00000000-0005-0000-0000-0000BB010000}"/>
    <cellStyle name="20% - Accent1 5 5 2" xfId="19818" xr:uid="{00000000-0005-0000-0000-0000BC010000}"/>
    <cellStyle name="20% - Accent1 5 6" xfId="19819" xr:uid="{00000000-0005-0000-0000-0000BD010000}"/>
    <cellStyle name="20% - Accent1 5 7" xfId="19810" xr:uid="{00000000-0005-0000-0000-0000BE010000}"/>
    <cellStyle name="20% - Accent1 5_FLUX TEMPLATE - SAMPLE 5210 1720000_Rents Receivable (2)" xfId="223" xr:uid="{00000000-0005-0000-0000-0000BF010000}"/>
    <cellStyle name="20% - Accent1 6" xfId="224" xr:uid="{00000000-0005-0000-0000-0000C0010000}"/>
    <cellStyle name="20% - Accent1 6 2" xfId="19820" xr:uid="{00000000-0005-0000-0000-0000C1010000}"/>
    <cellStyle name="20% - Accent1 6 2 2" xfId="19821" xr:uid="{00000000-0005-0000-0000-0000C2010000}"/>
    <cellStyle name="20% - Accent1 6 2 3" xfId="19822" xr:uid="{00000000-0005-0000-0000-0000C3010000}"/>
    <cellStyle name="20% - Accent1 6 3" xfId="19823" xr:uid="{00000000-0005-0000-0000-0000C4010000}"/>
    <cellStyle name="20% - Accent1 6 3 2" xfId="19824" xr:uid="{00000000-0005-0000-0000-0000C5010000}"/>
    <cellStyle name="20% - Accent1 6 3 3" xfId="19825" xr:uid="{00000000-0005-0000-0000-0000C6010000}"/>
    <cellStyle name="20% - Accent1 6 4" xfId="19826" xr:uid="{00000000-0005-0000-0000-0000C7010000}"/>
    <cellStyle name="20% - Accent1 6 5" xfId="19827" xr:uid="{00000000-0005-0000-0000-0000C8010000}"/>
    <cellStyle name="20% - Accent1 6 6" xfId="19828" xr:uid="{00000000-0005-0000-0000-0000C9010000}"/>
    <cellStyle name="20% - Accent1 6_Income Statement " xfId="19829" xr:uid="{00000000-0005-0000-0000-0000CA010000}"/>
    <cellStyle name="20% - Accent1 7" xfId="225" xr:uid="{00000000-0005-0000-0000-0000CB010000}"/>
    <cellStyle name="20% - Accent1 7 2" xfId="226" xr:uid="{00000000-0005-0000-0000-0000CC010000}"/>
    <cellStyle name="20% - Accent1 7 2 2" xfId="227" xr:uid="{00000000-0005-0000-0000-0000CD010000}"/>
    <cellStyle name="20% - Accent1 7 2 2 2" xfId="228" xr:uid="{00000000-0005-0000-0000-0000CE010000}"/>
    <cellStyle name="20% - Accent1 7 2 2 2 2" xfId="229" xr:uid="{00000000-0005-0000-0000-0000CF010000}"/>
    <cellStyle name="20% - Accent1 7 2 2 2 3" xfId="230" xr:uid="{00000000-0005-0000-0000-0000D0010000}"/>
    <cellStyle name="20% - Accent1 7 2 2 3" xfId="231" xr:uid="{00000000-0005-0000-0000-0000D1010000}"/>
    <cellStyle name="20% - Accent1 7 2 2 4" xfId="232" xr:uid="{00000000-0005-0000-0000-0000D2010000}"/>
    <cellStyle name="20% - Accent1 7 2 2 5" xfId="19831" xr:uid="{00000000-0005-0000-0000-0000D3010000}"/>
    <cellStyle name="20% - Accent1 7 2 3" xfId="233" xr:uid="{00000000-0005-0000-0000-0000D4010000}"/>
    <cellStyle name="20% - Accent1 7 2 3 2" xfId="234" xr:uid="{00000000-0005-0000-0000-0000D5010000}"/>
    <cellStyle name="20% - Accent1 7 2 3 3" xfId="235" xr:uid="{00000000-0005-0000-0000-0000D6010000}"/>
    <cellStyle name="20% - Accent1 7 2 3 4" xfId="19832" xr:uid="{00000000-0005-0000-0000-0000D7010000}"/>
    <cellStyle name="20% - Accent1 7 2 4" xfId="236" xr:uid="{00000000-0005-0000-0000-0000D8010000}"/>
    <cellStyle name="20% - Accent1 7 2 4 2" xfId="237" xr:uid="{00000000-0005-0000-0000-0000D9010000}"/>
    <cellStyle name="20% - Accent1 7 2 5" xfId="238" xr:uid="{00000000-0005-0000-0000-0000DA010000}"/>
    <cellStyle name="20% - Accent1 7 2 6" xfId="239" xr:uid="{00000000-0005-0000-0000-0000DB010000}"/>
    <cellStyle name="20% - Accent1 7 2 7" xfId="19830" xr:uid="{00000000-0005-0000-0000-0000DC010000}"/>
    <cellStyle name="20% - Accent1 7 3" xfId="240" xr:uid="{00000000-0005-0000-0000-0000DD010000}"/>
    <cellStyle name="20% - Accent1 7 3 2" xfId="241" xr:uid="{00000000-0005-0000-0000-0000DE010000}"/>
    <cellStyle name="20% - Accent1 7 3 2 2" xfId="242" xr:uid="{00000000-0005-0000-0000-0000DF010000}"/>
    <cellStyle name="20% - Accent1 7 3 2 2 2" xfId="243" xr:uid="{00000000-0005-0000-0000-0000E0010000}"/>
    <cellStyle name="20% - Accent1 7 3 2 2 3" xfId="244" xr:uid="{00000000-0005-0000-0000-0000E1010000}"/>
    <cellStyle name="20% - Accent1 7 3 2 3" xfId="245" xr:uid="{00000000-0005-0000-0000-0000E2010000}"/>
    <cellStyle name="20% - Accent1 7 3 2 4" xfId="246" xr:uid="{00000000-0005-0000-0000-0000E3010000}"/>
    <cellStyle name="20% - Accent1 7 3 2 5" xfId="19834" xr:uid="{00000000-0005-0000-0000-0000E4010000}"/>
    <cellStyle name="20% - Accent1 7 3 3" xfId="247" xr:uid="{00000000-0005-0000-0000-0000E5010000}"/>
    <cellStyle name="20% - Accent1 7 3 3 2" xfId="248" xr:uid="{00000000-0005-0000-0000-0000E6010000}"/>
    <cellStyle name="20% - Accent1 7 3 3 3" xfId="249" xr:uid="{00000000-0005-0000-0000-0000E7010000}"/>
    <cellStyle name="20% - Accent1 7 3 3 4" xfId="19835" xr:uid="{00000000-0005-0000-0000-0000E8010000}"/>
    <cellStyle name="20% - Accent1 7 3 4" xfId="250" xr:uid="{00000000-0005-0000-0000-0000E9010000}"/>
    <cellStyle name="20% - Accent1 7 3 4 2" xfId="251" xr:uid="{00000000-0005-0000-0000-0000EA010000}"/>
    <cellStyle name="20% - Accent1 7 3 5" xfId="252" xr:uid="{00000000-0005-0000-0000-0000EB010000}"/>
    <cellStyle name="20% - Accent1 7 3 6" xfId="253" xr:uid="{00000000-0005-0000-0000-0000EC010000}"/>
    <cellStyle name="20% - Accent1 7 3 7" xfId="19833" xr:uid="{00000000-0005-0000-0000-0000ED010000}"/>
    <cellStyle name="20% - Accent1 7 4" xfId="254" xr:uid="{00000000-0005-0000-0000-0000EE010000}"/>
    <cellStyle name="20% - Accent1 7 4 2" xfId="255" xr:uid="{00000000-0005-0000-0000-0000EF010000}"/>
    <cellStyle name="20% - Accent1 7 4 2 2" xfId="256" xr:uid="{00000000-0005-0000-0000-0000F0010000}"/>
    <cellStyle name="20% - Accent1 7 4 2 3" xfId="257" xr:uid="{00000000-0005-0000-0000-0000F1010000}"/>
    <cellStyle name="20% - Accent1 7 4 3" xfId="258" xr:uid="{00000000-0005-0000-0000-0000F2010000}"/>
    <cellStyle name="20% - Accent1 7 4 4" xfId="259" xr:uid="{00000000-0005-0000-0000-0000F3010000}"/>
    <cellStyle name="20% - Accent1 7 4 5" xfId="19836" xr:uid="{00000000-0005-0000-0000-0000F4010000}"/>
    <cellStyle name="20% - Accent1 7 5" xfId="260" xr:uid="{00000000-0005-0000-0000-0000F5010000}"/>
    <cellStyle name="20% - Accent1 7 5 2" xfId="261" xr:uid="{00000000-0005-0000-0000-0000F6010000}"/>
    <cellStyle name="20% - Accent1 7 5 3" xfId="262" xr:uid="{00000000-0005-0000-0000-0000F7010000}"/>
    <cellStyle name="20% - Accent1 7 5 4" xfId="19837" xr:uid="{00000000-0005-0000-0000-0000F8010000}"/>
    <cellStyle name="20% - Accent1 7 6" xfId="263" xr:uid="{00000000-0005-0000-0000-0000F9010000}"/>
    <cellStyle name="20% - Accent1 7 6 2" xfId="264" xr:uid="{00000000-0005-0000-0000-0000FA010000}"/>
    <cellStyle name="20% - Accent1 7 6 3" xfId="19838" xr:uid="{00000000-0005-0000-0000-0000FB010000}"/>
    <cellStyle name="20% - Accent1 7 7" xfId="265" xr:uid="{00000000-0005-0000-0000-0000FC010000}"/>
    <cellStyle name="20% - Accent1 7 8" xfId="266" xr:uid="{00000000-0005-0000-0000-0000FD010000}"/>
    <cellStyle name="20% - Accent1 7 9" xfId="17916" xr:uid="{00000000-0005-0000-0000-0000FE010000}"/>
    <cellStyle name="20% - Accent1 7_Income Statement " xfId="19839" xr:uid="{00000000-0005-0000-0000-0000FF010000}"/>
    <cellStyle name="20% - Accent1 8" xfId="17917" xr:uid="{00000000-0005-0000-0000-000000020000}"/>
    <cellStyle name="20% - Accent1 8 2" xfId="19840" xr:uid="{00000000-0005-0000-0000-000001020000}"/>
    <cellStyle name="20% - Accent1 8 2 2" xfId="19841" xr:uid="{00000000-0005-0000-0000-000002020000}"/>
    <cellStyle name="20% - Accent1 8 2 3" xfId="19842" xr:uid="{00000000-0005-0000-0000-000003020000}"/>
    <cellStyle name="20% - Accent1 8 3" xfId="19843" xr:uid="{00000000-0005-0000-0000-000004020000}"/>
    <cellStyle name="20% - Accent1 8 3 2" xfId="19844" xr:uid="{00000000-0005-0000-0000-000005020000}"/>
    <cellStyle name="20% - Accent1 8 3 3" xfId="19845" xr:uid="{00000000-0005-0000-0000-000006020000}"/>
    <cellStyle name="20% - Accent1 8 4" xfId="19846" xr:uid="{00000000-0005-0000-0000-000007020000}"/>
    <cellStyle name="20% - Accent1 8 5" xfId="19847" xr:uid="{00000000-0005-0000-0000-000008020000}"/>
    <cellStyle name="20% - Accent1 8 6" xfId="19848" xr:uid="{00000000-0005-0000-0000-000009020000}"/>
    <cellStyle name="20% - Accent1 8_Income Statement " xfId="19849" xr:uid="{00000000-0005-0000-0000-00000A020000}"/>
    <cellStyle name="20% - Accent1 9" xfId="17918" xr:uid="{00000000-0005-0000-0000-00000B020000}"/>
    <cellStyle name="20% - Accent1 9 2" xfId="19850" xr:uid="{00000000-0005-0000-0000-00000C020000}"/>
    <cellStyle name="20% - Accent1 9 2 2" xfId="19851" xr:uid="{00000000-0005-0000-0000-00000D020000}"/>
    <cellStyle name="20% - Accent1 9 2 3" xfId="19852" xr:uid="{00000000-0005-0000-0000-00000E020000}"/>
    <cellStyle name="20% - Accent1 9 3" xfId="19853" xr:uid="{00000000-0005-0000-0000-00000F020000}"/>
    <cellStyle name="20% - Accent1 9 3 2" xfId="19854" xr:uid="{00000000-0005-0000-0000-000010020000}"/>
    <cellStyle name="20% - Accent1 9 3 3" xfId="19855" xr:uid="{00000000-0005-0000-0000-000011020000}"/>
    <cellStyle name="20% - Accent1 9 4" xfId="19856" xr:uid="{00000000-0005-0000-0000-000012020000}"/>
    <cellStyle name="20% - Accent1 9 5" xfId="19857" xr:uid="{00000000-0005-0000-0000-000013020000}"/>
    <cellStyle name="20% - Accent1 9 6" xfId="19858" xr:uid="{00000000-0005-0000-0000-000014020000}"/>
    <cellStyle name="20% - Accent1 9_Income Statement " xfId="19859" xr:uid="{00000000-0005-0000-0000-000015020000}"/>
    <cellStyle name="20% - Accent2" xfId="39026" builtinId="34" customBuiltin="1"/>
    <cellStyle name="20% - Accent2 10" xfId="17919" xr:uid="{00000000-0005-0000-0000-000017020000}"/>
    <cellStyle name="20% - Accent2 10 2" xfId="19860" xr:uid="{00000000-0005-0000-0000-000018020000}"/>
    <cellStyle name="20% - Accent2 10 2 2" xfId="19861" xr:uid="{00000000-0005-0000-0000-000019020000}"/>
    <cellStyle name="20% - Accent2 10 2 3" xfId="19862" xr:uid="{00000000-0005-0000-0000-00001A020000}"/>
    <cellStyle name="20% - Accent2 10 3" xfId="19863" xr:uid="{00000000-0005-0000-0000-00001B020000}"/>
    <cellStyle name="20% - Accent2 10 3 2" xfId="19864" xr:uid="{00000000-0005-0000-0000-00001C020000}"/>
    <cellStyle name="20% - Accent2 10 3 3" xfId="19865" xr:uid="{00000000-0005-0000-0000-00001D020000}"/>
    <cellStyle name="20% - Accent2 10 4" xfId="19866" xr:uid="{00000000-0005-0000-0000-00001E020000}"/>
    <cellStyle name="20% - Accent2 10 5" xfId="19867" xr:uid="{00000000-0005-0000-0000-00001F020000}"/>
    <cellStyle name="20% - Accent2 10 6" xfId="19868" xr:uid="{00000000-0005-0000-0000-000020020000}"/>
    <cellStyle name="20% - Accent2 10_Income Statement " xfId="19869" xr:uid="{00000000-0005-0000-0000-000021020000}"/>
    <cellStyle name="20% - Accent2 11" xfId="19870" xr:uid="{00000000-0005-0000-0000-000022020000}"/>
    <cellStyle name="20% - Accent2 11 2" xfId="19871" xr:uid="{00000000-0005-0000-0000-000023020000}"/>
    <cellStyle name="20% - Accent2 11 3" xfId="19872" xr:uid="{00000000-0005-0000-0000-000024020000}"/>
    <cellStyle name="20% - Accent2 12" xfId="19873" xr:uid="{00000000-0005-0000-0000-000025020000}"/>
    <cellStyle name="20% - Accent2 13" xfId="19874" xr:uid="{00000000-0005-0000-0000-000026020000}"/>
    <cellStyle name="20% - Accent2 14" xfId="19875" xr:uid="{00000000-0005-0000-0000-000027020000}"/>
    <cellStyle name="20% - Accent2 15" xfId="19876" xr:uid="{00000000-0005-0000-0000-000028020000}"/>
    <cellStyle name="20% - Accent2 16" xfId="19877" xr:uid="{00000000-0005-0000-0000-000029020000}"/>
    <cellStyle name="20% - Accent2 17" xfId="19878" xr:uid="{00000000-0005-0000-0000-00002A020000}"/>
    <cellStyle name="20% - Accent2 18" xfId="19879" xr:uid="{00000000-0005-0000-0000-00002B020000}"/>
    <cellStyle name="20% - Accent2 19" xfId="19880" xr:uid="{00000000-0005-0000-0000-00002C020000}"/>
    <cellStyle name="20% - Accent2 2" xfId="267" xr:uid="{00000000-0005-0000-0000-00002D020000}"/>
    <cellStyle name="20% - Accent2 2 2" xfId="268" xr:uid="{00000000-0005-0000-0000-00002E020000}"/>
    <cellStyle name="20% - Accent2 2 2 2" xfId="19882" xr:uid="{00000000-0005-0000-0000-00002F020000}"/>
    <cellStyle name="20% - Accent2 2 2 2 2" xfId="39073" xr:uid="{00000000-0005-0000-0000-000030020000}"/>
    <cellStyle name="20% - Accent2 2 2 3" xfId="19883" xr:uid="{00000000-0005-0000-0000-000031020000}"/>
    <cellStyle name="20% - Accent2 2 2 3 2" xfId="39074" xr:uid="{00000000-0005-0000-0000-000032020000}"/>
    <cellStyle name="20% - Accent2 2 2 4" xfId="39072" xr:uid="{00000000-0005-0000-0000-000033020000}"/>
    <cellStyle name="20% - Accent2 2 3" xfId="269" xr:uid="{00000000-0005-0000-0000-000034020000}"/>
    <cellStyle name="20% - Accent2 2 3 2" xfId="19885" xr:uid="{00000000-0005-0000-0000-000035020000}"/>
    <cellStyle name="20% - Accent2 2 3 3" xfId="19886" xr:uid="{00000000-0005-0000-0000-000036020000}"/>
    <cellStyle name="20% - Accent2 2 3 4" xfId="19884" xr:uid="{00000000-0005-0000-0000-000037020000}"/>
    <cellStyle name="20% - Accent2 2 3 5" xfId="39075" xr:uid="{00000000-0005-0000-0000-000038020000}"/>
    <cellStyle name="20% - Accent2 2 4" xfId="19887" xr:uid="{00000000-0005-0000-0000-000039020000}"/>
    <cellStyle name="20% - Accent2 2 4 2" xfId="19888" xr:uid="{00000000-0005-0000-0000-00003A020000}"/>
    <cellStyle name="20% - Accent2 2 4 3" xfId="19889" xr:uid="{00000000-0005-0000-0000-00003B020000}"/>
    <cellStyle name="20% - Accent2 2 4 4" xfId="39076" xr:uid="{00000000-0005-0000-0000-00003C020000}"/>
    <cellStyle name="20% - Accent2 2 5" xfId="19890" xr:uid="{00000000-0005-0000-0000-00003D020000}"/>
    <cellStyle name="20% - Accent2 2 5 2" xfId="39077" xr:uid="{00000000-0005-0000-0000-00003E020000}"/>
    <cellStyle name="20% - Accent2 2 6" xfId="19891" xr:uid="{00000000-0005-0000-0000-00003F020000}"/>
    <cellStyle name="20% - Accent2 2 7" xfId="19892" xr:uid="{00000000-0005-0000-0000-000040020000}"/>
    <cellStyle name="20% - Accent2 2 8" xfId="19881" xr:uid="{00000000-0005-0000-0000-000041020000}"/>
    <cellStyle name="20% - Accent2 2 9" xfId="38898" xr:uid="{00000000-0005-0000-0000-000042020000}"/>
    <cellStyle name="20% - Accent2 2_219 FERC 2010" xfId="17920" xr:uid="{00000000-0005-0000-0000-000043020000}"/>
    <cellStyle name="20% - Accent2 20" xfId="19893" xr:uid="{00000000-0005-0000-0000-000044020000}"/>
    <cellStyle name="20% - Accent2 21" xfId="19894" xr:uid="{00000000-0005-0000-0000-000045020000}"/>
    <cellStyle name="20% - Accent2 22" xfId="19895" xr:uid="{00000000-0005-0000-0000-000046020000}"/>
    <cellStyle name="20% - Accent2 23" xfId="19896" xr:uid="{00000000-0005-0000-0000-000047020000}"/>
    <cellStyle name="20% - Accent2 24" xfId="19897" xr:uid="{00000000-0005-0000-0000-000048020000}"/>
    <cellStyle name="20% - Accent2 25" xfId="19898" xr:uid="{00000000-0005-0000-0000-000049020000}"/>
    <cellStyle name="20% - Accent2 26" xfId="19899" xr:uid="{00000000-0005-0000-0000-00004A020000}"/>
    <cellStyle name="20% - Accent2 27" xfId="19900" xr:uid="{00000000-0005-0000-0000-00004B020000}"/>
    <cellStyle name="20% - Accent2 28" xfId="19901" xr:uid="{00000000-0005-0000-0000-00004C020000}"/>
    <cellStyle name="20% - Accent2 28 2" xfId="38899" xr:uid="{00000000-0005-0000-0000-00004D020000}"/>
    <cellStyle name="20% - Accent2 29" xfId="19902" xr:uid="{00000000-0005-0000-0000-00004E020000}"/>
    <cellStyle name="20% - Accent2 29 2" xfId="38900" xr:uid="{00000000-0005-0000-0000-00004F020000}"/>
    <cellStyle name="20% - Accent2 3" xfId="270" xr:uid="{00000000-0005-0000-0000-000050020000}"/>
    <cellStyle name="20% - Accent2 3 2" xfId="271" xr:uid="{00000000-0005-0000-0000-000051020000}"/>
    <cellStyle name="20% - Accent2 3 2 2" xfId="19905" xr:uid="{00000000-0005-0000-0000-000052020000}"/>
    <cellStyle name="20% - Accent2 3 2 3" xfId="19906" xr:uid="{00000000-0005-0000-0000-000053020000}"/>
    <cellStyle name="20% - Accent2 3 2 4" xfId="19904" xr:uid="{00000000-0005-0000-0000-000054020000}"/>
    <cellStyle name="20% - Accent2 3 2 5" xfId="39078" xr:uid="{00000000-0005-0000-0000-000055020000}"/>
    <cellStyle name="20% - Accent2 3 3" xfId="272" xr:uid="{00000000-0005-0000-0000-000056020000}"/>
    <cellStyle name="20% - Accent2 3 3 10" xfId="39079" xr:uid="{00000000-0005-0000-0000-000057020000}"/>
    <cellStyle name="20% - Accent2 3 3 2" xfId="273" xr:uid="{00000000-0005-0000-0000-000058020000}"/>
    <cellStyle name="20% - Accent2 3 3 2 2" xfId="274" xr:uid="{00000000-0005-0000-0000-000059020000}"/>
    <cellStyle name="20% - Accent2 3 3 2 2 2" xfId="275" xr:uid="{00000000-0005-0000-0000-00005A020000}"/>
    <cellStyle name="20% - Accent2 3 3 2 2 2 2" xfId="276" xr:uid="{00000000-0005-0000-0000-00005B020000}"/>
    <cellStyle name="20% - Accent2 3 3 2 2 2 3" xfId="277" xr:uid="{00000000-0005-0000-0000-00005C020000}"/>
    <cellStyle name="20% - Accent2 3 3 2 2 3" xfId="278" xr:uid="{00000000-0005-0000-0000-00005D020000}"/>
    <cellStyle name="20% - Accent2 3 3 2 2 4" xfId="279" xr:uid="{00000000-0005-0000-0000-00005E020000}"/>
    <cellStyle name="20% - Accent2 3 3 2 3" xfId="280" xr:uid="{00000000-0005-0000-0000-00005F020000}"/>
    <cellStyle name="20% - Accent2 3 3 2 3 2" xfId="281" xr:uid="{00000000-0005-0000-0000-000060020000}"/>
    <cellStyle name="20% - Accent2 3 3 2 3 3" xfId="282" xr:uid="{00000000-0005-0000-0000-000061020000}"/>
    <cellStyle name="20% - Accent2 3 3 2 4" xfId="283" xr:uid="{00000000-0005-0000-0000-000062020000}"/>
    <cellStyle name="20% - Accent2 3 3 2 4 2" xfId="284" xr:uid="{00000000-0005-0000-0000-000063020000}"/>
    <cellStyle name="20% - Accent2 3 3 2 5" xfId="285" xr:uid="{00000000-0005-0000-0000-000064020000}"/>
    <cellStyle name="20% - Accent2 3 3 2 6" xfId="286" xr:uid="{00000000-0005-0000-0000-000065020000}"/>
    <cellStyle name="20% - Accent2 3 3 2 7" xfId="19908" xr:uid="{00000000-0005-0000-0000-000066020000}"/>
    <cellStyle name="20% - Accent2 3 3 3" xfId="287" xr:uid="{00000000-0005-0000-0000-000067020000}"/>
    <cellStyle name="20% - Accent2 3 3 3 2" xfId="288" xr:uid="{00000000-0005-0000-0000-000068020000}"/>
    <cellStyle name="20% - Accent2 3 3 3 2 2" xfId="289" xr:uid="{00000000-0005-0000-0000-000069020000}"/>
    <cellStyle name="20% - Accent2 3 3 3 2 2 2" xfId="290" xr:uid="{00000000-0005-0000-0000-00006A020000}"/>
    <cellStyle name="20% - Accent2 3 3 3 2 2 3" xfId="291" xr:uid="{00000000-0005-0000-0000-00006B020000}"/>
    <cellStyle name="20% - Accent2 3 3 3 2 3" xfId="292" xr:uid="{00000000-0005-0000-0000-00006C020000}"/>
    <cellStyle name="20% - Accent2 3 3 3 2 4" xfId="293" xr:uid="{00000000-0005-0000-0000-00006D020000}"/>
    <cellStyle name="20% - Accent2 3 3 3 3" xfId="294" xr:uid="{00000000-0005-0000-0000-00006E020000}"/>
    <cellStyle name="20% - Accent2 3 3 3 3 2" xfId="295" xr:uid="{00000000-0005-0000-0000-00006F020000}"/>
    <cellStyle name="20% - Accent2 3 3 3 3 3" xfId="296" xr:uid="{00000000-0005-0000-0000-000070020000}"/>
    <cellStyle name="20% - Accent2 3 3 3 4" xfId="297" xr:uid="{00000000-0005-0000-0000-000071020000}"/>
    <cellStyle name="20% - Accent2 3 3 3 4 2" xfId="298" xr:uid="{00000000-0005-0000-0000-000072020000}"/>
    <cellStyle name="20% - Accent2 3 3 3 5" xfId="299" xr:uid="{00000000-0005-0000-0000-000073020000}"/>
    <cellStyle name="20% - Accent2 3 3 3 6" xfId="300" xr:uid="{00000000-0005-0000-0000-000074020000}"/>
    <cellStyle name="20% - Accent2 3 3 3 7" xfId="19909" xr:uid="{00000000-0005-0000-0000-000075020000}"/>
    <cellStyle name="20% - Accent2 3 3 4" xfId="301" xr:uid="{00000000-0005-0000-0000-000076020000}"/>
    <cellStyle name="20% - Accent2 3 3 4 2" xfId="302" xr:uid="{00000000-0005-0000-0000-000077020000}"/>
    <cellStyle name="20% - Accent2 3 3 4 2 2" xfId="303" xr:uid="{00000000-0005-0000-0000-000078020000}"/>
    <cellStyle name="20% - Accent2 3 3 4 2 3" xfId="304" xr:uid="{00000000-0005-0000-0000-000079020000}"/>
    <cellStyle name="20% - Accent2 3 3 4 3" xfId="305" xr:uid="{00000000-0005-0000-0000-00007A020000}"/>
    <cellStyle name="20% - Accent2 3 3 4 4" xfId="306" xr:uid="{00000000-0005-0000-0000-00007B020000}"/>
    <cellStyle name="20% - Accent2 3 3 5" xfId="307" xr:uid="{00000000-0005-0000-0000-00007C020000}"/>
    <cellStyle name="20% - Accent2 3 3 5 2" xfId="308" xr:uid="{00000000-0005-0000-0000-00007D020000}"/>
    <cellStyle name="20% - Accent2 3 3 5 3" xfId="309" xr:uid="{00000000-0005-0000-0000-00007E020000}"/>
    <cellStyle name="20% - Accent2 3 3 6" xfId="310" xr:uid="{00000000-0005-0000-0000-00007F020000}"/>
    <cellStyle name="20% - Accent2 3 3 6 2" xfId="311" xr:uid="{00000000-0005-0000-0000-000080020000}"/>
    <cellStyle name="20% - Accent2 3 3 7" xfId="312" xr:uid="{00000000-0005-0000-0000-000081020000}"/>
    <cellStyle name="20% - Accent2 3 3 8" xfId="313" xr:uid="{00000000-0005-0000-0000-000082020000}"/>
    <cellStyle name="20% - Accent2 3 3 9" xfId="19907" xr:uid="{00000000-0005-0000-0000-000083020000}"/>
    <cellStyle name="20% - Accent2 3 4" xfId="19910" xr:uid="{00000000-0005-0000-0000-000084020000}"/>
    <cellStyle name="20% - Accent2 3 5" xfId="19911" xr:uid="{00000000-0005-0000-0000-000085020000}"/>
    <cellStyle name="20% - Accent2 3 6" xfId="19912" xr:uid="{00000000-0005-0000-0000-000086020000}"/>
    <cellStyle name="20% - Accent2 3 7" xfId="19903" xr:uid="{00000000-0005-0000-0000-000087020000}"/>
    <cellStyle name="20% - Accent2 3 8" xfId="38901" xr:uid="{00000000-0005-0000-0000-000088020000}"/>
    <cellStyle name="20% - Accent2 3_FLUX TEMPLATE - SAMPLE 5210 1720000_Rents Receivable (2)" xfId="314" xr:uid="{00000000-0005-0000-0000-000089020000}"/>
    <cellStyle name="20% - Accent2 30" xfId="19913" xr:uid="{00000000-0005-0000-0000-00008A020000}"/>
    <cellStyle name="20% - Accent2 30 2" xfId="38902" xr:uid="{00000000-0005-0000-0000-00008B020000}"/>
    <cellStyle name="20% - Accent2 31" xfId="19914" xr:uid="{00000000-0005-0000-0000-00008C020000}"/>
    <cellStyle name="20% - Accent2 31 2" xfId="38903" xr:uid="{00000000-0005-0000-0000-00008D020000}"/>
    <cellStyle name="20% - Accent2 32" xfId="40476" xr:uid="{00000000-0005-0000-0000-00008E020000}"/>
    <cellStyle name="20% - Accent2 4" xfId="315" xr:uid="{00000000-0005-0000-0000-00008F020000}"/>
    <cellStyle name="20% - Accent2 4 2" xfId="316" xr:uid="{00000000-0005-0000-0000-000090020000}"/>
    <cellStyle name="20% - Accent2 4 2 2" xfId="19916" xr:uid="{00000000-0005-0000-0000-000091020000}"/>
    <cellStyle name="20% - Accent2 4 2 3" xfId="19917" xr:uid="{00000000-0005-0000-0000-000092020000}"/>
    <cellStyle name="20% - Accent2 4 2 4" xfId="19915" xr:uid="{00000000-0005-0000-0000-000093020000}"/>
    <cellStyle name="20% - Accent2 4 3" xfId="317" xr:uid="{00000000-0005-0000-0000-000094020000}"/>
    <cellStyle name="20% - Accent2 4 3 2" xfId="318" xr:uid="{00000000-0005-0000-0000-000095020000}"/>
    <cellStyle name="20% - Accent2 4 3 2 2" xfId="319" xr:uid="{00000000-0005-0000-0000-000096020000}"/>
    <cellStyle name="20% - Accent2 4 3 2 2 2" xfId="320" xr:uid="{00000000-0005-0000-0000-000097020000}"/>
    <cellStyle name="20% - Accent2 4 3 2 2 2 2" xfId="321" xr:uid="{00000000-0005-0000-0000-000098020000}"/>
    <cellStyle name="20% - Accent2 4 3 2 2 2 3" xfId="322" xr:uid="{00000000-0005-0000-0000-000099020000}"/>
    <cellStyle name="20% - Accent2 4 3 2 2 3" xfId="323" xr:uid="{00000000-0005-0000-0000-00009A020000}"/>
    <cellStyle name="20% - Accent2 4 3 2 2 4" xfId="324" xr:uid="{00000000-0005-0000-0000-00009B020000}"/>
    <cellStyle name="20% - Accent2 4 3 2 3" xfId="325" xr:uid="{00000000-0005-0000-0000-00009C020000}"/>
    <cellStyle name="20% - Accent2 4 3 2 3 2" xfId="326" xr:uid="{00000000-0005-0000-0000-00009D020000}"/>
    <cellStyle name="20% - Accent2 4 3 2 3 3" xfId="327" xr:uid="{00000000-0005-0000-0000-00009E020000}"/>
    <cellStyle name="20% - Accent2 4 3 2 4" xfId="328" xr:uid="{00000000-0005-0000-0000-00009F020000}"/>
    <cellStyle name="20% - Accent2 4 3 2 4 2" xfId="329" xr:uid="{00000000-0005-0000-0000-0000A0020000}"/>
    <cellStyle name="20% - Accent2 4 3 2 5" xfId="330" xr:uid="{00000000-0005-0000-0000-0000A1020000}"/>
    <cellStyle name="20% - Accent2 4 3 2 6" xfId="331" xr:uid="{00000000-0005-0000-0000-0000A2020000}"/>
    <cellStyle name="20% - Accent2 4 3 2 7" xfId="19919" xr:uid="{00000000-0005-0000-0000-0000A3020000}"/>
    <cellStyle name="20% - Accent2 4 3 3" xfId="332" xr:uid="{00000000-0005-0000-0000-0000A4020000}"/>
    <cellStyle name="20% - Accent2 4 3 3 2" xfId="333" xr:uid="{00000000-0005-0000-0000-0000A5020000}"/>
    <cellStyle name="20% - Accent2 4 3 3 2 2" xfId="334" xr:uid="{00000000-0005-0000-0000-0000A6020000}"/>
    <cellStyle name="20% - Accent2 4 3 3 2 2 2" xfId="335" xr:uid="{00000000-0005-0000-0000-0000A7020000}"/>
    <cellStyle name="20% - Accent2 4 3 3 2 2 3" xfId="336" xr:uid="{00000000-0005-0000-0000-0000A8020000}"/>
    <cellStyle name="20% - Accent2 4 3 3 2 3" xfId="337" xr:uid="{00000000-0005-0000-0000-0000A9020000}"/>
    <cellStyle name="20% - Accent2 4 3 3 2 4" xfId="338" xr:uid="{00000000-0005-0000-0000-0000AA020000}"/>
    <cellStyle name="20% - Accent2 4 3 3 3" xfId="339" xr:uid="{00000000-0005-0000-0000-0000AB020000}"/>
    <cellStyle name="20% - Accent2 4 3 3 3 2" xfId="340" xr:uid="{00000000-0005-0000-0000-0000AC020000}"/>
    <cellStyle name="20% - Accent2 4 3 3 3 3" xfId="341" xr:uid="{00000000-0005-0000-0000-0000AD020000}"/>
    <cellStyle name="20% - Accent2 4 3 3 4" xfId="342" xr:uid="{00000000-0005-0000-0000-0000AE020000}"/>
    <cellStyle name="20% - Accent2 4 3 3 4 2" xfId="343" xr:uid="{00000000-0005-0000-0000-0000AF020000}"/>
    <cellStyle name="20% - Accent2 4 3 3 5" xfId="344" xr:uid="{00000000-0005-0000-0000-0000B0020000}"/>
    <cellStyle name="20% - Accent2 4 3 3 6" xfId="345" xr:uid="{00000000-0005-0000-0000-0000B1020000}"/>
    <cellStyle name="20% - Accent2 4 3 3 7" xfId="19920" xr:uid="{00000000-0005-0000-0000-0000B2020000}"/>
    <cellStyle name="20% - Accent2 4 3 4" xfId="346" xr:uid="{00000000-0005-0000-0000-0000B3020000}"/>
    <cellStyle name="20% - Accent2 4 3 4 2" xfId="347" xr:uid="{00000000-0005-0000-0000-0000B4020000}"/>
    <cellStyle name="20% - Accent2 4 3 4 2 2" xfId="348" xr:uid="{00000000-0005-0000-0000-0000B5020000}"/>
    <cellStyle name="20% - Accent2 4 3 4 2 3" xfId="349" xr:uid="{00000000-0005-0000-0000-0000B6020000}"/>
    <cellStyle name="20% - Accent2 4 3 4 3" xfId="350" xr:uid="{00000000-0005-0000-0000-0000B7020000}"/>
    <cellStyle name="20% - Accent2 4 3 4 4" xfId="351" xr:uid="{00000000-0005-0000-0000-0000B8020000}"/>
    <cellStyle name="20% - Accent2 4 3 5" xfId="352" xr:uid="{00000000-0005-0000-0000-0000B9020000}"/>
    <cellStyle name="20% - Accent2 4 3 5 2" xfId="353" xr:uid="{00000000-0005-0000-0000-0000BA020000}"/>
    <cellStyle name="20% - Accent2 4 3 5 3" xfId="354" xr:uid="{00000000-0005-0000-0000-0000BB020000}"/>
    <cellStyle name="20% - Accent2 4 3 6" xfId="355" xr:uid="{00000000-0005-0000-0000-0000BC020000}"/>
    <cellStyle name="20% - Accent2 4 3 6 2" xfId="356" xr:uid="{00000000-0005-0000-0000-0000BD020000}"/>
    <cellStyle name="20% - Accent2 4 3 7" xfId="357" xr:uid="{00000000-0005-0000-0000-0000BE020000}"/>
    <cellStyle name="20% - Accent2 4 3 8" xfId="358" xr:uid="{00000000-0005-0000-0000-0000BF020000}"/>
    <cellStyle name="20% - Accent2 4 3 9" xfId="19918" xr:uid="{00000000-0005-0000-0000-0000C0020000}"/>
    <cellStyle name="20% - Accent2 4 4" xfId="17921" xr:uid="{00000000-0005-0000-0000-0000C1020000}"/>
    <cellStyle name="20% - Accent2 4 5" xfId="19921" xr:uid="{00000000-0005-0000-0000-0000C2020000}"/>
    <cellStyle name="20% - Accent2 4 6" xfId="19922" xr:uid="{00000000-0005-0000-0000-0000C3020000}"/>
    <cellStyle name="20% - Accent2 4 7" xfId="19923" xr:uid="{00000000-0005-0000-0000-0000C4020000}"/>
    <cellStyle name="20% - Accent2 4 7 2" xfId="38904" xr:uid="{00000000-0005-0000-0000-0000C5020000}"/>
    <cellStyle name="20% - Accent2 4_FLUX TEMPLATE - SAMPLE 5210 1720000_Rents Receivable (2)" xfId="359" xr:uid="{00000000-0005-0000-0000-0000C6020000}"/>
    <cellStyle name="20% - Accent2 5" xfId="360" xr:uid="{00000000-0005-0000-0000-0000C7020000}"/>
    <cellStyle name="20% - Accent2 5 2" xfId="361" xr:uid="{00000000-0005-0000-0000-0000C8020000}"/>
    <cellStyle name="20% - Accent2 5 2 2" xfId="19926" xr:uid="{00000000-0005-0000-0000-0000C9020000}"/>
    <cellStyle name="20% - Accent2 5 2 3" xfId="19927" xr:uid="{00000000-0005-0000-0000-0000CA020000}"/>
    <cellStyle name="20% - Accent2 5 2 4" xfId="19925" xr:uid="{00000000-0005-0000-0000-0000CB020000}"/>
    <cellStyle name="20% - Accent2 5 3" xfId="362" xr:uid="{00000000-0005-0000-0000-0000CC020000}"/>
    <cellStyle name="20% - Accent2 5 3 2" xfId="363" xr:uid="{00000000-0005-0000-0000-0000CD020000}"/>
    <cellStyle name="20% - Accent2 5 3 2 2" xfId="364" xr:uid="{00000000-0005-0000-0000-0000CE020000}"/>
    <cellStyle name="20% - Accent2 5 3 2 2 2" xfId="365" xr:uid="{00000000-0005-0000-0000-0000CF020000}"/>
    <cellStyle name="20% - Accent2 5 3 2 2 2 2" xfId="366" xr:uid="{00000000-0005-0000-0000-0000D0020000}"/>
    <cellStyle name="20% - Accent2 5 3 2 2 2 3" xfId="367" xr:uid="{00000000-0005-0000-0000-0000D1020000}"/>
    <cellStyle name="20% - Accent2 5 3 2 2 3" xfId="368" xr:uid="{00000000-0005-0000-0000-0000D2020000}"/>
    <cellStyle name="20% - Accent2 5 3 2 2 4" xfId="369" xr:uid="{00000000-0005-0000-0000-0000D3020000}"/>
    <cellStyle name="20% - Accent2 5 3 2 3" xfId="370" xr:uid="{00000000-0005-0000-0000-0000D4020000}"/>
    <cellStyle name="20% - Accent2 5 3 2 3 2" xfId="371" xr:uid="{00000000-0005-0000-0000-0000D5020000}"/>
    <cellStyle name="20% - Accent2 5 3 2 3 3" xfId="372" xr:uid="{00000000-0005-0000-0000-0000D6020000}"/>
    <cellStyle name="20% - Accent2 5 3 2 4" xfId="373" xr:uid="{00000000-0005-0000-0000-0000D7020000}"/>
    <cellStyle name="20% - Accent2 5 3 2 4 2" xfId="374" xr:uid="{00000000-0005-0000-0000-0000D8020000}"/>
    <cellStyle name="20% - Accent2 5 3 2 5" xfId="375" xr:uid="{00000000-0005-0000-0000-0000D9020000}"/>
    <cellStyle name="20% - Accent2 5 3 2 6" xfId="376" xr:uid="{00000000-0005-0000-0000-0000DA020000}"/>
    <cellStyle name="20% - Accent2 5 3 2 7" xfId="19929" xr:uid="{00000000-0005-0000-0000-0000DB020000}"/>
    <cellStyle name="20% - Accent2 5 3 3" xfId="377" xr:uid="{00000000-0005-0000-0000-0000DC020000}"/>
    <cellStyle name="20% - Accent2 5 3 3 2" xfId="378" xr:uid="{00000000-0005-0000-0000-0000DD020000}"/>
    <cellStyle name="20% - Accent2 5 3 3 2 2" xfId="379" xr:uid="{00000000-0005-0000-0000-0000DE020000}"/>
    <cellStyle name="20% - Accent2 5 3 3 2 2 2" xfId="380" xr:uid="{00000000-0005-0000-0000-0000DF020000}"/>
    <cellStyle name="20% - Accent2 5 3 3 2 2 3" xfId="381" xr:uid="{00000000-0005-0000-0000-0000E0020000}"/>
    <cellStyle name="20% - Accent2 5 3 3 2 3" xfId="382" xr:uid="{00000000-0005-0000-0000-0000E1020000}"/>
    <cellStyle name="20% - Accent2 5 3 3 2 4" xfId="383" xr:uid="{00000000-0005-0000-0000-0000E2020000}"/>
    <cellStyle name="20% - Accent2 5 3 3 3" xfId="384" xr:uid="{00000000-0005-0000-0000-0000E3020000}"/>
    <cellStyle name="20% - Accent2 5 3 3 3 2" xfId="385" xr:uid="{00000000-0005-0000-0000-0000E4020000}"/>
    <cellStyle name="20% - Accent2 5 3 3 3 3" xfId="386" xr:uid="{00000000-0005-0000-0000-0000E5020000}"/>
    <cellStyle name="20% - Accent2 5 3 3 4" xfId="387" xr:uid="{00000000-0005-0000-0000-0000E6020000}"/>
    <cellStyle name="20% - Accent2 5 3 3 4 2" xfId="388" xr:uid="{00000000-0005-0000-0000-0000E7020000}"/>
    <cellStyle name="20% - Accent2 5 3 3 5" xfId="389" xr:uid="{00000000-0005-0000-0000-0000E8020000}"/>
    <cellStyle name="20% - Accent2 5 3 3 6" xfId="390" xr:uid="{00000000-0005-0000-0000-0000E9020000}"/>
    <cellStyle name="20% - Accent2 5 3 3 7" xfId="19930" xr:uid="{00000000-0005-0000-0000-0000EA020000}"/>
    <cellStyle name="20% - Accent2 5 3 4" xfId="391" xr:uid="{00000000-0005-0000-0000-0000EB020000}"/>
    <cellStyle name="20% - Accent2 5 3 4 2" xfId="392" xr:uid="{00000000-0005-0000-0000-0000EC020000}"/>
    <cellStyle name="20% - Accent2 5 3 4 2 2" xfId="393" xr:uid="{00000000-0005-0000-0000-0000ED020000}"/>
    <cellStyle name="20% - Accent2 5 3 4 2 3" xfId="394" xr:uid="{00000000-0005-0000-0000-0000EE020000}"/>
    <cellStyle name="20% - Accent2 5 3 4 3" xfId="395" xr:uid="{00000000-0005-0000-0000-0000EF020000}"/>
    <cellStyle name="20% - Accent2 5 3 4 4" xfId="396" xr:uid="{00000000-0005-0000-0000-0000F0020000}"/>
    <cellStyle name="20% - Accent2 5 3 5" xfId="397" xr:uid="{00000000-0005-0000-0000-0000F1020000}"/>
    <cellStyle name="20% - Accent2 5 3 5 2" xfId="398" xr:uid="{00000000-0005-0000-0000-0000F2020000}"/>
    <cellStyle name="20% - Accent2 5 3 5 3" xfId="399" xr:uid="{00000000-0005-0000-0000-0000F3020000}"/>
    <cellStyle name="20% - Accent2 5 3 6" xfId="400" xr:uid="{00000000-0005-0000-0000-0000F4020000}"/>
    <cellStyle name="20% - Accent2 5 3 6 2" xfId="401" xr:uid="{00000000-0005-0000-0000-0000F5020000}"/>
    <cellStyle name="20% - Accent2 5 3 7" xfId="402" xr:uid="{00000000-0005-0000-0000-0000F6020000}"/>
    <cellStyle name="20% - Accent2 5 3 8" xfId="403" xr:uid="{00000000-0005-0000-0000-0000F7020000}"/>
    <cellStyle name="20% - Accent2 5 3 9" xfId="19928" xr:uid="{00000000-0005-0000-0000-0000F8020000}"/>
    <cellStyle name="20% - Accent2 5 4" xfId="17922" xr:uid="{00000000-0005-0000-0000-0000F9020000}"/>
    <cellStyle name="20% - Accent2 5 4 2" xfId="19931" xr:uid="{00000000-0005-0000-0000-0000FA020000}"/>
    <cellStyle name="20% - Accent2 5 5" xfId="19596" xr:uid="{00000000-0005-0000-0000-0000FB020000}"/>
    <cellStyle name="20% - Accent2 5 5 2" xfId="19932" xr:uid="{00000000-0005-0000-0000-0000FC020000}"/>
    <cellStyle name="20% - Accent2 5 6" xfId="19933" xr:uid="{00000000-0005-0000-0000-0000FD020000}"/>
    <cellStyle name="20% - Accent2 5 7" xfId="19924" xr:uid="{00000000-0005-0000-0000-0000FE020000}"/>
    <cellStyle name="20% - Accent2 5_FLUX TEMPLATE - SAMPLE 5210 1720000_Rents Receivable (2)" xfId="404" xr:uid="{00000000-0005-0000-0000-0000FF020000}"/>
    <cellStyle name="20% - Accent2 6" xfId="405" xr:uid="{00000000-0005-0000-0000-000000030000}"/>
    <cellStyle name="20% - Accent2 6 2" xfId="19934" xr:uid="{00000000-0005-0000-0000-000001030000}"/>
    <cellStyle name="20% - Accent2 6 2 2" xfId="19935" xr:uid="{00000000-0005-0000-0000-000002030000}"/>
    <cellStyle name="20% - Accent2 6 2 3" xfId="19936" xr:uid="{00000000-0005-0000-0000-000003030000}"/>
    <cellStyle name="20% - Accent2 6 3" xfId="19937" xr:uid="{00000000-0005-0000-0000-000004030000}"/>
    <cellStyle name="20% - Accent2 6 3 2" xfId="19938" xr:uid="{00000000-0005-0000-0000-000005030000}"/>
    <cellStyle name="20% - Accent2 6 3 3" xfId="19939" xr:uid="{00000000-0005-0000-0000-000006030000}"/>
    <cellStyle name="20% - Accent2 6 4" xfId="19940" xr:uid="{00000000-0005-0000-0000-000007030000}"/>
    <cellStyle name="20% - Accent2 6 5" xfId="19941" xr:uid="{00000000-0005-0000-0000-000008030000}"/>
    <cellStyle name="20% - Accent2 6 6" xfId="19942" xr:uid="{00000000-0005-0000-0000-000009030000}"/>
    <cellStyle name="20% - Accent2 6_Income Statement " xfId="19943" xr:uid="{00000000-0005-0000-0000-00000A030000}"/>
    <cellStyle name="20% - Accent2 7" xfId="406" xr:uid="{00000000-0005-0000-0000-00000B030000}"/>
    <cellStyle name="20% - Accent2 7 2" xfId="407" xr:uid="{00000000-0005-0000-0000-00000C030000}"/>
    <cellStyle name="20% - Accent2 7 2 2" xfId="408" xr:uid="{00000000-0005-0000-0000-00000D030000}"/>
    <cellStyle name="20% - Accent2 7 2 2 2" xfId="409" xr:uid="{00000000-0005-0000-0000-00000E030000}"/>
    <cellStyle name="20% - Accent2 7 2 2 2 2" xfId="410" xr:uid="{00000000-0005-0000-0000-00000F030000}"/>
    <cellStyle name="20% - Accent2 7 2 2 2 3" xfId="411" xr:uid="{00000000-0005-0000-0000-000010030000}"/>
    <cellStyle name="20% - Accent2 7 2 2 3" xfId="412" xr:uid="{00000000-0005-0000-0000-000011030000}"/>
    <cellStyle name="20% - Accent2 7 2 2 4" xfId="413" xr:uid="{00000000-0005-0000-0000-000012030000}"/>
    <cellStyle name="20% - Accent2 7 2 2 5" xfId="19945" xr:uid="{00000000-0005-0000-0000-000013030000}"/>
    <cellStyle name="20% - Accent2 7 2 3" xfId="414" xr:uid="{00000000-0005-0000-0000-000014030000}"/>
    <cellStyle name="20% - Accent2 7 2 3 2" xfId="415" xr:uid="{00000000-0005-0000-0000-000015030000}"/>
    <cellStyle name="20% - Accent2 7 2 3 3" xfId="416" xr:uid="{00000000-0005-0000-0000-000016030000}"/>
    <cellStyle name="20% - Accent2 7 2 3 4" xfId="19946" xr:uid="{00000000-0005-0000-0000-000017030000}"/>
    <cellStyle name="20% - Accent2 7 2 4" xfId="417" xr:uid="{00000000-0005-0000-0000-000018030000}"/>
    <cellStyle name="20% - Accent2 7 2 4 2" xfId="418" xr:uid="{00000000-0005-0000-0000-000019030000}"/>
    <cellStyle name="20% - Accent2 7 2 5" xfId="419" xr:uid="{00000000-0005-0000-0000-00001A030000}"/>
    <cellStyle name="20% - Accent2 7 2 6" xfId="420" xr:uid="{00000000-0005-0000-0000-00001B030000}"/>
    <cellStyle name="20% - Accent2 7 2 7" xfId="19944" xr:uid="{00000000-0005-0000-0000-00001C030000}"/>
    <cellStyle name="20% - Accent2 7 3" xfId="421" xr:uid="{00000000-0005-0000-0000-00001D030000}"/>
    <cellStyle name="20% - Accent2 7 3 2" xfId="422" xr:uid="{00000000-0005-0000-0000-00001E030000}"/>
    <cellStyle name="20% - Accent2 7 3 2 2" xfId="423" xr:uid="{00000000-0005-0000-0000-00001F030000}"/>
    <cellStyle name="20% - Accent2 7 3 2 2 2" xfId="424" xr:uid="{00000000-0005-0000-0000-000020030000}"/>
    <cellStyle name="20% - Accent2 7 3 2 2 3" xfId="425" xr:uid="{00000000-0005-0000-0000-000021030000}"/>
    <cellStyle name="20% - Accent2 7 3 2 3" xfId="426" xr:uid="{00000000-0005-0000-0000-000022030000}"/>
    <cellStyle name="20% - Accent2 7 3 2 4" xfId="427" xr:uid="{00000000-0005-0000-0000-000023030000}"/>
    <cellStyle name="20% - Accent2 7 3 2 5" xfId="19948" xr:uid="{00000000-0005-0000-0000-000024030000}"/>
    <cellStyle name="20% - Accent2 7 3 3" xfId="428" xr:uid="{00000000-0005-0000-0000-000025030000}"/>
    <cellStyle name="20% - Accent2 7 3 3 2" xfId="429" xr:uid="{00000000-0005-0000-0000-000026030000}"/>
    <cellStyle name="20% - Accent2 7 3 3 3" xfId="430" xr:uid="{00000000-0005-0000-0000-000027030000}"/>
    <cellStyle name="20% - Accent2 7 3 3 4" xfId="19949" xr:uid="{00000000-0005-0000-0000-000028030000}"/>
    <cellStyle name="20% - Accent2 7 3 4" xfId="431" xr:uid="{00000000-0005-0000-0000-000029030000}"/>
    <cellStyle name="20% - Accent2 7 3 4 2" xfId="432" xr:uid="{00000000-0005-0000-0000-00002A030000}"/>
    <cellStyle name="20% - Accent2 7 3 5" xfId="433" xr:uid="{00000000-0005-0000-0000-00002B030000}"/>
    <cellStyle name="20% - Accent2 7 3 6" xfId="434" xr:uid="{00000000-0005-0000-0000-00002C030000}"/>
    <cellStyle name="20% - Accent2 7 3 7" xfId="19947" xr:uid="{00000000-0005-0000-0000-00002D030000}"/>
    <cellStyle name="20% - Accent2 7 4" xfId="435" xr:uid="{00000000-0005-0000-0000-00002E030000}"/>
    <cellStyle name="20% - Accent2 7 4 2" xfId="436" xr:uid="{00000000-0005-0000-0000-00002F030000}"/>
    <cellStyle name="20% - Accent2 7 4 2 2" xfId="437" xr:uid="{00000000-0005-0000-0000-000030030000}"/>
    <cellStyle name="20% - Accent2 7 4 2 3" xfId="438" xr:uid="{00000000-0005-0000-0000-000031030000}"/>
    <cellStyle name="20% - Accent2 7 4 3" xfId="439" xr:uid="{00000000-0005-0000-0000-000032030000}"/>
    <cellStyle name="20% - Accent2 7 4 4" xfId="440" xr:uid="{00000000-0005-0000-0000-000033030000}"/>
    <cellStyle name="20% - Accent2 7 4 5" xfId="19950" xr:uid="{00000000-0005-0000-0000-000034030000}"/>
    <cellStyle name="20% - Accent2 7 5" xfId="441" xr:uid="{00000000-0005-0000-0000-000035030000}"/>
    <cellStyle name="20% - Accent2 7 5 2" xfId="442" xr:uid="{00000000-0005-0000-0000-000036030000}"/>
    <cellStyle name="20% - Accent2 7 5 3" xfId="443" xr:uid="{00000000-0005-0000-0000-000037030000}"/>
    <cellStyle name="20% - Accent2 7 5 4" xfId="19951" xr:uid="{00000000-0005-0000-0000-000038030000}"/>
    <cellStyle name="20% - Accent2 7 6" xfId="444" xr:uid="{00000000-0005-0000-0000-000039030000}"/>
    <cellStyle name="20% - Accent2 7 6 2" xfId="445" xr:uid="{00000000-0005-0000-0000-00003A030000}"/>
    <cellStyle name="20% - Accent2 7 6 3" xfId="19952" xr:uid="{00000000-0005-0000-0000-00003B030000}"/>
    <cellStyle name="20% - Accent2 7 7" xfId="446" xr:uid="{00000000-0005-0000-0000-00003C030000}"/>
    <cellStyle name="20% - Accent2 7 8" xfId="447" xr:uid="{00000000-0005-0000-0000-00003D030000}"/>
    <cellStyle name="20% - Accent2 7 9" xfId="17923" xr:uid="{00000000-0005-0000-0000-00003E030000}"/>
    <cellStyle name="20% - Accent2 7_Income Statement " xfId="19953" xr:uid="{00000000-0005-0000-0000-00003F030000}"/>
    <cellStyle name="20% - Accent2 8" xfId="17924" xr:uid="{00000000-0005-0000-0000-000040030000}"/>
    <cellStyle name="20% - Accent2 8 2" xfId="19954" xr:uid="{00000000-0005-0000-0000-000041030000}"/>
    <cellStyle name="20% - Accent2 8 2 2" xfId="19955" xr:uid="{00000000-0005-0000-0000-000042030000}"/>
    <cellStyle name="20% - Accent2 8 2 3" xfId="19956" xr:uid="{00000000-0005-0000-0000-000043030000}"/>
    <cellStyle name="20% - Accent2 8 3" xfId="19957" xr:uid="{00000000-0005-0000-0000-000044030000}"/>
    <cellStyle name="20% - Accent2 8 3 2" xfId="19958" xr:uid="{00000000-0005-0000-0000-000045030000}"/>
    <cellStyle name="20% - Accent2 8 3 3" xfId="19959" xr:uid="{00000000-0005-0000-0000-000046030000}"/>
    <cellStyle name="20% - Accent2 8 4" xfId="19960" xr:uid="{00000000-0005-0000-0000-000047030000}"/>
    <cellStyle name="20% - Accent2 8 5" xfId="19961" xr:uid="{00000000-0005-0000-0000-000048030000}"/>
    <cellStyle name="20% - Accent2 8 6" xfId="19962" xr:uid="{00000000-0005-0000-0000-000049030000}"/>
    <cellStyle name="20% - Accent2 8_Income Statement " xfId="19963" xr:uid="{00000000-0005-0000-0000-00004A030000}"/>
    <cellStyle name="20% - Accent2 9" xfId="17925" xr:uid="{00000000-0005-0000-0000-00004B030000}"/>
    <cellStyle name="20% - Accent2 9 2" xfId="19964" xr:uid="{00000000-0005-0000-0000-00004C030000}"/>
    <cellStyle name="20% - Accent2 9 2 2" xfId="19965" xr:uid="{00000000-0005-0000-0000-00004D030000}"/>
    <cellStyle name="20% - Accent2 9 2 3" xfId="19966" xr:uid="{00000000-0005-0000-0000-00004E030000}"/>
    <cellStyle name="20% - Accent2 9 3" xfId="19967" xr:uid="{00000000-0005-0000-0000-00004F030000}"/>
    <cellStyle name="20% - Accent2 9 3 2" xfId="19968" xr:uid="{00000000-0005-0000-0000-000050030000}"/>
    <cellStyle name="20% - Accent2 9 3 3" xfId="19969" xr:uid="{00000000-0005-0000-0000-000051030000}"/>
    <cellStyle name="20% - Accent2 9 4" xfId="19970" xr:uid="{00000000-0005-0000-0000-000052030000}"/>
    <cellStyle name="20% - Accent2 9 5" xfId="19971" xr:uid="{00000000-0005-0000-0000-000053030000}"/>
    <cellStyle name="20% - Accent2 9 6" xfId="19972" xr:uid="{00000000-0005-0000-0000-000054030000}"/>
    <cellStyle name="20% - Accent2 9_Income Statement " xfId="19973" xr:uid="{00000000-0005-0000-0000-000055030000}"/>
    <cellStyle name="20% - Accent3" xfId="39030" builtinId="38" customBuiltin="1"/>
    <cellStyle name="20% - Accent3 10" xfId="17926" xr:uid="{00000000-0005-0000-0000-000057030000}"/>
    <cellStyle name="20% - Accent3 10 2" xfId="19974" xr:uid="{00000000-0005-0000-0000-000058030000}"/>
    <cellStyle name="20% - Accent3 10 2 2" xfId="19975" xr:uid="{00000000-0005-0000-0000-000059030000}"/>
    <cellStyle name="20% - Accent3 10 2 3" xfId="19976" xr:uid="{00000000-0005-0000-0000-00005A030000}"/>
    <cellStyle name="20% - Accent3 10 3" xfId="19977" xr:uid="{00000000-0005-0000-0000-00005B030000}"/>
    <cellStyle name="20% - Accent3 10 3 2" xfId="19978" xr:uid="{00000000-0005-0000-0000-00005C030000}"/>
    <cellStyle name="20% - Accent3 10 3 3" xfId="19979" xr:uid="{00000000-0005-0000-0000-00005D030000}"/>
    <cellStyle name="20% - Accent3 10 4" xfId="19980" xr:uid="{00000000-0005-0000-0000-00005E030000}"/>
    <cellStyle name="20% - Accent3 10 5" xfId="19981" xr:uid="{00000000-0005-0000-0000-00005F030000}"/>
    <cellStyle name="20% - Accent3 10 6" xfId="19982" xr:uid="{00000000-0005-0000-0000-000060030000}"/>
    <cellStyle name="20% - Accent3 10_Income Statement " xfId="19983" xr:uid="{00000000-0005-0000-0000-000061030000}"/>
    <cellStyle name="20% - Accent3 11" xfId="19984" xr:uid="{00000000-0005-0000-0000-000062030000}"/>
    <cellStyle name="20% - Accent3 11 2" xfId="19985" xr:uid="{00000000-0005-0000-0000-000063030000}"/>
    <cellStyle name="20% - Accent3 11 3" xfId="19986" xr:uid="{00000000-0005-0000-0000-000064030000}"/>
    <cellStyle name="20% - Accent3 12" xfId="19987" xr:uid="{00000000-0005-0000-0000-000065030000}"/>
    <cellStyle name="20% - Accent3 13" xfId="19988" xr:uid="{00000000-0005-0000-0000-000066030000}"/>
    <cellStyle name="20% - Accent3 14" xfId="19989" xr:uid="{00000000-0005-0000-0000-000067030000}"/>
    <cellStyle name="20% - Accent3 15" xfId="19990" xr:uid="{00000000-0005-0000-0000-000068030000}"/>
    <cellStyle name="20% - Accent3 16" xfId="19991" xr:uid="{00000000-0005-0000-0000-000069030000}"/>
    <cellStyle name="20% - Accent3 17" xfId="19992" xr:uid="{00000000-0005-0000-0000-00006A030000}"/>
    <cellStyle name="20% - Accent3 18" xfId="19993" xr:uid="{00000000-0005-0000-0000-00006B030000}"/>
    <cellStyle name="20% - Accent3 19" xfId="19994" xr:uid="{00000000-0005-0000-0000-00006C030000}"/>
    <cellStyle name="20% - Accent3 2" xfId="448" xr:uid="{00000000-0005-0000-0000-00006D030000}"/>
    <cellStyle name="20% - Accent3 2 2" xfId="449" xr:uid="{00000000-0005-0000-0000-00006E030000}"/>
    <cellStyle name="20% - Accent3 2 2 2" xfId="19996" xr:uid="{00000000-0005-0000-0000-00006F030000}"/>
    <cellStyle name="20% - Accent3 2 2 2 2" xfId="39081" xr:uid="{00000000-0005-0000-0000-000070030000}"/>
    <cellStyle name="20% - Accent3 2 2 3" xfId="19997" xr:uid="{00000000-0005-0000-0000-000071030000}"/>
    <cellStyle name="20% - Accent3 2 2 3 2" xfId="39082" xr:uid="{00000000-0005-0000-0000-000072030000}"/>
    <cellStyle name="20% - Accent3 2 2 4" xfId="39080" xr:uid="{00000000-0005-0000-0000-000073030000}"/>
    <cellStyle name="20% - Accent3 2 3" xfId="450" xr:uid="{00000000-0005-0000-0000-000074030000}"/>
    <cellStyle name="20% - Accent3 2 3 2" xfId="19999" xr:uid="{00000000-0005-0000-0000-000075030000}"/>
    <cellStyle name="20% - Accent3 2 3 3" xfId="20000" xr:uid="{00000000-0005-0000-0000-000076030000}"/>
    <cellStyle name="20% - Accent3 2 3 4" xfId="19998" xr:uid="{00000000-0005-0000-0000-000077030000}"/>
    <cellStyle name="20% - Accent3 2 3 5" xfId="39083" xr:uid="{00000000-0005-0000-0000-000078030000}"/>
    <cellStyle name="20% - Accent3 2 4" xfId="20001" xr:uid="{00000000-0005-0000-0000-000079030000}"/>
    <cellStyle name="20% - Accent3 2 4 2" xfId="20002" xr:uid="{00000000-0005-0000-0000-00007A030000}"/>
    <cellStyle name="20% - Accent3 2 4 3" xfId="20003" xr:uid="{00000000-0005-0000-0000-00007B030000}"/>
    <cellStyle name="20% - Accent3 2 4 4" xfId="39084" xr:uid="{00000000-0005-0000-0000-00007C030000}"/>
    <cellStyle name="20% - Accent3 2 5" xfId="20004" xr:uid="{00000000-0005-0000-0000-00007D030000}"/>
    <cellStyle name="20% - Accent3 2 5 2" xfId="39085" xr:uid="{00000000-0005-0000-0000-00007E030000}"/>
    <cellStyle name="20% - Accent3 2 6" xfId="20005" xr:uid="{00000000-0005-0000-0000-00007F030000}"/>
    <cellStyle name="20% - Accent3 2 7" xfId="20006" xr:uid="{00000000-0005-0000-0000-000080030000}"/>
    <cellStyle name="20% - Accent3 2 8" xfId="19995" xr:uid="{00000000-0005-0000-0000-000081030000}"/>
    <cellStyle name="20% - Accent3 2 9" xfId="38905" xr:uid="{00000000-0005-0000-0000-000082030000}"/>
    <cellStyle name="20% - Accent3 2_219 FERC 2010" xfId="17927" xr:uid="{00000000-0005-0000-0000-000083030000}"/>
    <cellStyle name="20% - Accent3 20" xfId="20007" xr:uid="{00000000-0005-0000-0000-000084030000}"/>
    <cellStyle name="20% - Accent3 21" xfId="20008" xr:uid="{00000000-0005-0000-0000-000085030000}"/>
    <cellStyle name="20% - Accent3 22" xfId="20009" xr:uid="{00000000-0005-0000-0000-000086030000}"/>
    <cellStyle name="20% - Accent3 23" xfId="20010" xr:uid="{00000000-0005-0000-0000-000087030000}"/>
    <cellStyle name="20% - Accent3 24" xfId="20011" xr:uid="{00000000-0005-0000-0000-000088030000}"/>
    <cellStyle name="20% - Accent3 25" xfId="20012" xr:uid="{00000000-0005-0000-0000-000089030000}"/>
    <cellStyle name="20% - Accent3 26" xfId="20013" xr:uid="{00000000-0005-0000-0000-00008A030000}"/>
    <cellStyle name="20% - Accent3 27" xfId="20014" xr:uid="{00000000-0005-0000-0000-00008B030000}"/>
    <cellStyle name="20% - Accent3 28" xfId="20015" xr:uid="{00000000-0005-0000-0000-00008C030000}"/>
    <cellStyle name="20% - Accent3 28 2" xfId="38906" xr:uid="{00000000-0005-0000-0000-00008D030000}"/>
    <cellStyle name="20% - Accent3 29" xfId="20016" xr:uid="{00000000-0005-0000-0000-00008E030000}"/>
    <cellStyle name="20% - Accent3 29 2" xfId="38907" xr:uid="{00000000-0005-0000-0000-00008F030000}"/>
    <cellStyle name="20% - Accent3 3" xfId="451" xr:uid="{00000000-0005-0000-0000-000090030000}"/>
    <cellStyle name="20% - Accent3 3 2" xfId="452" xr:uid="{00000000-0005-0000-0000-000091030000}"/>
    <cellStyle name="20% - Accent3 3 2 2" xfId="20019" xr:uid="{00000000-0005-0000-0000-000092030000}"/>
    <cellStyle name="20% - Accent3 3 2 3" xfId="20020" xr:uid="{00000000-0005-0000-0000-000093030000}"/>
    <cellStyle name="20% - Accent3 3 2 4" xfId="20018" xr:uid="{00000000-0005-0000-0000-000094030000}"/>
    <cellStyle name="20% - Accent3 3 2 5" xfId="39086" xr:uid="{00000000-0005-0000-0000-000095030000}"/>
    <cellStyle name="20% - Accent3 3 3" xfId="453" xr:uid="{00000000-0005-0000-0000-000096030000}"/>
    <cellStyle name="20% - Accent3 3 3 10" xfId="39087" xr:uid="{00000000-0005-0000-0000-000097030000}"/>
    <cellStyle name="20% - Accent3 3 3 2" xfId="454" xr:uid="{00000000-0005-0000-0000-000098030000}"/>
    <cellStyle name="20% - Accent3 3 3 2 2" xfId="455" xr:uid="{00000000-0005-0000-0000-000099030000}"/>
    <cellStyle name="20% - Accent3 3 3 2 2 2" xfId="456" xr:uid="{00000000-0005-0000-0000-00009A030000}"/>
    <cellStyle name="20% - Accent3 3 3 2 2 2 2" xfId="457" xr:uid="{00000000-0005-0000-0000-00009B030000}"/>
    <cellStyle name="20% - Accent3 3 3 2 2 2 3" xfId="458" xr:uid="{00000000-0005-0000-0000-00009C030000}"/>
    <cellStyle name="20% - Accent3 3 3 2 2 3" xfId="459" xr:uid="{00000000-0005-0000-0000-00009D030000}"/>
    <cellStyle name="20% - Accent3 3 3 2 2 4" xfId="460" xr:uid="{00000000-0005-0000-0000-00009E030000}"/>
    <cellStyle name="20% - Accent3 3 3 2 3" xfId="461" xr:uid="{00000000-0005-0000-0000-00009F030000}"/>
    <cellStyle name="20% - Accent3 3 3 2 3 2" xfId="462" xr:uid="{00000000-0005-0000-0000-0000A0030000}"/>
    <cellStyle name="20% - Accent3 3 3 2 3 3" xfId="463" xr:uid="{00000000-0005-0000-0000-0000A1030000}"/>
    <cellStyle name="20% - Accent3 3 3 2 4" xfId="464" xr:uid="{00000000-0005-0000-0000-0000A2030000}"/>
    <cellStyle name="20% - Accent3 3 3 2 4 2" xfId="465" xr:uid="{00000000-0005-0000-0000-0000A3030000}"/>
    <cellStyle name="20% - Accent3 3 3 2 5" xfId="466" xr:uid="{00000000-0005-0000-0000-0000A4030000}"/>
    <cellStyle name="20% - Accent3 3 3 2 6" xfId="467" xr:uid="{00000000-0005-0000-0000-0000A5030000}"/>
    <cellStyle name="20% - Accent3 3 3 2 7" xfId="20022" xr:uid="{00000000-0005-0000-0000-0000A6030000}"/>
    <cellStyle name="20% - Accent3 3 3 3" xfId="468" xr:uid="{00000000-0005-0000-0000-0000A7030000}"/>
    <cellStyle name="20% - Accent3 3 3 3 2" xfId="469" xr:uid="{00000000-0005-0000-0000-0000A8030000}"/>
    <cellStyle name="20% - Accent3 3 3 3 2 2" xfId="470" xr:uid="{00000000-0005-0000-0000-0000A9030000}"/>
    <cellStyle name="20% - Accent3 3 3 3 2 2 2" xfId="471" xr:uid="{00000000-0005-0000-0000-0000AA030000}"/>
    <cellStyle name="20% - Accent3 3 3 3 2 2 3" xfId="472" xr:uid="{00000000-0005-0000-0000-0000AB030000}"/>
    <cellStyle name="20% - Accent3 3 3 3 2 3" xfId="473" xr:uid="{00000000-0005-0000-0000-0000AC030000}"/>
    <cellStyle name="20% - Accent3 3 3 3 2 4" xfId="474" xr:uid="{00000000-0005-0000-0000-0000AD030000}"/>
    <cellStyle name="20% - Accent3 3 3 3 3" xfId="475" xr:uid="{00000000-0005-0000-0000-0000AE030000}"/>
    <cellStyle name="20% - Accent3 3 3 3 3 2" xfId="476" xr:uid="{00000000-0005-0000-0000-0000AF030000}"/>
    <cellStyle name="20% - Accent3 3 3 3 3 3" xfId="477" xr:uid="{00000000-0005-0000-0000-0000B0030000}"/>
    <cellStyle name="20% - Accent3 3 3 3 4" xfId="478" xr:uid="{00000000-0005-0000-0000-0000B1030000}"/>
    <cellStyle name="20% - Accent3 3 3 3 4 2" xfId="479" xr:uid="{00000000-0005-0000-0000-0000B2030000}"/>
    <cellStyle name="20% - Accent3 3 3 3 5" xfId="480" xr:uid="{00000000-0005-0000-0000-0000B3030000}"/>
    <cellStyle name="20% - Accent3 3 3 3 6" xfId="481" xr:uid="{00000000-0005-0000-0000-0000B4030000}"/>
    <cellStyle name="20% - Accent3 3 3 3 7" xfId="20023" xr:uid="{00000000-0005-0000-0000-0000B5030000}"/>
    <cellStyle name="20% - Accent3 3 3 4" xfId="482" xr:uid="{00000000-0005-0000-0000-0000B6030000}"/>
    <cellStyle name="20% - Accent3 3 3 4 2" xfId="483" xr:uid="{00000000-0005-0000-0000-0000B7030000}"/>
    <cellStyle name="20% - Accent3 3 3 4 2 2" xfId="484" xr:uid="{00000000-0005-0000-0000-0000B8030000}"/>
    <cellStyle name="20% - Accent3 3 3 4 2 3" xfId="485" xr:uid="{00000000-0005-0000-0000-0000B9030000}"/>
    <cellStyle name="20% - Accent3 3 3 4 3" xfId="486" xr:uid="{00000000-0005-0000-0000-0000BA030000}"/>
    <cellStyle name="20% - Accent3 3 3 4 4" xfId="487" xr:uid="{00000000-0005-0000-0000-0000BB030000}"/>
    <cellStyle name="20% - Accent3 3 3 5" xfId="488" xr:uid="{00000000-0005-0000-0000-0000BC030000}"/>
    <cellStyle name="20% - Accent3 3 3 5 2" xfId="489" xr:uid="{00000000-0005-0000-0000-0000BD030000}"/>
    <cellStyle name="20% - Accent3 3 3 5 3" xfId="490" xr:uid="{00000000-0005-0000-0000-0000BE030000}"/>
    <cellStyle name="20% - Accent3 3 3 6" xfId="491" xr:uid="{00000000-0005-0000-0000-0000BF030000}"/>
    <cellStyle name="20% - Accent3 3 3 6 2" xfId="492" xr:uid="{00000000-0005-0000-0000-0000C0030000}"/>
    <cellStyle name="20% - Accent3 3 3 7" xfId="493" xr:uid="{00000000-0005-0000-0000-0000C1030000}"/>
    <cellStyle name="20% - Accent3 3 3 8" xfId="494" xr:uid="{00000000-0005-0000-0000-0000C2030000}"/>
    <cellStyle name="20% - Accent3 3 3 9" xfId="20021" xr:uid="{00000000-0005-0000-0000-0000C3030000}"/>
    <cellStyle name="20% - Accent3 3 4" xfId="20024" xr:uid="{00000000-0005-0000-0000-0000C4030000}"/>
    <cellStyle name="20% - Accent3 3 5" xfId="20025" xr:uid="{00000000-0005-0000-0000-0000C5030000}"/>
    <cellStyle name="20% - Accent3 3 6" xfId="20026" xr:uid="{00000000-0005-0000-0000-0000C6030000}"/>
    <cellStyle name="20% - Accent3 3 7" xfId="20017" xr:uid="{00000000-0005-0000-0000-0000C7030000}"/>
    <cellStyle name="20% - Accent3 3 8" xfId="38908" xr:uid="{00000000-0005-0000-0000-0000C8030000}"/>
    <cellStyle name="20% - Accent3 3_FLUX TEMPLATE - SAMPLE 5210 1720000_Rents Receivable (2)" xfId="495" xr:uid="{00000000-0005-0000-0000-0000C9030000}"/>
    <cellStyle name="20% - Accent3 30" xfId="20027" xr:uid="{00000000-0005-0000-0000-0000CA030000}"/>
    <cellStyle name="20% - Accent3 30 2" xfId="38909" xr:uid="{00000000-0005-0000-0000-0000CB030000}"/>
    <cellStyle name="20% - Accent3 31" xfId="20028" xr:uid="{00000000-0005-0000-0000-0000CC030000}"/>
    <cellStyle name="20% - Accent3 31 2" xfId="38910" xr:uid="{00000000-0005-0000-0000-0000CD030000}"/>
    <cellStyle name="20% - Accent3 32" xfId="40477" xr:uid="{00000000-0005-0000-0000-0000CE030000}"/>
    <cellStyle name="20% - Accent3 4" xfId="496" xr:uid="{00000000-0005-0000-0000-0000CF030000}"/>
    <cellStyle name="20% - Accent3 4 2" xfId="497" xr:uid="{00000000-0005-0000-0000-0000D0030000}"/>
    <cellStyle name="20% - Accent3 4 2 2" xfId="20030" xr:uid="{00000000-0005-0000-0000-0000D1030000}"/>
    <cellStyle name="20% - Accent3 4 2 3" xfId="20031" xr:uid="{00000000-0005-0000-0000-0000D2030000}"/>
    <cellStyle name="20% - Accent3 4 2 4" xfId="20029" xr:uid="{00000000-0005-0000-0000-0000D3030000}"/>
    <cellStyle name="20% - Accent3 4 3" xfId="498" xr:uid="{00000000-0005-0000-0000-0000D4030000}"/>
    <cellStyle name="20% - Accent3 4 3 2" xfId="499" xr:uid="{00000000-0005-0000-0000-0000D5030000}"/>
    <cellStyle name="20% - Accent3 4 3 2 2" xfId="500" xr:uid="{00000000-0005-0000-0000-0000D6030000}"/>
    <cellStyle name="20% - Accent3 4 3 2 2 2" xfId="501" xr:uid="{00000000-0005-0000-0000-0000D7030000}"/>
    <cellStyle name="20% - Accent3 4 3 2 2 2 2" xfId="502" xr:uid="{00000000-0005-0000-0000-0000D8030000}"/>
    <cellStyle name="20% - Accent3 4 3 2 2 2 3" xfId="503" xr:uid="{00000000-0005-0000-0000-0000D9030000}"/>
    <cellStyle name="20% - Accent3 4 3 2 2 3" xfId="504" xr:uid="{00000000-0005-0000-0000-0000DA030000}"/>
    <cellStyle name="20% - Accent3 4 3 2 2 4" xfId="505" xr:uid="{00000000-0005-0000-0000-0000DB030000}"/>
    <cellStyle name="20% - Accent3 4 3 2 3" xfId="506" xr:uid="{00000000-0005-0000-0000-0000DC030000}"/>
    <cellStyle name="20% - Accent3 4 3 2 3 2" xfId="507" xr:uid="{00000000-0005-0000-0000-0000DD030000}"/>
    <cellStyle name="20% - Accent3 4 3 2 3 3" xfId="508" xr:uid="{00000000-0005-0000-0000-0000DE030000}"/>
    <cellStyle name="20% - Accent3 4 3 2 4" xfId="509" xr:uid="{00000000-0005-0000-0000-0000DF030000}"/>
    <cellStyle name="20% - Accent3 4 3 2 4 2" xfId="510" xr:uid="{00000000-0005-0000-0000-0000E0030000}"/>
    <cellStyle name="20% - Accent3 4 3 2 5" xfId="511" xr:uid="{00000000-0005-0000-0000-0000E1030000}"/>
    <cellStyle name="20% - Accent3 4 3 2 6" xfId="512" xr:uid="{00000000-0005-0000-0000-0000E2030000}"/>
    <cellStyle name="20% - Accent3 4 3 2 7" xfId="20033" xr:uid="{00000000-0005-0000-0000-0000E3030000}"/>
    <cellStyle name="20% - Accent3 4 3 3" xfId="513" xr:uid="{00000000-0005-0000-0000-0000E4030000}"/>
    <cellStyle name="20% - Accent3 4 3 3 2" xfId="514" xr:uid="{00000000-0005-0000-0000-0000E5030000}"/>
    <cellStyle name="20% - Accent3 4 3 3 2 2" xfId="515" xr:uid="{00000000-0005-0000-0000-0000E6030000}"/>
    <cellStyle name="20% - Accent3 4 3 3 2 2 2" xfId="516" xr:uid="{00000000-0005-0000-0000-0000E7030000}"/>
    <cellStyle name="20% - Accent3 4 3 3 2 2 3" xfId="517" xr:uid="{00000000-0005-0000-0000-0000E8030000}"/>
    <cellStyle name="20% - Accent3 4 3 3 2 3" xfId="518" xr:uid="{00000000-0005-0000-0000-0000E9030000}"/>
    <cellStyle name="20% - Accent3 4 3 3 2 4" xfId="519" xr:uid="{00000000-0005-0000-0000-0000EA030000}"/>
    <cellStyle name="20% - Accent3 4 3 3 3" xfId="520" xr:uid="{00000000-0005-0000-0000-0000EB030000}"/>
    <cellStyle name="20% - Accent3 4 3 3 3 2" xfId="521" xr:uid="{00000000-0005-0000-0000-0000EC030000}"/>
    <cellStyle name="20% - Accent3 4 3 3 3 3" xfId="522" xr:uid="{00000000-0005-0000-0000-0000ED030000}"/>
    <cellStyle name="20% - Accent3 4 3 3 4" xfId="523" xr:uid="{00000000-0005-0000-0000-0000EE030000}"/>
    <cellStyle name="20% - Accent3 4 3 3 4 2" xfId="524" xr:uid="{00000000-0005-0000-0000-0000EF030000}"/>
    <cellStyle name="20% - Accent3 4 3 3 5" xfId="525" xr:uid="{00000000-0005-0000-0000-0000F0030000}"/>
    <cellStyle name="20% - Accent3 4 3 3 6" xfId="526" xr:uid="{00000000-0005-0000-0000-0000F1030000}"/>
    <cellStyle name="20% - Accent3 4 3 3 7" xfId="20034" xr:uid="{00000000-0005-0000-0000-0000F2030000}"/>
    <cellStyle name="20% - Accent3 4 3 4" xfId="527" xr:uid="{00000000-0005-0000-0000-0000F3030000}"/>
    <cellStyle name="20% - Accent3 4 3 4 2" xfId="528" xr:uid="{00000000-0005-0000-0000-0000F4030000}"/>
    <cellStyle name="20% - Accent3 4 3 4 2 2" xfId="529" xr:uid="{00000000-0005-0000-0000-0000F5030000}"/>
    <cellStyle name="20% - Accent3 4 3 4 2 3" xfId="530" xr:uid="{00000000-0005-0000-0000-0000F6030000}"/>
    <cellStyle name="20% - Accent3 4 3 4 3" xfId="531" xr:uid="{00000000-0005-0000-0000-0000F7030000}"/>
    <cellStyle name="20% - Accent3 4 3 4 4" xfId="532" xr:uid="{00000000-0005-0000-0000-0000F8030000}"/>
    <cellStyle name="20% - Accent3 4 3 5" xfId="533" xr:uid="{00000000-0005-0000-0000-0000F9030000}"/>
    <cellStyle name="20% - Accent3 4 3 5 2" xfId="534" xr:uid="{00000000-0005-0000-0000-0000FA030000}"/>
    <cellStyle name="20% - Accent3 4 3 5 3" xfId="535" xr:uid="{00000000-0005-0000-0000-0000FB030000}"/>
    <cellStyle name="20% - Accent3 4 3 6" xfId="536" xr:uid="{00000000-0005-0000-0000-0000FC030000}"/>
    <cellStyle name="20% - Accent3 4 3 6 2" xfId="537" xr:uid="{00000000-0005-0000-0000-0000FD030000}"/>
    <cellStyle name="20% - Accent3 4 3 7" xfId="538" xr:uid="{00000000-0005-0000-0000-0000FE030000}"/>
    <cellStyle name="20% - Accent3 4 3 8" xfId="539" xr:uid="{00000000-0005-0000-0000-0000FF030000}"/>
    <cellStyle name="20% - Accent3 4 3 9" xfId="20032" xr:uid="{00000000-0005-0000-0000-000000040000}"/>
    <cellStyle name="20% - Accent3 4 4" xfId="17928" xr:uid="{00000000-0005-0000-0000-000001040000}"/>
    <cellStyle name="20% - Accent3 4 5" xfId="20035" xr:uid="{00000000-0005-0000-0000-000002040000}"/>
    <cellStyle name="20% - Accent3 4 6" xfId="20036" xr:uid="{00000000-0005-0000-0000-000003040000}"/>
    <cellStyle name="20% - Accent3 4 7" xfId="20037" xr:uid="{00000000-0005-0000-0000-000004040000}"/>
    <cellStyle name="20% - Accent3 4 7 2" xfId="38911" xr:uid="{00000000-0005-0000-0000-000005040000}"/>
    <cellStyle name="20% - Accent3 4_FLUX TEMPLATE - SAMPLE 5210 1720000_Rents Receivable (2)" xfId="540" xr:uid="{00000000-0005-0000-0000-000006040000}"/>
    <cellStyle name="20% - Accent3 5" xfId="541" xr:uid="{00000000-0005-0000-0000-000007040000}"/>
    <cellStyle name="20% - Accent3 5 2" xfId="542" xr:uid="{00000000-0005-0000-0000-000008040000}"/>
    <cellStyle name="20% - Accent3 5 2 2" xfId="20040" xr:uid="{00000000-0005-0000-0000-000009040000}"/>
    <cellStyle name="20% - Accent3 5 2 3" xfId="20041" xr:uid="{00000000-0005-0000-0000-00000A040000}"/>
    <cellStyle name="20% - Accent3 5 2 4" xfId="20039" xr:uid="{00000000-0005-0000-0000-00000B040000}"/>
    <cellStyle name="20% - Accent3 5 3" xfId="543" xr:uid="{00000000-0005-0000-0000-00000C040000}"/>
    <cellStyle name="20% - Accent3 5 3 2" xfId="544" xr:uid="{00000000-0005-0000-0000-00000D040000}"/>
    <cellStyle name="20% - Accent3 5 3 2 2" xfId="545" xr:uid="{00000000-0005-0000-0000-00000E040000}"/>
    <cellStyle name="20% - Accent3 5 3 2 2 2" xfId="546" xr:uid="{00000000-0005-0000-0000-00000F040000}"/>
    <cellStyle name="20% - Accent3 5 3 2 2 2 2" xfId="547" xr:uid="{00000000-0005-0000-0000-000010040000}"/>
    <cellStyle name="20% - Accent3 5 3 2 2 2 3" xfId="548" xr:uid="{00000000-0005-0000-0000-000011040000}"/>
    <cellStyle name="20% - Accent3 5 3 2 2 3" xfId="549" xr:uid="{00000000-0005-0000-0000-000012040000}"/>
    <cellStyle name="20% - Accent3 5 3 2 2 4" xfId="550" xr:uid="{00000000-0005-0000-0000-000013040000}"/>
    <cellStyle name="20% - Accent3 5 3 2 3" xfId="551" xr:uid="{00000000-0005-0000-0000-000014040000}"/>
    <cellStyle name="20% - Accent3 5 3 2 3 2" xfId="552" xr:uid="{00000000-0005-0000-0000-000015040000}"/>
    <cellStyle name="20% - Accent3 5 3 2 3 3" xfId="553" xr:uid="{00000000-0005-0000-0000-000016040000}"/>
    <cellStyle name="20% - Accent3 5 3 2 4" xfId="554" xr:uid="{00000000-0005-0000-0000-000017040000}"/>
    <cellStyle name="20% - Accent3 5 3 2 4 2" xfId="555" xr:uid="{00000000-0005-0000-0000-000018040000}"/>
    <cellStyle name="20% - Accent3 5 3 2 5" xfId="556" xr:uid="{00000000-0005-0000-0000-000019040000}"/>
    <cellStyle name="20% - Accent3 5 3 2 6" xfId="557" xr:uid="{00000000-0005-0000-0000-00001A040000}"/>
    <cellStyle name="20% - Accent3 5 3 2 7" xfId="20043" xr:uid="{00000000-0005-0000-0000-00001B040000}"/>
    <cellStyle name="20% - Accent3 5 3 3" xfId="558" xr:uid="{00000000-0005-0000-0000-00001C040000}"/>
    <cellStyle name="20% - Accent3 5 3 3 2" xfId="559" xr:uid="{00000000-0005-0000-0000-00001D040000}"/>
    <cellStyle name="20% - Accent3 5 3 3 2 2" xfId="560" xr:uid="{00000000-0005-0000-0000-00001E040000}"/>
    <cellStyle name="20% - Accent3 5 3 3 2 2 2" xfId="561" xr:uid="{00000000-0005-0000-0000-00001F040000}"/>
    <cellStyle name="20% - Accent3 5 3 3 2 2 3" xfId="562" xr:uid="{00000000-0005-0000-0000-000020040000}"/>
    <cellStyle name="20% - Accent3 5 3 3 2 3" xfId="563" xr:uid="{00000000-0005-0000-0000-000021040000}"/>
    <cellStyle name="20% - Accent3 5 3 3 2 4" xfId="564" xr:uid="{00000000-0005-0000-0000-000022040000}"/>
    <cellStyle name="20% - Accent3 5 3 3 3" xfId="565" xr:uid="{00000000-0005-0000-0000-000023040000}"/>
    <cellStyle name="20% - Accent3 5 3 3 3 2" xfId="566" xr:uid="{00000000-0005-0000-0000-000024040000}"/>
    <cellStyle name="20% - Accent3 5 3 3 3 3" xfId="567" xr:uid="{00000000-0005-0000-0000-000025040000}"/>
    <cellStyle name="20% - Accent3 5 3 3 4" xfId="568" xr:uid="{00000000-0005-0000-0000-000026040000}"/>
    <cellStyle name="20% - Accent3 5 3 3 4 2" xfId="569" xr:uid="{00000000-0005-0000-0000-000027040000}"/>
    <cellStyle name="20% - Accent3 5 3 3 5" xfId="570" xr:uid="{00000000-0005-0000-0000-000028040000}"/>
    <cellStyle name="20% - Accent3 5 3 3 6" xfId="571" xr:uid="{00000000-0005-0000-0000-000029040000}"/>
    <cellStyle name="20% - Accent3 5 3 3 7" xfId="20044" xr:uid="{00000000-0005-0000-0000-00002A040000}"/>
    <cellStyle name="20% - Accent3 5 3 4" xfId="572" xr:uid="{00000000-0005-0000-0000-00002B040000}"/>
    <cellStyle name="20% - Accent3 5 3 4 2" xfId="573" xr:uid="{00000000-0005-0000-0000-00002C040000}"/>
    <cellStyle name="20% - Accent3 5 3 4 2 2" xfId="574" xr:uid="{00000000-0005-0000-0000-00002D040000}"/>
    <cellStyle name="20% - Accent3 5 3 4 2 3" xfId="575" xr:uid="{00000000-0005-0000-0000-00002E040000}"/>
    <cellStyle name="20% - Accent3 5 3 4 3" xfId="576" xr:uid="{00000000-0005-0000-0000-00002F040000}"/>
    <cellStyle name="20% - Accent3 5 3 4 4" xfId="577" xr:uid="{00000000-0005-0000-0000-000030040000}"/>
    <cellStyle name="20% - Accent3 5 3 5" xfId="578" xr:uid="{00000000-0005-0000-0000-000031040000}"/>
    <cellStyle name="20% - Accent3 5 3 5 2" xfId="579" xr:uid="{00000000-0005-0000-0000-000032040000}"/>
    <cellStyle name="20% - Accent3 5 3 5 3" xfId="580" xr:uid="{00000000-0005-0000-0000-000033040000}"/>
    <cellStyle name="20% - Accent3 5 3 6" xfId="581" xr:uid="{00000000-0005-0000-0000-000034040000}"/>
    <cellStyle name="20% - Accent3 5 3 6 2" xfId="582" xr:uid="{00000000-0005-0000-0000-000035040000}"/>
    <cellStyle name="20% - Accent3 5 3 7" xfId="583" xr:uid="{00000000-0005-0000-0000-000036040000}"/>
    <cellStyle name="20% - Accent3 5 3 8" xfId="584" xr:uid="{00000000-0005-0000-0000-000037040000}"/>
    <cellStyle name="20% - Accent3 5 3 9" xfId="20042" xr:uid="{00000000-0005-0000-0000-000038040000}"/>
    <cellStyle name="20% - Accent3 5 4" xfId="17929" xr:uid="{00000000-0005-0000-0000-000039040000}"/>
    <cellStyle name="20% - Accent3 5 4 2" xfId="20045" xr:uid="{00000000-0005-0000-0000-00003A040000}"/>
    <cellStyle name="20% - Accent3 5 5" xfId="19597" xr:uid="{00000000-0005-0000-0000-00003B040000}"/>
    <cellStyle name="20% - Accent3 5 5 2" xfId="20046" xr:uid="{00000000-0005-0000-0000-00003C040000}"/>
    <cellStyle name="20% - Accent3 5 6" xfId="20047" xr:uid="{00000000-0005-0000-0000-00003D040000}"/>
    <cellStyle name="20% - Accent3 5 7" xfId="20038" xr:uid="{00000000-0005-0000-0000-00003E040000}"/>
    <cellStyle name="20% - Accent3 5_FLUX TEMPLATE - SAMPLE 5210 1720000_Rents Receivable (2)" xfId="585" xr:uid="{00000000-0005-0000-0000-00003F040000}"/>
    <cellStyle name="20% - Accent3 6" xfId="586" xr:uid="{00000000-0005-0000-0000-000040040000}"/>
    <cellStyle name="20% - Accent3 6 2" xfId="20048" xr:uid="{00000000-0005-0000-0000-000041040000}"/>
    <cellStyle name="20% - Accent3 6 2 2" xfId="20049" xr:uid="{00000000-0005-0000-0000-000042040000}"/>
    <cellStyle name="20% - Accent3 6 2 3" xfId="20050" xr:uid="{00000000-0005-0000-0000-000043040000}"/>
    <cellStyle name="20% - Accent3 6 3" xfId="20051" xr:uid="{00000000-0005-0000-0000-000044040000}"/>
    <cellStyle name="20% - Accent3 6 3 2" xfId="20052" xr:uid="{00000000-0005-0000-0000-000045040000}"/>
    <cellStyle name="20% - Accent3 6 3 3" xfId="20053" xr:uid="{00000000-0005-0000-0000-000046040000}"/>
    <cellStyle name="20% - Accent3 6 4" xfId="20054" xr:uid="{00000000-0005-0000-0000-000047040000}"/>
    <cellStyle name="20% - Accent3 6 5" xfId="20055" xr:uid="{00000000-0005-0000-0000-000048040000}"/>
    <cellStyle name="20% - Accent3 6 6" xfId="20056" xr:uid="{00000000-0005-0000-0000-000049040000}"/>
    <cellStyle name="20% - Accent3 6_Income Statement " xfId="20057" xr:uid="{00000000-0005-0000-0000-00004A040000}"/>
    <cellStyle name="20% - Accent3 7" xfId="587" xr:uid="{00000000-0005-0000-0000-00004B040000}"/>
    <cellStyle name="20% - Accent3 7 2" xfId="588" xr:uid="{00000000-0005-0000-0000-00004C040000}"/>
    <cellStyle name="20% - Accent3 7 2 2" xfId="589" xr:uid="{00000000-0005-0000-0000-00004D040000}"/>
    <cellStyle name="20% - Accent3 7 2 2 2" xfId="590" xr:uid="{00000000-0005-0000-0000-00004E040000}"/>
    <cellStyle name="20% - Accent3 7 2 2 2 2" xfId="591" xr:uid="{00000000-0005-0000-0000-00004F040000}"/>
    <cellStyle name="20% - Accent3 7 2 2 2 3" xfId="592" xr:uid="{00000000-0005-0000-0000-000050040000}"/>
    <cellStyle name="20% - Accent3 7 2 2 3" xfId="593" xr:uid="{00000000-0005-0000-0000-000051040000}"/>
    <cellStyle name="20% - Accent3 7 2 2 4" xfId="594" xr:uid="{00000000-0005-0000-0000-000052040000}"/>
    <cellStyle name="20% - Accent3 7 2 2 5" xfId="20059" xr:uid="{00000000-0005-0000-0000-000053040000}"/>
    <cellStyle name="20% - Accent3 7 2 3" xfId="595" xr:uid="{00000000-0005-0000-0000-000054040000}"/>
    <cellStyle name="20% - Accent3 7 2 3 2" xfId="596" xr:uid="{00000000-0005-0000-0000-000055040000}"/>
    <cellStyle name="20% - Accent3 7 2 3 3" xfId="597" xr:uid="{00000000-0005-0000-0000-000056040000}"/>
    <cellStyle name="20% - Accent3 7 2 3 4" xfId="20060" xr:uid="{00000000-0005-0000-0000-000057040000}"/>
    <cellStyle name="20% - Accent3 7 2 4" xfId="598" xr:uid="{00000000-0005-0000-0000-000058040000}"/>
    <cellStyle name="20% - Accent3 7 2 4 2" xfId="599" xr:uid="{00000000-0005-0000-0000-000059040000}"/>
    <cellStyle name="20% - Accent3 7 2 5" xfId="600" xr:uid="{00000000-0005-0000-0000-00005A040000}"/>
    <cellStyle name="20% - Accent3 7 2 6" xfId="601" xr:uid="{00000000-0005-0000-0000-00005B040000}"/>
    <cellStyle name="20% - Accent3 7 2 7" xfId="20058" xr:uid="{00000000-0005-0000-0000-00005C040000}"/>
    <cellStyle name="20% - Accent3 7 3" xfId="602" xr:uid="{00000000-0005-0000-0000-00005D040000}"/>
    <cellStyle name="20% - Accent3 7 3 2" xfId="603" xr:uid="{00000000-0005-0000-0000-00005E040000}"/>
    <cellStyle name="20% - Accent3 7 3 2 2" xfId="604" xr:uid="{00000000-0005-0000-0000-00005F040000}"/>
    <cellStyle name="20% - Accent3 7 3 2 2 2" xfId="605" xr:uid="{00000000-0005-0000-0000-000060040000}"/>
    <cellStyle name="20% - Accent3 7 3 2 2 3" xfId="606" xr:uid="{00000000-0005-0000-0000-000061040000}"/>
    <cellStyle name="20% - Accent3 7 3 2 3" xfId="607" xr:uid="{00000000-0005-0000-0000-000062040000}"/>
    <cellStyle name="20% - Accent3 7 3 2 4" xfId="608" xr:uid="{00000000-0005-0000-0000-000063040000}"/>
    <cellStyle name="20% - Accent3 7 3 2 5" xfId="20062" xr:uid="{00000000-0005-0000-0000-000064040000}"/>
    <cellStyle name="20% - Accent3 7 3 3" xfId="609" xr:uid="{00000000-0005-0000-0000-000065040000}"/>
    <cellStyle name="20% - Accent3 7 3 3 2" xfId="610" xr:uid="{00000000-0005-0000-0000-000066040000}"/>
    <cellStyle name="20% - Accent3 7 3 3 3" xfId="611" xr:uid="{00000000-0005-0000-0000-000067040000}"/>
    <cellStyle name="20% - Accent3 7 3 3 4" xfId="20063" xr:uid="{00000000-0005-0000-0000-000068040000}"/>
    <cellStyle name="20% - Accent3 7 3 4" xfId="612" xr:uid="{00000000-0005-0000-0000-000069040000}"/>
    <cellStyle name="20% - Accent3 7 3 4 2" xfId="613" xr:uid="{00000000-0005-0000-0000-00006A040000}"/>
    <cellStyle name="20% - Accent3 7 3 5" xfId="614" xr:uid="{00000000-0005-0000-0000-00006B040000}"/>
    <cellStyle name="20% - Accent3 7 3 6" xfId="615" xr:uid="{00000000-0005-0000-0000-00006C040000}"/>
    <cellStyle name="20% - Accent3 7 3 7" xfId="20061" xr:uid="{00000000-0005-0000-0000-00006D040000}"/>
    <cellStyle name="20% - Accent3 7 4" xfId="616" xr:uid="{00000000-0005-0000-0000-00006E040000}"/>
    <cellStyle name="20% - Accent3 7 4 2" xfId="617" xr:uid="{00000000-0005-0000-0000-00006F040000}"/>
    <cellStyle name="20% - Accent3 7 4 2 2" xfId="618" xr:uid="{00000000-0005-0000-0000-000070040000}"/>
    <cellStyle name="20% - Accent3 7 4 2 3" xfId="619" xr:uid="{00000000-0005-0000-0000-000071040000}"/>
    <cellStyle name="20% - Accent3 7 4 3" xfId="620" xr:uid="{00000000-0005-0000-0000-000072040000}"/>
    <cellStyle name="20% - Accent3 7 4 4" xfId="621" xr:uid="{00000000-0005-0000-0000-000073040000}"/>
    <cellStyle name="20% - Accent3 7 4 5" xfId="20064" xr:uid="{00000000-0005-0000-0000-000074040000}"/>
    <cellStyle name="20% - Accent3 7 5" xfId="622" xr:uid="{00000000-0005-0000-0000-000075040000}"/>
    <cellStyle name="20% - Accent3 7 5 2" xfId="623" xr:uid="{00000000-0005-0000-0000-000076040000}"/>
    <cellStyle name="20% - Accent3 7 5 3" xfId="624" xr:uid="{00000000-0005-0000-0000-000077040000}"/>
    <cellStyle name="20% - Accent3 7 5 4" xfId="20065" xr:uid="{00000000-0005-0000-0000-000078040000}"/>
    <cellStyle name="20% - Accent3 7 6" xfId="625" xr:uid="{00000000-0005-0000-0000-000079040000}"/>
    <cellStyle name="20% - Accent3 7 6 2" xfId="626" xr:uid="{00000000-0005-0000-0000-00007A040000}"/>
    <cellStyle name="20% - Accent3 7 6 3" xfId="20066" xr:uid="{00000000-0005-0000-0000-00007B040000}"/>
    <cellStyle name="20% - Accent3 7 7" xfId="627" xr:uid="{00000000-0005-0000-0000-00007C040000}"/>
    <cellStyle name="20% - Accent3 7 8" xfId="628" xr:uid="{00000000-0005-0000-0000-00007D040000}"/>
    <cellStyle name="20% - Accent3 7 9" xfId="17930" xr:uid="{00000000-0005-0000-0000-00007E040000}"/>
    <cellStyle name="20% - Accent3 7_Income Statement " xfId="20067" xr:uid="{00000000-0005-0000-0000-00007F040000}"/>
    <cellStyle name="20% - Accent3 8" xfId="17931" xr:uid="{00000000-0005-0000-0000-000080040000}"/>
    <cellStyle name="20% - Accent3 8 2" xfId="20068" xr:uid="{00000000-0005-0000-0000-000081040000}"/>
    <cellStyle name="20% - Accent3 8 2 2" xfId="20069" xr:uid="{00000000-0005-0000-0000-000082040000}"/>
    <cellStyle name="20% - Accent3 8 2 3" xfId="20070" xr:uid="{00000000-0005-0000-0000-000083040000}"/>
    <cellStyle name="20% - Accent3 8 3" xfId="20071" xr:uid="{00000000-0005-0000-0000-000084040000}"/>
    <cellStyle name="20% - Accent3 8 3 2" xfId="20072" xr:uid="{00000000-0005-0000-0000-000085040000}"/>
    <cellStyle name="20% - Accent3 8 3 3" xfId="20073" xr:uid="{00000000-0005-0000-0000-000086040000}"/>
    <cellStyle name="20% - Accent3 8 4" xfId="20074" xr:uid="{00000000-0005-0000-0000-000087040000}"/>
    <cellStyle name="20% - Accent3 8 5" xfId="20075" xr:uid="{00000000-0005-0000-0000-000088040000}"/>
    <cellStyle name="20% - Accent3 8 6" xfId="20076" xr:uid="{00000000-0005-0000-0000-000089040000}"/>
    <cellStyle name="20% - Accent3 8_Income Statement " xfId="20077" xr:uid="{00000000-0005-0000-0000-00008A040000}"/>
    <cellStyle name="20% - Accent3 9" xfId="17932" xr:uid="{00000000-0005-0000-0000-00008B040000}"/>
    <cellStyle name="20% - Accent3 9 2" xfId="20078" xr:uid="{00000000-0005-0000-0000-00008C040000}"/>
    <cellStyle name="20% - Accent3 9 2 2" xfId="20079" xr:uid="{00000000-0005-0000-0000-00008D040000}"/>
    <cellStyle name="20% - Accent3 9 2 3" xfId="20080" xr:uid="{00000000-0005-0000-0000-00008E040000}"/>
    <cellStyle name="20% - Accent3 9 3" xfId="20081" xr:uid="{00000000-0005-0000-0000-00008F040000}"/>
    <cellStyle name="20% - Accent3 9 3 2" xfId="20082" xr:uid="{00000000-0005-0000-0000-000090040000}"/>
    <cellStyle name="20% - Accent3 9 3 3" xfId="20083" xr:uid="{00000000-0005-0000-0000-000091040000}"/>
    <cellStyle name="20% - Accent3 9 4" xfId="20084" xr:uid="{00000000-0005-0000-0000-000092040000}"/>
    <cellStyle name="20% - Accent3 9 5" xfId="20085" xr:uid="{00000000-0005-0000-0000-000093040000}"/>
    <cellStyle name="20% - Accent3 9 6" xfId="20086" xr:uid="{00000000-0005-0000-0000-000094040000}"/>
    <cellStyle name="20% - Accent3 9_Income Statement " xfId="20087" xr:uid="{00000000-0005-0000-0000-000095040000}"/>
    <cellStyle name="20% - Accent4" xfId="39034" builtinId="42" customBuiltin="1"/>
    <cellStyle name="20% - Accent4 10" xfId="17933" xr:uid="{00000000-0005-0000-0000-000097040000}"/>
    <cellStyle name="20% - Accent4 10 2" xfId="20088" xr:uid="{00000000-0005-0000-0000-000098040000}"/>
    <cellStyle name="20% - Accent4 10 2 2" xfId="20089" xr:uid="{00000000-0005-0000-0000-000099040000}"/>
    <cellStyle name="20% - Accent4 10 2 3" xfId="20090" xr:uid="{00000000-0005-0000-0000-00009A040000}"/>
    <cellStyle name="20% - Accent4 10 3" xfId="20091" xr:uid="{00000000-0005-0000-0000-00009B040000}"/>
    <cellStyle name="20% - Accent4 10 3 2" xfId="20092" xr:uid="{00000000-0005-0000-0000-00009C040000}"/>
    <cellStyle name="20% - Accent4 10 3 3" xfId="20093" xr:uid="{00000000-0005-0000-0000-00009D040000}"/>
    <cellStyle name="20% - Accent4 10 4" xfId="20094" xr:uid="{00000000-0005-0000-0000-00009E040000}"/>
    <cellStyle name="20% - Accent4 10 5" xfId="20095" xr:uid="{00000000-0005-0000-0000-00009F040000}"/>
    <cellStyle name="20% - Accent4 10 6" xfId="20096" xr:uid="{00000000-0005-0000-0000-0000A0040000}"/>
    <cellStyle name="20% - Accent4 10_Income Statement " xfId="20097" xr:uid="{00000000-0005-0000-0000-0000A1040000}"/>
    <cellStyle name="20% - Accent4 11" xfId="20098" xr:uid="{00000000-0005-0000-0000-0000A2040000}"/>
    <cellStyle name="20% - Accent4 11 2" xfId="20099" xr:uid="{00000000-0005-0000-0000-0000A3040000}"/>
    <cellStyle name="20% - Accent4 11 3" xfId="20100" xr:uid="{00000000-0005-0000-0000-0000A4040000}"/>
    <cellStyle name="20% - Accent4 12" xfId="20101" xr:uid="{00000000-0005-0000-0000-0000A5040000}"/>
    <cellStyle name="20% - Accent4 13" xfId="20102" xr:uid="{00000000-0005-0000-0000-0000A6040000}"/>
    <cellStyle name="20% - Accent4 14" xfId="20103" xr:uid="{00000000-0005-0000-0000-0000A7040000}"/>
    <cellStyle name="20% - Accent4 15" xfId="20104" xr:uid="{00000000-0005-0000-0000-0000A8040000}"/>
    <cellStyle name="20% - Accent4 16" xfId="20105" xr:uid="{00000000-0005-0000-0000-0000A9040000}"/>
    <cellStyle name="20% - Accent4 17" xfId="20106" xr:uid="{00000000-0005-0000-0000-0000AA040000}"/>
    <cellStyle name="20% - Accent4 18" xfId="20107" xr:uid="{00000000-0005-0000-0000-0000AB040000}"/>
    <cellStyle name="20% - Accent4 19" xfId="20108" xr:uid="{00000000-0005-0000-0000-0000AC040000}"/>
    <cellStyle name="20% - Accent4 2" xfId="629" xr:uid="{00000000-0005-0000-0000-0000AD040000}"/>
    <cellStyle name="20% - Accent4 2 2" xfId="630" xr:uid="{00000000-0005-0000-0000-0000AE040000}"/>
    <cellStyle name="20% - Accent4 2 2 2" xfId="20110" xr:uid="{00000000-0005-0000-0000-0000AF040000}"/>
    <cellStyle name="20% - Accent4 2 2 2 2" xfId="39089" xr:uid="{00000000-0005-0000-0000-0000B0040000}"/>
    <cellStyle name="20% - Accent4 2 2 3" xfId="20111" xr:uid="{00000000-0005-0000-0000-0000B1040000}"/>
    <cellStyle name="20% - Accent4 2 2 3 2" xfId="39090" xr:uid="{00000000-0005-0000-0000-0000B2040000}"/>
    <cellStyle name="20% - Accent4 2 2 4" xfId="39088" xr:uid="{00000000-0005-0000-0000-0000B3040000}"/>
    <cellStyle name="20% - Accent4 2 3" xfId="631" xr:uid="{00000000-0005-0000-0000-0000B4040000}"/>
    <cellStyle name="20% - Accent4 2 3 2" xfId="20113" xr:uid="{00000000-0005-0000-0000-0000B5040000}"/>
    <cellStyle name="20% - Accent4 2 3 3" xfId="20114" xr:uid="{00000000-0005-0000-0000-0000B6040000}"/>
    <cellStyle name="20% - Accent4 2 3 4" xfId="20112" xr:uid="{00000000-0005-0000-0000-0000B7040000}"/>
    <cellStyle name="20% - Accent4 2 3 5" xfId="39091" xr:uid="{00000000-0005-0000-0000-0000B8040000}"/>
    <cellStyle name="20% - Accent4 2 4" xfId="20115" xr:uid="{00000000-0005-0000-0000-0000B9040000}"/>
    <cellStyle name="20% - Accent4 2 4 2" xfId="20116" xr:uid="{00000000-0005-0000-0000-0000BA040000}"/>
    <cellStyle name="20% - Accent4 2 4 3" xfId="20117" xr:uid="{00000000-0005-0000-0000-0000BB040000}"/>
    <cellStyle name="20% - Accent4 2 4 4" xfId="39092" xr:uid="{00000000-0005-0000-0000-0000BC040000}"/>
    <cellStyle name="20% - Accent4 2 5" xfId="20118" xr:uid="{00000000-0005-0000-0000-0000BD040000}"/>
    <cellStyle name="20% - Accent4 2 5 2" xfId="39093" xr:uid="{00000000-0005-0000-0000-0000BE040000}"/>
    <cellStyle name="20% - Accent4 2 6" xfId="20119" xr:uid="{00000000-0005-0000-0000-0000BF040000}"/>
    <cellStyle name="20% - Accent4 2 7" xfId="20120" xr:uid="{00000000-0005-0000-0000-0000C0040000}"/>
    <cellStyle name="20% - Accent4 2 8" xfId="20109" xr:uid="{00000000-0005-0000-0000-0000C1040000}"/>
    <cellStyle name="20% - Accent4 2 9" xfId="38912" xr:uid="{00000000-0005-0000-0000-0000C2040000}"/>
    <cellStyle name="20% - Accent4 2_219 FERC 2010" xfId="17934" xr:uid="{00000000-0005-0000-0000-0000C3040000}"/>
    <cellStyle name="20% - Accent4 20" xfId="20121" xr:uid="{00000000-0005-0000-0000-0000C4040000}"/>
    <cellStyle name="20% - Accent4 21" xfId="20122" xr:uid="{00000000-0005-0000-0000-0000C5040000}"/>
    <cellStyle name="20% - Accent4 22" xfId="20123" xr:uid="{00000000-0005-0000-0000-0000C6040000}"/>
    <cellStyle name="20% - Accent4 23" xfId="20124" xr:uid="{00000000-0005-0000-0000-0000C7040000}"/>
    <cellStyle name="20% - Accent4 24" xfId="20125" xr:uid="{00000000-0005-0000-0000-0000C8040000}"/>
    <cellStyle name="20% - Accent4 25" xfId="20126" xr:uid="{00000000-0005-0000-0000-0000C9040000}"/>
    <cellStyle name="20% - Accent4 26" xfId="20127" xr:uid="{00000000-0005-0000-0000-0000CA040000}"/>
    <cellStyle name="20% - Accent4 27" xfId="20128" xr:uid="{00000000-0005-0000-0000-0000CB040000}"/>
    <cellStyle name="20% - Accent4 28" xfId="20129" xr:uid="{00000000-0005-0000-0000-0000CC040000}"/>
    <cellStyle name="20% - Accent4 28 2" xfId="38913" xr:uid="{00000000-0005-0000-0000-0000CD040000}"/>
    <cellStyle name="20% - Accent4 29" xfId="20130" xr:uid="{00000000-0005-0000-0000-0000CE040000}"/>
    <cellStyle name="20% - Accent4 29 2" xfId="38914" xr:uid="{00000000-0005-0000-0000-0000CF040000}"/>
    <cellStyle name="20% - Accent4 3" xfId="632" xr:uid="{00000000-0005-0000-0000-0000D0040000}"/>
    <cellStyle name="20% - Accent4 3 2" xfId="633" xr:uid="{00000000-0005-0000-0000-0000D1040000}"/>
    <cellStyle name="20% - Accent4 3 2 2" xfId="20133" xr:uid="{00000000-0005-0000-0000-0000D2040000}"/>
    <cellStyle name="20% - Accent4 3 2 3" xfId="20134" xr:uid="{00000000-0005-0000-0000-0000D3040000}"/>
    <cellStyle name="20% - Accent4 3 2 4" xfId="20132" xr:uid="{00000000-0005-0000-0000-0000D4040000}"/>
    <cellStyle name="20% - Accent4 3 2 5" xfId="39094" xr:uid="{00000000-0005-0000-0000-0000D5040000}"/>
    <cellStyle name="20% - Accent4 3 3" xfId="634" xr:uid="{00000000-0005-0000-0000-0000D6040000}"/>
    <cellStyle name="20% - Accent4 3 3 10" xfId="39095" xr:uid="{00000000-0005-0000-0000-0000D7040000}"/>
    <cellStyle name="20% - Accent4 3 3 2" xfId="635" xr:uid="{00000000-0005-0000-0000-0000D8040000}"/>
    <cellStyle name="20% - Accent4 3 3 2 2" xfId="636" xr:uid="{00000000-0005-0000-0000-0000D9040000}"/>
    <cellStyle name="20% - Accent4 3 3 2 2 2" xfId="637" xr:uid="{00000000-0005-0000-0000-0000DA040000}"/>
    <cellStyle name="20% - Accent4 3 3 2 2 2 2" xfId="638" xr:uid="{00000000-0005-0000-0000-0000DB040000}"/>
    <cellStyle name="20% - Accent4 3 3 2 2 2 3" xfId="639" xr:uid="{00000000-0005-0000-0000-0000DC040000}"/>
    <cellStyle name="20% - Accent4 3 3 2 2 3" xfId="640" xr:uid="{00000000-0005-0000-0000-0000DD040000}"/>
    <cellStyle name="20% - Accent4 3 3 2 2 4" xfId="641" xr:uid="{00000000-0005-0000-0000-0000DE040000}"/>
    <cellStyle name="20% - Accent4 3 3 2 3" xfId="642" xr:uid="{00000000-0005-0000-0000-0000DF040000}"/>
    <cellStyle name="20% - Accent4 3 3 2 3 2" xfId="643" xr:uid="{00000000-0005-0000-0000-0000E0040000}"/>
    <cellStyle name="20% - Accent4 3 3 2 3 3" xfId="644" xr:uid="{00000000-0005-0000-0000-0000E1040000}"/>
    <cellStyle name="20% - Accent4 3 3 2 4" xfId="645" xr:uid="{00000000-0005-0000-0000-0000E2040000}"/>
    <cellStyle name="20% - Accent4 3 3 2 4 2" xfId="646" xr:uid="{00000000-0005-0000-0000-0000E3040000}"/>
    <cellStyle name="20% - Accent4 3 3 2 5" xfId="647" xr:uid="{00000000-0005-0000-0000-0000E4040000}"/>
    <cellStyle name="20% - Accent4 3 3 2 6" xfId="648" xr:uid="{00000000-0005-0000-0000-0000E5040000}"/>
    <cellStyle name="20% - Accent4 3 3 2 7" xfId="20136" xr:uid="{00000000-0005-0000-0000-0000E6040000}"/>
    <cellStyle name="20% - Accent4 3 3 3" xfId="649" xr:uid="{00000000-0005-0000-0000-0000E7040000}"/>
    <cellStyle name="20% - Accent4 3 3 3 2" xfId="650" xr:uid="{00000000-0005-0000-0000-0000E8040000}"/>
    <cellStyle name="20% - Accent4 3 3 3 2 2" xfId="651" xr:uid="{00000000-0005-0000-0000-0000E9040000}"/>
    <cellStyle name="20% - Accent4 3 3 3 2 2 2" xfId="652" xr:uid="{00000000-0005-0000-0000-0000EA040000}"/>
    <cellStyle name="20% - Accent4 3 3 3 2 2 3" xfId="653" xr:uid="{00000000-0005-0000-0000-0000EB040000}"/>
    <cellStyle name="20% - Accent4 3 3 3 2 3" xfId="654" xr:uid="{00000000-0005-0000-0000-0000EC040000}"/>
    <cellStyle name="20% - Accent4 3 3 3 2 4" xfId="655" xr:uid="{00000000-0005-0000-0000-0000ED040000}"/>
    <cellStyle name="20% - Accent4 3 3 3 3" xfId="656" xr:uid="{00000000-0005-0000-0000-0000EE040000}"/>
    <cellStyle name="20% - Accent4 3 3 3 3 2" xfId="657" xr:uid="{00000000-0005-0000-0000-0000EF040000}"/>
    <cellStyle name="20% - Accent4 3 3 3 3 3" xfId="658" xr:uid="{00000000-0005-0000-0000-0000F0040000}"/>
    <cellStyle name="20% - Accent4 3 3 3 4" xfId="659" xr:uid="{00000000-0005-0000-0000-0000F1040000}"/>
    <cellStyle name="20% - Accent4 3 3 3 4 2" xfId="660" xr:uid="{00000000-0005-0000-0000-0000F2040000}"/>
    <cellStyle name="20% - Accent4 3 3 3 5" xfId="661" xr:uid="{00000000-0005-0000-0000-0000F3040000}"/>
    <cellStyle name="20% - Accent4 3 3 3 6" xfId="662" xr:uid="{00000000-0005-0000-0000-0000F4040000}"/>
    <cellStyle name="20% - Accent4 3 3 3 7" xfId="20137" xr:uid="{00000000-0005-0000-0000-0000F5040000}"/>
    <cellStyle name="20% - Accent4 3 3 4" xfId="663" xr:uid="{00000000-0005-0000-0000-0000F6040000}"/>
    <cellStyle name="20% - Accent4 3 3 4 2" xfId="664" xr:uid="{00000000-0005-0000-0000-0000F7040000}"/>
    <cellStyle name="20% - Accent4 3 3 4 2 2" xfId="665" xr:uid="{00000000-0005-0000-0000-0000F8040000}"/>
    <cellStyle name="20% - Accent4 3 3 4 2 3" xfId="666" xr:uid="{00000000-0005-0000-0000-0000F9040000}"/>
    <cellStyle name="20% - Accent4 3 3 4 3" xfId="667" xr:uid="{00000000-0005-0000-0000-0000FA040000}"/>
    <cellStyle name="20% - Accent4 3 3 4 4" xfId="668" xr:uid="{00000000-0005-0000-0000-0000FB040000}"/>
    <cellStyle name="20% - Accent4 3 3 5" xfId="669" xr:uid="{00000000-0005-0000-0000-0000FC040000}"/>
    <cellStyle name="20% - Accent4 3 3 5 2" xfId="670" xr:uid="{00000000-0005-0000-0000-0000FD040000}"/>
    <cellStyle name="20% - Accent4 3 3 5 3" xfId="671" xr:uid="{00000000-0005-0000-0000-0000FE040000}"/>
    <cellStyle name="20% - Accent4 3 3 6" xfId="672" xr:uid="{00000000-0005-0000-0000-0000FF040000}"/>
    <cellStyle name="20% - Accent4 3 3 6 2" xfId="673" xr:uid="{00000000-0005-0000-0000-000000050000}"/>
    <cellStyle name="20% - Accent4 3 3 7" xfId="674" xr:uid="{00000000-0005-0000-0000-000001050000}"/>
    <cellStyle name="20% - Accent4 3 3 8" xfId="675" xr:uid="{00000000-0005-0000-0000-000002050000}"/>
    <cellStyle name="20% - Accent4 3 3 9" xfId="20135" xr:uid="{00000000-0005-0000-0000-000003050000}"/>
    <cellStyle name="20% - Accent4 3 4" xfId="20138" xr:uid="{00000000-0005-0000-0000-000004050000}"/>
    <cellStyle name="20% - Accent4 3 5" xfId="20139" xr:uid="{00000000-0005-0000-0000-000005050000}"/>
    <cellStyle name="20% - Accent4 3 6" xfId="20140" xr:uid="{00000000-0005-0000-0000-000006050000}"/>
    <cellStyle name="20% - Accent4 3 7" xfId="20131" xr:uid="{00000000-0005-0000-0000-000007050000}"/>
    <cellStyle name="20% - Accent4 3 8" xfId="38915" xr:uid="{00000000-0005-0000-0000-000008050000}"/>
    <cellStyle name="20% - Accent4 3_FLUX TEMPLATE - SAMPLE 5210 1720000_Rents Receivable (2)" xfId="676" xr:uid="{00000000-0005-0000-0000-000009050000}"/>
    <cellStyle name="20% - Accent4 30" xfId="20141" xr:uid="{00000000-0005-0000-0000-00000A050000}"/>
    <cellStyle name="20% - Accent4 30 2" xfId="38916" xr:uid="{00000000-0005-0000-0000-00000B050000}"/>
    <cellStyle name="20% - Accent4 31" xfId="20142" xr:uid="{00000000-0005-0000-0000-00000C050000}"/>
    <cellStyle name="20% - Accent4 31 2" xfId="38917" xr:uid="{00000000-0005-0000-0000-00000D050000}"/>
    <cellStyle name="20% - Accent4 32" xfId="40480" xr:uid="{00000000-0005-0000-0000-00000E050000}"/>
    <cellStyle name="20% - Accent4 4" xfId="677" xr:uid="{00000000-0005-0000-0000-00000F050000}"/>
    <cellStyle name="20% - Accent4 4 2" xfId="678" xr:uid="{00000000-0005-0000-0000-000010050000}"/>
    <cellStyle name="20% - Accent4 4 2 2" xfId="20144" xr:uid="{00000000-0005-0000-0000-000011050000}"/>
    <cellStyle name="20% - Accent4 4 2 3" xfId="20145" xr:uid="{00000000-0005-0000-0000-000012050000}"/>
    <cellStyle name="20% - Accent4 4 2 4" xfId="20143" xr:uid="{00000000-0005-0000-0000-000013050000}"/>
    <cellStyle name="20% - Accent4 4 3" xfId="679" xr:uid="{00000000-0005-0000-0000-000014050000}"/>
    <cellStyle name="20% - Accent4 4 3 2" xfId="680" xr:uid="{00000000-0005-0000-0000-000015050000}"/>
    <cellStyle name="20% - Accent4 4 3 2 2" xfId="681" xr:uid="{00000000-0005-0000-0000-000016050000}"/>
    <cellStyle name="20% - Accent4 4 3 2 2 2" xfId="682" xr:uid="{00000000-0005-0000-0000-000017050000}"/>
    <cellStyle name="20% - Accent4 4 3 2 2 2 2" xfId="683" xr:uid="{00000000-0005-0000-0000-000018050000}"/>
    <cellStyle name="20% - Accent4 4 3 2 2 2 3" xfId="684" xr:uid="{00000000-0005-0000-0000-000019050000}"/>
    <cellStyle name="20% - Accent4 4 3 2 2 3" xfId="685" xr:uid="{00000000-0005-0000-0000-00001A050000}"/>
    <cellStyle name="20% - Accent4 4 3 2 2 4" xfId="686" xr:uid="{00000000-0005-0000-0000-00001B050000}"/>
    <cellStyle name="20% - Accent4 4 3 2 3" xfId="687" xr:uid="{00000000-0005-0000-0000-00001C050000}"/>
    <cellStyle name="20% - Accent4 4 3 2 3 2" xfId="688" xr:uid="{00000000-0005-0000-0000-00001D050000}"/>
    <cellStyle name="20% - Accent4 4 3 2 3 3" xfId="689" xr:uid="{00000000-0005-0000-0000-00001E050000}"/>
    <cellStyle name="20% - Accent4 4 3 2 4" xfId="690" xr:uid="{00000000-0005-0000-0000-00001F050000}"/>
    <cellStyle name="20% - Accent4 4 3 2 4 2" xfId="691" xr:uid="{00000000-0005-0000-0000-000020050000}"/>
    <cellStyle name="20% - Accent4 4 3 2 5" xfId="692" xr:uid="{00000000-0005-0000-0000-000021050000}"/>
    <cellStyle name="20% - Accent4 4 3 2 6" xfId="693" xr:uid="{00000000-0005-0000-0000-000022050000}"/>
    <cellStyle name="20% - Accent4 4 3 2 7" xfId="20147" xr:uid="{00000000-0005-0000-0000-000023050000}"/>
    <cellStyle name="20% - Accent4 4 3 3" xfId="694" xr:uid="{00000000-0005-0000-0000-000024050000}"/>
    <cellStyle name="20% - Accent4 4 3 3 2" xfId="695" xr:uid="{00000000-0005-0000-0000-000025050000}"/>
    <cellStyle name="20% - Accent4 4 3 3 2 2" xfId="696" xr:uid="{00000000-0005-0000-0000-000026050000}"/>
    <cellStyle name="20% - Accent4 4 3 3 2 2 2" xfId="697" xr:uid="{00000000-0005-0000-0000-000027050000}"/>
    <cellStyle name="20% - Accent4 4 3 3 2 2 3" xfId="698" xr:uid="{00000000-0005-0000-0000-000028050000}"/>
    <cellStyle name="20% - Accent4 4 3 3 2 3" xfId="699" xr:uid="{00000000-0005-0000-0000-000029050000}"/>
    <cellStyle name="20% - Accent4 4 3 3 2 4" xfId="700" xr:uid="{00000000-0005-0000-0000-00002A050000}"/>
    <cellStyle name="20% - Accent4 4 3 3 3" xfId="701" xr:uid="{00000000-0005-0000-0000-00002B050000}"/>
    <cellStyle name="20% - Accent4 4 3 3 3 2" xfId="702" xr:uid="{00000000-0005-0000-0000-00002C050000}"/>
    <cellStyle name="20% - Accent4 4 3 3 3 3" xfId="703" xr:uid="{00000000-0005-0000-0000-00002D050000}"/>
    <cellStyle name="20% - Accent4 4 3 3 4" xfId="704" xr:uid="{00000000-0005-0000-0000-00002E050000}"/>
    <cellStyle name="20% - Accent4 4 3 3 4 2" xfId="705" xr:uid="{00000000-0005-0000-0000-00002F050000}"/>
    <cellStyle name="20% - Accent4 4 3 3 5" xfId="706" xr:uid="{00000000-0005-0000-0000-000030050000}"/>
    <cellStyle name="20% - Accent4 4 3 3 6" xfId="707" xr:uid="{00000000-0005-0000-0000-000031050000}"/>
    <cellStyle name="20% - Accent4 4 3 3 7" xfId="20148" xr:uid="{00000000-0005-0000-0000-000032050000}"/>
    <cellStyle name="20% - Accent4 4 3 4" xfId="708" xr:uid="{00000000-0005-0000-0000-000033050000}"/>
    <cellStyle name="20% - Accent4 4 3 4 2" xfId="709" xr:uid="{00000000-0005-0000-0000-000034050000}"/>
    <cellStyle name="20% - Accent4 4 3 4 2 2" xfId="710" xr:uid="{00000000-0005-0000-0000-000035050000}"/>
    <cellStyle name="20% - Accent4 4 3 4 2 3" xfId="711" xr:uid="{00000000-0005-0000-0000-000036050000}"/>
    <cellStyle name="20% - Accent4 4 3 4 3" xfId="712" xr:uid="{00000000-0005-0000-0000-000037050000}"/>
    <cellStyle name="20% - Accent4 4 3 4 4" xfId="713" xr:uid="{00000000-0005-0000-0000-000038050000}"/>
    <cellStyle name="20% - Accent4 4 3 5" xfId="714" xr:uid="{00000000-0005-0000-0000-000039050000}"/>
    <cellStyle name="20% - Accent4 4 3 5 2" xfId="715" xr:uid="{00000000-0005-0000-0000-00003A050000}"/>
    <cellStyle name="20% - Accent4 4 3 5 3" xfId="716" xr:uid="{00000000-0005-0000-0000-00003B050000}"/>
    <cellStyle name="20% - Accent4 4 3 6" xfId="717" xr:uid="{00000000-0005-0000-0000-00003C050000}"/>
    <cellStyle name="20% - Accent4 4 3 6 2" xfId="718" xr:uid="{00000000-0005-0000-0000-00003D050000}"/>
    <cellStyle name="20% - Accent4 4 3 7" xfId="719" xr:uid="{00000000-0005-0000-0000-00003E050000}"/>
    <cellStyle name="20% - Accent4 4 3 8" xfId="720" xr:uid="{00000000-0005-0000-0000-00003F050000}"/>
    <cellStyle name="20% - Accent4 4 3 9" xfId="20146" xr:uid="{00000000-0005-0000-0000-000040050000}"/>
    <cellStyle name="20% - Accent4 4 4" xfId="17935" xr:uid="{00000000-0005-0000-0000-000041050000}"/>
    <cellStyle name="20% - Accent4 4 5" xfId="20149" xr:uid="{00000000-0005-0000-0000-000042050000}"/>
    <cellStyle name="20% - Accent4 4 6" xfId="20150" xr:uid="{00000000-0005-0000-0000-000043050000}"/>
    <cellStyle name="20% - Accent4 4 7" xfId="20151" xr:uid="{00000000-0005-0000-0000-000044050000}"/>
    <cellStyle name="20% - Accent4 4 7 2" xfId="38918" xr:uid="{00000000-0005-0000-0000-000045050000}"/>
    <cellStyle name="20% - Accent4 4_FLUX TEMPLATE - SAMPLE 5210 1720000_Rents Receivable (2)" xfId="721" xr:uid="{00000000-0005-0000-0000-000046050000}"/>
    <cellStyle name="20% - Accent4 5" xfId="722" xr:uid="{00000000-0005-0000-0000-000047050000}"/>
    <cellStyle name="20% - Accent4 5 2" xfId="723" xr:uid="{00000000-0005-0000-0000-000048050000}"/>
    <cellStyle name="20% - Accent4 5 2 2" xfId="20154" xr:uid="{00000000-0005-0000-0000-000049050000}"/>
    <cellStyle name="20% - Accent4 5 2 3" xfId="20155" xr:uid="{00000000-0005-0000-0000-00004A050000}"/>
    <cellStyle name="20% - Accent4 5 2 4" xfId="20153" xr:uid="{00000000-0005-0000-0000-00004B050000}"/>
    <cellStyle name="20% - Accent4 5 3" xfId="724" xr:uid="{00000000-0005-0000-0000-00004C050000}"/>
    <cellStyle name="20% - Accent4 5 3 2" xfId="725" xr:uid="{00000000-0005-0000-0000-00004D050000}"/>
    <cellStyle name="20% - Accent4 5 3 2 2" xfId="726" xr:uid="{00000000-0005-0000-0000-00004E050000}"/>
    <cellStyle name="20% - Accent4 5 3 2 2 2" xfId="727" xr:uid="{00000000-0005-0000-0000-00004F050000}"/>
    <cellStyle name="20% - Accent4 5 3 2 2 2 2" xfId="728" xr:uid="{00000000-0005-0000-0000-000050050000}"/>
    <cellStyle name="20% - Accent4 5 3 2 2 2 3" xfId="729" xr:uid="{00000000-0005-0000-0000-000051050000}"/>
    <cellStyle name="20% - Accent4 5 3 2 2 3" xfId="730" xr:uid="{00000000-0005-0000-0000-000052050000}"/>
    <cellStyle name="20% - Accent4 5 3 2 2 4" xfId="731" xr:uid="{00000000-0005-0000-0000-000053050000}"/>
    <cellStyle name="20% - Accent4 5 3 2 3" xfId="732" xr:uid="{00000000-0005-0000-0000-000054050000}"/>
    <cellStyle name="20% - Accent4 5 3 2 3 2" xfId="733" xr:uid="{00000000-0005-0000-0000-000055050000}"/>
    <cellStyle name="20% - Accent4 5 3 2 3 3" xfId="734" xr:uid="{00000000-0005-0000-0000-000056050000}"/>
    <cellStyle name="20% - Accent4 5 3 2 4" xfId="735" xr:uid="{00000000-0005-0000-0000-000057050000}"/>
    <cellStyle name="20% - Accent4 5 3 2 4 2" xfId="736" xr:uid="{00000000-0005-0000-0000-000058050000}"/>
    <cellStyle name="20% - Accent4 5 3 2 5" xfId="737" xr:uid="{00000000-0005-0000-0000-000059050000}"/>
    <cellStyle name="20% - Accent4 5 3 2 6" xfId="738" xr:uid="{00000000-0005-0000-0000-00005A050000}"/>
    <cellStyle name="20% - Accent4 5 3 2 7" xfId="20157" xr:uid="{00000000-0005-0000-0000-00005B050000}"/>
    <cellStyle name="20% - Accent4 5 3 3" xfId="739" xr:uid="{00000000-0005-0000-0000-00005C050000}"/>
    <cellStyle name="20% - Accent4 5 3 3 2" xfId="740" xr:uid="{00000000-0005-0000-0000-00005D050000}"/>
    <cellStyle name="20% - Accent4 5 3 3 2 2" xfId="741" xr:uid="{00000000-0005-0000-0000-00005E050000}"/>
    <cellStyle name="20% - Accent4 5 3 3 2 2 2" xfId="742" xr:uid="{00000000-0005-0000-0000-00005F050000}"/>
    <cellStyle name="20% - Accent4 5 3 3 2 2 3" xfId="743" xr:uid="{00000000-0005-0000-0000-000060050000}"/>
    <cellStyle name="20% - Accent4 5 3 3 2 3" xfId="744" xr:uid="{00000000-0005-0000-0000-000061050000}"/>
    <cellStyle name="20% - Accent4 5 3 3 2 4" xfId="745" xr:uid="{00000000-0005-0000-0000-000062050000}"/>
    <cellStyle name="20% - Accent4 5 3 3 3" xfId="746" xr:uid="{00000000-0005-0000-0000-000063050000}"/>
    <cellStyle name="20% - Accent4 5 3 3 3 2" xfId="747" xr:uid="{00000000-0005-0000-0000-000064050000}"/>
    <cellStyle name="20% - Accent4 5 3 3 3 3" xfId="748" xr:uid="{00000000-0005-0000-0000-000065050000}"/>
    <cellStyle name="20% - Accent4 5 3 3 4" xfId="749" xr:uid="{00000000-0005-0000-0000-000066050000}"/>
    <cellStyle name="20% - Accent4 5 3 3 4 2" xfId="750" xr:uid="{00000000-0005-0000-0000-000067050000}"/>
    <cellStyle name="20% - Accent4 5 3 3 5" xfId="751" xr:uid="{00000000-0005-0000-0000-000068050000}"/>
    <cellStyle name="20% - Accent4 5 3 3 6" xfId="752" xr:uid="{00000000-0005-0000-0000-000069050000}"/>
    <cellStyle name="20% - Accent4 5 3 3 7" xfId="20158" xr:uid="{00000000-0005-0000-0000-00006A050000}"/>
    <cellStyle name="20% - Accent4 5 3 4" xfId="753" xr:uid="{00000000-0005-0000-0000-00006B050000}"/>
    <cellStyle name="20% - Accent4 5 3 4 2" xfId="754" xr:uid="{00000000-0005-0000-0000-00006C050000}"/>
    <cellStyle name="20% - Accent4 5 3 4 2 2" xfId="755" xr:uid="{00000000-0005-0000-0000-00006D050000}"/>
    <cellStyle name="20% - Accent4 5 3 4 2 3" xfId="756" xr:uid="{00000000-0005-0000-0000-00006E050000}"/>
    <cellStyle name="20% - Accent4 5 3 4 3" xfId="757" xr:uid="{00000000-0005-0000-0000-00006F050000}"/>
    <cellStyle name="20% - Accent4 5 3 4 4" xfId="758" xr:uid="{00000000-0005-0000-0000-000070050000}"/>
    <cellStyle name="20% - Accent4 5 3 5" xfId="759" xr:uid="{00000000-0005-0000-0000-000071050000}"/>
    <cellStyle name="20% - Accent4 5 3 5 2" xfId="760" xr:uid="{00000000-0005-0000-0000-000072050000}"/>
    <cellStyle name="20% - Accent4 5 3 5 3" xfId="761" xr:uid="{00000000-0005-0000-0000-000073050000}"/>
    <cellStyle name="20% - Accent4 5 3 6" xfId="762" xr:uid="{00000000-0005-0000-0000-000074050000}"/>
    <cellStyle name="20% - Accent4 5 3 6 2" xfId="763" xr:uid="{00000000-0005-0000-0000-000075050000}"/>
    <cellStyle name="20% - Accent4 5 3 7" xfId="764" xr:uid="{00000000-0005-0000-0000-000076050000}"/>
    <cellStyle name="20% - Accent4 5 3 8" xfId="765" xr:uid="{00000000-0005-0000-0000-000077050000}"/>
    <cellStyle name="20% - Accent4 5 3 9" xfId="20156" xr:uid="{00000000-0005-0000-0000-000078050000}"/>
    <cellStyle name="20% - Accent4 5 4" xfId="17936" xr:uid="{00000000-0005-0000-0000-000079050000}"/>
    <cellStyle name="20% - Accent4 5 4 2" xfId="20159" xr:uid="{00000000-0005-0000-0000-00007A050000}"/>
    <cellStyle name="20% - Accent4 5 5" xfId="19598" xr:uid="{00000000-0005-0000-0000-00007B050000}"/>
    <cellStyle name="20% - Accent4 5 5 2" xfId="20160" xr:uid="{00000000-0005-0000-0000-00007C050000}"/>
    <cellStyle name="20% - Accent4 5 6" xfId="20161" xr:uid="{00000000-0005-0000-0000-00007D050000}"/>
    <cellStyle name="20% - Accent4 5 7" xfId="20152" xr:uid="{00000000-0005-0000-0000-00007E050000}"/>
    <cellStyle name="20% - Accent4 5_FLUX TEMPLATE - SAMPLE 5210 1720000_Rents Receivable (2)" xfId="766" xr:uid="{00000000-0005-0000-0000-00007F050000}"/>
    <cellStyle name="20% - Accent4 6" xfId="767" xr:uid="{00000000-0005-0000-0000-000080050000}"/>
    <cellStyle name="20% - Accent4 6 2" xfId="20162" xr:uid="{00000000-0005-0000-0000-000081050000}"/>
    <cellStyle name="20% - Accent4 6 2 2" xfId="20163" xr:uid="{00000000-0005-0000-0000-000082050000}"/>
    <cellStyle name="20% - Accent4 6 2 3" xfId="20164" xr:uid="{00000000-0005-0000-0000-000083050000}"/>
    <cellStyle name="20% - Accent4 6 3" xfId="20165" xr:uid="{00000000-0005-0000-0000-000084050000}"/>
    <cellStyle name="20% - Accent4 6 3 2" xfId="20166" xr:uid="{00000000-0005-0000-0000-000085050000}"/>
    <cellStyle name="20% - Accent4 6 3 3" xfId="20167" xr:uid="{00000000-0005-0000-0000-000086050000}"/>
    <cellStyle name="20% - Accent4 6 4" xfId="20168" xr:uid="{00000000-0005-0000-0000-000087050000}"/>
    <cellStyle name="20% - Accent4 6 5" xfId="20169" xr:uid="{00000000-0005-0000-0000-000088050000}"/>
    <cellStyle name="20% - Accent4 6 6" xfId="20170" xr:uid="{00000000-0005-0000-0000-000089050000}"/>
    <cellStyle name="20% - Accent4 6_Income Statement " xfId="20171" xr:uid="{00000000-0005-0000-0000-00008A050000}"/>
    <cellStyle name="20% - Accent4 7" xfId="768" xr:uid="{00000000-0005-0000-0000-00008B050000}"/>
    <cellStyle name="20% - Accent4 7 2" xfId="769" xr:uid="{00000000-0005-0000-0000-00008C050000}"/>
    <cellStyle name="20% - Accent4 7 2 2" xfId="770" xr:uid="{00000000-0005-0000-0000-00008D050000}"/>
    <cellStyle name="20% - Accent4 7 2 2 2" xfId="771" xr:uid="{00000000-0005-0000-0000-00008E050000}"/>
    <cellStyle name="20% - Accent4 7 2 2 2 2" xfId="772" xr:uid="{00000000-0005-0000-0000-00008F050000}"/>
    <cellStyle name="20% - Accent4 7 2 2 2 3" xfId="773" xr:uid="{00000000-0005-0000-0000-000090050000}"/>
    <cellStyle name="20% - Accent4 7 2 2 3" xfId="774" xr:uid="{00000000-0005-0000-0000-000091050000}"/>
    <cellStyle name="20% - Accent4 7 2 2 4" xfId="775" xr:uid="{00000000-0005-0000-0000-000092050000}"/>
    <cellStyle name="20% - Accent4 7 2 2 5" xfId="20173" xr:uid="{00000000-0005-0000-0000-000093050000}"/>
    <cellStyle name="20% - Accent4 7 2 3" xfId="776" xr:uid="{00000000-0005-0000-0000-000094050000}"/>
    <cellStyle name="20% - Accent4 7 2 3 2" xfId="777" xr:uid="{00000000-0005-0000-0000-000095050000}"/>
    <cellStyle name="20% - Accent4 7 2 3 3" xfId="778" xr:uid="{00000000-0005-0000-0000-000096050000}"/>
    <cellStyle name="20% - Accent4 7 2 3 4" xfId="20174" xr:uid="{00000000-0005-0000-0000-000097050000}"/>
    <cellStyle name="20% - Accent4 7 2 4" xfId="779" xr:uid="{00000000-0005-0000-0000-000098050000}"/>
    <cellStyle name="20% - Accent4 7 2 4 2" xfId="780" xr:uid="{00000000-0005-0000-0000-000099050000}"/>
    <cellStyle name="20% - Accent4 7 2 5" xfId="781" xr:uid="{00000000-0005-0000-0000-00009A050000}"/>
    <cellStyle name="20% - Accent4 7 2 6" xfId="782" xr:uid="{00000000-0005-0000-0000-00009B050000}"/>
    <cellStyle name="20% - Accent4 7 2 7" xfId="20172" xr:uid="{00000000-0005-0000-0000-00009C050000}"/>
    <cellStyle name="20% - Accent4 7 3" xfId="783" xr:uid="{00000000-0005-0000-0000-00009D050000}"/>
    <cellStyle name="20% - Accent4 7 3 2" xfId="784" xr:uid="{00000000-0005-0000-0000-00009E050000}"/>
    <cellStyle name="20% - Accent4 7 3 2 2" xfId="785" xr:uid="{00000000-0005-0000-0000-00009F050000}"/>
    <cellStyle name="20% - Accent4 7 3 2 2 2" xfId="786" xr:uid="{00000000-0005-0000-0000-0000A0050000}"/>
    <cellStyle name="20% - Accent4 7 3 2 2 3" xfId="787" xr:uid="{00000000-0005-0000-0000-0000A1050000}"/>
    <cellStyle name="20% - Accent4 7 3 2 3" xfId="788" xr:uid="{00000000-0005-0000-0000-0000A2050000}"/>
    <cellStyle name="20% - Accent4 7 3 2 4" xfId="789" xr:uid="{00000000-0005-0000-0000-0000A3050000}"/>
    <cellStyle name="20% - Accent4 7 3 2 5" xfId="20176" xr:uid="{00000000-0005-0000-0000-0000A4050000}"/>
    <cellStyle name="20% - Accent4 7 3 3" xfId="790" xr:uid="{00000000-0005-0000-0000-0000A5050000}"/>
    <cellStyle name="20% - Accent4 7 3 3 2" xfId="791" xr:uid="{00000000-0005-0000-0000-0000A6050000}"/>
    <cellStyle name="20% - Accent4 7 3 3 3" xfId="792" xr:uid="{00000000-0005-0000-0000-0000A7050000}"/>
    <cellStyle name="20% - Accent4 7 3 3 4" xfId="20177" xr:uid="{00000000-0005-0000-0000-0000A8050000}"/>
    <cellStyle name="20% - Accent4 7 3 4" xfId="793" xr:uid="{00000000-0005-0000-0000-0000A9050000}"/>
    <cellStyle name="20% - Accent4 7 3 4 2" xfId="794" xr:uid="{00000000-0005-0000-0000-0000AA050000}"/>
    <cellStyle name="20% - Accent4 7 3 5" xfId="795" xr:uid="{00000000-0005-0000-0000-0000AB050000}"/>
    <cellStyle name="20% - Accent4 7 3 6" xfId="796" xr:uid="{00000000-0005-0000-0000-0000AC050000}"/>
    <cellStyle name="20% - Accent4 7 3 7" xfId="20175" xr:uid="{00000000-0005-0000-0000-0000AD050000}"/>
    <cellStyle name="20% - Accent4 7 4" xfId="797" xr:uid="{00000000-0005-0000-0000-0000AE050000}"/>
    <cellStyle name="20% - Accent4 7 4 2" xfId="798" xr:uid="{00000000-0005-0000-0000-0000AF050000}"/>
    <cellStyle name="20% - Accent4 7 4 2 2" xfId="799" xr:uid="{00000000-0005-0000-0000-0000B0050000}"/>
    <cellStyle name="20% - Accent4 7 4 2 3" xfId="800" xr:uid="{00000000-0005-0000-0000-0000B1050000}"/>
    <cellStyle name="20% - Accent4 7 4 3" xfId="801" xr:uid="{00000000-0005-0000-0000-0000B2050000}"/>
    <cellStyle name="20% - Accent4 7 4 4" xfId="802" xr:uid="{00000000-0005-0000-0000-0000B3050000}"/>
    <cellStyle name="20% - Accent4 7 4 5" xfId="20178" xr:uid="{00000000-0005-0000-0000-0000B4050000}"/>
    <cellStyle name="20% - Accent4 7 5" xfId="803" xr:uid="{00000000-0005-0000-0000-0000B5050000}"/>
    <cellStyle name="20% - Accent4 7 5 2" xfId="804" xr:uid="{00000000-0005-0000-0000-0000B6050000}"/>
    <cellStyle name="20% - Accent4 7 5 3" xfId="805" xr:uid="{00000000-0005-0000-0000-0000B7050000}"/>
    <cellStyle name="20% - Accent4 7 5 4" xfId="20179" xr:uid="{00000000-0005-0000-0000-0000B8050000}"/>
    <cellStyle name="20% - Accent4 7 6" xfId="806" xr:uid="{00000000-0005-0000-0000-0000B9050000}"/>
    <cellStyle name="20% - Accent4 7 6 2" xfId="807" xr:uid="{00000000-0005-0000-0000-0000BA050000}"/>
    <cellStyle name="20% - Accent4 7 6 3" xfId="20180" xr:uid="{00000000-0005-0000-0000-0000BB050000}"/>
    <cellStyle name="20% - Accent4 7 7" xfId="808" xr:uid="{00000000-0005-0000-0000-0000BC050000}"/>
    <cellStyle name="20% - Accent4 7 8" xfId="809" xr:uid="{00000000-0005-0000-0000-0000BD050000}"/>
    <cellStyle name="20% - Accent4 7 9" xfId="17937" xr:uid="{00000000-0005-0000-0000-0000BE050000}"/>
    <cellStyle name="20% - Accent4 7_Income Statement " xfId="20181" xr:uid="{00000000-0005-0000-0000-0000BF050000}"/>
    <cellStyle name="20% - Accent4 8" xfId="17938" xr:uid="{00000000-0005-0000-0000-0000C0050000}"/>
    <cellStyle name="20% - Accent4 8 2" xfId="20182" xr:uid="{00000000-0005-0000-0000-0000C1050000}"/>
    <cellStyle name="20% - Accent4 8 2 2" xfId="20183" xr:uid="{00000000-0005-0000-0000-0000C2050000}"/>
    <cellStyle name="20% - Accent4 8 2 3" xfId="20184" xr:uid="{00000000-0005-0000-0000-0000C3050000}"/>
    <cellStyle name="20% - Accent4 8 3" xfId="20185" xr:uid="{00000000-0005-0000-0000-0000C4050000}"/>
    <cellStyle name="20% - Accent4 8 3 2" xfId="20186" xr:uid="{00000000-0005-0000-0000-0000C5050000}"/>
    <cellStyle name="20% - Accent4 8 3 3" xfId="20187" xr:uid="{00000000-0005-0000-0000-0000C6050000}"/>
    <cellStyle name="20% - Accent4 8 4" xfId="20188" xr:uid="{00000000-0005-0000-0000-0000C7050000}"/>
    <cellStyle name="20% - Accent4 8 5" xfId="20189" xr:uid="{00000000-0005-0000-0000-0000C8050000}"/>
    <cellStyle name="20% - Accent4 8 6" xfId="20190" xr:uid="{00000000-0005-0000-0000-0000C9050000}"/>
    <cellStyle name="20% - Accent4 8_Income Statement " xfId="20191" xr:uid="{00000000-0005-0000-0000-0000CA050000}"/>
    <cellStyle name="20% - Accent4 9" xfId="17939" xr:uid="{00000000-0005-0000-0000-0000CB050000}"/>
    <cellStyle name="20% - Accent4 9 2" xfId="20192" xr:uid="{00000000-0005-0000-0000-0000CC050000}"/>
    <cellStyle name="20% - Accent4 9 2 2" xfId="20193" xr:uid="{00000000-0005-0000-0000-0000CD050000}"/>
    <cellStyle name="20% - Accent4 9 2 3" xfId="20194" xr:uid="{00000000-0005-0000-0000-0000CE050000}"/>
    <cellStyle name="20% - Accent4 9 3" xfId="20195" xr:uid="{00000000-0005-0000-0000-0000CF050000}"/>
    <cellStyle name="20% - Accent4 9 3 2" xfId="20196" xr:uid="{00000000-0005-0000-0000-0000D0050000}"/>
    <cellStyle name="20% - Accent4 9 3 3" xfId="20197" xr:uid="{00000000-0005-0000-0000-0000D1050000}"/>
    <cellStyle name="20% - Accent4 9 4" xfId="20198" xr:uid="{00000000-0005-0000-0000-0000D2050000}"/>
    <cellStyle name="20% - Accent4 9 5" xfId="20199" xr:uid="{00000000-0005-0000-0000-0000D3050000}"/>
    <cellStyle name="20% - Accent4 9 6" xfId="20200" xr:uid="{00000000-0005-0000-0000-0000D4050000}"/>
    <cellStyle name="20% - Accent4 9_Income Statement " xfId="20201" xr:uid="{00000000-0005-0000-0000-0000D5050000}"/>
    <cellStyle name="20% - Accent5" xfId="39038" builtinId="46" customBuiltin="1"/>
    <cellStyle name="20% - Accent5 10" xfId="17940" xr:uid="{00000000-0005-0000-0000-0000D7050000}"/>
    <cellStyle name="20% - Accent5 10 2" xfId="20202" xr:uid="{00000000-0005-0000-0000-0000D8050000}"/>
    <cellStyle name="20% - Accent5 10 2 2" xfId="20203" xr:uid="{00000000-0005-0000-0000-0000D9050000}"/>
    <cellStyle name="20% - Accent5 10 2 3" xfId="20204" xr:uid="{00000000-0005-0000-0000-0000DA050000}"/>
    <cellStyle name="20% - Accent5 10 3" xfId="20205" xr:uid="{00000000-0005-0000-0000-0000DB050000}"/>
    <cellStyle name="20% - Accent5 10 3 2" xfId="20206" xr:uid="{00000000-0005-0000-0000-0000DC050000}"/>
    <cellStyle name="20% - Accent5 10 3 3" xfId="20207" xr:uid="{00000000-0005-0000-0000-0000DD050000}"/>
    <cellStyle name="20% - Accent5 10 4" xfId="20208" xr:uid="{00000000-0005-0000-0000-0000DE050000}"/>
    <cellStyle name="20% - Accent5 10 5" xfId="20209" xr:uid="{00000000-0005-0000-0000-0000DF050000}"/>
    <cellStyle name="20% - Accent5 10 6" xfId="20210" xr:uid="{00000000-0005-0000-0000-0000E0050000}"/>
    <cellStyle name="20% - Accent5 10_Income Statement " xfId="20211" xr:uid="{00000000-0005-0000-0000-0000E1050000}"/>
    <cellStyle name="20% - Accent5 11" xfId="20212" xr:uid="{00000000-0005-0000-0000-0000E2050000}"/>
    <cellStyle name="20% - Accent5 11 2" xfId="20213" xr:uid="{00000000-0005-0000-0000-0000E3050000}"/>
    <cellStyle name="20% - Accent5 11 3" xfId="20214" xr:uid="{00000000-0005-0000-0000-0000E4050000}"/>
    <cellStyle name="20% - Accent5 12" xfId="20215" xr:uid="{00000000-0005-0000-0000-0000E5050000}"/>
    <cellStyle name="20% - Accent5 13" xfId="20216" xr:uid="{00000000-0005-0000-0000-0000E6050000}"/>
    <cellStyle name="20% - Accent5 14" xfId="20217" xr:uid="{00000000-0005-0000-0000-0000E7050000}"/>
    <cellStyle name="20% - Accent5 15" xfId="20218" xr:uid="{00000000-0005-0000-0000-0000E8050000}"/>
    <cellStyle name="20% - Accent5 16" xfId="20219" xr:uid="{00000000-0005-0000-0000-0000E9050000}"/>
    <cellStyle name="20% - Accent5 17" xfId="20220" xr:uid="{00000000-0005-0000-0000-0000EA050000}"/>
    <cellStyle name="20% - Accent5 18" xfId="20221" xr:uid="{00000000-0005-0000-0000-0000EB050000}"/>
    <cellStyle name="20% - Accent5 19" xfId="20222" xr:uid="{00000000-0005-0000-0000-0000EC050000}"/>
    <cellStyle name="20% - Accent5 2" xfId="810" xr:uid="{00000000-0005-0000-0000-0000ED050000}"/>
    <cellStyle name="20% - Accent5 2 2" xfId="811" xr:uid="{00000000-0005-0000-0000-0000EE050000}"/>
    <cellStyle name="20% - Accent5 2 2 2" xfId="20224" xr:uid="{00000000-0005-0000-0000-0000EF050000}"/>
    <cellStyle name="20% - Accent5 2 2 2 2" xfId="39097" xr:uid="{00000000-0005-0000-0000-0000F0050000}"/>
    <cellStyle name="20% - Accent5 2 2 3" xfId="20225" xr:uid="{00000000-0005-0000-0000-0000F1050000}"/>
    <cellStyle name="20% - Accent5 2 2 3 2" xfId="39098" xr:uid="{00000000-0005-0000-0000-0000F2050000}"/>
    <cellStyle name="20% - Accent5 2 2 4" xfId="39096" xr:uid="{00000000-0005-0000-0000-0000F3050000}"/>
    <cellStyle name="20% - Accent5 2 3" xfId="812" xr:uid="{00000000-0005-0000-0000-0000F4050000}"/>
    <cellStyle name="20% - Accent5 2 3 2" xfId="20227" xr:uid="{00000000-0005-0000-0000-0000F5050000}"/>
    <cellStyle name="20% - Accent5 2 3 3" xfId="20228" xr:uid="{00000000-0005-0000-0000-0000F6050000}"/>
    <cellStyle name="20% - Accent5 2 3 4" xfId="20226" xr:uid="{00000000-0005-0000-0000-0000F7050000}"/>
    <cellStyle name="20% - Accent5 2 3 5" xfId="39099" xr:uid="{00000000-0005-0000-0000-0000F8050000}"/>
    <cellStyle name="20% - Accent5 2 4" xfId="20229" xr:uid="{00000000-0005-0000-0000-0000F9050000}"/>
    <cellStyle name="20% - Accent5 2 4 2" xfId="20230" xr:uid="{00000000-0005-0000-0000-0000FA050000}"/>
    <cellStyle name="20% - Accent5 2 4 3" xfId="20231" xr:uid="{00000000-0005-0000-0000-0000FB050000}"/>
    <cellStyle name="20% - Accent5 2 4 4" xfId="39100" xr:uid="{00000000-0005-0000-0000-0000FC050000}"/>
    <cellStyle name="20% - Accent5 2 5" xfId="20232" xr:uid="{00000000-0005-0000-0000-0000FD050000}"/>
    <cellStyle name="20% - Accent5 2 5 2" xfId="39101" xr:uid="{00000000-0005-0000-0000-0000FE050000}"/>
    <cellStyle name="20% - Accent5 2 6" xfId="20233" xr:uid="{00000000-0005-0000-0000-0000FF050000}"/>
    <cellStyle name="20% - Accent5 2 7" xfId="20234" xr:uid="{00000000-0005-0000-0000-000000060000}"/>
    <cellStyle name="20% - Accent5 2 8" xfId="20223" xr:uid="{00000000-0005-0000-0000-000001060000}"/>
    <cellStyle name="20% - Accent5 2 9" xfId="38919" xr:uid="{00000000-0005-0000-0000-000002060000}"/>
    <cellStyle name="20% - Accent5 2_219 FERC 2010" xfId="17941" xr:uid="{00000000-0005-0000-0000-000003060000}"/>
    <cellStyle name="20% - Accent5 20" xfId="20235" xr:uid="{00000000-0005-0000-0000-000004060000}"/>
    <cellStyle name="20% - Accent5 21" xfId="20236" xr:uid="{00000000-0005-0000-0000-000005060000}"/>
    <cellStyle name="20% - Accent5 22" xfId="20237" xr:uid="{00000000-0005-0000-0000-000006060000}"/>
    <cellStyle name="20% - Accent5 23" xfId="20238" xr:uid="{00000000-0005-0000-0000-000007060000}"/>
    <cellStyle name="20% - Accent5 24" xfId="20239" xr:uid="{00000000-0005-0000-0000-000008060000}"/>
    <cellStyle name="20% - Accent5 25" xfId="20240" xr:uid="{00000000-0005-0000-0000-000009060000}"/>
    <cellStyle name="20% - Accent5 26" xfId="20241" xr:uid="{00000000-0005-0000-0000-00000A060000}"/>
    <cellStyle name="20% - Accent5 27" xfId="20242" xr:uid="{00000000-0005-0000-0000-00000B060000}"/>
    <cellStyle name="20% - Accent5 28" xfId="20243" xr:uid="{00000000-0005-0000-0000-00000C060000}"/>
    <cellStyle name="20% - Accent5 28 2" xfId="38920" xr:uid="{00000000-0005-0000-0000-00000D060000}"/>
    <cellStyle name="20% - Accent5 29" xfId="20244" xr:uid="{00000000-0005-0000-0000-00000E060000}"/>
    <cellStyle name="20% - Accent5 29 2" xfId="38921" xr:uid="{00000000-0005-0000-0000-00000F060000}"/>
    <cellStyle name="20% - Accent5 3" xfId="813" xr:uid="{00000000-0005-0000-0000-000010060000}"/>
    <cellStyle name="20% - Accent5 3 2" xfId="814" xr:uid="{00000000-0005-0000-0000-000011060000}"/>
    <cellStyle name="20% - Accent5 3 2 10" xfId="39102" xr:uid="{00000000-0005-0000-0000-000012060000}"/>
    <cellStyle name="20% - Accent5 3 2 2" xfId="815" xr:uid="{00000000-0005-0000-0000-000013060000}"/>
    <cellStyle name="20% - Accent5 3 2 2 2" xfId="816" xr:uid="{00000000-0005-0000-0000-000014060000}"/>
    <cellStyle name="20% - Accent5 3 2 2 2 2" xfId="817" xr:uid="{00000000-0005-0000-0000-000015060000}"/>
    <cellStyle name="20% - Accent5 3 2 2 2 2 2" xfId="818" xr:uid="{00000000-0005-0000-0000-000016060000}"/>
    <cellStyle name="20% - Accent5 3 2 2 2 2 3" xfId="819" xr:uid="{00000000-0005-0000-0000-000017060000}"/>
    <cellStyle name="20% - Accent5 3 2 2 2 3" xfId="820" xr:uid="{00000000-0005-0000-0000-000018060000}"/>
    <cellStyle name="20% - Accent5 3 2 2 2 4" xfId="821" xr:uid="{00000000-0005-0000-0000-000019060000}"/>
    <cellStyle name="20% - Accent5 3 2 2 3" xfId="822" xr:uid="{00000000-0005-0000-0000-00001A060000}"/>
    <cellStyle name="20% - Accent5 3 2 2 3 2" xfId="823" xr:uid="{00000000-0005-0000-0000-00001B060000}"/>
    <cellStyle name="20% - Accent5 3 2 2 3 3" xfId="824" xr:uid="{00000000-0005-0000-0000-00001C060000}"/>
    <cellStyle name="20% - Accent5 3 2 2 4" xfId="825" xr:uid="{00000000-0005-0000-0000-00001D060000}"/>
    <cellStyle name="20% - Accent5 3 2 2 4 2" xfId="826" xr:uid="{00000000-0005-0000-0000-00001E060000}"/>
    <cellStyle name="20% - Accent5 3 2 2 5" xfId="827" xr:uid="{00000000-0005-0000-0000-00001F060000}"/>
    <cellStyle name="20% - Accent5 3 2 2 6" xfId="828" xr:uid="{00000000-0005-0000-0000-000020060000}"/>
    <cellStyle name="20% - Accent5 3 2 2 7" xfId="20247" xr:uid="{00000000-0005-0000-0000-000021060000}"/>
    <cellStyle name="20% - Accent5 3 2 3" xfId="829" xr:uid="{00000000-0005-0000-0000-000022060000}"/>
    <cellStyle name="20% - Accent5 3 2 3 2" xfId="830" xr:uid="{00000000-0005-0000-0000-000023060000}"/>
    <cellStyle name="20% - Accent5 3 2 3 2 2" xfId="831" xr:uid="{00000000-0005-0000-0000-000024060000}"/>
    <cellStyle name="20% - Accent5 3 2 3 2 2 2" xfId="832" xr:uid="{00000000-0005-0000-0000-000025060000}"/>
    <cellStyle name="20% - Accent5 3 2 3 2 2 3" xfId="833" xr:uid="{00000000-0005-0000-0000-000026060000}"/>
    <cellStyle name="20% - Accent5 3 2 3 2 3" xfId="834" xr:uid="{00000000-0005-0000-0000-000027060000}"/>
    <cellStyle name="20% - Accent5 3 2 3 2 4" xfId="835" xr:uid="{00000000-0005-0000-0000-000028060000}"/>
    <cellStyle name="20% - Accent5 3 2 3 3" xfId="836" xr:uid="{00000000-0005-0000-0000-000029060000}"/>
    <cellStyle name="20% - Accent5 3 2 3 3 2" xfId="837" xr:uid="{00000000-0005-0000-0000-00002A060000}"/>
    <cellStyle name="20% - Accent5 3 2 3 3 3" xfId="838" xr:uid="{00000000-0005-0000-0000-00002B060000}"/>
    <cellStyle name="20% - Accent5 3 2 3 4" xfId="839" xr:uid="{00000000-0005-0000-0000-00002C060000}"/>
    <cellStyle name="20% - Accent5 3 2 3 4 2" xfId="840" xr:uid="{00000000-0005-0000-0000-00002D060000}"/>
    <cellStyle name="20% - Accent5 3 2 3 5" xfId="841" xr:uid="{00000000-0005-0000-0000-00002E060000}"/>
    <cellStyle name="20% - Accent5 3 2 3 6" xfId="842" xr:uid="{00000000-0005-0000-0000-00002F060000}"/>
    <cellStyle name="20% - Accent5 3 2 3 7" xfId="20248" xr:uid="{00000000-0005-0000-0000-000030060000}"/>
    <cellStyle name="20% - Accent5 3 2 4" xfId="843" xr:uid="{00000000-0005-0000-0000-000031060000}"/>
    <cellStyle name="20% - Accent5 3 2 4 2" xfId="844" xr:uid="{00000000-0005-0000-0000-000032060000}"/>
    <cellStyle name="20% - Accent5 3 2 4 2 2" xfId="845" xr:uid="{00000000-0005-0000-0000-000033060000}"/>
    <cellStyle name="20% - Accent5 3 2 4 2 3" xfId="846" xr:uid="{00000000-0005-0000-0000-000034060000}"/>
    <cellStyle name="20% - Accent5 3 2 4 3" xfId="847" xr:uid="{00000000-0005-0000-0000-000035060000}"/>
    <cellStyle name="20% - Accent5 3 2 4 4" xfId="848" xr:uid="{00000000-0005-0000-0000-000036060000}"/>
    <cellStyle name="20% - Accent5 3 2 5" xfId="849" xr:uid="{00000000-0005-0000-0000-000037060000}"/>
    <cellStyle name="20% - Accent5 3 2 5 2" xfId="850" xr:uid="{00000000-0005-0000-0000-000038060000}"/>
    <cellStyle name="20% - Accent5 3 2 5 3" xfId="851" xr:uid="{00000000-0005-0000-0000-000039060000}"/>
    <cellStyle name="20% - Accent5 3 2 6" xfId="852" xr:uid="{00000000-0005-0000-0000-00003A060000}"/>
    <cellStyle name="20% - Accent5 3 2 6 2" xfId="853" xr:uid="{00000000-0005-0000-0000-00003B060000}"/>
    <cellStyle name="20% - Accent5 3 2 7" xfId="854" xr:uid="{00000000-0005-0000-0000-00003C060000}"/>
    <cellStyle name="20% - Accent5 3 2 8" xfId="855" xr:uid="{00000000-0005-0000-0000-00003D060000}"/>
    <cellStyle name="20% - Accent5 3 2 9" xfId="20246" xr:uid="{00000000-0005-0000-0000-00003E060000}"/>
    <cellStyle name="20% - Accent5 3 3" xfId="856" xr:uid="{00000000-0005-0000-0000-00003F060000}"/>
    <cellStyle name="20% - Accent5 3 3 10" xfId="39103" xr:uid="{00000000-0005-0000-0000-000040060000}"/>
    <cellStyle name="20% - Accent5 3 3 2" xfId="857" xr:uid="{00000000-0005-0000-0000-000041060000}"/>
    <cellStyle name="20% - Accent5 3 3 2 2" xfId="858" xr:uid="{00000000-0005-0000-0000-000042060000}"/>
    <cellStyle name="20% - Accent5 3 3 2 2 2" xfId="859" xr:uid="{00000000-0005-0000-0000-000043060000}"/>
    <cellStyle name="20% - Accent5 3 3 2 2 2 2" xfId="860" xr:uid="{00000000-0005-0000-0000-000044060000}"/>
    <cellStyle name="20% - Accent5 3 3 2 2 2 3" xfId="861" xr:uid="{00000000-0005-0000-0000-000045060000}"/>
    <cellStyle name="20% - Accent5 3 3 2 2 3" xfId="862" xr:uid="{00000000-0005-0000-0000-000046060000}"/>
    <cellStyle name="20% - Accent5 3 3 2 2 4" xfId="863" xr:uid="{00000000-0005-0000-0000-000047060000}"/>
    <cellStyle name="20% - Accent5 3 3 2 3" xfId="864" xr:uid="{00000000-0005-0000-0000-000048060000}"/>
    <cellStyle name="20% - Accent5 3 3 2 3 2" xfId="865" xr:uid="{00000000-0005-0000-0000-000049060000}"/>
    <cellStyle name="20% - Accent5 3 3 2 3 3" xfId="866" xr:uid="{00000000-0005-0000-0000-00004A060000}"/>
    <cellStyle name="20% - Accent5 3 3 2 4" xfId="867" xr:uid="{00000000-0005-0000-0000-00004B060000}"/>
    <cellStyle name="20% - Accent5 3 3 2 4 2" xfId="868" xr:uid="{00000000-0005-0000-0000-00004C060000}"/>
    <cellStyle name="20% - Accent5 3 3 2 5" xfId="869" xr:uid="{00000000-0005-0000-0000-00004D060000}"/>
    <cellStyle name="20% - Accent5 3 3 2 6" xfId="870" xr:uid="{00000000-0005-0000-0000-00004E060000}"/>
    <cellStyle name="20% - Accent5 3 3 2 7" xfId="20250" xr:uid="{00000000-0005-0000-0000-00004F060000}"/>
    <cellStyle name="20% - Accent5 3 3 3" xfId="871" xr:uid="{00000000-0005-0000-0000-000050060000}"/>
    <cellStyle name="20% - Accent5 3 3 3 2" xfId="872" xr:uid="{00000000-0005-0000-0000-000051060000}"/>
    <cellStyle name="20% - Accent5 3 3 3 2 2" xfId="873" xr:uid="{00000000-0005-0000-0000-000052060000}"/>
    <cellStyle name="20% - Accent5 3 3 3 2 2 2" xfId="874" xr:uid="{00000000-0005-0000-0000-000053060000}"/>
    <cellStyle name="20% - Accent5 3 3 3 2 2 3" xfId="875" xr:uid="{00000000-0005-0000-0000-000054060000}"/>
    <cellStyle name="20% - Accent5 3 3 3 2 3" xfId="876" xr:uid="{00000000-0005-0000-0000-000055060000}"/>
    <cellStyle name="20% - Accent5 3 3 3 2 4" xfId="877" xr:uid="{00000000-0005-0000-0000-000056060000}"/>
    <cellStyle name="20% - Accent5 3 3 3 3" xfId="878" xr:uid="{00000000-0005-0000-0000-000057060000}"/>
    <cellStyle name="20% - Accent5 3 3 3 3 2" xfId="879" xr:uid="{00000000-0005-0000-0000-000058060000}"/>
    <cellStyle name="20% - Accent5 3 3 3 3 3" xfId="880" xr:uid="{00000000-0005-0000-0000-000059060000}"/>
    <cellStyle name="20% - Accent5 3 3 3 4" xfId="881" xr:uid="{00000000-0005-0000-0000-00005A060000}"/>
    <cellStyle name="20% - Accent5 3 3 3 4 2" xfId="882" xr:uid="{00000000-0005-0000-0000-00005B060000}"/>
    <cellStyle name="20% - Accent5 3 3 3 5" xfId="883" xr:uid="{00000000-0005-0000-0000-00005C060000}"/>
    <cellStyle name="20% - Accent5 3 3 3 6" xfId="884" xr:uid="{00000000-0005-0000-0000-00005D060000}"/>
    <cellStyle name="20% - Accent5 3 3 3 7" xfId="20251" xr:uid="{00000000-0005-0000-0000-00005E060000}"/>
    <cellStyle name="20% - Accent5 3 3 4" xfId="885" xr:uid="{00000000-0005-0000-0000-00005F060000}"/>
    <cellStyle name="20% - Accent5 3 3 4 2" xfId="886" xr:uid="{00000000-0005-0000-0000-000060060000}"/>
    <cellStyle name="20% - Accent5 3 3 4 2 2" xfId="887" xr:uid="{00000000-0005-0000-0000-000061060000}"/>
    <cellStyle name="20% - Accent5 3 3 4 2 3" xfId="888" xr:uid="{00000000-0005-0000-0000-000062060000}"/>
    <cellStyle name="20% - Accent5 3 3 4 3" xfId="889" xr:uid="{00000000-0005-0000-0000-000063060000}"/>
    <cellStyle name="20% - Accent5 3 3 4 4" xfId="890" xr:uid="{00000000-0005-0000-0000-000064060000}"/>
    <cellStyle name="20% - Accent5 3 3 5" xfId="891" xr:uid="{00000000-0005-0000-0000-000065060000}"/>
    <cellStyle name="20% - Accent5 3 3 5 2" xfId="892" xr:uid="{00000000-0005-0000-0000-000066060000}"/>
    <cellStyle name="20% - Accent5 3 3 5 3" xfId="893" xr:uid="{00000000-0005-0000-0000-000067060000}"/>
    <cellStyle name="20% - Accent5 3 3 6" xfId="894" xr:uid="{00000000-0005-0000-0000-000068060000}"/>
    <cellStyle name="20% - Accent5 3 3 6 2" xfId="895" xr:uid="{00000000-0005-0000-0000-000069060000}"/>
    <cellStyle name="20% - Accent5 3 3 7" xfId="896" xr:uid="{00000000-0005-0000-0000-00006A060000}"/>
    <cellStyle name="20% - Accent5 3 3 8" xfId="897" xr:uid="{00000000-0005-0000-0000-00006B060000}"/>
    <cellStyle name="20% - Accent5 3 3 9" xfId="20249" xr:uid="{00000000-0005-0000-0000-00006C060000}"/>
    <cellStyle name="20% - Accent5 3 4" xfId="20252" xr:uid="{00000000-0005-0000-0000-00006D060000}"/>
    <cellStyle name="20% - Accent5 3 5" xfId="20253" xr:uid="{00000000-0005-0000-0000-00006E060000}"/>
    <cellStyle name="20% - Accent5 3 6" xfId="20254" xr:uid="{00000000-0005-0000-0000-00006F060000}"/>
    <cellStyle name="20% - Accent5 3 7" xfId="20245" xr:uid="{00000000-0005-0000-0000-000070060000}"/>
    <cellStyle name="20% - Accent5 3 8" xfId="38922" xr:uid="{00000000-0005-0000-0000-000071060000}"/>
    <cellStyle name="20% - Accent5 3_FLUX TEMPLATE - SAMPLE 5210 1720000_Rents Receivable (2)" xfId="898" xr:uid="{00000000-0005-0000-0000-000072060000}"/>
    <cellStyle name="20% - Accent5 30" xfId="20255" xr:uid="{00000000-0005-0000-0000-000073060000}"/>
    <cellStyle name="20% - Accent5 30 2" xfId="38923" xr:uid="{00000000-0005-0000-0000-000074060000}"/>
    <cellStyle name="20% - Accent5 31" xfId="20256" xr:uid="{00000000-0005-0000-0000-000075060000}"/>
    <cellStyle name="20% - Accent5 31 2" xfId="38924" xr:uid="{00000000-0005-0000-0000-000076060000}"/>
    <cellStyle name="20% - Accent5 32" xfId="40481" xr:uid="{00000000-0005-0000-0000-000077060000}"/>
    <cellStyle name="20% - Accent5 4" xfId="899" xr:uid="{00000000-0005-0000-0000-000078060000}"/>
    <cellStyle name="20% - Accent5 4 2" xfId="900" xr:uid="{00000000-0005-0000-0000-000079060000}"/>
    <cellStyle name="20% - Accent5 4 2 2" xfId="20258" xr:uid="{00000000-0005-0000-0000-00007A060000}"/>
    <cellStyle name="20% - Accent5 4 2 3" xfId="20259" xr:uid="{00000000-0005-0000-0000-00007B060000}"/>
    <cellStyle name="20% - Accent5 4 2 4" xfId="20257" xr:uid="{00000000-0005-0000-0000-00007C060000}"/>
    <cellStyle name="20% - Accent5 4 3" xfId="901" xr:uid="{00000000-0005-0000-0000-00007D060000}"/>
    <cellStyle name="20% - Accent5 4 3 2" xfId="902" xr:uid="{00000000-0005-0000-0000-00007E060000}"/>
    <cellStyle name="20% - Accent5 4 3 2 2" xfId="903" xr:uid="{00000000-0005-0000-0000-00007F060000}"/>
    <cellStyle name="20% - Accent5 4 3 2 2 2" xfId="904" xr:uid="{00000000-0005-0000-0000-000080060000}"/>
    <cellStyle name="20% - Accent5 4 3 2 2 2 2" xfId="905" xr:uid="{00000000-0005-0000-0000-000081060000}"/>
    <cellStyle name="20% - Accent5 4 3 2 2 2 3" xfId="906" xr:uid="{00000000-0005-0000-0000-000082060000}"/>
    <cellStyle name="20% - Accent5 4 3 2 2 3" xfId="907" xr:uid="{00000000-0005-0000-0000-000083060000}"/>
    <cellStyle name="20% - Accent5 4 3 2 2 4" xfId="908" xr:uid="{00000000-0005-0000-0000-000084060000}"/>
    <cellStyle name="20% - Accent5 4 3 2 3" xfId="909" xr:uid="{00000000-0005-0000-0000-000085060000}"/>
    <cellStyle name="20% - Accent5 4 3 2 3 2" xfId="910" xr:uid="{00000000-0005-0000-0000-000086060000}"/>
    <cellStyle name="20% - Accent5 4 3 2 3 3" xfId="911" xr:uid="{00000000-0005-0000-0000-000087060000}"/>
    <cellStyle name="20% - Accent5 4 3 2 4" xfId="912" xr:uid="{00000000-0005-0000-0000-000088060000}"/>
    <cellStyle name="20% - Accent5 4 3 2 4 2" xfId="913" xr:uid="{00000000-0005-0000-0000-000089060000}"/>
    <cellStyle name="20% - Accent5 4 3 2 5" xfId="914" xr:uid="{00000000-0005-0000-0000-00008A060000}"/>
    <cellStyle name="20% - Accent5 4 3 2 6" xfId="915" xr:uid="{00000000-0005-0000-0000-00008B060000}"/>
    <cellStyle name="20% - Accent5 4 3 2 7" xfId="20261" xr:uid="{00000000-0005-0000-0000-00008C060000}"/>
    <cellStyle name="20% - Accent5 4 3 3" xfId="916" xr:uid="{00000000-0005-0000-0000-00008D060000}"/>
    <cellStyle name="20% - Accent5 4 3 3 2" xfId="917" xr:uid="{00000000-0005-0000-0000-00008E060000}"/>
    <cellStyle name="20% - Accent5 4 3 3 2 2" xfId="918" xr:uid="{00000000-0005-0000-0000-00008F060000}"/>
    <cellStyle name="20% - Accent5 4 3 3 2 2 2" xfId="919" xr:uid="{00000000-0005-0000-0000-000090060000}"/>
    <cellStyle name="20% - Accent5 4 3 3 2 2 3" xfId="920" xr:uid="{00000000-0005-0000-0000-000091060000}"/>
    <cellStyle name="20% - Accent5 4 3 3 2 3" xfId="921" xr:uid="{00000000-0005-0000-0000-000092060000}"/>
    <cellStyle name="20% - Accent5 4 3 3 2 4" xfId="922" xr:uid="{00000000-0005-0000-0000-000093060000}"/>
    <cellStyle name="20% - Accent5 4 3 3 3" xfId="923" xr:uid="{00000000-0005-0000-0000-000094060000}"/>
    <cellStyle name="20% - Accent5 4 3 3 3 2" xfId="924" xr:uid="{00000000-0005-0000-0000-000095060000}"/>
    <cellStyle name="20% - Accent5 4 3 3 3 3" xfId="925" xr:uid="{00000000-0005-0000-0000-000096060000}"/>
    <cellStyle name="20% - Accent5 4 3 3 4" xfId="926" xr:uid="{00000000-0005-0000-0000-000097060000}"/>
    <cellStyle name="20% - Accent5 4 3 3 4 2" xfId="927" xr:uid="{00000000-0005-0000-0000-000098060000}"/>
    <cellStyle name="20% - Accent5 4 3 3 5" xfId="928" xr:uid="{00000000-0005-0000-0000-000099060000}"/>
    <cellStyle name="20% - Accent5 4 3 3 6" xfId="929" xr:uid="{00000000-0005-0000-0000-00009A060000}"/>
    <cellStyle name="20% - Accent5 4 3 3 7" xfId="20262" xr:uid="{00000000-0005-0000-0000-00009B060000}"/>
    <cellStyle name="20% - Accent5 4 3 4" xfId="930" xr:uid="{00000000-0005-0000-0000-00009C060000}"/>
    <cellStyle name="20% - Accent5 4 3 4 2" xfId="931" xr:uid="{00000000-0005-0000-0000-00009D060000}"/>
    <cellStyle name="20% - Accent5 4 3 4 2 2" xfId="932" xr:uid="{00000000-0005-0000-0000-00009E060000}"/>
    <cellStyle name="20% - Accent5 4 3 4 2 3" xfId="933" xr:uid="{00000000-0005-0000-0000-00009F060000}"/>
    <cellStyle name="20% - Accent5 4 3 4 3" xfId="934" xr:uid="{00000000-0005-0000-0000-0000A0060000}"/>
    <cellStyle name="20% - Accent5 4 3 4 4" xfId="935" xr:uid="{00000000-0005-0000-0000-0000A1060000}"/>
    <cellStyle name="20% - Accent5 4 3 5" xfId="936" xr:uid="{00000000-0005-0000-0000-0000A2060000}"/>
    <cellStyle name="20% - Accent5 4 3 5 2" xfId="937" xr:uid="{00000000-0005-0000-0000-0000A3060000}"/>
    <cellStyle name="20% - Accent5 4 3 5 3" xfId="938" xr:uid="{00000000-0005-0000-0000-0000A4060000}"/>
    <cellStyle name="20% - Accent5 4 3 6" xfId="939" xr:uid="{00000000-0005-0000-0000-0000A5060000}"/>
    <cellStyle name="20% - Accent5 4 3 6 2" xfId="940" xr:uid="{00000000-0005-0000-0000-0000A6060000}"/>
    <cellStyle name="20% - Accent5 4 3 7" xfId="941" xr:uid="{00000000-0005-0000-0000-0000A7060000}"/>
    <cellStyle name="20% - Accent5 4 3 8" xfId="942" xr:uid="{00000000-0005-0000-0000-0000A8060000}"/>
    <cellStyle name="20% - Accent5 4 3 9" xfId="20260" xr:uid="{00000000-0005-0000-0000-0000A9060000}"/>
    <cellStyle name="20% - Accent5 4 4" xfId="17942" xr:uid="{00000000-0005-0000-0000-0000AA060000}"/>
    <cellStyle name="20% - Accent5 4 5" xfId="20263" xr:uid="{00000000-0005-0000-0000-0000AB060000}"/>
    <cellStyle name="20% - Accent5 4 6" xfId="20264" xr:uid="{00000000-0005-0000-0000-0000AC060000}"/>
    <cellStyle name="20% - Accent5 4 7" xfId="20265" xr:uid="{00000000-0005-0000-0000-0000AD060000}"/>
    <cellStyle name="20% - Accent5 4 7 2" xfId="38925" xr:uid="{00000000-0005-0000-0000-0000AE060000}"/>
    <cellStyle name="20% - Accent5 4_FLUX TEMPLATE - SAMPLE 5210 1720000_Rents Receivable (2)" xfId="943" xr:uid="{00000000-0005-0000-0000-0000AF060000}"/>
    <cellStyle name="20% - Accent5 5" xfId="944" xr:uid="{00000000-0005-0000-0000-0000B0060000}"/>
    <cellStyle name="20% - Accent5 5 2" xfId="945" xr:uid="{00000000-0005-0000-0000-0000B1060000}"/>
    <cellStyle name="20% - Accent5 5 2 2" xfId="20268" xr:uid="{00000000-0005-0000-0000-0000B2060000}"/>
    <cellStyle name="20% - Accent5 5 2 3" xfId="20269" xr:uid="{00000000-0005-0000-0000-0000B3060000}"/>
    <cellStyle name="20% - Accent5 5 2 4" xfId="20267" xr:uid="{00000000-0005-0000-0000-0000B4060000}"/>
    <cellStyle name="20% - Accent5 5 3" xfId="946" xr:uid="{00000000-0005-0000-0000-0000B5060000}"/>
    <cellStyle name="20% - Accent5 5 3 2" xfId="947" xr:uid="{00000000-0005-0000-0000-0000B6060000}"/>
    <cellStyle name="20% - Accent5 5 3 2 2" xfId="948" xr:uid="{00000000-0005-0000-0000-0000B7060000}"/>
    <cellStyle name="20% - Accent5 5 3 2 2 2" xfId="949" xr:uid="{00000000-0005-0000-0000-0000B8060000}"/>
    <cellStyle name="20% - Accent5 5 3 2 2 2 2" xfId="950" xr:uid="{00000000-0005-0000-0000-0000B9060000}"/>
    <cellStyle name="20% - Accent5 5 3 2 2 2 3" xfId="951" xr:uid="{00000000-0005-0000-0000-0000BA060000}"/>
    <cellStyle name="20% - Accent5 5 3 2 2 3" xfId="952" xr:uid="{00000000-0005-0000-0000-0000BB060000}"/>
    <cellStyle name="20% - Accent5 5 3 2 2 4" xfId="953" xr:uid="{00000000-0005-0000-0000-0000BC060000}"/>
    <cellStyle name="20% - Accent5 5 3 2 3" xfId="954" xr:uid="{00000000-0005-0000-0000-0000BD060000}"/>
    <cellStyle name="20% - Accent5 5 3 2 3 2" xfId="955" xr:uid="{00000000-0005-0000-0000-0000BE060000}"/>
    <cellStyle name="20% - Accent5 5 3 2 3 3" xfId="956" xr:uid="{00000000-0005-0000-0000-0000BF060000}"/>
    <cellStyle name="20% - Accent5 5 3 2 4" xfId="957" xr:uid="{00000000-0005-0000-0000-0000C0060000}"/>
    <cellStyle name="20% - Accent5 5 3 2 4 2" xfId="958" xr:uid="{00000000-0005-0000-0000-0000C1060000}"/>
    <cellStyle name="20% - Accent5 5 3 2 5" xfId="959" xr:uid="{00000000-0005-0000-0000-0000C2060000}"/>
    <cellStyle name="20% - Accent5 5 3 2 6" xfId="960" xr:uid="{00000000-0005-0000-0000-0000C3060000}"/>
    <cellStyle name="20% - Accent5 5 3 2 7" xfId="20271" xr:uid="{00000000-0005-0000-0000-0000C4060000}"/>
    <cellStyle name="20% - Accent5 5 3 3" xfId="961" xr:uid="{00000000-0005-0000-0000-0000C5060000}"/>
    <cellStyle name="20% - Accent5 5 3 3 2" xfId="962" xr:uid="{00000000-0005-0000-0000-0000C6060000}"/>
    <cellStyle name="20% - Accent5 5 3 3 2 2" xfId="963" xr:uid="{00000000-0005-0000-0000-0000C7060000}"/>
    <cellStyle name="20% - Accent5 5 3 3 2 2 2" xfId="964" xr:uid="{00000000-0005-0000-0000-0000C8060000}"/>
    <cellStyle name="20% - Accent5 5 3 3 2 2 3" xfId="965" xr:uid="{00000000-0005-0000-0000-0000C9060000}"/>
    <cellStyle name="20% - Accent5 5 3 3 2 3" xfId="966" xr:uid="{00000000-0005-0000-0000-0000CA060000}"/>
    <cellStyle name="20% - Accent5 5 3 3 2 4" xfId="967" xr:uid="{00000000-0005-0000-0000-0000CB060000}"/>
    <cellStyle name="20% - Accent5 5 3 3 3" xfId="968" xr:uid="{00000000-0005-0000-0000-0000CC060000}"/>
    <cellStyle name="20% - Accent5 5 3 3 3 2" xfId="969" xr:uid="{00000000-0005-0000-0000-0000CD060000}"/>
    <cellStyle name="20% - Accent5 5 3 3 3 3" xfId="970" xr:uid="{00000000-0005-0000-0000-0000CE060000}"/>
    <cellStyle name="20% - Accent5 5 3 3 4" xfId="971" xr:uid="{00000000-0005-0000-0000-0000CF060000}"/>
    <cellStyle name="20% - Accent5 5 3 3 4 2" xfId="972" xr:uid="{00000000-0005-0000-0000-0000D0060000}"/>
    <cellStyle name="20% - Accent5 5 3 3 5" xfId="973" xr:uid="{00000000-0005-0000-0000-0000D1060000}"/>
    <cellStyle name="20% - Accent5 5 3 3 6" xfId="974" xr:uid="{00000000-0005-0000-0000-0000D2060000}"/>
    <cellStyle name="20% - Accent5 5 3 3 7" xfId="20272" xr:uid="{00000000-0005-0000-0000-0000D3060000}"/>
    <cellStyle name="20% - Accent5 5 3 4" xfId="975" xr:uid="{00000000-0005-0000-0000-0000D4060000}"/>
    <cellStyle name="20% - Accent5 5 3 4 2" xfId="976" xr:uid="{00000000-0005-0000-0000-0000D5060000}"/>
    <cellStyle name="20% - Accent5 5 3 4 2 2" xfId="977" xr:uid="{00000000-0005-0000-0000-0000D6060000}"/>
    <cellStyle name="20% - Accent5 5 3 4 2 3" xfId="978" xr:uid="{00000000-0005-0000-0000-0000D7060000}"/>
    <cellStyle name="20% - Accent5 5 3 4 3" xfId="979" xr:uid="{00000000-0005-0000-0000-0000D8060000}"/>
    <cellStyle name="20% - Accent5 5 3 4 4" xfId="980" xr:uid="{00000000-0005-0000-0000-0000D9060000}"/>
    <cellStyle name="20% - Accent5 5 3 5" xfId="981" xr:uid="{00000000-0005-0000-0000-0000DA060000}"/>
    <cellStyle name="20% - Accent5 5 3 5 2" xfId="982" xr:uid="{00000000-0005-0000-0000-0000DB060000}"/>
    <cellStyle name="20% - Accent5 5 3 5 3" xfId="983" xr:uid="{00000000-0005-0000-0000-0000DC060000}"/>
    <cellStyle name="20% - Accent5 5 3 6" xfId="984" xr:uid="{00000000-0005-0000-0000-0000DD060000}"/>
    <cellStyle name="20% - Accent5 5 3 6 2" xfId="985" xr:uid="{00000000-0005-0000-0000-0000DE060000}"/>
    <cellStyle name="20% - Accent5 5 3 7" xfId="986" xr:uid="{00000000-0005-0000-0000-0000DF060000}"/>
    <cellStyle name="20% - Accent5 5 3 8" xfId="987" xr:uid="{00000000-0005-0000-0000-0000E0060000}"/>
    <cellStyle name="20% - Accent5 5 3 9" xfId="20270" xr:uid="{00000000-0005-0000-0000-0000E1060000}"/>
    <cellStyle name="20% - Accent5 5 4" xfId="17943" xr:uid="{00000000-0005-0000-0000-0000E2060000}"/>
    <cellStyle name="20% - Accent5 5 5" xfId="20273" xr:uid="{00000000-0005-0000-0000-0000E3060000}"/>
    <cellStyle name="20% - Accent5 5 6" xfId="20274" xr:uid="{00000000-0005-0000-0000-0000E4060000}"/>
    <cellStyle name="20% - Accent5 5 7" xfId="20266" xr:uid="{00000000-0005-0000-0000-0000E5060000}"/>
    <cellStyle name="20% - Accent5 5_FLUX TEMPLATE - SAMPLE 5210 1720000_Rents Receivable (2)" xfId="988" xr:uid="{00000000-0005-0000-0000-0000E6060000}"/>
    <cellStyle name="20% - Accent5 6" xfId="989" xr:uid="{00000000-0005-0000-0000-0000E7060000}"/>
    <cellStyle name="20% - Accent5 6 2" xfId="20275" xr:uid="{00000000-0005-0000-0000-0000E8060000}"/>
    <cellStyle name="20% - Accent5 6 2 2" xfId="20276" xr:uid="{00000000-0005-0000-0000-0000E9060000}"/>
    <cellStyle name="20% - Accent5 6 2 3" xfId="20277" xr:uid="{00000000-0005-0000-0000-0000EA060000}"/>
    <cellStyle name="20% - Accent5 6 3" xfId="20278" xr:uid="{00000000-0005-0000-0000-0000EB060000}"/>
    <cellStyle name="20% - Accent5 6 3 2" xfId="20279" xr:uid="{00000000-0005-0000-0000-0000EC060000}"/>
    <cellStyle name="20% - Accent5 6 3 3" xfId="20280" xr:uid="{00000000-0005-0000-0000-0000ED060000}"/>
    <cellStyle name="20% - Accent5 6 4" xfId="20281" xr:uid="{00000000-0005-0000-0000-0000EE060000}"/>
    <cellStyle name="20% - Accent5 6 5" xfId="20282" xr:uid="{00000000-0005-0000-0000-0000EF060000}"/>
    <cellStyle name="20% - Accent5 6 6" xfId="20283" xr:uid="{00000000-0005-0000-0000-0000F0060000}"/>
    <cellStyle name="20% - Accent5 6_Income Statement " xfId="20284" xr:uid="{00000000-0005-0000-0000-0000F1060000}"/>
    <cellStyle name="20% - Accent5 7" xfId="990" xr:uid="{00000000-0005-0000-0000-0000F2060000}"/>
    <cellStyle name="20% - Accent5 7 2" xfId="991" xr:uid="{00000000-0005-0000-0000-0000F3060000}"/>
    <cellStyle name="20% - Accent5 7 2 2" xfId="992" xr:uid="{00000000-0005-0000-0000-0000F4060000}"/>
    <cellStyle name="20% - Accent5 7 2 2 2" xfId="993" xr:uid="{00000000-0005-0000-0000-0000F5060000}"/>
    <cellStyle name="20% - Accent5 7 2 2 2 2" xfId="994" xr:uid="{00000000-0005-0000-0000-0000F6060000}"/>
    <cellStyle name="20% - Accent5 7 2 2 2 3" xfId="995" xr:uid="{00000000-0005-0000-0000-0000F7060000}"/>
    <cellStyle name="20% - Accent5 7 2 2 3" xfId="996" xr:uid="{00000000-0005-0000-0000-0000F8060000}"/>
    <cellStyle name="20% - Accent5 7 2 2 4" xfId="997" xr:uid="{00000000-0005-0000-0000-0000F9060000}"/>
    <cellStyle name="20% - Accent5 7 2 2 5" xfId="20286" xr:uid="{00000000-0005-0000-0000-0000FA060000}"/>
    <cellStyle name="20% - Accent5 7 2 3" xfId="998" xr:uid="{00000000-0005-0000-0000-0000FB060000}"/>
    <cellStyle name="20% - Accent5 7 2 3 2" xfId="999" xr:uid="{00000000-0005-0000-0000-0000FC060000}"/>
    <cellStyle name="20% - Accent5 7 2 3 3" xfId="1000" xr:uid="{00000000-0005-0000-0000-0000FD060000}"/>
    <cellStyle name="20% - Accent5 7 2 3 4" xfId="20287" xr:uid="{00000000-0005-0000-0000-0000FE060000}"/>
    <cellStyle name="20% - Accent5 7 2 4" xfId="1001" xr:uid="{00000000-0005-0000-0000-0000FF060000}"/>
    <cellStyle name="20% - Accent5 7 2 4 2" xfId="1002" xr:uid="{00000000-0005-0000-0000-000000070000}"/>
    <cellStyle name="20% - Accent5 7 2 5" xfId="1003" xr:uid="{00000000-0005-0000-0000-000001070000}"/>
    <cellStyle name="20% - Accent5 7 2 6" xfId="1004" xr:uid="{00000000-0005-0000-0000-000002070000}"/>
    <cellStyle name="20% - Accent5 7 2 7" xfId="20285" xr:uid="{00000000-0005-0000-0000-000003070000}"/>
    <cellStyle name="20% - Accent5 7 3" xfId="1005" xr:uid="{00000000-0005-0000-0000-000004070000}"/>
    <cellStyle name="20% - Accent5 7 3 2" xfId="1006" xr:uid="{00000000-0005-0000-0000-000005070000}"/>
    <cellStyle name="20% - Accent5 7 3 2 2" xfId="1007" xr:uid="{00000000-0005-0000-0000-000006070000}"/>
    <cellStyle name="20% - Accent5 7 3 2 2 2" xfId="1008" xr:uid="{00000000-0005-0000-0000-000007070000}"/>
    <cellStyle name="20% - Accent5 7 3 2 2 3" xfId="1009" xr:uid="{00000000-0005-0000-0000-000008070000}"/>
    <cellStyle name="20% - Accent5 7 3 2 3" xfId="1010" xr:uid="{00000000-0005-0000-0000-000009070000}"/>
    <cellStyle name="20% - Accent5 7 3 2 4" xfId="1011" xr:uid="{00000000-0005-0000-0000-00000A070000}"/>
    <cellStyle name="20% - Accent5 7 3 2 5" xfId="20289" xr:uid="{00000000-0005-0000-0000-00000B070000}"/>
    <cellStyle name="20% - Accent5 7 3 3" xfId="1012" xr:uid="{00000000-0005-0000-0000-00000C070000}"/>
    <cellStyle name="20% - Accent5 7 3 3 2" xfId="1013" xr:uid="{00000000-0005-0000-0000-00000D070000}"/>
    <cellStyle name="20% - Accent5 7 3 3 3" xfId="1014" xr:uid="{00000000-0005-0000-0000-00000E070000}"/>
    <cellStyle name="20% - Accent5 7 3 3 4" xfId="20290" xr:uid="{00000000-0005-0000-0000-00000F070000}"/>
    <cellStyle name="20% - Accent5 7 3 4" xfId="1015" xr:uid="{00000000-0005-0000-0000-000010070000}"/>
    <cellStyle name="20% - Accent5 7 3 4 2" xfId="1016" xr:uid="{00000000-0005-0000-0000-000011070000}"/>
    <cellStyle name="20% - Accent5 7 3 5" xfId="1017" xr:uid="{00000000-0005-0000-0000-000012070000}"/>
    <cellStyle name="20% - Accent5 7 3 6" xfId="1018" xr:uid="{00000000-0005-0000-0000-000013070000}"/>
    <cellStyle name="20% - Accent5 7 3 7" xfId="20288" xr:uid="{00000000-0005-0000-0000-000014070000}"/>
    <cellStyle name="20% - Accent5 7 4" xfId="1019" xr:uid="{00000000-0005-0000-0000-000015070000}"/>
    <cellStyle name="20% - Accent5 7 4 2" xfId="1020" xr:uid="{00000000-0005-0000-0000-000016070000}"/>
    <cellStyle name="20% - Accent5 7 4 2 2" xfId="1021" xr:uid="{00000000-0005-0000-0000-000017070000}"/>
    <cellStyle name="20% - Accent5 7 4 2 3" xfId="1022" xr:uid="{00000000-0005-0000-0000-000018070000}"/>
    <cellStyle name="20% - Accent5 7 4 3" xfId="1023" xr:uid="{00000000-0005-0000-0000-000019070000}"/>
    <cellStyle name="20% - Accent5 7 4 4" xfId="1024" xr:uid="{00000000-0005-0000-0000-00001A070000}"/>
    <cellStyle name="20% - Accent5 7 4 5" xfId="20291" xr:uid="{00000000-0005-0000-0000-00001B070000}"/>
    <cellStyle name="20% - Accent5 7 5" xfId="1025" xr:uid="{00000000-0005-0000-0000-00001C070000}"/>
    <cellStyle name="20% - Accent5 7 5 2" xfId="1026" xr:uid="{00000000-0005-0000-0000-00001D070000}"/>
    <cellStyle name="20% - Accent5 7 5 3" xfId="1027" xr:uid="{00000000-0005-0000-0000-00001E070000}"/>
    <cellStyle name="20% - Accent5 7 5 4" xfId="20292" xr:uid="{00000000-0005-0000-0000-00001F070000}"/>
    <cellStyle name="20% - Accent5 7 6" xfId="1028" xr:uid="{00000000-0005-0000-0000-000020070000}"/>
    <cellStyle name="20% - Accent5 7 6 2" xfId="1029" xr:uid="{00000000-0005-0000-0000-000021070000}"/>
    <cellStyle name="20% - Accent5 7 6 3" xfId="20293" xr:uid="{00000000-0005-0000-0000-000022070000}"/>
    <cellStyle name="20% - Accent5 7 7" xfId="1030" xr:uid="{00000000-0005-0000-0000-000023070000}"/>
    <cellStyle name="20% - Accent5 7 8" xfId="1031" xr:uid="{00000000-0005-0000-0000-000024070000}"/>
    <cellStyle name="20% - Accent5 7 9" xfId="17944" xr:uid="{00000000-0005-0000-0000-000025070000}"/>
    <cellStyle name="20% - Accent5 7_Income Statement " xfId="20294" xr:uid="{00000000-0005-0000-0000-000026070000}"/>
    <cellStyle name="20% - Accent5 8" xfId="17945" xr:uid="{00000000-0005-0000-0000-000027070000}"/>
    <cellStyle name="20% - Accent5 8 2" xfId="20295" xr:uid="{00000000-0005-0000-0000-000028070000}"/>
    <cellStyle name="20% - Accent5 8 2 2" xfId="20296" xr:uid="{00000000-0005-0000-0000-000029070000}"/>
    <cellStyle name="20% - Accent5 8 2 3" xfId="20297" xr:uid="{00000000-0005-0000-0000-00002A070000}"/>
    <cellStyle name="20% - Accent5 8 3" xfId="20298" xr:uid="{00000000-0005-0000-0000-00002B070000}"/>
    <cellStyle name="20% - Accent5 8 3 2" xfId="20299" xr:uid="{00000000-0005-0000-0000-00002C070000}"/>
    <cellStyle name="20% - Accent5 8 3 3" xfId="20300" xr:uid="{00000000-0005-0000-0000-00002D070000}"/>
    <cellStyle name="20% - Accent5 8 4" xfId="20301" xr:uid="{00000000-0005-0000-0000-00002E070000}"/>
    <cellStyle name="20% - Accent5 8 5" xfId="20302" xr:uid="{00000000-0005-0000-0000-00002F070000}"/>
    <cellStyle name="20% - Accent5 8 6" xfId="20303" xr:uid="{00000000-0005-0000-0000-000030070000}"/>
    <cellStyle name="20% - Accent5 8_Income Statement " xfId="20304" xr:uid="{00000000-0005-0000-0000-000031070000}"/>
    <cellStyle name="20% - Accent5 9" xfId="17946" xr:uid="{00000000-0005-0000-0000-000032070000}"/>
    <cellStyle name="20% - Accent5 9 2" xfId="20305" xr:uid="{00000000-0005-0000-0000-000033070000}"/>
    <cellStyle name="20% - Accent5 9 2 2" xfId="20306" xr:uid="{00000000-0005-0000-0000-000034070000}"/>
    <cellStyle name="20% - Accent5 9 2 3" xfId="20307" xr:uid="{00000000-0005-0000-0000-000035070000}"/>
    <cellStyle name="20% - Accent5 9 3" xfId="20308" xr:uid="{00000000-0005-0000-0000-000036070000}"/>
    <cellStyle name="20% - Accent5 9 3 2" xfId="20309" xr:uid="{00000000-0005-0000-0000-000037070000}"/>
    <cellStyle name="20% - Accent5 9 3 3" xfId="20310" xr:uid="{00000000-0005-0000-0000-000038070000}"/>
    <cellStyle name="20% - Accent5 9 4" xfId="20311" xr:uid="{00000000-0005-0000-0000-000039070000}"/>
    <cellStyle name="20% - Accent5 9 5" xfId="20312" xr:uid="{00000000-0005-0000-0000-00003A070000}"/>
    <cellStyle name="20% - Accent5 9 6" xfId="20313" xr:uid="{00000000-0005-0000-0000-00003B070000}"/>
    <cellStyle name="20% - Accent5 9_Income Statement " xfId="20314" xr:uid="{00000000-0005-0000-0000-00003C070000}"/>
    <cellStyle name="20% - Accent6" xfId="39042" builtinId="50" customBuiltin="1"/>
    <cellStyle name="20% - Accent6 10" xfId="17947" xr:uid="{00000000-0005-0000-0000-00003E070000}"/>
    <cellStyle name="20% - Accent6 10 2" xfId="20315" xr:uid="{00000000-0005-0000-0000-00003F070000}"/>
    <cellStyle name="20% - Accent6 10 2 2" xfId="20316" xr:uid="{00000000-0005-0000-0000-000040070000}"/>
    <cellStyle name="20% - Accent6 10 2 3" xfId="20317" xr:uid="{00000000-0005-0000-0000-000041070000}"/>
    <cellStyle name="20% - Accent6 10 3" xfId="20318" xr:uid="{00000000-0005-0000-0000-000042070000}"/>
    <cellStyle name="20% - Accent6 10 3 2" xfId="20319" xr:uid="{00000000-0005-0000-0000-000043070000}"/>
    <cellStyle name="20% - Accent6 10 3 3" xfId="20320" xr:uid="{00000000-0005-0000-0000-000044070000}"/>
    <cellStyle name="20% - Accent6 10 4" xfId="20321" xr:uid="{00000000-0005-0000-0000-000045070000}"/>
    <cellStyle name="20% - Accent6 10 5" xfId="20322" xr:uid="{00000000-0005-0000-0000-000046070000}"/>
    <cellStyle name="20% - Accent6 10 6" xfId="20323" xr:uid="{00000000-0005-0000-0000-000047070000}"/>
    <cellStyle name="20% - Accent6 10_Income Statement " xfId="20324" xr:uid="{00000000-0005-0000-0000-000048070000}"/>
    <cellStyle name="20% - Accent6 11" xfId="20325" xr:uid="{00000000-0005-0000-0000-000049070000}"/>
    <cellStyle name="20% - Accent6 11 2" xfId="20326" xr:uid="{00000000-0005-0000-0000-00004A070000}"/>
    <cellStyle name="20% - Accent6 11 3" xfId="20327" xr:uid="{00000000-0005-0000-0000-00004B070000}"/>
    <cellStyle name="20% - Accent6 12" xfId="20328" xr:uid="{00000000-0005-0000-0000-00004C070000}"/>
    <cellStyle name="20% - Accent6 13" xfId="20329" xr:uid="{00000000-0005-0000-0000-00004D070000}"/>
    <cellStyle name="20% - Accent6 14" xfId="20330" xr:uid="{00000000-0005-0000-0000-00004E070000}"/>
    <cellStyle name="20% - Accent6 15" xfId="20331" xr:uid="{00000000-0005-0000-0000-00004F070000}"/>
    <cellStyle name="20% - Accent6 16" xfId="20332" xr:uid="{00000000-0005-0000-0000-000050070000}"/>
    <cellStyle name="20% - Accent6 17" xfId="20333" xr:uid="{00000000-0005-0000-0000-000051070000}"/>
    <cellStyle name="20% - Accent6 18" xfId="20334" xr:uid="{00000000-0005-0000-0000-000052070000}"/>
    <cellStyle name="20% - Accent6 19" xfId="20335" xr:uid="{00000000-0005-0000-0000-000053070000}"/>
    <cellStyle name="20% - Accent6 2" xfId="1032" xr:uid="{00000000-0005-0000-0000-000054070000}"/>
    <cellStyle name="20% - Accent6 2 2" xfId="1033" xr:uid="{00000000-0005-0000-0000-000055070000}"/>
    <cellStyle name="20% - Accent6 2 2 2" xfId="20337" xr:uid="{00000000-0005-0000-0000-000056070000}"/>
    <cellStyle name="20% - Accent6 2 2 2 2" xfId="39105" xr:uid="{00000000-0005-0000-0000-000057070000}"/>
    <cellStyle name="20% - Accent6 2 2 3" xfId="20338" xr:uid="{00000000-0005-0000-0000-000058070000}"/>
    <cellStyle name="20% - Accent6 2 2 3 2" xfId="39106" xr:uid="{00000000-0005-0000-0000-000059070000}"/>
    <cellStyle name="20% - Accent6 2 2 4" xfId="39104" xr:uid="{00000000-0005-0000-0000-00005A070000}"/>
    <cellStyle name="20% - Accent6 2 3" xfId="1034" xr:uid="{00000000-0005-0000-0000-00005B070000}"/>
    <cellStyle name="20% - Accent6 2 3 2" xfId="20340" xr:uid="{00000000-0005-0000-0000-00005C070000}"/>
    <cellStyle name="20% - Accent6 2 3 3" xfId="20341" xr:uid="{00000000-0005-0000-0000-00005D070000}"/>
    <cellStyle name="20% - Accent6 2 3 4" xfId="20339" xr:uid="{00000000-0005-0000-0000-00005E070000}"/>
    <cellStyle name="20% - Accent6 2 3 5" xfId="39107" xr:uid="{00000000-0005-0000-0000-00005F070000}"/>
    <cellStyle name="20% - Accent6 2 4" xfId="20342" xr:uid="{00000000-0005-0000-0000-000060070000}"/>
    <cellStyle name="20% - Accent6 2 4 2" xfId="20343" xr:uid="{00000000-0005-0000-0000-000061070000}"/>
    <cellStyle name="20% - Accent6 2 4 3" xfId="20344" xr:uid="{00000000-0005-0000-0000-000062070000}"/>
    <cellStyle name="20% - Accent6 2 4 4" xfId="39108" xr:uid="{00000000-0005-0000-0000-000063070000}"/>
    <cellStyle name="20% - Accent6 2 5" xfId="20345" xr:uid="{00000000-0005-0000-0000-000064070000}"/>
    <cellStyle name="20% - Accent6 2 5 2" xfId="39109" xr:uid="{00000000-0005-0000-0000-000065070000}"/>
    <cellStyle name="20% - Accent6 2 6" xfId="20346" xr:uid="{00000000-0005-0000-0000-000066070000}"/>
    <cellStyle name="20% - Accent6 2 7" xfId="20347" xr:uid="{00000000-0005-0000-0000-000067070000}"/>
    <cellStyle name="20% - Accent6 2 8" xfId="20336" xr:uid="{00000000-0005-0000-0000-000068070000}"/>
    <cellStyle name="20% - Accent6 2 9" xfId="38926" xr:uid="{00000000-0005-0000-0000-000069070000}"/>
    <cellStyle name="20% - Accent6 2_219 FERC 2010" xfId="17948" xr:uid="{00000000-0005-0000-0000-00006A070000}"/>
    <cellStyle name="20% - Accent6 20" xfId="20348" xr:uid="{00000000-0005-0000-0000-00006B070000}"/>
    <cellStyle name="20% - Accent6 21" xfId="20349" xr:uid="{00000000-0005-0000-0000-00006C070000}"/>
    <cellStyle name="20% - Accent6 22" xfId="20350" xr:uid="{00000000-0005-0000-0000-00006D070000}"/>
    <cellStyle name="20% - Accent6 23" xfId="20351" xr:uid="{00000000-0005-0000-0000-00006E070000}"/>
    <cellStyle name="20% - Accent6 24" xfId="20352" xr:uid="{00000000-0005-0000-0000-00006F070000}"/>
    <cellStyle name="20% - Accent6 25" xfId="20353" xr:uid="{00000000-0005-0000-0000-000070070000}"/>
    <cellStyle name="20% - Accent6 26" xfId="20354" xr:uid="{00000000-0005-0000-0000-000071070000}"/>
    <cellStyle name="20% - Accent6 27" xfId="20355" xr:uid="{00000000-0005-0000-0000-000072070000}"/>
    <cellStyle name="20% - Accent6 28" xfId="20356" xr:uid="{00000000-0005-0000-0000-000073070000}"/>
    <cellStyle name="20% - Accent6 28 2" xfId="38927" xr:uid="{00000000-0005-0000-0000-000074070000}"/>
    <cellStyle name="20% - Accent6 29" xfId="20357" xr:uid="{00000000-0005-0000-0000-000075070000}"/>
    <cellStyle name="20% - Accent6 29 2" xfId="38928" xr:uid="{00000000-0005-0000-0000-000076070000}"/>
    <cellStyle name="20% - Accent6 3" xfId="1035" xr:uid="{00000000-0005-0000-0000-000077070000}"/>
    <cellStyle name="20% - Accent6 3 2" xfId="1036" xr:uid="{00000000-0005-0000-0000-000078070000}"/>
    <cellStyle name="20% - Accent6 3 2 10" xfId="39110" xr:uid="{00000000-0005-0000-0000-000079070000}"/>
    <cellStyle name="20% - Accent6 3 2 2" xfId="1037" xr:uid="{00000000-0005-0000-0000-00007A070000}"/>
    <cellStyle name="20% - Accent6 3 2 2 2" xfId="1038" xr:uid="{00000000-0005-0000-0000-00007B070000}"/>
    <cellStyle name="20% - Accent6 3 2 2 2 2" xfId="1039" xr:uid="{00000000-0005-0000-0000-00007C070000}"/>
    <cellStyle name="20% - Accent6 3 2 2 2 2 2" xfId="1040" xr:uid="{00000000-0005-0000-0000-00007D070000}"/>
    <cellStyle name="20% - Accent6 3 2 2 2 2 3" xfId="1041" xr:uid="{00000000-0005-0000-0000-00007E070000}"/>
    <cellStyle name="20% - Accent6 3 2 2 2 3" xfId="1042" xr:uid="{00000000-0005-0000-0000-00007F070000}"/>
    <cellStyle name="20% - Accent6 3 2 2 2 4" xfId="1043" xr:uid="{00000000-0005-0000-0000-000080070000}"/>
    <cellStyle name="20% - Accent6 3 2 2 3" xfId="1044" xr:uid="{00000000-0005-0000-0000-000081070000}"/>
    <cellStyle name="20% - Accent6 3 2 2 3 2" xfId="1045" xr:uid="{00000000-0005-0000-0000-000082070000}"/>
    <cellStyle name="20% - Accent6 3 2 2 3 3" xfId="1046" xr:uid="{00000000-0005-0000-0000-000083070000}"/>
    <cellStyle name="20% - Accent6 3 2 2 4" xfId="1047" xr:uid="{00000000-0005-0000-0000-000084070000}"/>
    <cellStyle name="20% - Accent6 3 2 2 4 2" xfId="1048" xr:uid="{00000000-0005-0000-0000-000085070000}"/>
    <cellStyle name="20% - Accent6 3 2 2 5" xfId="1049" xr:uid="{00000000-0005-0000-0000-000086070000}"/>
    <cellStyle name="20% - Accent6 3 2 2 6" xfId="1050" xr:uid="{00000000-0005-0000-0000-000087070000}"/>
    <cellStyle name="20% - Accent6 3 2 2 7" xfId="20360" xr:uid="{00000000-0005-0000-0000-000088070000}"/>
    <cellStyle name="20% - Accent6 3 2 3" xfId="1051" xr:uid="{00000000-0005-0000-0000-000089070000}"/>
    <cellStyle name="20% - Accent6 3 2 3 2" xfId="1052" xr:uid="{00000000-0005-0000-0000-00008A070000}"/>
    <cellStyle name="20% - Accent6 3 2 3 2 2" xfId="1053" xr:uid="{00000000-0005-0000-0000-00008B070000}"/>
    <cellStyle name="20% - Accent6 3 2 3 2 2 2" xfId="1054" xr:uid="{00000000-0005-0000-0000-00008C070000}"/>
    <cellStyle name="20% - Accent6 3 2 3 2 2 3" xfId="1055" xr:uid="{00000000-0005-0000-0000-00008D070000}"/>
    <cellStyle name="20% - Accent6 3 2 3 2 3" xfId="1056" xr:uid="{00000000-0005-0000-0000-00008E070000}"/>
    <cellStyle name="20% - Accent6 3 2 3 2 4" xfId="1057" xr:uid="{00000000-0005-0000-0000-00008F070000}"/>
    <cellStyle name="20% - Accent6 3 2 3 3" xfId="1058" xr:uid="{00000000-0005-0000-0000-000090070000}"/>
    <cellStyle name="20% - Accent6 3 2 3 3 2" xfId="1059" xr:uid="{00000000-0005-0000-0000-000091070000}"/>
    <cellStyle name="20% - Accent6 3 2 3 3 3" xfId="1060" xr:uid="{00000000-0005-0000-0000-000092070000}"/>
    <cellStyle name="20% - Accent6 3 2 3 4" xfId="1061" xr:uid="{00000000-0005-0000-0000-000093070000}"/>
    <cellStyle name="20% - Accent6 3 2 3 4 2" xfId="1062" xr:uid="{00000000-0005-0000-0000-000094070000}"/>
    <cellStyle name="20% - Accent6 3 2 3 5" xfId="1063" xr:uid="{00000000-0005-0000-0000-000095070000}"/>
    <cellStyle name="20% - Accent6 3 2 3 6" xfId="1064" xr:uid="{00000000-0005-0000-0000-000096070000}"/>
    <cellStyle name="20% - Accent6 3 2 3 7" xfId="20361" xr:uid="{00000000-0005-0000-0000-000097070000}"/>
    <cellStyle name="20% - Accent6 3 2 4" xfId="1065" xr:uid="{00000000-0005-0000-0000-000098070000}"/>
    <cellStyle name="20% - Accent6 3 2 4 2" xfId="1066" xr:uid="{00000000-0005-0000-0000-000099070000}"/>
    <cellStyle name="20% - Accent6 3 2 4 2 2" xfId="1067" xr:uid="{00000000-0005-0000-0000-00009A070000}"/>
    <cellStyle name="20% - Accent6 3 2 4 2 3" xfId="1068" xr:uid="{00000000-0005-0000-0000-00009B070000}"/>
    <cellStyle name="20% - Accent6 3 2 4 3" xfId="1069" xr:uid="{00000000-0005-0000-0000-00009C070000}"/>
    <cellStyle name="20% - Accent6 3 2 4 4" xfId="1070" xr:uid="{00000000-0005-0000-0000-00009D070000}"/>
    <cellStyle name="20% - Accent6 3 2 5" xfId="1071" xr:uid="{00000000-0005-0000-0000-00009E070000}"/>
    <cellStyle name="20% - Accent6 3 2 5 2" xfId="1072" xr:uid="{00000000-0005-0000-0000-00009F070000}"/>
    <cellStyle name="20% - Accent6 3 2 5 3" xfId="1073" xr:uid="{00000000-0005-0000-0000-0000A0070000}"/>
    <cellStyle name="20% - Accent6 3 2 6" xfId="1074" xr:uid="{00000000-0005-0000-0000-0000A1070000}"/>
    <cellStyle name="20% - Accent6 3 2 6 2" xfId="1075" xr:uid="{00000000-0005-0000-0000-0000A2070000}"/>
    <cellStyle name="20% - Accent6 3 2 7" xfId="1076" xr:uid="{00000000-0005-0000-0000-0000A3070000}"/>
    <cellStyle name="20% - Accent6 3 2 8" xfId="1077" xr:uid="{00000000-0005-0000-0000-0000A4070000}"/>
    <cellStyle name="20% - Accent6 3 2 9" xfId="20359" xr:uid="{00000000-0005-0000-0000-0000A5070000}"/>
    <cellStyle name="20% - Accent6 3 3" xfId="1078" xr:uid="{00000000-0005-0000-0000-0000A6070000}"/>
    <cellStyle name="20% - Accent6 3 3 10" xfId="39111" xr:uid="{00000000-0005-0000-0000-0000A7070000}"/>
    <cellStyle name="20% - Accent6 3 3 2" xfId="1079" xr:uid="{00000000-0005-0000-0000-0000A8070000}"/>
    <cellStyle name="20% - Accent6 3 3 2 2" xfId="1080" xr:uid="{00000000-0005-0000-0000-0000A9070000}"/>
    <cellStyle name="20% - Accent6 3 3 2 2 2" xfId="1081" xr:uid="{00000000-0005-0000-0000-0000AA070000}"/>
    <cellStyle name="20% - Accent6 3 3 2 2 2 2" xfId="1082" xr:uid="{00000000-0005-0000-0000-0000AB070000}"/>
    <cellStyle name="20% - Accent6 3 3 2 2 2 3" xfId="1083" xr:uid="{00000000-0005-0000-0000-0000AC070000}"/>
    <cellStyle name="20% - Accent6 3 3 2 2 3" xfId="1084" xr:uid="{00000000-0005-0000-0000-0000AD070000}"/>
    <cellStyle name="20% - Accent6 3 3 2 2 4" xfId="1085" xr:uid="{00000000-0005-0000-0000-0000AE070000}"/>
    <cellStyle name="20% - Accent6 3 3 2 3" xfId="1086" xr:uid="{00000000-0005-0000-0000-0000AF070000}"/>
    <cellStyle name="20% - Accent6 3 3 2 3 2" xfId="1087" xr:uid="{00000000-0005-0000-0000-0000B0070000}"/>
    <cellStyle name="20% - Accent6 3 3 2 3 3" xfId="1088" xr:uid="{00000000-0005-0000-0000-0000B1070000}"/>
    <cellStyle name="20% - Accent6 3 3 2 4" xfId="1089" xr:uid="{00000000-0005-0000-0000-0000B2070000}"/>
    <cellStyle name="20% - Accent6 3 3 2 4 2" xfId="1090" xr:uid="{00000000-0005-0000-0000-0000B3070000}"/>
    <cellStyle name="20% - Accent6 3 3 2 5" xfId="1091" xr:uid="{00000000-0005-0000-0000-0000B4070000}"/>
    <cellStyle name="20% - Accent6 3 3 2 6" xfId="1092" xr:uid="{00000000-0005-0000-0000-0000B5070000}"/>
    <cellStyle name="20% - Accent6 3 3 2 7" xfId="20363" xr:uid="{00000000-0005-0000-0000-0000B6070000}"/>
    <cellStyle name="20% - Accent6 3 3 3" xfId="1093" xr:uid="{00000000-0005-0000-0000-0000B7070000}"/>
    <cellStyle name="20% - Accent6 3 3 3 2" xfId="1094" xr:uid="{00000000-0005-0000-0000-0000B8070000}"/>
    <cellStyle name="20% - Accent6 3 3 3 2 2" xfId="1095" xr:uid="{00000000-0005-0000-0000-0000B9070000}"/>
    <cellStyle name="20% - Accent6 3 3 3 2 2 2" xfId="1096" xr:uid="{00000000-0005-0000-0000-0000BA070000}"/>
    <cellStyle name="20% - Accent6 3 3 3 2 2 3" xfId="1097" xr:uid="{00000000-0005-0000-0000-0000BB070000}"/>
    <cellStyle name="20% - Accent6 3 3 3 2 3" xfId="1098" xr:uid="{00000000-0005-0000-0000-0000BC070000}"/>
    <cellStyle name="20% - Accent6 3 3 3 2 4" xfId="1099" xr:uid="{00000000-0005-0000-0000-0000BD070000}"/>
    <cellStyle name="20% - Accent6 3 3 3 3" xfId="1100" xr:uid="{00000000-0005-0000-0000-0000BE070000}"/>
    <cellStyle name="20% - Accent6 3 3 3 3 2" xfId="1101" xr:uid="{00000000-0005-0000-0000-0000BF070000}"/>
    <cellStyle name="20% - Accent6 3 3 3 3 3" xfId="1102" xr:uid="{00000000-0005-0000-0000-0000C0070000}"/>
    <cellStyle name="20% - Accent6 3 3 3 4" xfId="1103" xr:uid="{00000000-0005-0000-0000-0000C1070000}"/>
    <cellStyle name="20% - Accent6 3 3 3 4 2" xfId="1104" xr:uid="{00000000-0005-0000-0000-0000C2070000}"/>
    <cellStyle name="20% - Accent6 3 3 3 5" xfId="1105" xr:uid="{00000000-0005-0000-0000-0000C3070000}"/>
    <cellStyle name="20% - Accent6 3 3 3 6" xfId="1106" xr:uid="{00000000-0005-0000-0000-0000C4070000}"/>
    <cellStyle name="20% - Accent6 3 3 3 7" xfId="20364" xr:uid="{00000000-0005-0000-0000-0000C5070000}"/>
    <cellStyle name="20% - Accent6 3 3 4" xfId="1107" xr:uid="{00000000-0005-0000-0000-0000C6070000}"/>
    <cellStyle name="20% - Accent6 3 3 4 2" xfId="1108" xr:uid="{00000000-0005-0000-0000-0000C7070000}"/>
    <cellStyle name="20% - Accent6 3 3 4 2 2" xfId="1109" xr:uid="{00000000-0005-0000-0000-0000C8070000}"/>
    <cellStyle name="20% - Accent6 3 3 4 2 3" xfId="1110" xr:uid="{00000000-0005-0000-0000-0000C9070000}"/>
    <cellStyle name="20% - Accent6 3 3 4 3" xfId="1111" xr:uid="{00000000-0005-0000-0000-0000CA070000}"/>
    <cellStyle name="20% - Accent6 3 3 4 4" xfId="1112" xr:uid="{00000000-0005-0000-0000-0000CB070000}"/>
    <cellStyle name="20% - Accent6 3 3 5" xfId="1113" xr:uid="{00000000-0005-0000-0000-0000CC070000}"/>
    <cellStyle name="20% - Accent6 3 3 5 2" xfId="1114" xr:uid="{00000000-0005-0000-0000-0000CD070000}"/>
    <cellStyle name="20% - Accent6 3 3 5 3" xfId="1115" xr:uid="{00000000-0005-0000-0000-0000CE070000}"/>
    <cellStyle name="20% - Accent6 3 3 6" xfId="1116" xr:uid="{00000000-0005-0000-0000-0000CF070000}"/>
    <cellStyle name="20% - Accent6 3 3 6 2" xfId="1117" xr:uid="{00000000-0005-0000-0000-0000D0070000}"/>
    <cellStyle name="20% - Accent6 3 3 7" xfId="1118" xr:uid="{00000000-0005-0000-0000-0000D1070000}"/>
    <cellStyle name="20% - Accent6 3 3 8" xfId="1119" xr:uid="{00000000-0005-0000-0000-0000D2070000}"/>
    <cellStyle name="20% - Accent6 3 3 9" xfId="20362" xr:uid="{00000000-0005-0000-0000-0000D3070000}"/>
    <cellStyle name="20% - Accent6 3 4" xfId="20365" xr:uid="{00000000-0005-0000-0000-0000D4070000}"/>
    <cellStyle name="20% - Accent6 3 5" xfId="20366" xr:uid="{00000000-0005-0000-0000-0000D5070000}"/>
    <cellStyle name="20% - Accent6 3 6" xfId="20367" xr:uid="{00000000-0005-0000-0000-0000D6070000}"/>
    <cellStyle name="20% - Accent6 3 7" xfId="20358" xr:uid="{00000000-0005-0000-0000-0000D7070000}"/>
    <cellStyle name="20% - Accent6 3 8" xfId="38929" xr:uid="{00000000-0005-0000-0000-0000D8070000}"/>
    <cellStyle name="20% - Accent6 3_FLUX TEMPLATE - SAMPLE 5210 1720000_Rents Receivable (2)" xfId="1120" xr:uid="{00000000-0005-0000-0000-0000D9070000}"/>
    <cellStyle name="20% - Accent6 30" xfId="20368" xr:uid="{00000000-0005-0000-0000-0000DA070000}"/>
    <cellStyle name="20% - Accent6 30 2" xfId="38930" xr:uid="{00000000-0005-0000-0000-0000DB070000}"/>
    <cellStyle name="20% - Accent6 31" xfId="20369" xr:uid="{00000000-0005-0000-0000-0000DC070000}"/>
    <cellStyle name="20% - Accent6 31 2" xfId="38931" xr:uid="{00000000-0005-0000-0000-0000DD070000}"/>
    <cellStyle name="20% - Accent6 32" xfId="40482" xr:uid="{00000000-0005-0000-0000-0000DE070000}"/>
    <cellStyle name="20% - Accent6 4" xfId="1121" xr:uid="{00000000-0005-0000-0000-0000DF070000}"/>
    <cellStyle name="20% - Accent6 4 2" xfId="1122" xr:uid="{00000000-0005-0000-0000-0000E0070000}"/>
    <cellStyle name="20% - Accent6 4 2 2" xfId="20371" xr:uid="{00000000-0005-0000-0000-0000E1070000}"/>
    <cellStyle name="20% - Accent6 4 2 3" xfId="20372" xr:uid="{00000000-0005-0000-0000-0000E2070000}"/>
    <cellStyle name="20% - Accent6 4 2 4" xfId="20370" xr:uid="{00000000-0005-0000-0000-0000E3070000}"/>
    <cellStyle name="20% - Accent6 4 3" xfId="1123" xr:uid="{00000000-0005-0000-0000-0000E4070000}"/>
    <cellStyle name="20% - Accent6 4 3 2" xfId="1124" xr:uid="{00000000-0005-0000-0000-0000E5070000}"/>
    <cellStyle name="20% - Accent6 4 3 2 2" xfId="1125" xr:uid="{00000000-0005-0000-0000-0000E6070000}"/>
    <cellStyle name="20% - Accent6 4 3 2 2 2" xfId="1126" xr:uid="{00000000-0005-0000-0000-0000E7070000}"/>
    <cellStyle name="20% - Accent6 4 3 2 2 2 2" xfId="1127" xr:uid="{00000000-0005-0000-0000-0000E8070000}"/>
    <cellStyle name="20% - Accent6 4 3 2 2 2 3" xfId="1128" xr:uid="{00000000-0005-0000-0000-0000E9070000}"/>
    <cellStyle name="20% - Accent6 4 3 2 2 3" xfId="1129" xr:uid="{00000000-0005-0000-0000-0000EA070000}"/>
    <cellStyle name="20% - Accent6 4 3 2 2 4" xfId="1130" xr:uid="{00000000-0005-0000-0000-0000EB070000}"/>
    <cellStyle name="20% - Accent6 4 3 2 3" xfId="1131" xr:uid="{00000000-0005-0000-0000-0000EC070000}"/>
    <cellStyle name="20% - Accent6 4 3 2 3 2" xfId="1132" xr:uid="{00000000-0005-0000-0000-0000ED070000}"/>
    <cellStyle name="20% - Accent6 4 3 2 3 3" xfId="1133" xr:uid="{00000000-0005-0000-0000-0000EE070000}"/>
    <cellStyle name="20% - Accent6 4 3 2 4" xfId="1134" xr:uid="{00000000-0005-0000-0000-0000EF070000}"/>
    <cellStyle name="20% - Accent6 4 3 2 4 2" xfId="1135" xr:uid="{00000000-0005-0000-0000-0000F0070000}"/>
    <cellStyle name="20% - Accent6 4 3 2 5" xfId="1136" xr:uid="{00000000-0005-0000-0000-0000F1070000}"/>
    <cellStyle name="20% - Accent6 4 3 2 6" xfId="1137" xr:uid="{00000000-0005-0000-0000-0000F2070000}"/>
    <cellStyle name="20% - Accent6 4 3 2 7" xfId="20374" xr:uid="{00000000-0005-0000-0000-0000F3070000}"/>
    <cellStyle name="20% - Accent6 4 3 3" xfId="1138" xr:uid="{00000000-0005-0000-0000-0000F4070000}"/>
    <cellStyle name="20% - Accent6 4 3 3 2" xfId="1139" xr:uid="{00000000-0005-0000-0000-0000F5070000}"/>
    <cellStyle name="20% - Accent6 4 3 3 2 2" xfId="1140" xr:uid="{00000000-0005-0000-0000-0000F6070000}"/>
    <cellStyle name="20% - Accent6 4 3 3 2 2 2" xfId="1141" xr:uid="{00000000-0005-0000-0000-0000F7070000}"/>
    <cellStyle name="20% - Accent6 4 3 3 2 2 3" xfId="1142" xr:uid="{00000000-0005-0000-0000-0000F8070000}"/>
    <cellStyle name="20% - Accent6 4 3 3 2 3" xfId="1143" xr:uid="{00000000-0005-0000-0000-0000F9070000}"/>
    <cellStyle name="20% - Accent6 4 3 3 2 4" xfId="1144" xr:uid="{00000000-0005-0000-0000-0000FA070000}"/>
    <cellStyle name="20% - Accent6 4 3 3 3" xfId="1145" xr:uid="{00000000-0005-0000-0000-0000FB070000}"/>
    <cellStyle name="20% - Accent6 4 3 3 3 2" xfId="1146" xr:uid="{00000000-0005-0000-0000-0000FC070000}"/>
    <cellStyle name="20% - Accent6 4 3 3 3 3" xfId="1147" xr:uid="{00000000-0005-0000-0000-0000FD070000}"/>
    <cellStyle name="20% - Accent6 4 3 3 4" xfId="1148" xr:uid="{00000000-0005-0000-0000-0000FE070000}"/>
    <cellStyle name="20% - Accent6 4 3 3 4 2" xfId="1149" xr:uid="{00000000-0005-0000-0000-0000FF070000}"/>
    <cellStyle name="20% - Accent6 4 3 3 5" xfId="1150" xr:uid="{00000000-0005-0000-0000-000000080000}"/>
    <cellStyle name="20% - Accent6 4 3 3 6" xfId="1151" xr:uid="{00000000-0005-0000-0000-000001080000}"/>
    <cellStyle name="20% - Accent6 4 3 3 7" xfId="20375" xr:uid="{00000000-0005-0000-0000-000002080000}"/>
    <cellStyle name="20% - Accent6 4 3 4" xfId="1152" xr:uid="{00000000-0005-0000-0000-000003080000}"/>
    <cellStyle name="20% - Accent6 4 3 4 2" xfId="1153" xr:uid="{00000000-0005-0000-0000-000004080000}"/>
    <cellStyle name="20% - Accent6 4 3 4 2 2" xfId="1154" xr:uid="{00000000-0005-0000-0000-000005080000}"/>
    <cellStyle name="20% - Accent6 4 3 4 2 3" xfId="1155" xr:uid="{00000000-0005-0000-0000-000006080000}"/>
    <cellStyle name="20% - Accent6 4 3 4 3" xfId="1156" xr:uid="{00000000-0005-0000-0000-000007080000}"/>
    <cellStyle name="20% - Accent6 4 3 4 4" xfId="1157" xr:uid="{00000000-0005-0000-0000-000008080000}"/>
    <cellStyle name="20% - Accent6 4 3 5" xfId="1158" xr:uid="{00000000-0005-0000-0000-000009080000}"/>
    <cellStyle name="20% - Accent6 4 3 5 2" xfId="1159" xr:uid="{00000000-0005-0000-0000-00000A080000}"/>
    <cellStyle name="20% - Accent6 4 3 5 3" xfId="1160" xr:uid="{00000000-0005-0000-0000-00000B080000}"/>
    <cellStyle name="20% - Accent6 4 3 6" xfId="1161" xr:uid="{00000000-0005-0000-0000-00000C080000}"/>
    <cellStyle name="20% - Accent6 4 3 6 2" xfId="1162" xr:uid="{00000000-0005-0000-0000-00000D080000}"/>
    <cellStyle name="20% - Accent6 4 3 7" xfId="1163" xr:uid="{00000000-0005-0000-0000-00000E080000}"/>
    <cellStyle name="20% - Accent6 4 3 8" xfId="1164" xr:uid="{00000000-0005-0000-0000-00000F080000}"/>
    <cellStyle name="20% - Accent6 4 3 9" xfId="20373" xr:uid="{00000000-0005-0000-0000-000010080000}"/>
    <cellStyle name="20% - Accent6 4 4" xfId="17949" xr:uid="{00000000-0005-0000-0000-000011080000}"/>
    <cellStyle name="20% - Accent6 4 5" xfId="20376" xr:uid="{00000000-0005-0000-0000-000012080000}"/>
    <cellStyle name="20% - Accent6 4 6" xfId="20377" xr:uid="{00000000-0005-0000-0000-000013080000}"/>
    <cellStyle name="20% - Accent6 4 7" xfId="20378" xr:uid="{00000000-0005-0000-0000-000014080000}"/>
    <cellStyle name="20% - Accent6 4 7 2" xfId="38932" xr:uid="{00000000-0005-0000-0000-000015080000}"/>
    <cellStyle name="20% - Accent6 4_FLUX TEMPLATE - SAMPLE 5210 1720000_Rents Receivable (2)" xfId="1165" xr:uid="{00000000-0005-0000-0000-000016080000}"/>
    <cellStyle name="20% - Accent6 5" xfId="1166" xr:uid="{00000000-0005-0000-0000-000017080000}"/>
    <cellStyle name="20% - Accent6 5 2" xfId="1167" xr:uid="{00000000-0005-0000-0000-000018080000}"/>
    <cellStyle name="20% - Accent6 5 2 2" xfId="20381" xr:uid="{00000000-0005-0000-0000-000019080000}"/>
    <cellStyle name="20% - Accent6 5 2 3" xfId="20382" xr:uid="{00000000-0005-0000-0000-00001A080000}"/>
    <cellStyle name="20% - Accent6 5 2 4" xfId="20380" xr:uid="{00000000-0005-0000-0000-00001B080000}"/>
    <cellStyle name="20% - Accent6 5 3" xfId="1168" xr:uid="{00000000-0005-0000-0000-00001C080000}"/>
    <cellStyle name="20% - Accent6 5 3 2" xfId="1169" xr:uid="{00000000-0005-0000-0000-00001D080000}"/>
    <cellStyle name="20% - Accent6 5 3 2 2" xfId="1170" xr:uid="{00000000-0005-0000-0000-00001E080000}"/>
    <cellStyle name="20% - Accent6 5 3 2 2 2" xfId="1171" xr:uid="{00000000-0005-0000-0000-00001F080000}"/>
    <cellStyle name="20% - Accent6 5 3 2 2 2 2" xfId="1172" xr:uid="{00000000-0005-0000-0000-000020080000}"/>
    <cellStyle name="20% - Accent6 5 3 2 2 2 3" xfId="1173" xr:uid="{00000000-0005-0000-0000-000021080000}"/>
    <cellStyle name="20% - Accent6 5 3 2 2 3" xfId="1174" xr:uid="{00000000-0005-0000-0000-000022080000}"/>
    <cellStyle name="20% - Accent6 5 3 2 2 4" xfId="1175" xr:uid="{00000000-0005-0000-0000-000023080000}"/>
    <cellStyle name="20% - Accent6 5 3 2 3" xfId="1176" xr:uid="{00000000-0005-0000-0000-000024080000}"/>
    <cellStyle name="20% - Accent6 5 3 2 3 2" xfId="1177" xr:uid="{00000000-0005-0000-0000-000025080000}"/>
    <cellStyle name="20% - Accent6 5 3 2 3 3" xfId="1178" xr:uid="{00000000-0005-0000-0000-000026080000}"/>
    <cellStyle name="20% - Accent6 5 3 2 4" xfId="1179" xr:uid="{00000000-0005-0000-0000-000027080000}"/>
    <cellStyle name="20% - Accent6 5 3 2 4 2" xfId="1180" xr:uid="{00000000-0005-0000-0000-000028080000}"/>
    <cellStyle name="20% - Accent6 5 3 2 5" xfId="1181" xr:uid="{00000000-0005-0000-0000-000029080000}"/>
    <cellStyle name="20% - Accent6 5 3 2 6" xfId="1182" xr:uid="{00000000-0005-0000-0000-00002A080000}"/>
    <cellStyle name="20% - Accent6 5 3 2 7" xfId="20384" xr:uid="{00000000-0005-0000-0000-00002B080000}"/>
    <cellStyle name="20% - Accent6 5 3 3" xfId="1183" xr:uid="{00000000-0005-0000-0000-00002C080000}"/>
    <cellStyle name="20% - Accent6 5 3 3 2" xfId="1184" xr:uid="{00000000-0005-0000-0000-00002D080000}"/>
    <cellStyle name="20% - Accent6 5 3 3 2 2" xfId="1185" xr:uid="{00000000-0005-0000-0000-00002E080000}"/>
    <cellStyle name="20% - Accent6 5 3 3 2 2 2" xfId="1186" xr:uid="{00000000-0005-0000-0000-00002F080000}"/>
    <cellStyle name="20% - Accent6 5 3 3 2 2 3" xfId="1187" xr:uid="{00000000-0005-0000-0000-000030080000}"/>
    <cellStyle name="20% - Accent6 5 3 3 2 3" xfId="1188" xr:uid="{00000000-0005-0000-0000-000031080000}"/>
    <cellStyle name="20% - Accent6 5 3 3 2 4" xfId="1189" xr:uid="{00000000-0005-0000-0000-000032080000}"/>
    <cellStyle name="20% - Accent6 5 3 3 3" xfId="1190" xr:uid="{00000000-0005-0000-0000-000033080000}"/>
    <cellStyle name="20% - Accent6 5 3 3 3 2" xfId="1191" xr:uid="{00000000-0005-0000-0000-000034080000}"/>
    <cellStyle name="20% - Accent6 5 3 3 3 3" xfId="1192" xr:uid="{00000000-0005-0000-0000-000035080000}"/>
    <cellStyle name="20% - Accent6 5 3 3 4" xfId="1193" xr:uid="{00000000-0005-0000-0000-000036080000}"/>
    <cellStyle name="20% - Accent6 5 3 3 4 2" xfId="1194" xr:uid="{00000000-0005-0000-0000-000037080000}"/>
    <cellStyle name="20% - Accent6 5 3 3 5" xfId="1195" xr:uid="{00000000-0005-0000-0000-000038080000}"/>
    <cellStyle name="20% - Accent6 5 3 3 6" xfId="1196" xr:uid="{00000000-0005-0000-0000-000039080000}"/>
    <cellStyle name="20% - Accent6 5 3 3 7" xfId="20385" xr:uid="{00000000-0005-0000-0000-00003A080000}"/>
    <cellStyle name="20% - Accent6 5 3 4" xfId="1197" xr:uid="{00000000-0005-0000-0000-00003B080000}"/>
    <cellStyle name="20% - Accent6 5 3 4 2" xfId="1198" xr:uid="{00000000-0005-0000-0000-00003C080000}"/>
    <cellStyle name="20% - Accent6 5 3 4 2 2" xfId="1199" xr:uid="{00000000-0005-0000-0000-00003D080000}"/>
    <cellStyle name="20% - Accent6 5 3 4 2 3" xfId="1200" xr:uid="{00000000-0005-0000-0000-00003E080000}"/>
    <cellStyle name="20% - Accent6 5 3 4 3" xfId="1201" xr:uid="{00000000-0005-0000-0000-00003F080000}"/>
    <cellStyle name="20% - Accent6 5 3 4 4" xfId="1202" xr:uid="{00000000-0005-0000-0000-000040080000}"/>
    <cellStyle name="20% - Accent6 5 3 5" xfId="1203" xr:uid="{00000000-0005-0000-0000-000041080000}"/>
    <cellStyle name="20% - Accent6 5 3 5 2" xfId="1204" xr:uid="{00000000-0005-0000-0000-000042080000}"/>
    <cellStyle name="20% - Accent6 5 3 5 3" xfId="1205" xr:uid="{00000000-0005-0000-0000-000043080000}"/>
    <cellStyle name="20% - Accent6 5 3 6" xfId="1206" xr:uid="{00000000-0005-0000-0000-000044080000}"/>
    <cellStyle name="20% - Accent6 5 3 6 2" xfId="1207" xr:uid="{00000000-0005-0000-0000-000045080000}"/>
    <cellStyle name="20% - Accent6 5 3 7" xfId="1208" xr:uid="{00000000-0005-0000-0000-000046080000}"/>
    <cellStyle name="20% - Accent6 5 3 8" xfId="1209" xr:uid="{00000000-0005-0000-0000-000047080000}"/>
    <cellStyle name="20% - Accent6 5 3 9" xfId="20383" xr:uid="{00000000-0005-0000-0000-000048080000}"/>
    <cellStyle name="20% - Accent6 5 4" xfId="17950" xr:uid="{00000000-0005-0000-0000-000049080000}"/>
    <cellStyle name="20% - Accent6 5 5" xfId="20386" xr:uid="{00000000-0005-0000-0000-00004A080000}"/>
    <cellStyle name="20% - Accent6 5 6" xfId="20387" xr:uid="{00000000-0005-0000-0000-00004B080000}"/>
    <cellStyle name="20% - Accent6 5 7" xfId="20379" xr:uid="{00000000-0005-0000-0000-00004C080000}"/>
    <cellStyle name="20% - Accent6 5_FLUX TEMPLATE - SAMPLE 5210 1720000_Rents Receivable (2)" xfId="1210" xr:uid="{00000000-0005-0000-0000-00004D080000}"/>
    <cellStyle name="20% - Accent6 6" xfId="1211" xr:uid="{00000000-0005-0000-0000-00004E080000}"/>
    <cellStyle name="20% - Accent6 6 2" xfId="20388" xr:uid="{00000000-0005-0000-0000-00004F080000}"/>
    <cellStyle name="20% - Accent6 6 2 2" xfId="20389" xr:uid="{00000000-0005-0000-0000-000050080000}"/>
    <cellStyle name="20% - Accent6 6 2 3" xfId="20390" xr:uid="{00000000-0005-0000-0000-000051080000}"/>
    <cellStyle name="20% - Accent6 6 3" xfId="20391" xr:uid="{00000000-0005-0000-0000-000052080000}"/>
    <cellStyle name="20% - Accent6 6 3 2" xfId="20392" xr:uid="{00000000-0005-0000-0000-000053080000}"/>
    <cellStyle name="20% - Accent6 6 3 3" xfId="20393" xr:uid="{00000000-0005-0000-0000-000054080000}"/>
    <cellStyle name="20% - Accent6 6 4" xfId="20394" xr:uid="{00000000-0005-0000-0000-000055080000}"/>
    <cellStyle name="20% - Accent6 6 5" xfId="20395" xr:uid="{00000000-0005-0000-0000-000056080000}"/>
    <cellStyle name="20% - Accent6 6 6" xfId="20396" xr:uid="{00000000-0005-0000-0000-000057080000}"/>
    <cellStyle name="20% - Accent6 6_Income Statement " xfId="20397" xr:uid="{00000000-0005-0000-0000-000058080000}"/>
    <cellStyle name="20% - Accent6 7" xfId="1212" xr:uid="{00000000-0005-0000-0000-000059080000}"/>
    <cellStyle name="20% - Accent6 7 2" xfId="1213" xr:uid="{00000000-0005-0000-0000-00005A080000}"/>
    <cellStyle name="20% - Accent6 7 2 2" xfId="1214" xr:uid="{00000000-0005-0000-0000-00005B080000}"/>
    <cellStyle name="20% - Accent6 7 2 2 2" xfId="1215" xr:uid="{00000000-0005-0000-0000-00005C080000}"/>
    <cellStyle name="20% - Accent6 7 2 2 2 2" xfId="1216" xr:uid="{00000000-0005-0000-0000-00005D080000}"/>
    <cellStyle name="20% - Accent6 7 2 2 2 3" xfId="1217" xr:uid="{00000000-0005-0000-0000-00005E080000}"/>
    <cellStyle name="20% - Accent6 7 2 2 3" xfId="1218" xr:uid="{00000000-0005-0000-0000-00005F080000}"/>
    <cellStyle name="20% - Accent6 7 2 2 4" xfId="1219" xr:uid="{00000000-0005-0000-0000-000060080000}"/>
    <cellStyle name="20% - Accent6 7 2 2 5" xfId="20399" xr:uid="{00000000-0005-0000-0000-000061080000}"/>
    <cellStyle name="20% - Accent6 7 2 3" xfId="1220" xr:uid="{00000000-0005-0000-0000-000062080000}"/>
    <cellStyle name="20% - Accent6 7 2 3 2" xfId="1221" xr:uid="{00000000-0005-0000-0000-000063080000}"/>
    <cellStyle name="20% - Accent6 7 2 3 3" xfId="1222" xr:uid="{00000000-0005-0000-0000-000064080000}"/>
    <cellStyle name="20% - Accent6 7 2 3 4" xfId="20400" xr:uid="{00000000-0005-0000-0000-000065080000}"/>
    <cellStyle name="20% - Accent6 7 2 4" xfId="1223" xr:uid="{00000000-0005-0000-0000-000066080000}"/>
    <cellStyle name="20% - Accent6 7 2 4 2" xfId="1224" xr:uid="{00000000-0005-0000-0000-000067080000}"/>
    <cellStyle name="20% - Accent6 7 2 5" xfId="1225" xr:uid="{00000000-0005-0000-0000-000068080000}"/>
    <cellStyle name="20% - Accent6 7 2 6" xfId="1226" xr:uid="{00000000-0005-0000-0000-000069080000}"/>
    <cellStyle name="20% - Accent6 7 2 7" xfId="20398" xr:uid="{00000000-0005-0000-0000-00006A080000}"/>
    <cellStyle name="20% - Accent6 7 3" xfId="1227" xr:uid="{00000000-0005-0000-0000-00006B080000}"/>
    <cellStyle name="20% - Accent6 7 3 2" xfId="1228" xr:uid="{00000000-0005-0000-0000-00006C080000}"/>
    <cellStyle name="20% - Accent6 7 3 2 2" xfId="1229" xr:uid="{00000000-0005-0000-0000-00006D080000}"/>
    <cellStyle name="20% - Accent6 7 3 2 2 2" xfId="1230" xr:uid="{00000000-0005-0000-0000-00006E080000}"/>
    <cellStyle name="20% - Accent6 7 3 2 2 3" xfId="1231" xr:uid="{00000000-0005-0000-0000-00006F080000}"/>
    <cellStyle name="20% - Accent6 7 3 2 3" xfId="1232" xr:uid="{00000000-0005-0000-0000-000070080000}"/>
    <cellStyle name="20% - Accent6 7 3 2 4" xfId="1233" xr:uid="{00000000-0005-0000-0000-000071080000}"/>
    <cellStyle name="20% - Accent6 7 3 2 5" xfId="20402" xr:uid="{00000000-0005-0000-0000-000072080000}"/>
    <cellStyle name="20% - Accent6 7 3 3" xfId="1234" xr:uid="{00000000-0005-0000-0000-000073080000}"/>
    <cellStyle name="20% - Accent6 7 3 3 2" xfId="1235" xr:uid="{00000000-0005-0000-0000-000074080000}"/>
    <cellStyle name="20% - Accent6 7 3 3 3" xfId="1236" xr:uid="{00000000-0005-0000-0000-000075080000}"/>
    <cellStyle name="20% - Accent6 7 3 3 4" xfId="20403" xr:uid="{00000000-0005-0000-0000-000076080000}"/>
    <cellStyle name="20% - Accent6 7 3 4" xfId="1237" xr:uid="{00000000-0005-0000-0000-000077080000}"/>
    <cellStyle name="20% - Accent6 7 3 4 2" xfId="1238" xr:uid="{00000000-0005-0000-0000-000078080000}"/>
    <cellStyle name="20% - Accent6 7 3 5" xfId="1239" xr:uid="{00000000-0005-0000-0000-000079080000}"/>
    <cellStyle name="20% - Accent6 7 3 6" xfId="1240" xr:uid="{00000000-0005-0000-0000-00007A080000}"/>
    <cellStyle name="20% - Accent6 7 3 7" xfId="20401" xr:uid="{00000000-0005-0000-0000-00007B080000}"/>
    <cellStyle name="20% - Accent6 7 4" xfId="1241" xr:uid="{00000000-0005-0000-0000-00007C080000}"/>
    <cellStyle name="20% - Accent6 7 4 2" xfId="1242" xr:uid="{00000000-0005-0000-0000-00007D080000}"/>
    <cellStyle name="20% - Accent6 7 4 2 2" xfId="1243" xr:uid="{00000000-0005-0000-0000-00007E080000}"/>
    <cellStyle name="20% - Accent6 7 4 2 3" xfId="1244" xr:uid="{00000000-0005-0000-0000-00007F080000}"/>
    <cellStyle name="20% - Accent6 7 4 3" xfId="1245" xr:uid="{00000000-0005-0000-0000-000080080000}"/>
    <cellStyle name="20% - Accent6 7 4 4" xfId="1246" xr:uid="{00000000-0005-0000-0000-000081080000}"/>
    <cellStyle name="20% - Accent6 7 4 5" xfId="20404" xr:uid="{00000000-0005-0000-0000-000082080000}"/>
    <cellStyle name="20% - Accent6 7 5" xfId="1247" xr:uid="{00000000-0005-0000-0000-000083080000}"/>
    <cellStyle name="20% - Accent6 7 5 2" xfId="1248" xr:uid="{00000000-0005-0000-0000-000084080000}"/>
    <cellStyle name="20% - Accent6 7 5 3" xfId="1249" xr:uid="{00000000-0005-0000-0000-000085080000}"/>
    <cellStyle name="20% - Accent6 7 5 4" xfId="20405" xr:uid="{00000000-0005-0000-0000-000086080000}"/>
    <cellStyle name="20% - Accent6 7 6" xfId="1250" xr:uid="{00000000-0005-0000-0000-000087080000}"/>
    <cellStyle name="20% - Accent6 7 6 2" xfId="1251" xr:uid="{00000000-0005-0000-0000-000088080000}"/>
    <cellStyle name="20% - Accent6 7 6 3" xfId="20406" xr:uid="{00000000-0005-0000-0000-000089080000}"/>
    <cellStyle name="20% - Accent6 7 7" xfId="1252" xr:uid="{00000000-0005-0000-0000-00008A080000}"/>
    <cellStyle name="20% - Accent6 7 8" xfId="1253" xr:uid="{00000000-0005-0000-0000-00008B080000}"/>
    <cellStyle name="20% - Accent6 7 9" xfId="17951" xr:uid="{00000000-0005-0000-0000-00008C080000}"/>
    <cellStyle name="20% - Accent6 7_Income Statement " xfId="20407" xr:uid="{00000000-0005-0000-0000-00008D080000}"/>
    <cellStyle name="20% - Accent6 8" xfId="17952" xr:uid="{00000000-0005-0000-0000-00008E080000}"/>
    <cellStyle name="20% - Accent6 8 2" xfId="20408" xr:uid="{00000000-0005-0000-0000-00008F080000}"/>
    <cellStyle name="20% - Accent6 8 2 2" xfId="20409" xr:uid="{00000000-0005-0000-0000-000090080000}"/>
    <cellStyle name="20% - Accent6 8 2 3" xfId="20410" xr:uid="{00000000-0005-0000-0000-000091080000}"/>
    <cellStyle name="20% - Accent6 8 3" xfId="20411" xr:uid="{00000000-0005-0000-0000-000092080000}"/>
    <cellStyle name="20% - Accent6 8 3 2" xfId="20412" xr:uid="{00000000-0005-0000-0000-000093080000}"/>
    <cellStyle name="20% - Accent6 8 3 3" xfId="20413" xr:uid="{00000000-0005-0000-0000-000094080000}"/>
    <cellStyle name="20% - Accent6 8 4" xfId="20414" xr:uid="{00000000-0005-0000-0000-000095080000}"/>
    <cellStyle name="20% - Accent6 8 5" xfId="20415" xr:uid="{00000000-0005-0000-0000-000096080000}"/>
    <cellStyle name="20% - Accent6 8 6" xfId="20416" xr:uid="{00000000-0005-0000-0000-000097080000}"/>
    <cellStyle name="20% - Accent6 8_Income Statement " xfId="20417" xr:uid="{00000000-0005-0000-0000-000098080000}"/>
    <cellStyle name="20% - Accent6 9" xfId="17953" xr:uid="{00000000-0005-0000-0000-000099080000}"/>
    <cellStyle name="20% - Accent6 9 2" xfId="20418" xr:uid="{00000000-0005-0000-0000-00009A080000}"/>
    <cellStyle name="20% - Accent6 9 2 2" xfId="20419" xr:uid="{00000000-0005-0000-0000-00009B080000}"/>
    <cellStyle name="20% - Accent6 9 2 3" xfId="20420" xr:uid="{00000000-0005-0000-0000-00009C080000}"/>
    <cellStyle name="20% - Accent6 9 3" xfId="20421" xr:uid="{00000000-0005-0000-0000-00009D080000}"/>
    <cellStyle name="20% - Accent6 9 3 2" xfId="20422" xr:uid="{00000000-0005-0000-0000-00009E080000}"/>
    <cellStyle name="20% - Accent6 9 3 3" xfId="20423" xr:uid="{00000000-0005-0000-0000-00009F080000}"/>
    <cellStyle name="20% - Accent6 9 4" xfId="20424" xr:uid="{00000000-0005-0000-0000-0000A0080000}"/>
    <cellStyle name="20% - Accent6 9 5" xfId="20425" xr:uid="{00000000-0005-0000-0000-0000A1080000}"/>
    <cellStyle name="20% - Accent6 9 6" xfId="20426" xr:uid="{00000000-0005-0000-0000-0000A2080000}"/>
    <cellStyle name="20% - Accent6 9_Income Statement " xfId="20427" xr:uid="{00000000-0005-0000-0000-0000A3080000}"/>
    <cellStyle name="2DP" xfId="1254" xr:uid="{00000000-0005-0000-0000-0000A4080000}"/>
    <cellStyle name="2DP bold" xfId="1255" xr:uid="{00000000-0005-0000-0000-0000A5080000}"/>
    <cellStyle name="3DP" xfId="1256" xr:uid="{00000000-0005-0000-0000-0000A6080000}"/>
    <cellStyle name="40% - Accent1" xfId="39023" builtinId="31" customBuiltin="1"/>
    <cellStyle name="40% - Accent1 10" xfId="17954" xr:uid="{00000000-0005-0000-0000-0000A8080000}"/>
    <cellStyle name="40% - Accent1 10 2" xfId="20428" xr:uid="{00000000-0005-0000-0000-0000A9080000}"/>
    <cellStyle name="40% - Accent1 10 2 2" xfId="20429" xr:uid="{00000000-0005-0000-0000-0000AA080000}"/>
    <cellStyle name="40% - Accent1 10 2 3" xfId="20430" xr:uid="{00000000-0005-0000-0000-0000AB080000}"/>
    <cellStyle name="40% - Accent1 10 3" xfId="20431" xr:uid="{00000000-0005-0000-0000-0000AC080000}"/>
    <cellStyle name="40% - Accent1 10 3 2" xfId="20432" xr:uid="{00000000-0005-0000-0000-0000AD080000}"/>
    <cellStyle name="40% - Accent1 10 3 3" xfId="20433" xr:uid="{00000000-0005-0000-0000-0000AE080000}"/>
    <cellStyle name="40% - Accent1 10 4" xfId="20434" xr:uid="{00000000-0005-0000-0000-0000AF080000}"/>
    <cellStyle name="40% - Accent1 10 5" xfId="20435" xr:uid="{00000000-0005-0000-0000-0000B0080000}"/>
    <cellStyle name="40% - Accent1 10 6" xfId="20436" xr:uid="{00000000-0005-0000-0000-0000B1080000}"/>
    <cellStyle name="40% - Accent1 10_Income Statement " xfId="20437" xr:uid="{00000000-0005-0000-0000-0000B2080000}"/>
    <cellStyle name="40% - Accent1 11" xfId="20438" xr:uid="{00000000-0005-0000-0000-0000B3080000}"/>
    <cellStyle name="40% - Accent1 11 2" xfId="20439" xr:uid="{00000000-0005-0000-0000-0000B4080000}"/>
    <cellStyle name="40% - Accent1 11 3" xfId="20440" xr:uid="{00000000-0005-0000-0000-0000B5080000}"/>
    <cellStyle name="40% - Accent1 12" xfId="20441" xr:uid="{00000000-0005-0000-0000-0000B6080000}"/>
    <cellStyle name="40% - Accent1 13" xfId="20442" xr:uid="{00000000-0005-0000-0000-0000B7080000}"/>
    <cellStyle name="40% - Accent1 14" xfId="20443" xr:uid="{00000000-0005-0000-0000-0000B8080000}"/>
    <cellStyle name="40% - Accent1 15" xfId="20444" xr:uid="{00000000-0005-0000-0000-0000B9080000}"/>
    <cellStyle name="40% - Accent1 16" xfId="20445" xr:uid="{00000000-0005-0000-0000-0000BA080000}"/>
    <cellStyle name="40% - Accent1 17" xfId="20446" xr:uid="{00000000-0005-0000-0000-0000BB080000}"/>
    <cellStyle name="40% - Accent1 18" xfId="20447" xr:uid="{00000000-0005-0000-0000-0000BC080000}"/>
    <cellStyle name="40% - Accent1 19" xfId="20448" xr:uid="{00000000-0005-0000-0000-0000BD080000}"/>
    <cellStyle name="40% - Accent1 2" xfId="1257" xr:uid="{00000000-0005-0000-0000-0000BE080000}"/>
    <cellStyle name="40% - Accent1 2 2" xfId="1258" xr:uid="{00000000-0005-0000-0000-0000BF080000}"/>
    <cellStyle name="40% - Accent1 2 2 2" xfId="20450" xr:uid="{00000000-0005-0000-0000-0000C0080000}"/>
    <cellStyle name="40% - Accent1 2 2 2 2" xfId="39113" xr:uid="{00000000-0005-0000-0000-0000C1080000}"/>
    <cellStyle name="40% - Accent1 2 2 3" xfId="20451" xr:uid="{00000000-0005-0000-0000-0000C2080000}"/>
    <cellStyle name="40% - Accent1 2 2 3 2" xfId="39114" xr:uid="{00000000-0005-0000-0000-0000C3080000}"/>
    <cellStyle name="40% - Accent1 2 2 4" xfId="39112" xr:uid="{00000000-0005-0000-0000-0000C4080000}"/>
    <cellStyle name="40% - Accent1 2 3" xfId="1259" xr:uid="{00000000-0005-0000-0000-0000C5080000}"/>
    <cellStyle name="40% - Accent1 2 3 2" xfId="20453" xr:uid="{00000000-0005-0000-0000-0000C6080000}"/>
    <cellStyle name="40% - Accent1 2 3 3" xfId="20454" xr:uid="{00000000-0005-0000-0000-0000C7080000}"/>
    <cellStyle name="40% - Accent1 2 3 4" xfId="20452" xr:uid="{00000000-0005-0000-0000-0000C8080000}"/>
    <cellStyle name="40% - Accent1 2 3 5" xfId="39115" xr:uid="{00000000-0005-0000-0000-0000C9080000}"/>
    <cellStyle name="40% - Accent1 2 4" xfId="20455" xr:uid="{00000000-0005-0000-0000-0000CA080000}"/>
    <cellStyle name="40% - Accent1 2 4 2" xfId="20456" xr:uid="{00000000-0005-0000-0000-0000CB080000}"/>
    <cellStyle name="40% - Accent1 2 4 3" xfId="20457" xr:uid="{00000000-0005-0000-0000-0000CC080000}"/>
    <cellStyle name="40% - Accent1 2 4 4" xfId="39116" xr:uid="{00000000-0005-0000-0000-0000CD080000}"/>
    <cellStyle name="40% - Accent1 2 5" xfId="20458" xr:uid="{00000000-0005-0000-0000-0000CE080000}"/>
    <cellStyle name="40% - Accent1 2 5 2" xfId="39117" xr:uid="{00000000-0005-0000-0000-0000CF080000}"/>
    <cellStyle name="40% - Accent1 2 6" xfId="20459" xr:uid="{00000000-0005-0000-0000-0000D0080000}"/>
    <cellStyle name="40% - Accent1 2 7" xfId="20460" xr:uid="{00000000-0005-0000-0000-0000D1080000}"/>
    <cellStyle name="40% - Accent1 2 8" xfId="20449" xr:uid="{00000000-0005-0000-0000-0000D2080000}"/>
    <cellStyle name="40% - Accent1 2 9" xfId="38933" xr:uid="{00000000-0005-0000-0000-0000D3080000}"/>
    <cellStyle name="40% - Accent1 2_219 FERC 2010" xfId="17957" xr:uid="{00000000-0005-0000-0000-0000D4080000}"/>
    <cellStyle name="40% - Accent1 20" xfId="20461" xr:uid="{00000000-0005-0000-0000-0000D5080000}"/>
    <cellStyle name="40% - Accent1 21" xfId="20462" xr:uid="{00000000-0005-0000-0000-0000D6080000}"/>
    <cellStyle name="40% - Accent1 22" xfId="20463" xr:uid="{00000000-0005-0000-0000-0000D7080000}"/>
    <cellStyle name="40% - Accent1 23" xfId="20464" xr:uid="{00000000-0005-0000-0000-0000D8080000}"/>
    <cellStyle name="40% - Accent1 24" xfId="20465" xr:uid="{00000000-0005-0000-0000-0000D9080000}"/>
    <cellStyle name="40% - Accent1 25" xfId="20466" xr:uid="{00000000-0005-0000-0000-0000DA080000}"/>
    <cellStyle name="40% - Accent1 26" xfId="20467" xr:uid="{00000000-0005-0000-0000-0000DB080000}"/>
    <cellStyle name="40% - Accent1 27" xfId="20468" xr:uid="{00000000-0005-0000-0000-0000DC080000}"/>
    <cellStyle name="40% - Accent1 28" xfId="20469" xr:uid="{00000000-0005-0000-0000-0000DD080000}"/>
    <cellStyle name="40% - Accent1 28 2" xfId="38934" xr:uid="{00000000-0005-0000-0000-0000DE080000}"/>
    <cellStyle name="40% - Accent1 29" xfId="20470" xr:uid="{00000000-0005-0000-0000-0000DF080000}"/>
    <cellStyle name="40% - Accent1 29 2" xfId="38935" xr:uid="{00000000-0005-0000-0000-0000E0080000}"/>
    <cellStyle name="40% - Accent1 3" xfId="1260" xr:uid="{00000000-0005-0000-0000-0000E1080000}"/>
    <cellStyle name="40% - Accent1 3 2" xfId="1261" xr:uid="{00000000-0005-0000-0000-0000E2080000}"/>
    <cellStyle name="40% - Accent1 3 2 10" xfId="39118" xr:uid="{00000000-0005-0000-0000-0000E3080000}"/>
    <cellStyle name="40% - Accent1 3 2 2" xfId="1262" xr:uid="{00000000-0005-0000-0000-0000E4080000}"/>
    <cellStyle name="40% - Accent1 3 2 2 2" xfId="1263" xr:uid="{00000000-0005-0000-0000-0000E5080000}"/>
    <cellStyle name="40% - Accent1 3 2 2 2 2" xfId="1264" xr:uid="{00000000-0005-0000-0000-0000E6080000}"/>
    <cellStyle name="40% - Accent1 3 2 2 2 2 2" xfId="1265" xr:uid="{00000000-0005-0000-0000-0000E7080000}"/>
    <cellStyle name="40% - Accent1 3 2 2 2 2 3" xfId="1266" xr:uid="{00000000-0005-0000-0000-0000E8080000}"/>
    <cellStyle name="40% - Accent1 3 2 2 2 3" xfId="1267" xr:uid="{00000000-0005-0000-0000-0000E9080000}"/>
    <cellStyle name="40% - Accent1 3 2 2 2 4" xfId="1268" xr:uid="{00000000-0005-0000-0000-0000EA080000}"/>
    <cellStyle name="40% - Accent1 3 2 2 3" xfId="1269" xr:uid="{00000000-0005-0000-0000-0000EB080000}"/>
    <cellStyle name="40% - Accent1 3 2 2 3 2" xfId="1270" xr:uid="{00000000-0005-0000-0000-0000EC080000}"/>
    <cellStyle name="40% - Accent1 3 2 2 3 3" xfId="1271" xr:uid="{00000000-0005-0000-0000-0000ED080000}"/>
    <cellStyle name="40% - Accent1 3 2 2 4" xfId="1272" xr:uid="{00000000-0005-0000-0000-0000EE080000}"/>
    <cellStyle name="40% - Accent1 3 2 2 4 2" xfId="1273" xr:uid="{00000000-0005-0000-0000-0000EF080000}"/>
    <cellStyle name="40% - Accent1 3 2 2 5" xfId="1274" xr:uid="{00000000-0005-0000-0000-0000F0080000}"/>
    <cellStyle name="40% - Accent1 3 2 2 6" xfId="1275" xr:uid="{00000000-0005-0000-0000-0000F1080000}"/>
    <cellStyle name="40% - Accent1 3 2 2 7" xfId="20473" xr:uid="{00000000-0005-0000-0000-0000F2080000}"/>
    <cellStyle name="40% - Accent1 3 2 3" xfId="1276" xr:uid="{00000000-0005-0000-0000-0000F3080000}"/>
    <cellStyle name="40% - Accent1 3 2 3 2" xfId="1277" xr:uid="{00000000-0005-0000-0000-0000F4080000}"/>
    <cellStyle name="40% - Accent1 3 2 3 2 2" xfId="1278" xr:uid="{00000000-0005-0000-0000-0000F5080000}"/>
    <cellStyle name="40% - Accent1 3 2 3 2 2 2" xfId="1279" xr:uid="{00000000-0005-0000-0000-0000F6080000}"/>
    <cellStyle name="40% - Accent1 3 2 3 2 2 3" xfId="1280" xr:uid="{00000000-0005-0000-0000-0000F7080000}"/>
    <cellStyle name="40% - Accent1 3 2 3 2 3" xfId="1281" xr:uid="{00000000-0005-0000-0000-0000F8080000}"/>
    <cellStyle name="40% - Accent1 3 2 3 2 4" xfId="1282" xr:uid="{00000000-0005-0000-0000-0000F9080000}"/>
    <cellStyle name="40% - Accent1 3 2 3 3" xfId="1283" xr:uid="{00000000-0005-0000-0000-0000FA080000}"/>
    <cellStyle name="40% - Accent1 3 2 3 3 2" xfId="1284" xr:uid="{00000000-0005-0000-0000-0000FB080000}"/>
    <cellStyle name="40% - Accent1 3 2 3 3 3" xfId="1285" xr:uid="{00000000-0005-0000-0000-0000FC080000}"/>
    <cellStyle name="40% - Accent1 3 2 3 4" xfId="1286" xr:uid="{00000000-0005-0000-0000-0000FD080000}"/>
    <cellStyle name="40% - Accent1 3 2 3 4 2" xfId="1287" xr:uid="{00000000-0005-0000-0000-0000FE080000}"/>
    <cellStyle name="40% - Accent1 3 2 3 5" xfId="1288" xr:uid="{00000000-0005-0000-0000-0000FF080000}"/>
    <cellStyle name="40% - Accent1 3 2 3 6" xfId="1289" xr:uid="{00000000-0005-0000-0000-000000090000}"/>
    <cellStyle name="40% - Accent1 3 2 3 7" xfId="20474" xr:uid="{00000000-0005-0000-0000-000001090000}"/>
    <cellStyle name="40% - Accent1 3 2 4" xfId="1290" xr:uid="{00000000-0005-0000-0000-000002090000}"/>
    <cellStyle name="40% - Accent1 3 2 4 2" xfId="1291" xr:uid="{00000000-0005-0000-0000-000003090000}"/>
    <cellStyle name="40% - Accent1 3 2 4 2 2" xfId="1292" xr:uid="{00000000-0005-0000-0000-000004090000}"/>
    <cellStyle name="40% - Accent1 3 2 4 2 3" xfId="1293" xr:uid="{00000000-0005-0000-0000-000005090000}"/>
    <cellStyle name="40% - Accent1 3 2 4 3" xfId="1294" xr:uid="{00000000-0005-0000-0000-000006090000}"/>
    <cellStyle name="40% - Accent1 3 2 4 4" xfId="1295" xr:uid="{00000000-0005-0000-0000-000007090000}"/>
    <cellStyle name="40% - Accent1 3 2 5" xfId="1296" xr:uid="{00000000-0005-0000-0000-000008090000}"/>
    <cellStyle name="40% - Accent1 3 2 5 2" xfId="1297" xr:uid="{00000000-0005-0000-0000-000009090000}"/>
    <cellStyle name="40% - Accent1 3 2 5 3" xfId="1298" xr:uid="{00000000-0005-0000-0000-00000A090000}"/>
    <cellStyle name="40% - Accent1 3 2 6" xfId="1299" xr:uid="{00000000-0005-0000-0000-00000B090000}"/>
    <cellStyle name="40% - Accent1 3 2 6 2" xfId="1300" xr:uid="{00000000-0005-0000-0000-00000C090000}"/>
    <cellStyle name="40% - Accent1 3 2 7" xfId="1301" xr:uid="{00000000-0005-0000-0000-00000D090000}"/>
    <cellStyle name="40% - Accent1 3 2 8" xfId="1302" xr:uid="{00000000-0005-0000-0000-00000E090000}"/>
    <cellStyle name="40% - Accent1 3 2 9" xfId="20472" xr:uid="{00000000-0005-0000-0000-00000F090000}"/>
    <cellStyle name="40% - Accent1 3 3" xfId="1303" xr:uid="{00000000-0005-0000-0000-000010090000}"/>
    <cellStyle name="40% - Accent1 3 3 10" xfId="39119" xr:uid="{00000000-0005-0000-0000-000011090000}"/>
    <cellStyle name="40% - Accent1 3 3 2" xfId="1304" xr:uid="{00000000-0005-0000-0000-000012090000}"/>
    <cellStyle name="40% - Accent1 3 3 2 2" xfId="1305" xr:uid="{00000000-0005-0000-0000-000013090000}"/>
    <cellStyle name="40% - Accent1 3 3 2 2 2" xfId="1306" xr:uid="{00000000-0005-0000-0000-000014090000}"/>
    <cellStyle name="40% - Accent1 3 3 2 2 2 2" xfId="1307" xr:uid="{00000000-0005-0000-0000-000015090000}"/>
    <cellStyle name="40% - Accent1 3 3 2 2 2 3" xfId="1308" xr:uid="{00000000-0005-0000-0000-000016090000}"/>
    <cellStyle name="40% - Accent1 3 3 2 2 3" xfId="1309" xr:uid="{00000000-0005-0000-0000-000017090000}"/>
    <cellStyle name="40% - Accent1 3 3 2 2 4" xfId="1310" xr:uid="{00000000-0005-0000-0000-000018090000}"/>
    <cellStyle name="40% - Accent1 3 3 2 3" xfId="1311" xr:uid="{00000000-0005-0000-0000-000019090000}"/>
    <cellStyle name="40% - Accent1 3 3 2 3 2" xfId="1312" xr:uid="{00000000-0005-0000-0000-00001A090000}"/>
    <cellStyle name="40% - Accent1 3 3 2 3 3" xfId="1313" xr:uid="{00000000-0005-0000-0000-00001B090000}"/>
    <cellStyle name="40% - Accent1 3 3 2 4" xfId="1314" xr:uid="{00000000-0005-0000-0000-00001C090000}"/>
    <cellStyle name="40% - Accent1 3 3 2 4 2" xfId="1315" xr:uid="{00000000-0005-0000-0000-00001D090000}"/>
    <cellStyle name="40% - Accent1 3 3 2 5" xfId="1316" xr:uid="{00000000-0005-0000-0000-00001E090000}"/>
    <cellStyle name="40% - Accent1 3 3 2 6" xfId="1317" xr:uid="{00000000-0005-0000-0000-00001F090000}"/>
    <cellStyle name="40% - Accent1 3 3 2 7" xfId="20476" xr:uid="{00000000-0005-0000-0000-000020090000}"/>
    <cellStyle name="40% - Accent1 3 3 3" xfId="1318" xr:uid="{00000000-0005-0000-0000-000021090000}"/>
    <cellStyle name="40% - Accent1 3 3 3 2" xfId="1319" xr:uid="{00000000-0005-0000-0000-000022090000}"/>
    <cellStyle name="40% - Accent1 3 3 3 2 2" xfId="1320" xr:uid="{00000000-0005-0000-0000-000023090000}"/>
    <cellStyle name="40% - Accent1 3 3 3 2 2 2" xfId="1321" xr:uid="{00000000-0005-0000-0000-000024090000}"/>
    <cellStyle name="40% - Accent1 3 3 3 2 2 3" xfId="1322" xr:uid="{00000000-0005-0000-0000-000025090000}"/>
    <cellStyle name="40% - Accent1 3 3 3 2 3" xfId="1323" xr:uid="{00000000-0005-0000-0000-000026090000}"/>
    <cellStyle name="40% - Accent1 3 3 3 2 4" xfId="1324" xr:uid="{00000000-0005-0000-0000-000027090000}"/>
    <cellStyle name="40% - Accent1 3 3 3 3" xfId="1325" xr:uid="{00000000-0005-0000-0000-000028090000}"/>
    <cellStyle name="40% - Accent1 3 3 3 3 2" xfId="1326" xr:uid="{00000000-0005-0000-0000-000029090000}"/>
    <cellStyle name="40% - Accent1 3 3 3 3 3" xfId="1327" xr:uid="{00000000-0005-0000-0000-00002A090000}"/>
    <cellStyle name="40% - Accent1 3 3 3 4" xfId="1328" xr:uid="{00000000-0005-0000-0000-00002B090000}"/>
    <cellStyle name="40% - Accent1 3 3 3 4 2" xfId="1329" xr:uid="{00000000-0005-0000-0000-00002C090000}"/>
    <cellStyle name="40% - Accent1 3 3 3 5" xfId="1330" xr:uid="{00000000-0005-0000-0000-00002D090000}"/>
    <cellStyle name="40% - Accent1 3 3 3 6" xfId="1331" xr:uid="{00000000-0005-0000-0000-00002E090000}"/>
    <cellStyle name="40% - Accent1 3 3 3 7" xfId="20477" xr:uid="{00000000-0005-0000-0000-00002F090000}"/>
    <cellStyle name="40% - Accent1 3 3 4" xfId="1332" xr:uid="{00000000-0005-0000-0000-000030090000}"/>
    <cellStyle name="40% - Accent1 3 3 4 2" xfId="1333" xr:uid="{00000000-0005-0000-0000-000031090000}"/>
    <cellStyle name="40% - Accent1 3 3 4 2 2" xfId="1334" xr:uid="{00000000-0005-0000-0000-000032090000}"/>
    <cellStyle name="40% - Accent1 3 3 4 2 3" xfId="1335" xr:uid="{00000000-0005-0000-0000-000033090000}"/>
    <cellStyle name="40% - Accent1 3 3 4 3" xfId="1336" xr:uid="{00000000-0005-0000-0000-000034090000}"/>
    <cellStyle name="40% - Accent1 3 3 4 4" xfId="1337" xr:uid="{00000000-0005-0000-0000-000035090000}"/>
    <cellStyle name="40% - Accent1 3 3 5" xfId="1338" xr:uid="{00000000-0005-0000-0000-000036090000}"/>
    <cellStyle name="40% - Accent1 3 3 5 2" xfId="1339" xr:uid="{00000000-0005-0000-0000-000037090000}"/>
    <cellStyle name="40% - Accent1 3 3 5 3" xfId="1340" xr:uid="{00000000-0005-0000-0000-000038090000}"/>
    <cellStyle name="40% - Accent1 3 3 6" xfId="1341" xr:uid="{00000000-0005-0000-0000-000039090000}"/>
    <cellStyle name="40% - Accent1 3 3 6 2" xfId="1342" xr:uid="{00000000-0005-0000-0000-00003A090000}"/>
    <cellStyle name="40% - Accent1 3 3 7" xfId="1343" xr:uid="{00000000-0005-0000-0000-00003B090000}"/>
    <cellStyle name="40% - Accent1 3 3 8" xfId="1344" xr:uid="{00000000-0005-0000-0000-00003C090000}"/>
    <cellStyle name="40% - Accent1 3 3 9" xfId="20475" xr:uid="{00000000-0005-0000-0000-00003D090000}"/>
    <cellStyle name="40% - Accent1 3 4" xfId="20478" xr:uid="{00000000-0005-0000-0000-00003E090000}"/>
    <cellStyle name="40% - Accent1 3 5" xfId="20479" xr:uid="{00000000-0005-0000-0000-00003F090000}"/>
    <cellStyle name="40% - Accent1 3 6" xfId="20480" xr:uid="{00000000-0005-0000-0000-000040090000}"/>
    <cellStyle name="40% - Accent1 3 7" xfId="20471" xr:uid="{00000000-0005-0000-0000-000041090000}"/>
    <cellStyle name="40% - Accent1 3 8" xfId="38936" xr:uid="{00000000-0005-0000-0000-000042090000}"/>
    <cellStyle name="40% - Accent1 3_FLUX TEMPLATE - SAMPLE 5210 1720000_Rents Receivable (2)" xfId="1345" xr:uid="{00000000-0005-0000-0000-000043090000}"/>
    <cellStyle name="40% - Accent1 30" xfId="20481" xr:uid="{00000000-0005-0000-0000-000044090000}"/>
    <cellStyle name="40% - Accent1 30 2" xfId="38937" xr:uid="{00000000-0005-0000-0000-000045090000}"/>
    <cellStyle name="40% - Accent1 31" xfId="20482" xr:uid="{00000000-0005-0000-0000-000046090000}"/>
    <cellStyle name="40% - Accent1 31 2" xfId="38938" xr:uid="{00000000-0005-0000-0000-000047090000}"/>
    <cellStyle name="40% - Accent1 32" xfId="40483" xr:uid="{00000000-0005-0000-0000-000048090000}"/>
    <cellStyle name="40% - Accent1 4" xfId="1346" xr:uid="{00000000-0005-0000-0000-000049090000}"/>
    <cellStyle name="40% - Accent1 4 2" xfId="1347" xr:uid="{00000000-0005-0000-0000-00004A090000}"/>
    <cellStyle name="40% - Accent1 4 2 2" xfId="20484" xr:uid="{00000000-0005-0000-0000-00004B090000}"/>
    <cellStyle name="40% - Accent1 4 2 3" xfId="20485" xr:uid="{00000000-0005-0000-0000-00004C090000}"/>
    <cellStyle name="40% - Accent1 4 2 4" xfId="20483" xr:uid="{00000000-0005-0000-0000-00004D090000}"/>
    <cellStyle name="40% - Accent1 4 3" xfId="1348" xr:uid="{00000000-0005-0000-0000-00004E090000}"/>
    <cellStyle name="40% - Accent1 4 3 2" xfId="1349" xr:uid="{00000000-0005-0000-0000-00004F090000}"/>
    <cellStyle name="40% - Accent1 4 3 2 2" xfId="1350" xr:uid="{00000000-0005-0000-0000-000050090000}"/>
    <cellStyle name="40% - Accent1 4 3 2 2 2" xfId="1351" xr:uid="{00000000-0005-0000-0000-000051090000}"/>
    <cellStyle name="40% - Accent1 4 3 2 2 2 2" xfId="1352" xr:uid="{00000000-0005-0000-0000-000052090000}"/>
    <cellStyle name="40% - Accent1 4 3 2 2 2 3" xfId="1353" xr:uid="{00000000-0005-0000-0000-000053090000}"/>
    <cellStyle name="40% - Accent1 4 3 2 2 3" xfId="1354" xr:uid="{00000000-0005-0000-0000-000054090000}"/>
    <cellStyle name="40% - Accent1 4 3 2 2 4" xfId="1355" xr:uid="{00000000-0005-0000-0000-000055090000}"/>
    <cellStyle name="40% - Accent1 4 3 2 3" xfId="1356" xr:uid="{00000000-0005-0000-0000-000056090000}"/>
    <cellStyle name="40% - Accent1 4 3 2 3 2" xfId="1357" xr:uid="{00000000-0005-0000-0000-000057090000}"/>
    <cellStyle name="40% - Accent1 4 3 2 3 3" xfId="1358" xr:uid="{00000000-0005-0000-0000-000058090000}"/>
    <cellStyle name="40% - Accent1 4 3 2 4" xfId="1359" xr:uid="{00000000-0005-0000-0000-000059090000}"/>
    <cellStyle name="40% - Accent1 4 3 2 4 2" xfId="1360" xr:uid="{00000000-0005-0000-0000-00005A090000}"/>
    <cellStyle name="40% - Accent1 4 3 2 5" xfId="1361" xr:uid="{00000000-0005-0000-0000-00005B090000}"/>
    <cellStyle name="40% - Accent1 4 3 2 6" xfId="1362" xr:uid="{00000000-0005-0000-0000-00005C090000}"/>
    <cellStyle name="40% - Accent1 4 3 2 7" xfId="20487" xr:uid="{00000000-0005-0000-0000-00005D090000}"/>
    <cellStyle name="40% - Accent1 4 3 3" xfId="1363" xr:uid="{00000000-0005-0000-0000-00005E090000}"/>
    <cellStyle name="40% - Accent1 4 3 3 2" xfId="1364" xr:uid="{00000000-0005-0000-0000-00005F090000}"/>
    <cellStyle name="40% - Accent1 4 3 3 2 2" xfId="1365" xr:uid="{00000000-0005-0000-0000-000060090000}"/>
    <cellStyle name="40% - Accent1 4 3 3 2 2 2" xfId="1366" xr:uid="{00000000-0005-0000-0000-000061090000}"/>
    <cellStyle name="40% - Accent1 4 3 3 2 2 3" xfId="1367" xr:uid="{00000000-0005-0000-0000-000062090000}"/>
    <cellStyle name="40% - Accent1 4 3 3 2 3" xfId="1368" xr:uid="{00000000-0005-0000-0000-000063090000}"/>
    <cellStyle name="40% - Accent1 4 3 3 2 4" xfId="1369" xr:uid="{00000000-0005-0000-0000-000064090000}"/>
    <cellStyle name="40% - Accent1 4 3 3 3" xfId="1370" xr:uid="{00000000-0005-0000-0000-000065090000}"/>
    <cellStyle name="40% - Accent1 4 3 3 3 2" xfId="1371" xr:uid="{00000000-0005-0000-0000-000066090000}"/>
    <cellStyle name="40% - Accent1 4 3 3 3 3" xfId="1372" xr:uid="{00000000-0005-0000-0000-000067090000}"/>
    <cellStyle name="40% - Accent1 4 3 3 4" xfId="1373" xr:uid="{00000000-0005-0000-0000-000068090000}"/>
    <cellStyle name="40% - Accent1 4 3 3 4 2" xfId="1374" xr:uid="{00000000-0005-0000-0000-000069090000}"/>
    <cellStyle name="40% - Accent1 4 3 3 5" xfId="1375" xr:uid="{00000000-0005-0000-0000-00006A090000}"/>
    <cellStyle name="40% - Accent1 4 3 3 6" xfId="1376" xr:uid="{00000000-0005-0000-0000-00006B090000}"/>
    <cellStyle name="40% - Accent1 4 3 3 7" xfId="20488" xr:uid="{00000000-0005-0000-0000-00006C090000}"/>
    <cellStyle name="40% - Accent1 4 3 4" xfId="1377" xr:uid="{00000000-0005-0000-0000-00006D090000}"/>
    <cellStyle name="40% - Accent1 4 3 4 2" xfId="1378" xr:uid="{00000000-0005-0000-0000-00006E090000}"/>
    <cellStyle name="40% - Accent1 4 3 4 2 2" xfId="1379" xr:uid="{00000000-0005-0000-0000-00006F090000}"/>
    <cellStyle name="40% - Accent1 4 3 4 2 3" xfId="1380" xr:uid="{00000000-0005-0000-0000-000070090000}"/>
    <cellStyle name="40% - Accent1 4 3 4 3" xfId="1381" xr:uid="{00000000-0005-0000-0000-000071090000}"/>
    <cellStyle name="40% - Accent1 4 3 4 4" xfId="1382" xr:uid="{00000000-0005-0000-0000-000072090000}"/>
    <cellStyle name="40% - Accent1 4 3 5" xfId="1383" xr:uid="{00000000-0005-0000-0000-000073090000}"/>
    <cellStyle name="40% - Accent1 4 3 5 2" xfId="1384" xr:uid="{00000000-0005-0000-0000-000074090000}"/>
    <cellStyle name="40% - Accent1 4 3 5 3" xfId="1385" xr:uid="{00000000-0005-0000-0000-000075090000}"/>
    <cellStyle name="40% - Accent1 4 3 6" xfId="1386" xr:uid="{00000000-0005-0000-0000-000076090000}"/>
    <cellStyle name="40% - Accent1 4 3 6 2" xfId="1387" xr:uid="{00000000-0005-0000-0000-000077090000}"/>
    <cellStyle name="40% - Accent1 4 3 7" xfId="1388" xr:uid="{00000000-0005-0000-0000-000078090000}"/>
    <cellStyle name="40% - Accent1 4 3 8" xfId="1389" xr:uid="{00000000-0005-0000-0000-000079090000}"/>
    <cellStyle name="40% - Accent1 4 3 9" xfId="20486" xr:uid="{00000000-0005-0000-0000-00007A090000}"/>
    <cellStyle name="40% - Accent1 4 4" xfId="17959" xr:uid="{00000000-0005-0000-0000-00007B090000}"/>
    <cellStyle name="40% - Accent1 4 5" xfId="20489" xr:uid="{00000000-0005-0000-0000-00007C090000}"/>
    <cellStyle name="40% - Accent1 4 6" xfId="20490" xr:uid="{00000000-0005-0000-0000-00007D090000}"/>
    <cellStyle name="40% - Accent1 4 7" xfId="20491" xr:uid="{00000000-0005-0000-0000-00007E090000}"/>
    <cellStyle name="40% - Accent1 4 7 2" xfId="38939" xr:uid="{00000000-0005-0000-0000-00007F090000}"/>
    <cellStyle name="40% - Accent1 4_FLUX TEMPLATE - SAMPLE 5210 1720000_Rents Receivable (2)" xfId="1390" xr:uid="{00000000-0005-0000-0000-000080090000}"/>
    <cellStyle name="40% - Accent1 5" xfId="1391" xr:uid="{00000000-0005-0000-0000-000081090000}"/>
    <cellStyle name="40% - Accent1 5 2" xfId="1392" xr:uid="{00000000-0005-0000-0000-000082090000}"/>
    <cellStyle name="40% - Accent1 5 2 2" xfId="20494" xr:uid="{00000000-0005-0000-0000-000083090000}"/>
    <cellStyle name="40% - Accent1 5 2 3" xfId="20495" xr:uid="{00000000-0005-0000-0000-000084090000}"/>
    <cellStyle name="40% - Accent1 5 2 4" xfId="20493" xr:uid="{00000000-0005-0000-0000-000085090000}"/>
    <cellStyle name="40% - Accent1 5 3" xfId="1393" xr:uid="{00000000-0005-0000-0000-000086090000}"/>
    <cellStyle name="40% - Accent1 5 3 2" xfId="1394" xr:uid="{00000000-0005-0000-0000-000087090000}"/>
    <cellStyle name="40% - Accent1 5 3 2 2" xfId="1395" xr:uid="{00000000-0005-0000-0000-000088090000}"/>
    <cellStyle name="40% - Accent1 5 3 2 2 2" xfId="1396" xr:uid="{00000000-0005-0000-0000-000089090000}"/>
    <cellStyle name="40% - Accent1 5 3 2 2 2 2" xfId="1397" xr:uid="{00000000-0005-0000-0000-00008A090000}"/>
    <cellStyle name="40% - Accent1 5 3 2 2 2 3" xfId="1398" xr:uid="{00000000-0005-0000-0000-00008B090000}"/>
    <cellStyle name="40% - Accent1 5 3 2 2 3" xfId="1399" xr:uid="{00000000-0005-0000-0000-00008C090000}"/>
    <cellStyle name="40% - Accent1 5 3 2 2 4" xfId="1400" xr:uid="{00000000-0005-0000-0000-00008D090000}"/>
    <cellStyle name="40% - Accent1 5 3 2 3" xfId="1401" xr:uid="{00000000-0005-0000-0000-00008E090000}"/>
    <cellStyle name="40% - Accent1 5 3 2 3 2" xfId="1402" xr:uid="{00000000-0005-0000-0000-00008F090000}"/>
    <cellStyle name="40% - Accent1 5 3 2 3 3" xfId="1403" xr:uid="{00000000-0005-0000-0000-000090090000}"/>
    <cellStyle name="40% - Accent1 5 3 2 4" xfId="1404" xr:uid="{00000000-0005-0000-0000-000091090000}"/>
    <cellStyle name="40% - Accent1 5 3 2 4 2" xfId="1405" xr:uid="{00000000-0005-0000-0000-000092090000}"/>
    <cellStyle name="40% - Accent1 5 3 2 5" xfId="1406" xr:uid="{00000000-0005-0000-0000-000093090000}"/>
    <cellStyle name="40% - Accent1 5 3 2 6" xfId="1407" xr:uid="{00000000-0005-0000-0000-000094090000}"/>
    <cellStyle name="40% - Accent1 5 3 2 7" xfId="20497" xr:uid="{00000000-0005-0000-0000-000095090000}"/>
    <cellStyle name="40% - Accent1 5 3 3" xfId="1408" xr:uid="{00000000-0005-0000-0000-000096090000}"/>
    <cellStyle name="40% - Accent1 5 3 3 2" xfId="1409" xr:uid="{00000000-0005-0000-0000-000097090000}"/>
    <cellStyle name="40% - Accent1 5 3 3 2 2" xfId="1410" xr:uid="{00000000-0005-0000-0000-000098090000}"/>
    <cellStyle name="40% - Accent1 5 3 3 2 2 2" xfId="1411" xr:uid="{00000000-0005-0000-0000-000099090000}"/>
    <cellStyle name="40% - Accent1 5 3 3 2 2 3" xfId="1412" xr:uid="{00000000-0005-0000-0000-00009A090000}"/>
    <cellStyle name="40% - Accent1 5 3 3 2 3" xfId="1413" xr:uid="{00000000-0005-0000-0000-00009B090000}"/>
    <cellStyle name="40% - Accent1 5 3 3 2 4" xfId="1414" xr:uid="{00000000-0005-0000-0000-00009C090000}"/>
    <cellStyle name="40% - Accent1 5 3 3 3" xfId="1415" xr:uid="{00000000-0005-0000-0000-00009D090000}"/>
    <cellStyle name="40% - Accent1 5 3 3 3 2" xfId="1416" xr:uid="{00000000-0005-0000-0000-00009E090000}"/>
    <cellStyle name="40% - Accent1 5 3 3 3 3" xfId="1417" xr:uid="{00000000-0005-0000-0000-00009F090000}"/>
    <cellStyle name="40% - Accent1 5 3 3 4" xfId="1418" xr:uid="{00000000-0005-0000-0000-0000A0090000}"/>
    <cellStyle name="40% - Accent1 5 3 3 4 2" xfId="1419" xr:uid="{00000000-0005-0000-0000-0000A1090000}"/>
    <cellStyle name="40% - Accent1 5 3 3 5" xfId="1420" xr:uid="{00000000-0005-0000-0000-0000A2090000}"/>
    <cellStyle name="40% - Accent1 5 3 3 6" xfId="1421" xr:uid="{00000000-0005-0000-0000-0000A3090000}"/>
    <cellStyle name="40% - Accent1 5 3 3 7" xfId="20498" xr:uid="{00000000-0005-0000-0000-0000A4090000}"/>
    <cellStyle name="40% - Accent1 5 3 4" xfId="1422" xr:uid="{00000000-0005-0000-0000-0000A5090000}"/>
    <cellStyle name="40% - Accent1 5 3 4 2" xfId="1423" xr:uid="{00000000-0005-0000-0000-0000A6090000}"/>
    <cellStyle name="40% - Accent1 5 3 4 2 2" xfId="1424" xr:uid="{00000000-0005-0000-0000-0000A7090000}"/>
    <cellStyle name="40% - Accent1 5 3 4 2 3" xfId="1425" xr:uid="{00000000-0005-0000-0000-0000A8090000}"/>
    <cellStyle name="40% - Accent1 5 3 4 3" xfId="1426" xr:uid="{00000000-0005-0000-0000-0000A9090000}"/>
    <cellStyle name="40% - Accent1 5 3 4 4" xfId="1427" xr:uid="{00000000-0005-0000-0000-0000AA090000}"/>
    <cellStyle name="40% - Accent1 5 3 5" xfId="1428" xr:uid="{00000000-0005-0000-0000-0000AB090000}"/>
    <cellStyle name="40% - Accent1 5 3 5 2" xfId="1429" xr:uid="{00000000-0005-0000-0000-0000AC090000}"/>
    <cellStyle name="40% - Accent1 5 3 5 3" xfId="1430" xr:uid="{00000000-0005-0000-0000-0000AD090000}"/>
    <cellStyle name="40% - Accent1 5 3 6" xfId="1431" xr:uid="{00000000-0005-0000-0000-0000AE090000}"/>
    <cellStyle name="40% - Accent1 5 3 6 2" xfId="1432" xr:uid="{00000000-0005-0000-0000-0000AF090000}"/>
    <cellStyle name="40% - Accent1 5 3 7" xfId="1433" xr:uid="{00000000-0005-0000-0000-0000B0090000}"/>
    <cellStyle name="40% - Accent1 5 3 8" xfId="1434" xr:uid="{00000000-0005-0000-0000-0000B1090000}"/>
    <cellStyle name="40% - Accent1 5 3 9" xfId="20496" xr:uid="{00000000-0005-0000-0000-0000B2090000}"/>
    <cellStyle name="40% - Accent1 5 4" xfId="17960" xr:uid="{00000000-0005-0000-0000-0000B3090000}"/>
    <cellStyle name="40% - Accent1 5 5" xfId="20499" xr:uid="{00000000-0005-0000-0000-0000B4090000}"/>
    <cellStyle name="40% - Accent1 5 6" xfId="20500" xr:uid="{00000000-0005-0000-0000-0000B5090000}"/>
    <cellStyle name="40% - Accent1 5 7" xfId="20492" xr:uid="{00000000-0005-0000-0000-0000B6090000}"/>
    <cellStyle name="40% - Accent1 5_FLUX TEMPLATE - SAMPLE 5210 1720000_Rents Receivable (2)" xfId="1435" xr:uid="{00000000-0005-0000-0000-0000B7090000}"/>
    <cellStyle name="40% - Accent1 6" xfId="1436" xr:uid="{00000000-0005-0000-0000-0000B8090000}"/>
    <cellStyle name="40% - Accent1 6 2" xfId="20501" xr:uid="{00000000-0005-0000-0000-0000B9090000}"/>
    <cellStyle name="40% - Accent1 6 2 2" xfId="20502" xr:uid="{00000000-0005-0000-0000-0000BA090000}"/>
    <cellStyle name="40% - Accent1 6 2 3" xfId="20503" xr:uid="{00000000-0005-0000-0000-0000BB090000}"/>
    <cellStyle name="40% - Accent1 6 3" xfId="20504" xr:uid="{00000000-0005-0000-0000-0000BC090000}"/>
    <cellStyle name="40% - Accent1 6 3 2" xfId="20505" xr:uid="{00000000-0005-0000-0000-0000BD090000}"/>
    <cellStyle name="40% - Accent1 6 3 3" xfId="20506" xr:uid="{00000000-0005-0000-0000-0000BE090000}"/>
    <cellStyle name="40% - Accent1 6 4" xfId="20507" xr:uid="{00000000-0005-0000-0000-0000BF090000}"/>
    <cellStyle name="40% - Accent1 6 5" xfId="20508" xr:uid="{00000000-0005-0000-0000-0000C0090000}"/>
    <cellStyle name="40% - Accent1 6 6" xfId="20509" xr:uid="{00000000-0005-0000-0000-0000C1090000}"/>
    <cellStyle name="40% - Accent1 6_Income Statement " xfId="20510" xr:uid="{00000000-0005-0000-0000-0000C2090000}"/>
    <cellStyle name="40% - Accent1 7" xfId="1437" xr:uid="{00000000-0005-0000-0000-0000C3090000}"/>
    <cellStyle name="40% - Accent1 7 2" xfId="1438" xr:uid="{00000000-0005-0000-0000-0000C4090000}"/>
    <cellStyle name="40% - Accent1 7 2 2" xfId="1439" xr:uid="{00000000-0005-0000-0000-0000C5090000}"/>
    <cellStyle name="40% - Accent1 7 2 2 2" xfId="1440" xr:uid="{00000000-0005-0000-0000-0000C6090000}"/>
    <cellStyle name="40% - Accent1 7 2 2 2 2" xfId="1441" xr:uid="{00000000-0005-0000-0000-0000C7090000}"/>
    <cellStyle name="40% - Accent1 7 2 2 2 3" xfId="1442" xr:uid="{00000000-0005-0000-0000-0000C8090000}"/>
    <cellStyle name="40% - Accent1 7 2 2 3" xfId="1443" xr:uid="{00000000-0005-0000-0000-0000C9090000}"/>
    <cellStyle name="40% - Accent1 7 2 2 4" xfId="1444" xr:uid="{00000000-0005-0000-0000-0000CA090000}"/>
    <cellStyle name="40% - Accent1 7 2 2 5" xfId="20512" xr:uid="{00000000-0005-0000-0000-0000CB090000}"/>
    <cellStyle name="40% - Accent1 7 2 3" xfId="1445" xr:uid="{00000000-0005-0000-0000-0000CC090000}"/>
    <cellStyle name="40% - Accent1 7 2 3 2" xfId="1446" xr:uid="{00000000-0005-0000-0000-0000CD090000}"/>
    <cellStyle name="40% - Accent1 7 2 3 3" xfId="1447" xr:uid="{00000000-0005-0000-0000-0000CE090000}"/>
    <cellStyle name="40% - Accent1 7 2 3 4" xfId="20513" xr:uid="{00000000-0005-0000-0000-0000CF090000}"/>
    <cellStyle name="40% - Accent1 7 2 4" xfId="1448" xr:uid="{00000000-0005-0000-0000-0000D0090000}"/>
    <cellStyle name="40% - Accent1 7 2 4 2" xfId="1449" xr:uid="{00000000-0005-0000-0000-0000D1090000}"/>
    <cellStyle name="40% - Accent1 7 2 5" xfId="1450" xr:uid="{00000000-0005-0000-0000-0000D2090000}"/>
    <cellStyle name="40% - Accent1 7 2 6" xfId="1451" xr:uid="{00000000-0005-0000-0000-0000D3090000}"/>
    <cellStyle name="40% - Accent1 7 2 7" xfId="20511" xr:uid="{00000000-0005-0000-0000-0000D4090000}"/>
    <cellStyle name="40% - Accent1 7 3" xfId="1452" xr:uid="{00000000-0005-0000-0000-0000D5090000}"/>
    <cellStyle name="40% - Accent1 7 3 2" xfId="1453" xr:uid="{00000000-0005-0000-0000-0000D6090000}"/>
    <cellStyle name="40% - Accent1 7 3 2 2" xfId="1454" xr:uid="{00000000-0005-0000-0000-0000D7090000}"/>
    <cellStyle name="40% - Accent1 7 3 2 2 2" xfId="1455" xr:uid="{00000000-0005-0000-0000-0000D8090000}"/>
    <cellStyle name="40% - Accent1 7 3 2 2 3" xfId="1456" xr:uid="{00000000-0005-0000-0000-0000D9090000}"/>
    <cellStyle name="40% - Accent1 7 3 2 3" xfId="1457" xr:uid="{00000000-0005-0000-0000-0000DA090000}"/>
    <cellStyle name="40% - Accent1 7 3 2 4" xfId="1458" xr:uid="{00000000-0005-0000-0000-0000DB090000}"/>
    <cellStyle name="40% - Accent1 7 3 2 5" xfId="20515" xr:uid="{00000000-0005-0000-0000-0000DC090000}"/>
    <cellStyle name="40% - Accent1 7 3 3" xfId="1459" xr:uid="{00000000-0005-0000-0000-0000DD090000}"/>
    <cellStyle name="40% - Accent1 7 3 3 2" xfId="1460" xr:uid="{00000000-0005-0000-0000-0000DE090000}"/>
    <cellStyle name="40% - Accent1 7 3 3 3" xfId="1461" xr:uid="{00000000-0005-0000-0000-0000DF090000}"/>
    <cellStyle name="40% - Accent1 7 3 3 4" xfId="20516" xr:uid="{00000000-0005-0000-0000-0000E0090000}"/>
    <cellStyle name="40% - Accent1 7 3 4" xfId="1462" xr:uid="{00000000-0005-0000-0000-0000E1090000}"/>
    <cellStyle name="40% - Accent1 7 3 4 2" xfId="1463" xr:uid="{00000000-0005-0000-0000-0000E2090000}"/>
    <cellStyle name="40% - Accent1 7 3 5" xfId="1464" xr:uid="{00000000-0005-0000-0000-0000E3090000}"/>
    <cellStyle name="40% - Accent1 7 3 6" xfId="1465" xr:uid="{00000000-0005-0000-0000-0000E4090000}"/>
    <cellStyle name="40% - Accent1 7 3 7" xfId="20514" xr:uid="{00000000-0005-0000-0000-0000E5090000}"/>
    <cellStyle name="40% - Accent1 7 4" xfId="1466" xr:uid="{00000000-0005-0000-0000-0000E6090000}"/>
    <cellStyle name="40% - Accent1 7 4 2" xfId="1467" xr:uid="{00000000-0005-0000-0000-0000E7090000}"/>
    <cellStyle name="40% - Accent1 7 4 2 2" xfId="1468" xr:uid="{00000000-0005-0000-0000-0000E8090000}"/>
    <cellStyle name="40% - Accent1 7 4 2 3" xfId="1469" xr:uid="{00000000-0005-0000-0000-0000E9090000}"/>
    <cellStyle name="40% - Accent1 7 4 3" xfId="1470" xr:uid="{00000000-0005-0000-0000-0000EA090000}"/>
    <cellStyle name="40% - Accent1 7 4 4" xfId="1471" xr:uid="{00000000-0005-0000-0000-0000EB090000}"/>
    <cellStyle name="40% - Accent1 7 4 5" xfId="20517" xr:uid="{00000000-0005-0000-0000-0000EC090000}"/>
    <cellStyle name="40% - Accent1 7 5" xfId="1472" xr:uid="{00000000-0005-0000-0000-0000ED090000}"/>
    <cellStyle name="40% - Accent1 7 5 2" xfId="1473" xr:uid="{00000000-0005-0000-0000-0000EE090000}"/>
    <cellStyle name="40% - Accent1 7 5 3" xfId="1474" xr:uid="{00000000-0005-0000-0000-0000EF090000}"/>
    <cellStyle name="40% - Accent1 7 5 4" xfId="20518" xr:uid="{00000000-0005-0000-0000-0000F0090000}"/>
    <cellStyle name="40% - Accent1 7 6" xfId="1475" xr:uid="{00000000-0005-0000-0000-0000F1090000}"/>
    <cellStyle name="40% - Accent1 7 6 2" xfId="1476" xr:uid="{00000000-0005-0000-0000-0000F2090000}"/>
    <cellStyle name="40% - Accent1 7 6 3" xfId="20519" xr:uid="{00000000-0005-0000-0000-0000F3090000}"/>
    <cellStyle name="40% - Accent1 7 7" xfId="1477" xr:uid="{00000000-0005-0000-0000-0000F4090000}"/>
    <cellStyle name="40% - Accent1 7 8" xfId="1478" xr:uid="{00000000-0005-0000-0000-0000F5090000}"/>
    <cellStyle name="40% - Accent1 7 9" xfId="17961" xr:uid="{00000000-0005-0000-0000-0000F6090000}"/>
    <cellStyle name="40% - Accent1 7_Income Statement " xfId="20520" xr:uid="{00000000-0005-0000-0000-0000F7090000}"/>
    <cellStyle name="40% - Accent1 8" xfId="17962" xr:uid="{00000000-0005-0000-0000-0000F8090000}"/>
    <cellStyle name="40% - Accent1 8 2" xfId="20521" xr:uid="{00000000-0005-0000-0000-0000F9090000}"/>
    <cellStyle name="40% - Accent1 8 2 2" xfId="20522" xr:uid="{00000000-0005-0000-0000-0000FA090000}"/>
    <cellStyle name="40% - Accent1 8 2 3" xfId="20523" xr:uid="{00000000-0005-0000-0000-0000FB090000}"/>
    <cellStyle name="40% - Accent1 8 3" xfId="20524" xr:uid="{00000000-0005-0000-0000-0000FC090000}"/>
    <cellStyle name="40% - Accent1 8 3 2" xfId="20525" xr:uid="{00000000-0005-0000-0000-0000FD090000}"/>
    <cellStyle name="40% - Accent1 8 3 3" xfId="20526" xr:uid="{00000000-0005-0000-0000-0000FE090000}"/>
    <cellStyle name="40% - Accent1 8 4" xfId="20527" xr:uid="{00000000-0005-0000-0000-0000FF090000}"/>
    <cellStyle name="40% - Accent1 8 5" xfId="20528" xr:uid="{00000000-0005-0000-0000-0000000A0000}"/>
    <cellStyle name="40% - Accent1 8 6" xfId="20529" xr:uid="{00000000-0005-0000-0000-0000010A0000}"/>
    <cellStyle name="40% - Accent1 8_Income Statement " xfId="20530" xr:uid="{00000000-0005-0000-0000-0000020A0000}"/>
    <cellStyle name="40% - Accent1 9" xfId="17963" xr:uid="{00000000-0005-0000-0000-0000030A0000}"/>
    <cellStyle name="40% - Accent1 9 2" xfId="20531" xr:uid="{00000000-0005-0000-0000-0000040A0000}"/>
    <cellStyle name="40% - Accent1 9 2 2" xfId="20532" xr:uid="{00000000-0005-0000-0000-0000050A0000}"/>
    <cellStyle name="40% - Accent1 9 2 3" xfId="20533" xr:uid="{00000000-0005-0000-0000-0000060A0000}"/>
    <cellStyle name="40% - Accent1 9 3" xfId="20534" xr:uid="{00000000-0005-0000-0000-0000070A0000}"/>
    <cellStyle name="40% - Accent1 9 3 2" xfId="20535" xr:uid="{00000000-0005-0000-0000-0000080A0000}"/>
    <cellStyle name="40% - Accent1 9 3 3" xfId="20536" xr:uid="{00000000-0005-0000-0000-0000090A0000}"/>
    <cellStyle name="40% - Accent1 9 4" xfId="20537" xr:uid="{00000000-0005-0000-0000-00000A0A0000}"/>
    <cellStyle name="40% - Accent1 9 5" xfId="20538" xr:uid="{00000000-0005-0000-0000-00000B0A0000}"/>
    <cellStyle name="40% - Accent1 9 6" xfId="20539" xr:uid="{00000000-0005-0000-0000-00000C0A0000}"/>
    <cellStyle name="40% - Accent1 9_Income Statement " xfId="20540" xr:uid="{00000000-0005-0000-0000-00000D0A0000}"/>
    <cellStyle name="40% - Accent2" xfId="39027" builtinId="35" customBuiltin="1"/>
    <cellStyle name="40% - Accent2 10" xfId="17964" xr:uid="{00000000-0005-0000-0000-00000F0A0000}"/>
    <cellStyle name="40% - Accent2 10 2" xfId="20541" xr:uid="{00000000-0005-0000-0000-0000100A0000}"/>
    <cellStyle name="40% - Accent2 10 2 2" xfId="20542" xr:uid="{00000000-0005-0000-0000-0000110A0000}"/>
    <cellStyle name="40% - Accent2 10 2 3" xfId="20543" xr:uid="{00000000-0005-0000-0000-0000120A0000}"/>
    <cellStyle name="40% - Accent2 10 3" xfId="20544" xr:uid="{00000000-0005-0000-0000-0000130A0000}"/>
    <cellStyle name="40% - Accent2 10 3 2" xfId="20545" xr:uid="{00000000-0005-0000-0000-0000140A0000}"/>
    <cellStyle name="40% - Accent2 10 3 3" xfId="20546" xr:uid="{00000000-0005-0000-0000-0000150A0000}"/>
    <cellStyle name="40% - Accent2 10 4" xfId="20547" xr:uid="{00000000-0005-0000-0000-0000160A0000}"/>
    <cellStyle name="40% - Accent2 10 5" xfId="20548" xr:uid="{00000000-0005-0000-0000-0000170A0000}"/>
    <cellStyle name="40% - Accent2 10 6" xfId="20549" xr:uid="{00000000-0005-0000-0000-0000180A0000}"/>
    <cellStyle name="40% - Accent2 10_Income Statement " xfId="20550" xr:uid="{00000000-0005-0000-0000-0000190A0000}"/>
    <cellStyle name="40% - Accent2 11" xfId="20551" xr:uid="{00000000-0005-0000-0000-00001A0A0000}"/>
    <cellStyle name="40% - Accent2 11 2" xfId="20552" xr:uid="{00000000-0005-0000-0000-00001B0A0000}"/>
    <cellStyle name="40% - Accent2 11 3" xfId="20553" xr:uid="{00000000-0005-0000-0000-00001C0A0000}"/>
    <cellStyle name="40% - Accent2 12" xfId="20554" xr:uid="{00000000-0005-0000-0000-00001D0A0000}"/>
    <cellStyle name="40% - Accent2 13" xfId="20555" xr:uid="{00000000-0005-0000-0000-00001E0A0000}"/>
    <cellStyle name="40% - Accent2 14" xfId="20556" xr:uid="{00000000-0005-0000-0000-00001F0A0000}"/>
    <cellStyle name="40% - Accent2 15" xfId="20557" xr:uid="{00000000-0005-0000-0000-0000200A0000}"/>
    <cellStyle name="40% - Accent2 16" xfId="20558" xr:uid="{00000000-0005-0000-0000-0000210A0000}"/>
    <cellStyle name="40% - Accent2 17" xfId="20559" xr:uid="{00000000-0005-0000-0000-0000220A0000}"/>
    <cellStyle name="40% - Accent2 18" xfId="20560" xr:uid="{00000000-0005-0000-0000-0000230A0000}"/>
    <cellStyle name="40% - Accent2 19" xfId="20561" xr:uid="{00000000-0005-0000-0000-0000240A0000}"/>
    <cellStyle name="40% - Accent2 2" xfId="1479" xr:uid="{00000000-0005-0000-0000-0000250A0000}"/>
    <cellStyle name="40% - Accent2 2 2" xfId="1480" xr:uid="{00000000-0005-0000-0000-0000260A0000}"/>
    <cellStyle name="40% - Accent2 2 2 2" xfId="20563" xr:uid="{00000000-0005-0000-0000-0000270A0000}"/>
    <cellStyle name="40% - Accent2 2 2 2 2" xfId="39121" xr:uid="{00000000-0005-0000-0000-0000280A0000}"/>
    <cellStyle name="40% - Accent2 2 2 3" xfId="20564" xr:uid="{00000000-0005-0000-0000-0000290A0000}"/>
    <cellStyle name="40% - Accent2 2 2 3 2" xfId="39122" xr:uid="{00000000-0005-0000-0000-00002A0A0000}"/>
    <cellStyle name="40% - Accent2 2 2 4" xfId="39120" xr:uid="{00000000-0005-0000-0000-00002B0A0000}"/>
    <cellStyle name="40% - Accent2 2 3" xfId="1481" xr:uid="{00000000-0005-0000-0000-00002C0A0000}"/>
    <cellStyle name="40% - Accent2 2 3 2" xfId="20566" xr:uid="{00000000-0005-0000-0000-00002D0A0000}"/>
    <cellStyle name="40% - Accent2 2 3 3" xfId="20567" xr:uid="{00000000-0005-0000-0000-00002E0A0000}"/>
    <cellStyle name="40% - Accent2 2 3 4" xfId="20565" xr:uid="{00000000-0005-0000-0000-00002F0A0000}"/>
    <cellStyle name="40% - Accent2 2 3 5" xfId="39123" xr:uid="{00000000-0005-0000-0000-0000300A0000}"/>
    <cellStyle name="40% - Accent2 2 4" xfId="20568" xr:uid="{00000000-0005-0000-0000-0000310A0000}"/>
    <cellStyle name="40% - Accent2 2 4 2" xfId="20569" xr:uid="{00000000-0005-0000-0000-0000320A0000}"/>
    <cellStyle name="40% - Accent2 2 4 3" xfId="20570" xr:uid="{00000000-0005-0000-0000-0000330A0000}"/>
    <cellStyle name="40% - Accent2 2 4 4" xfId="39124" xr:uid="{00000000-0005-0000-0000-0000340A0000}"/>
    <cellStyle name="40% - Accent2 2 5" xfId="20571" xr:uid="{00000000-0005-0000-0000-0000350A0000}"/>
    <cellStyle name="40% - Accent2 2 5 2" xfId="39125" xr:uid="{00000000-0005-0000-0000-0000360A0000}"/>
    <cellStyle name="40% - Accent2 2 6" xfId="20572" xr:uid="{00000000-0005-0000-0000-0000370A0000}"/>
    <cellStyle name="40% - Accent2 2 7" xfId="20573" xr:uid="{00000000-0005-0000-0000-0000380A0000}"/>
    <cellStyle name="40% - Accent2 2 8" xfId="20562" xr:uid="{00000000-0005-0000-0000-0000390A0000}"/>
    <cellStyle name="40% - Accent2 2 9" xfId="38940" xr:uid="{00000000-0005-0000-0000-00003A0A0000}"/>
    <cellStyle name="40% - Accent2 2_219 FERC 2010" xfId="17967" xr:uid="{00000000-0005-0000-0000-00003B0A0000}"/>
    <cellStyle name="40% - Accent2 20" xfId="20574" xr:uid="{00000000-0005-0000-0000-00003C0A0000}"/>
    <cellStyle name="40% - Accent2 21" xfId="20575" xr:uid="{00000000-0005-0000-0000-00003D0A0000}"/>
    <cellStyle name="40% - Accent2 22" xfId="20576" xr:uid="{00000000-0005-0000-0000-00003E0A0000}"/>
    <cellStyle name="40% - Accent2 23" xfId="20577" xr:uid="{00000000-0005-0000-0000-00003F0A0000}"/>
    <cellStyle name="40% - Accent2 24" xfId="20578" xr:uid="{00000000-0005-0000-0000-0000400A0000}"/>
    <cellStyle name="40% - Accent2 25" xfId="20579" xr:uid="{00000000-0005-0000-0000-0000410A0000}"/>
    <cellStyle name="40% - Accent2 26" xfId="20580" xr:uid="{00000000-0005-0000-0000-0000420A0000}"/>
    <cellStyle name="40% - Accent2 27" xfId="20581" xr:uid="{00000000-0005-0000-0000-0000430A0000}"/>
    <cellStyle name="40% - Accent2 28" xfId="20582" xr:uid="{00000000-0005-0000-0000-0000440A0000}"/>
    <cellStyle name="40% - Accent2 28 2" xfId="38945" xr:uid="{00000000-0005-0000-0000-0000450A0000}"/>
    <cellStyle name="40% - Accent2 29" xfId="20583" xr:uid="{00000000-0005-0000-0000-0000460A0000}"/>
    <cellStyle name="40% - Accent2 29 2" xfId="38946" xr:uid="{00000000-0005-0000-0000-0000470A0000}"/>
    <cellStyle name="40% - Accent2 3" xfId="1482" xr:uid="{00000000-0005-0000-0000-0000480A0000}"/>
    <cellStyle name="40% - Accent2 3 2" xfId="1483" xr:uid="{00000000-0005-0000-0000-0000490A0000}"/>
    <cellStyle name="40% - Accent2 3 2 10" xfId="39126" xr:uid="{00000000-0005-0000-0000-00004A0A0000}"/>
    <cellStyle name="40% - Accent2 3 2 2" xfId="1484" xr:uid="{00000000-0005-0000-0000-00004B0A0000}"/>
    <cellStyle name="40% - Accent2 3 2 2 2" xfId="1485" xr:uid="{00000000-0005-0000-0000-00004C0A0000}"/>
    <cellStyle name="40% - Accent2 3 2 2 2 2" xfId="1486" xr:uid="{00000000-0005-0000-0000-00004D0A0000}"/>
    <cellStyle name="40% - Accent2 3 2 2 2 2 2" xfId="1487" xr:uid="{00000000-0005-0000-0000-00004E0A0000}"/>
    <cellStyle name="40% - Accent2 3 2 2 2 2 3" xfId="1488" xr:uid="{00000000-0005-0000-0000-00004F0A0000}"/>
    <cellStyle name="40% - Accent2 3 2 2 2 3" xfId="1489" xr:uid="{00000000-0005-0000-0000-0000500A0000}"/>
    <cellStyle name="40% - Accent2 3 2 2 2 4" xfId="1490" xr:uid="{00000000-0005-0000-0000-0000510A0000}"/>
    <cellStyle name="40% - Accent2 3 2 2 3" xfId="1491" xr:uid="{00000000-0005-0000-0000-0000520A0000}"/>
    <cellStyle name="40% - Accent2 3 2 2 3 2" xfId="1492" xr:uid="{00000000-0005-0000-0000-0000530A0000}"/>
    <cellStyle name="40% - Accent2 3 2 2 3 3" xfId="1493" xr:uid="{00000000-0005-0000-0000-0000540A0000}"/>
    <cellStyle name="40% - Accent2 3 2 2 4" xfId="1494" xr:uid="{00000000-0005-0000-0000-0000550A0000}"/>
    <cellStyle name="40% - Accent2 3 2 2 4 2" xfId="1495" xr:uid="{00000000-0005-0000-0000-0000560A0000}"/>
    <cellStyle name="40% - Accent2 3 2 2 5" xfId="1496" xr:uid="{00000000-0005-0000-0000-0000570A0000}"/>
    <cellStyle name="40% - Accent2 3 2 2 6" xfId="1497" xr:uid="{00000000-0005-0000-0000-0000580A0000}"/>
    <cellStyle name="40% - Accent2 3 2 2 7" xfId="20586" xr:uid="{00000000-0005-0000-0000-0000590A0000}"/>
    <cellStyle name="40% - Accent2 3 2 3" xfId="1498" xr:uid="{00000000-0005-0000-0000-00005A0A0000}"/>
    <cellStyle name="40% - Accent2 3 2 3 2" xfId="1499" xr:uid="{00000000-0005-0000-0000-00005B0A0000}"/>
    <cellStyle name="40% - Accent2 3 2 3 2 2" xfId="1500" xr:uid="{00000000-0005-0000-0000-00005C0A0000}"/>
    <cellStyle name="40% - Accent2 3 2 3 2 2 2" xfId="1501" xr:uid="{00000000-0005-0000-0000-00005D0A0000}"/>
    <cellStyle name="40% - Accent2 3 2 3 2 2 3" xfId="1502" xr:uid="{00000000-0005-0000-0000-00005E0A0000}"/>
    <cellStyle name="40% - Accent2 3 2 3 2 3" xfId="1503" xr:uid="{00000000-0005-0000-0000-00005F0A0000}"/>
    <cellStyle name="40% - Accent2 3 2 3 2 4" xfId="1504" xr:uid="{00000000-0005-0000-0000-0000600A0000}"/>
    <cellStyle name="40% - Accent2 3 2 3 3" xfId="1505" xr:uid="{00000000-0005-0000-0000-0000610A0000}"/>
    <cellStyle name="40% - Accent2 3 2 3 3 2" xfId="1506" xr:uid="{00000000-0005-0000-0000-0000620A0000}"/>
    <cellStyle name="40% - Accent2 3 2 3 3 3" xfId="1507" xr:uid="{00000000-0005-0000-0000-0000630A0000}"/>
    <cellStyle name="40% - Accent2 3 2 3 4" xfId="1508" xr:uid="{00000000-0005-0000-0000-0000640A0000}"/>
    <cellStyle name="40% - Accent2 3 2 3 4 2" xfId="1509" xr:uid="{00000000-0005-0000-0000-0000650A0000}"/>
    <cellStyle name="40% - Accent2 3 2 3 5" xfId="1510" xr:uid="{00000000-0005-0000-0000-0000660A0000}"/>
    <cellStyle name="40% - Accent2 3 2 3 6" xfId="1511" xr:uid="{00000000-0005-0000-0000-0000670A0000}"/>
    <cellStyle name="40% - Accent2 3 2 3 7" xfId="20587" xr:uid="{00000000-0005-0000-0000-0000680A0000}"/>
    <cellStyle name="40% - Accent2 3 2 4" xfId="1512" xr:uid="{00000000-0005-0000-0000-0000690A0000}"/>
    <cellStyle name="40% - Accent2 3 2 4 2" xfId="1513" xr:uid="{00000000-0005-0000-0000-00006A0A0000}"/>
    <cellStyle name="40% - Accent2 3 2 4 2 2" xfId="1514" xr:uid="{00000000-0005-0000-0000-00006B0A0000}"/>
    <cellStyle name="40% - Accent2 3 2 4 2 3" xfId="1515" xr:uid="{00000000-0005-0000-0000-00006C0A0000}"/>
    <cellStyle name="40% - Accent2 3 2 4 3" xfId="1516" xr:uid="{00000000-0005-0000-0000-00006D0A0000}"/>
    <cellStyle name="40% - Accent2 3 2 4 4" xfId="1517" xr:uid="{00000000-0005-0000-0000-00006E0A0000}"/>
    <cellStyle name="40% - Accent2 3 2 5" xfId="1518" xr:uid="{00000000-0005-0000-0000-00006F0A0000}"/>
    <cellStyle name="40% - Accent2 3 2 5 2" xfId="1519" xr:uid="{00000000-0005-0000-0000-0000700A0000}"/>
    <cellStyle name="40% - Accent2 3 2 5 3" xfId="1520" xr:uid="{00000000-0005-0000-0000-0000710A0000}"/>
    <cellStyle name="40% - Accent2 3 2 6" xfId="1521" xr:uid="{00000000-0005-0000-0000-0000720A0000}"/>
    <cellStyle name="40% - Accent2 3 2 6 2" xfId="1522" xr:uid="{00000000-0005-0000-0000-0000730A0000}"/>
    <cellStyle name="40% - Accent2 3 2 7" xfId="1523" xr:uid="{00000000-0005-0000-0000-0000740A0000}"/>
    <cellStyle name="40% - Accent2 3 2 8" xfId="1524" xr:uid="{00000000-0005-0000-0000-0000750A0000}"/>
    <cellStyle name="40% - Accent2 3 2 9" xfId="20585" xr:uid="{00000000-0005-0000-0000-0000760A0000}"/>
    <cellStyle name="40% - Accent2 3 3" xfId="1525" xr:uid="{00000000-0005-0000-0000-0000770A0000}"/>
    <cellStyle name="40% - Accent2 3 3 10" xfId="39127" xr:uid="{00000000-0005-0000-0000-0000780A0000}"/>
    <cellStyle name="40% - Accent2 3 3 2" xfId="1526" xr:uid="{00000000-0005-0000-0000-0000790A0000}"/>
    <cellStyle name="40% - Accent2 3 3 2 2" xfId="1527" xr:uid="{00000000-0005-0000-0000-00007A0A0000}"/>
    <cellStyle name="40% - Accent2 3 3 2 2 2" xfId="1528" xr:uid="{00000000-0005-0000-0000-00007B0A0000}"/>
    <cellStyle name="40% - Accent2 3 3 2 2 2 2" xfId="1529" xr:uid="{00000000-0005-0000-0000-00007C0A0000}"/>
    <cellStyle name="40% - Accent2 3 3 2 2 2 3" xfId="1530" xr:uid="{00000000-0005-0000-0000-00007D0A0000}"/>
    <cellStyle name="40% - Accent2 3 3 2 2 3" xfId="1531" xr:uid="{00000000-0005-0000-0000-00007E0A0000}"/>
    <cellStyle name="40% - Accent2 3 3 2 2 4" xfId="1532" xr:uid="{00000000-0005-0000-0000-00007F0A0000}"/>
    <cellStyle name="40% - Accent2 3 3 2 3" xfId="1533" xr:uid="{00000000-0005-0000-0000-0000800A0000}"/>
    <cellStyle name="40% - Accent2 3 3 2 3 2" xfId="1534" xr:uid="{00000000-0005-0000-0000-0000810A0000}"/>
    <cellStyle name="40% - Accent2 3 3 2 3 3" xfId="1535" xr:uid="{00000000-0005-0000-0000-0000820A0000}"/>
    <cellStyle name="40% - Accent2 3 3 2 4" xfId="1536" xr:uid="{00000000-0005-0000-0000-0000830A0000}"/>
    <cellStyle name="40% - Accent2 3 3 2 4 2" xfId="1537" xr:uid="{00000000-0005-0000-0000-0000840A0000}"/>
    <cellStyle name="40% - Accent2 3 3 2 5" xfId="1538" xr:uid="{00000000-0005-0000-0000-0000850A0000}"/>
    <cellStyle name="40% - Accent2 3 3 2 6" xfId="1539" xr:uid="{00000000-0005-0000-0000-0000860A0000}"/>
    <cellStyle name="40% - Accent2 3 3 2 7" xfId="20589" xr:uid="{00000000-0005-0000-0000-0000870A0000}"/>
    <cellStyle name="40% - Accent2 3 3 3" xfId="1540" xr:uid="{00000000-0005-0000-0000-0000880A0000}"/>
    <cellStyle name="40% - Accent2 3 3 3 2" xfId="1541" xr:uid="{00000000-0005-0000-0000-0000890A0000}"/>
    <cellStyle name="40% - Accent2 3 3 3 2 2" xfId="1542" xr:uid="{00000000-0005-0000-0000-00008A0A0000}"/>
    <cellStyle name="40% - Accent2 3 3 3 2 2 2" xfId="1543" xr:uid="{00000000-0005-0000-0000-00008B0A0000}"/>
    <cellStyle name="40% - Accent2 3 3 3 2 2 3" xfId="1544" xr:uid="{00000000-0005-0000-0000-00008C0A0000}"/>
    <cellStyle name="40% - Accent2 3 3 3 2 3" xfId="1545" xr:uid="{00000000-0005-0000-0000-00008D0A0000}"/>
    <cellStyle name="40% - Accent2 3 3 3 2 4" xfId="1546" xr:uid="{00000000-0005-0000-0000-00008E0A0000}"/>
    <cellStyle name="40% - Accent2 3 3 3 3" xfId="1547" xr:uid="{00000000-0005-0000-0000-00008F0A0000}"/>
    <cellStyle name="40% - Accent2 3 3 3 3 2" xfId="1548" xr:uid="{00000000-0005-0000-0000-0000900A0000}"/>
    <cellStyle name="40% - Accent2 3 3 3 3 3" xfId="1549" xr:uid="{00000000-0005-0000-0000-0000910A0000}"/>
    <cellStyle name="40% - Accent2 3 3 3 4" xfId="1550" xr:uid="{00000000-0005-0000-0000-0000920A0000}"/>
    <cellStyle name="40% - Accent2 3 3 3 4 2" xfId="1551" xr:uid="{00000000-0005-0000-0000-0000930A0000}"/>
    <cellStyle name="40% - Accent2 3 3 3 5" xfId="1552" xr:uid="{00000000-0005-0000-0000-0000940A0000}"/>
    <cellStyle name="40% - Accent2 3 3 3 6" xfId="1553" xr:uid="{00000000-0005-0000-0000-0000950A0000}"/>
    <cellStyle name="40% - Accent2 3 3 3 7" xfId="20590" xr:uid="{00000000-0005-0000-0000-0000960A0000}"/>
    <cellStyle name="40% - Accent2 3 3 4" xfId="1554" xr:uid="{00000000-0005-0000-0000-0000970A0000}"/>
    <cellStyle name="40% - Accent2 3 3 4 2" xfId="1555" xr:uid="{00000000-0005-0000-0000-0000980A0000}"/>
    <cellStyle name="40% - Accent2 3 3 4 2 2" xfId="1556" xr:uid="{00000000-0005-0000-0000-0000990A0000}"/>
    <cellStyle name="40% - Accent2 3 3 4 2 3" xfId="1557" xr:uid="{00000000-0005-0000-0000-00009A0A0000}"/>
    <cellStyle name="40% - Accent2 3 3 4 3" xfId="1558" xr:uid="{00000000-0005-0000-0000-00009B0A0000}"/>
    <cellStyle name="40% - Accent2 3 3 4 4" xfId="1559" xr:uid="{00000000-0005-0000-0000-00009C0A0000}"/>
    <cellStyle name="40% - Accent2 3 3 5" xfId="1560" xr:uid="{00000000-0005-0000-0000-00009D0A0000}"/>
    <cellStyle name="40% - Accent2 3 3 5 2" xfId="1561" xr:uid="{00000000-0005-0000-0000-00009E0A0000}"/>
    <cellStyle name="40% - Accent2 3 3 5 3" xfId="1562" xr:uid="{00000000-0005-0000-0000-00009F0A0000}"/>
    <cellStyle name="40% - Accent2 3 3 6" xfId="1563" xr:uid="{00000000-0005-0000-0000-0000A00A0000}"/>
    <cellStyle name="40% - Accent2 3 3 6 2" xfId="1564" xr:uid="{00000000-0005-0000-0000-0000A10A0000}"/>
    <cellStyle name="40% - Accent2 3 3 7" xfId="1565" xr:uid="{00000000-0005-0000-0000-0000A20A0000}"/>
    <cellStyle name="40% - Accent2 3 3 8" xfId="1566" xr:uid="{00000000-0005-0000-0000-0000A30A0000}"/>
    <cellStyle name="40% - Accent2 3 3 9" xfId="20588" xr:uid="{00000000-0005-0000-0000-0000A40A0000}"/>
    <cellStyle name="40% - Accent2 3 4" xfId="20591" xr:uid="{00000000-0005-0000-0000-0000A50A0000}"/>
    <cellStyle name="40% - Accent2 3 5" xfId="20592" xr:uid="{00000000-0005-0000-0000-0000A60A0000}"/>
    <cellStyle name="40% - Accent2 3 6" xfId="20593" xr:uid="{00000000-0005-0000-0000-0000A70A0000}"/>
    <cellStyle name="40% - Accent2 3 7" xfId="20584" xr:uid="{00000000-0005-0000-0000-0000A80A0000}"/>
    <cellStyle name="40% - Accent2 3 8" xfId="38947" xr:uid="{00000000-0005-0000-0000-0000A90A0000}"/>
    <cellStyle name="40% - Accent2 3_FLUX TEMPLATE - SAMPLE 5210 1720000_Rents Receivable (2)" xfId="1567" xr:uid="{00000000-0005-0000-0000-0000AA0A0000}"/>
    <cellStyle name="40% - Accent2 30" xfId="20594" xr:uid="{00000000-0005-0000-0000-0000AB0A0000}"/>
    <cellStyle name="40% - Accent2 30 2" xfId="38948" xr:uid="{00000000-0005-0000-0000-0000AC0A0000}"/>
    <cellStyle name="40% - Accent2 31" xfId="20595" xr:uid="{00000000-0005-0000-0000-0000AD0A0000}"/>
    <cellStyle name="40% - Accent2 31 2" xfId="38949" xr:uid="{00000000-0005-0000-0000-0000AE0A0000}"/>
    <cellStyle name="40% - Accent2 32" xfId="40484" xr:uid="{00000000-0005-0000-0000-0000AF0A0000}"/>
    <cellStyle name="40% - Accent2 4" xfId="1568" xr:uid="{00000000-0005-0000-0000-0000B00A0000}"/>
    <cellStyle name="40% - Accent2 4 2" xfId="1569" xr:uid="{00000000-0005-0000-0000-0000B10A0000}"/>
    <cellStyle name="40% - Accent2 4 2 2" xfId="20597" xr:uid="{00000000-0005-0000-0000-0000B20A0000}"/>
    <cellStyle name="40% - Accent2 4 2 3" xfId="20598" xr:uid="{00000000-0005-0000-0000-0000B30A0000}"/>
    <cellStyle name="40% - Accent2 4 2 4" xfId="20596" xr:uid="{00000000-0005-0000-0000-0000B40A0000}"/>
    <cellStyle name="40% - Accent2 4 3" xfId="1570" xr:uid="{00000000-0005-0000-0000-0000B50A0000}"/>
    <cellStyle name="40% - Accent2 4 3 2" xfId="1571" xr:uid="{00000000-0005-0000-0000-0000B60A0000}"/>
    <cellStyle name="40% - Accent2 4 3 2 2" xfId="1572" xr:uid="{00000000-0005-0000-0000-0000B70A0000}"/>
    <cellStyle name="40% - Accent2 4 3 2 2 2" xfId="1573" xr:uid="{00000000-0005-0000-0000-0000B80A0000}"/>
    <cellStyle name="40% - Accent2 4 3 2 2 2 2" xfId="1574" xr:uid="{00000000-0005-0000-0000-0000B90A0000}"/>
    <cellStyle name="40% - Accent2 4 3 2 2 2 3" xfId="1575" xr:uid="{00000000-0005-0000-0000-0000BA0A0000}"/>
    <cellStyle name="40% - Accent2 4 3 2 2 3" xfId="1576" xr:uid="{00000000-0005-0000-0000-0000BB0A0000}"/>
    <cellStyle name="40% - Accent2 4 3 2 2 4" xfId="1577" xr:uid="{00000000-0005-0000-0000-0000BC0A0000}"/>
    <cellStyle name="40% - Accent2 4 3 2 3" xfId="1578" xr:uid="{00000000-0005-0000-0000-0000BD0A0000}"/>
    <cellStyle name="40% - Accent2 4 3 2 3 2" xfId="1579" xr:uid="{00000000-0005-0000-0000-0000BE0A0000}"/>
    <cellStyle name="40% - Accent2 4 3 2 3 3" xfId="1580" xr:uid="{00000000-0005-0000-0000-0000BF0A0000}"/>
    <cellStyle name="40% - Accent2 4 3 2 4" xfId="1581" xr:uid="{00000000-0005-0000-0000-0000C00A0000}"/>
    <cellStyle name="40% - Accent2 4 3 2 4 2" xfId="1582" xr:uid="{00000000-0005-0000-0000-0000C10A0000}"/>
    <cellStyle name="40% - Accent2 4 3 2 5" xfId="1583" xr:uid="{00000000-0005-0000-0000-0000C20A0000}"/>
    <cellStyle name="40% - Accent2 4 3 2 6" xfId="1584" xr:uid="{00000000-0005-0000-0000-0000C30A0000}"/>
    <cellStyle name="40% - Accent2 4 3 2 7" xfId="20600" xr:uid="{00000000-0005-0000-0000-0000C40A0000}"/>
    <cellStyle name="40% - Accent2 4 3 3" xfId="1585" xr:uid="{00000000-0005-0000-0000-0000C50A0000}"/>
    <cellStyle name="40% - Accent2 4 3 3 2" xfId="1586" xr:uid="{00000000-0005-0000-0000-0000C60A0000}"/>
    <cellStyle name="40% - Accent2 4 3 3 2 2" xfId="1587" xr:uid="{00000000-0005-0000-0000-0000C70A0000}"/>
    <cellStyle name="40% - Accent2 4 3 3 2 2 2" xfId="1588" xr:uid="{00000000-0005-0000-0000-0000C80A0000}"/>
    <cellStyle name="40% - Accent2 4 3 3 2 2 3" xfId="1589" xr:uid="{00000000-0005-0000-0000-0000C90A0000}"/>
    <cellStyle name="40% - Accent2 4 3 3 2 3" xfId="1590" xr:uid="{00000000-0005-0000-0000-0000CA0A0000}"/>
    <cellStyle name="40% - Accent2 4 3 3 2 4" xfId="1591" xr:uid="{00000000-0005-0000-0000-0000CB0A0000}"/>
    <cellStyle name="40% - Accent2 4 3 3 3" xfId="1592" xr:uid="{00000000-0005-0000-0000-0000CC0A0000}"/>
    <cellStyle name="40% - Accent2 4 3 3 3 2" xfId="1593" xr:uid="{00000000-0005-0000-0000-0000CD0A0000}"/>
    <cellStyle name="40% - Accent2 4 3 3 3 3" xfId="1594" xr:uid="{00000000-0005-0000-0000-0000CE0A0000}"/>
    <cellStyle name="40% - Accent2 4 3 3 4" xfId="1595" xr:uid="{00000000-0005-0000-0000-0000CF0A0000}"/>
    <cellStyle name="40% - Accent2 4 3 3 4 2" xfId="1596" xr:uid="{00000000-0005-0000-0000-0000D00A0000}"/>
    <cellStyle name="40% - Accent2 4 3 3 5" xfId="1597" xr:uid="{00000000-0005-0000-0000-0000D10A0000}"/>
    <cellStyle name="40% - Accent2 4 3 3 6" xfId="1598" xr:uid="{00000000-0005-0000-0000-0000D20A0000}"/>
    <cellStyle name="40% - Accent2 4 3 3 7" xfId="20601" xr:uid="{00000000-0005-0000-0000-0000D30A0000}"/>
    <cellStyle name="40% - Accent2 4 3 4" xfId="1599" xr:uid="{00000000-0005-0000-0000-0000D40A0000}"/>
    <cellStyle name="40% - Accent2 4 3 4 2" xfId="1600" xr:uid="{00000000-0005-0000-0000-0000D50A0000}"/>
    <cellStyle name="40% - Accent2 4 3 4 2 2" xfId="1601" xr:uid="{00000000-0005-0000-0000-0000D60A0000}"/>
    <cellStyle name="40% - Accent2 4 3 4 2 3" xfId="1602" xr:uid="{00000000-0005-0000-0000-0000D70A0000}"/>
    <cellStyle name="40% - Accent2 4 3 4 3" xfId="1603" xr:uid="{00000000-0005-0000-0000-0000D80A0000}"/>
    <cellStyle name="40% - Accent2 4 3 4 4" xfId="1604" xr:uid="{00000000-0005-0000-0000-0000D90A0000}"/>
    <cellStyle name="40% - Accent2 4 3 5" xfId="1605" xr:uid="{00000000-0005-0000-0000-0000DA0A0000}"/>
    <cellStyle name="40% - Accent2 4 3 5 2" xfId="1606" xr:uid="{00000000-0005-0000-0000-0000DB0A0000}"/>
    <cellStyle name="40% - Accent2 4 3 5 3" xfId="1607" xr:uid="{00000000-0005-0000-0000-0000DC0A0000}"/>
    <cellStyle name="40% - Accent2 4 3 6" xfId="1608" xr:uid="{00000000-0005-0000-0000-0000DD0A0000}"/>
    <cellStyle name="40% - Accent2 4 3 6 2" xfId="1609" xr:uid="{00000000-0005-0000-0000-0000DE0A0000}"/>
    <cellStyle name="40% - Accent2 4 3 7" xfId="1610" xr:uid="{00000000-0005-0000-0000-0000DF0A0000}"/>
    <cellStyle name="40% - Accent2 4 3 8" xfId="1611" xr:uid="{00000000-0005-0000-0000-0000E00A0000}"/>
    <cellStyle name="40% - Accent2 4 3 9" xfId="20599" xr:uid="{00000000-0005-0000-0000-0000E10A0000}"/>
    <cellStyle name="40% - Accent2 4 4" xfId="17968" xr:uid="{00000000-0005-0000-0000-0000E20A0000}"/>
    <cellStyle name="40% - Accent2 4 5" xfId="20602" xr:uid="{00000000-0005-0000-0000-0000E30A0000}"/>
    <cellStyle name="40% - Accent2 4 6" xfId="20603" xr:uid="{00000000-0005-0000-0000-0000E40A0000}"/>
    <cellStyle name="40% - Accent2 4 7" xfId="20604" xr:uid="{00000000-0005-0000-0000-0000E50A0000}"/>
    <cellStyle name="40% - Accent2 4 7 2" xfId="38950" xr:uid="{00000000-0005-0000-0000-0000E60A0000}"/>
    <cellStyle name="40% - Accent2 4_FLUX TEMPLATE - SAMPLE 5210 1720000_Rents Receivable (2)" xfId="1612" xr:uid="{00000000-0005-0000-0000-0000E70A0000}"/>
    <cellStyle name="40% - Accent2 5" xfId="1613" xr:uid="{00000000-0005-0000-0000-0000E80A0000}"/>
    <cellStyle name="40% - Accent2 5 2" xfId="1614" xr:uid="{00000000-0005-0000-0000-0000E90A0000}"/>
    <cellStyle name="40% - Accent2 5 2 2" xfId="20607" xr:uid="{00000000-0005-0000-0000-0000EA0A0000}"/>
    <cellStyle name="40% - Accent2 5 2 3" xfId="20608" xr:uid="{00000000-0005-0000-0000-0000EB0A0000}"/>
    <cellStyle name="40% - Accent2 5 2 4" xfId="20606" xr:uid="{00000000-0005-0000-0000-0000EC0A0000}"/>
    <cellStyle name="40% - Accent2 5 3" xfId="1615" xr:uid="{00000000-0005-0000-0000-0000ED0A0000}"/>
    <cellStyle name="40% - Accent2 5 3 2" xfId="1616" xr:uid="{00000000-0005-0000-0000-0000EE0A0000}"/>
    <cellStyle name="40% - Accent2 5 3 2 2" xfId="1617" xr:uid="{00000000-0005-0000-0000-0000EF0A0000}"/>
    <cellStyle name="40% - Accent2 5 3 2 2 2" xfId="1618" xr:uid="{00000000-0005-0000-0000-0000F00A0000}"/>
    <cellStyle name="40% - Accent2 5 3 2 2 2 2" xfId="1619" xr:uid="{00000000-0005-0000-0000-0000F10A0000}"/>
    <cellStyle name="40% - Accent2 5 3 2 2 2 3" xfId="1620" xr:uid="{00000000-0005-0000-0000-0000F20A0000}"/>
    <cellStyle name="40% - Accent2 5 3 2 2 3" xfId="1621" xr:uid="{00000000-0005-0000-0000-0000F30A0000}"/>
    <cellStyle name="40% - Accent2 5 3 2 2 4" xfId="1622" xr:uid="{00000000-0005-0000-0000-0000F40A0000}"/>
    <cellStyle name="40% - Accent2 5 3 2 3" xfId="1623" xr:uid="{00000000-0005-0000-0000-0000F50A0000}"/>
    <cellStyle name="40% - Accent2 5 3 2 3 2" xfId="1624" xr:uid="{00000000-0005-0000-0000-0000F60A0000}"/>
    <cellStyle name="40% - Accent2 5 3 2 3 3" xfId="1625" xr:uid="{00000000-0005-0000-0000-0000F70A0000}"/>
    <cellStyle name="40% - Accent2 5 3 2 4" xfId="1626" xr:uid="{00000000-0005-0000-0000-0000F80A0000}"/>
    <cellStyle name="40% - Accent2 5 3 2 4 2" xfId="1627" xr:uid="{00000000-0005-0000-0000-0000F90A0000}"/>
    <cellStyle name="40% - Accent2 5 3 2 5" xfId="1628" xr:uid="{00000000-0005-0000-0000-0000FA0A0000}"/>
    <cellStyle name="40% - Accent2 5 3 2 6" xfId="1629" xr:uid="{00000000-0005-0000-0000-0000FB0A0000}"/>
    <cellStyle name="40% - Accent2 5 3 2 7" xfId="20610" xr:uid="{00000000-0005-0000-0000-0000FC0A0000}"/>
    <cellStyle name="40% - Accent2 5 3 3" xfId="1630" xr:uid="{00000000-0005-0000-0000-0000FD0A0000}"/>
    <cellStyle name="40% - Accent2 5 3 3 2" xfId="1631" xr:uid="{00000000-0005-0000-0000-0000FE0A0000}"/>
    <cellStyle name="40% - Accent2 5 3 3 2 2" xfId="1632" xr:uid="{00000000-0005-0000-0000-0000FF0A0000}"/>
    <cellStyle name="40% - Accent2 5 3 3 2 2 2" xfId="1633" xr:uid="{00000000-0005-0000-0000-0000000B0000}"/>
    <cellStyle name="40% - Accent2 5 3 3 2 2 3" xfId="1634" xr:uid="{00000000-0005-0000-0000-0000010B0000}"/>
    <cellStyle name="40% - Accent2 5 3 3 2 3" xfId="1635" xr:uid="{00000000-0005-0000-0000-0000020B0000}"/>
    <cellStyle name="40% - Accent2 5 3 3 2 4" xfId="1636" xr:uid="{00000000-0005-0000-0000-0000030B0000}"/>
    <cellStyle name="40% - Accent2 5 3 3 3" xfId="1637" xr:uid="{00000000-0005-0000-0000-0000040B0000}"/>
    <cellStyle name="40% - Accent2 5 3 3 3 2" xfId="1638" xr:uid="{00000000-0005-0000-0000-0000050B0000}"/>
    <cellStyle name="40% - Accent2 5 3 3 3 3" xfId="1639" xr:uid="{00000000-0005-0000-0000-0000060B0000}"/>
    <cellStyle name="40% - Accent2 5 3 3 4" xfId="1640" xr:uid="{00000000-0005-0000-0000-0000070B0000}"/>
    <cellStyle name="40% - Accent2 5 3 3 4 2" xfId="1641" xr:uid="{00000000-0005-0000-0000-0000080B0000}"/>
    <cellStyle name="40% - Accent2 5 3 3 5" xfId="1642" xr:uid="{00000000-0005-0000-0000-0000090B0000}"/>
    <cellStyle name="40% - Accent2 5 3 3 6" xfId="1643" xr:uid="{00000000-0005-0000-0000-00000A0B0000}"/>
    <cellStyle name="40% - Accent2 5 3 3 7" xfId="20611" xr:uid="{00000000-0005-0000-0000-00000B0B0000}"/>
    <cellStyle name="40% - Accent2 5 3 4" xfId="1644" xr:uid="{00000000-0005-0000-0000-00000C0B0000}"/>
    <cellStyle name="40% - Accent2 5 3 4 2" xfId="1645" xr:uid="{00000000-0005-0000-0000-00000D0B0000}"/>
    <cellStyle name="40% - Accent2 5 3 4 2 2" xfId="1646" xr:uid="{00000000-0005-0000-0000-00000E0B0000}"/>
    <cellStyle name="40% - Accent2 5 3 4 2 3" xfId="1647" xr:uid="{00000000-0005-0000-0000-00000F0B0000}"/>
    <cellStyle name="40% - Accent2 5 3 4 3" xfId="1648" xr:uid="{00000000-0005-0000-0000-0000100B0000}"/>
    <cellStyle name="40% - Accent2 5 3 4 4" xfId="1649" xr:uid="{00000000-0005-0000-0000-0000110B0000}"/>
    <cellStyle name="40% - Accent2 5 3 5" xfId="1650" xr:uid="{00000000-0005-0000-0000-0000120B0000}"/>
    <cellStyle name="40% - Accent2 5 3 5 2" xfId="1651" xr:uid="{00000000-0005-0000-0000-0000130B0000}"/>
    <cellStyle name="40% - Accent2 5 3 5 3" xfId="1652" xr:uid="{00000000-0005-0000-0000-0000140B0000}"/>
    <cellStyle name="40% - Accent2 5 3 6" xfId="1653" xr:uid="{00000000-0005-0000-0000-0000150B0000}"/>
    <cellStyle name="40% - Accent2 5 3 6 2" xfId="1654" xr:uid="{00000000-0005-0000-0000-0000160B0000}"/>
    <cellStyle name="40% - Accent2 5 3 7" xfId="1655" xr:uid="{00000000-0005-0000-0000-0000170B0000}"/>
    <cellStyle name="40% - Accent2 5 3 8" xfId="1656" xr:uid="{00000000-0005-0000-0000-0000180B0000}"/>
    <cellStyle name="40% - Accent2 5 3 9" xfId="20609" xr:uid="{00000000-0005-0000-0000-0000190B0000}"/>
    <cellStyle name="40% - Accent2 5 4" xfId="17969" xr:uid="{00000000-0005-0000-0000-00001A0B0000}"/>
    <cellStyle name="40% - Accent2 5 5" xfId="20612" xr:uid="{00000000-0005-0000-0000-00001B0B0000}"/>
    <cellStyle name="40% - Accent2 5 6" xfId="20613" xr:uid="{00000000-0005-0000-0000-00001C0B0000}"/>
    <cellStyle name="40% - Accent2 5 7" xfId="20605" xr:uid="{00000000-0005-0000-0000-00001D0B0000}"/>
    <cellStyle name="40% - Accent2 5_FLUX TEMPLATE - SAMPLE 5210 1720000_Rents Receivable (2)" xfId="1657" xr:uid="{00000000-0005-0000-0000-00001E0B0000}"/>
    <cellStyle name="40% - Accent2 6" xfId="1658" xr:uid="{00000000-0005-0000-0000-00001F0B0000}"/>
    <cellStyle name="40% - Accent2 6 2" xfId="20614" xr:uid="{00000000-0005-0000-0000-0000200B0000}"/>
    <cellStyle name="40% - Accent2 6 2 2" xfId="20615" xr:uid="{00000000-0005-0000-0000-0000210B0000}"/>
    <cellStyle name="40% - Accent2 6 2 3" xfId="20616" xr:uid="{00000000-0005-0000-0000-0000220B0000}"/>
    <cellStyle name="40% - Accent2 6 3" xfId="20617" xr:uid="{00000000-0005-0000-0000-0000230B0000}"/>
    <cellStyle name="40% - Accent2 6 3 2" xfId="20618" xr:uid="{00000000-0005-0000-0000-0000240B0000}"/>
    <cellStyle name="40% - Accent2 6 3 3" xfId="20619" xr:uid="{00000000-0005-0000-0000-0000250B0000}"/>
    <cellStyle name="40% - Accent2 6 4" xfId="20620" xr:uid="{00000000-0005-0000-0000-0000260B0000}"/>
    <cellStyle name="40% - Accent2 6 5" xfId="20621" xr:uid="{00000000-0005-0000-0000-0000270B0000}"/>
    <cellStyle name="40% - Accent2 6 6" xfId="20622" xr:uid="{00000000-0005-0000-0000-0000280B0000}"/>
    <cellStyle name="40% - Accent2 6_Income Statement " xfId="20623" xr:uid="{00000000-0005-0000-0000-0000290B0000}"/>
    <cellStyle name="40% - Accent2 7" xfId="1659" xr:uid="{00000000-0005-0000-0000-00002A0B0000}"/>
    <cellStyle name="40% - Accent2 7 2" xfId="1660" xr:uid="{00000000-0005-0000-0000-00002B0B0000}"/>
    <cellStyle name="40% - Accent2 7 2 2" xfId="1661" xr:uid="{00000000-0005-0000-0000-00002C0B0000}"/>
    <cellStyle name="40% - Accent2 7 2 2 2" xfId="1662" xr:uid="{00000000-0005-0000-0000-00002D0B0000}"/>
    <cellStyle name="40% - Accent2 7 2 2 2 2" xfId="1663" xr:uid="{00000000-0005-0000-0000-00002E0B0000}"/>
    <cellStyle name="40% - Accent2 7 2 2 2 3" xfId="1664" xr:uid="{00000000-0005-0000-0000-00002F0B0000}"/>
    <cellStyle name="40% - Accent2 7 2 2 3" xfId="1665" xr:uid="{00000000-0005-0000-0000-0000300B0000}"/>
    <cellStyle name="40% - Accent2 7 2 2 4" xfId="1666" xr:uid="{00000000-0005-0000-0000-0000310B0000}"/>
    <cellStyle name="40% - Accent2 7 2 2 5" xfId="20625" xr:uid="{00000000-0005-0000-0000-0000320B0000}"/>
    <cellStyle name="40% - Accent2 7 2 3" xfId="1667" xr:uid="{00000000-0005-0000-0000-0000330B0000}"/>
    <cellStyle name="40% - Accent2 7 2 3 2" xfId="1668" xr:uid="{00000000-0005-0000-0000-0000340B0000}"/>
    <cellStyle name="40% - Accent2 7 2 3 3" xfId="1669" xr:uid="{00000000-0005-0000-0000-0000350B0000}"/>
    <cellStyle name="40% - Accent2 7 2 3 4" xfId="20626" xr:uid="{00000000-0005-0000-0000-0000360B0000}"/>
    <cellStyle name="40% - Accent2 7 2 4" xfId="1670" xr:uid="{00000000-0005-0000-0000-0000370B0000}"/>
    <cellStyle name="40% - Accent2 7 2 4 2" xfId="1671" xr:uid="{00000000-0005-0000-0000-0000380B0000}"/>
    <cellStyle name="40% - Accent2 7 2 5" xfId="1672" xr:uid="{00000000-0005-0000-0000-0000390B0000}"/>
    <cellStyle name="40% - Accent2 7 2 6" xfId="1673" xr:uid="{00000000-0005-0000-0000-00003A0B0000}"/>
    <cellStyle name="40% - Accent2 7 2 7" xfId="20624" xr:uid="{00000000-0005-0000-0000-00003B0B0000}"/>
    <cellStyle name="40% - Accent2 7 3" xfId="1674" xr:uid="{00000000-0005-0000-0000-00003C0B0000}"/>
    <cellStyle name="40% - Accent2 7 3 2" xfId="1675" xr:uid="{00000000-0005-0000-0000-00003D0B0000}"/>
    <cellStyle name="40% - Accent2 7 3 2 2" xfId="1676" xr:uid="{00000000-0005-0000-0000-00003E0B0000}"/>
    <cellStyle name="40% - Accent2 7 3 2 2 2" xfId="1677" xr:uid="{00000000-0005-0000-0000-00003F0B0000}"/>
    <cellStyle name="40% - Accent2 7 3 2 2 3" xfId="1678" xr:uid="{00000000-0005-0000-0000-0000400B0000}"/>
    <cellStyle name="40% - Accent2 7 3 2 3" xfId="1679" xr:uid="{00000000-0005-0000-0000-0000410B0000}"/>
    <cellStyle name="40% - Accent2 7 3 2 4" xfId="1680" xr:uid="{00000000-0005-0000-0000-0000420B0000}"/>
    <cellStyle name="40% - Accent2 7 3 2 5" xfId="20628" xr:uid="{00000000-0005-0000-0000-0000430B0000}"/>
    <cellStyle name="40% - Accent2 7 3 3" xfId="1681" xr:uid="{00000000-0005-0000-0000-0000440B0000}"/>
    <cellStyle name="40% - Accent2 7 3 3 2" xfId="1682" xr:uid="{00000000-0005-0000-0000-0000450B0000}"/>
    <cellStyle name="40% - Accent2 7 3 3 3" xfId="1683" xr:uid="{00000000-0005-0000-0000-0000460B0000}"/>
    <cellStyle name="40% - Accent2 7 3 3 4" xfId="20629" xr:uid="{00000000-0005-0000-0000-0000470B0000}"/>
    <cellStyle name="40% - Accent2 7 3 4" xfId="1684" xr:uid="{00000000-0005-0000-0000-0000480B0000}"/>
    <cellStyle name="40% - Accent2 7 3 4 2" xfId="1685" xr:uid="{00000000-0005-0000-0000-0000490B0000}"/>
    <cellStyle name="40% - Accent2 7 3 5" xfId="1686" xr:uid="{00000000-0005-0000-0000-00004A0B0000}"/>
    <cellStyle name="40% - Accent2 7 3 6" xfId="1687" xr:uid="{00000000-0005-0000-0000-00004B0B0000}"/>
    <cellStyle name="40% - Accent2 7 3 7" xfId="20627" xr:uid="{00000000-0005-0000-0000-00004C0B0000}"/>
    <cellStyle name="40% - Accent2 7 4" xfId="1688" xr:uid="{00000000-0005-0000-0000-00004D0B0000}"/>
    <cellStyle name="40% - Accent2 7 4 2" xfId="1689" xr:uid="{00000000-0005-0000-0000-00004E0B0000}"/>
    <cellStyle name="40% - Accent2 7 4 2 2" xfId="1690" xr:uid="{00000000-0005-0000-0000-00004F0B0000}"/>
    <cellStyle name="40% - Accent2 7 4 2 3" xfId="1691" xr:uid="{00000000-0005-0000-0000-0000500B0000}"/>
    <cellStyle name="40% - Accent2 7 4 3" xfId="1692" xr:uid="{00000000-0005-0000-0000-0000510B0000}"/>
    <cellStyle name="40% - Accent2 7 4 4" xfId="1693" xr:uid="{00000000-0005-0000-0000-0000520B0000}"/>
    <cellStyle name="40% - Accent2 7 4 5" xfId="20630" xr:uid="{00000000-0005-0000-0000-0000530B0000}"/>
    <cellStyle name="40% - Accent2 7 5" xfId="1694" xr:uid="{00000000-0005-0000-0000-0000540B0000}"/>
    <cellStyle name="40% - Accent2 7 5 2" xfId="1695" xr:uid="{00000000-0005-0000-0000-0000550B0000}"/>
    <cellStyle name="40% - Accent2 7 5 3" xfId="1696" xr:uid="{00000000-0005-0000-0000-0000560B0000}"/>
    <cellStyle name="40% - Accent2 7 5 4" xfId="20631" xr:uid="{00000000-0005-0000-0000-0000570B0000}"/>
    <cellStyle name="40% - Accent2 7 6" xfId="1697" xr:uid="{00000000-0005-0000-0000-0000580B0000}"/>
    <cellStyle name="40% - Accent2 7 6 2" xfId="1698" xr:uid="{00000000-0005-0000-0000-0000590B0000}"/>
    <cellStyle name="40% - Accent2 7 6 3" xfId="20632" xr:uid="{00000000-0005-0000-0000-00005A0B0000}"/>
    <cellStyle name="40% - Accent2 7 7" xfId="1699" xr:uid="{00000000-0005-0000-0000-00005B0B0000}"/>
    <cellStyle name="40% - Accent2 7 8" xfId="1700" xr:uid="{00000000-0005-0000-0000-00005C0B0000}"/>
    <cellStyle name="40% - Accent2 7 9" xfId="17970" xr:uid="{00000000-0005-0000-0000-00005D0B0000}"/>
    <cellStyle name="40% - Accent2 7_Income Statement " xfId="20633" xr:uid="{00000000-0005-0000-0000-00005E0B0000}"/>
    <cellStyle name="40% - Accent2 8" xfId="17971" xr:uid="{00000000-0005-0000-0000-00005F0B0000}"/>
    <cellStyle name="40% - Accent2 8 2" xfId="20634" xr:uid="{00000000-0005-0000-0000-0000600B0000}"/>
    <cellStyle name="40% - Accent2 8 2 2" xfId="20635" xr:uid="{00000000-0005-0000-0000-0000610B0000}"/>
    <cellStyle name="40% - Accent2 8 2 3" xfId="20636" xr:uid="{00000000-0005-0000-0000-0000620B0000}"/>
    <cellStyle name="40% - Accent2 8 3" xfId="20637" xr:uid="{00000000-0005-0000-0000-0000630B0000}"/>
    <cellStyle name="40% - Accent2 8 3 2" xfId="20638" xr:uid="{00000000-0005-0000-0000-0000640B0000}"/>
    <cellStyle name="40% - Accent2 8 3 3" xfId="20639" xr:uid="{00000000-0005-0000-0000-0000650B0000}"/>
    <cellStyle name="40% - Accent2 8 4" xfId="20640" xr:uid="{00000000-0005-0000-0000-0000660B0000}"/>
    <cellStyle name="40% - Accent2 8 5" xfId="20641" xr:uid="{00000000-0005-0000-0000-0000670B0000}"/>
    <cellStyle name="40% - Accent2 8 6" xfId="20642" xr:uid="{00000000-0005-0000-0000-0000680B0000}"/>
    <cellStyle name="40% - Accent2 8_Income Statement " xfId="20643" xr:uid="{00000000-0005-0000-0000-0000690B0000}"/>
    <cellStyle name="40% - Accent2 9" xfId="17972" xr:uid="{00000000-0005-0000-0000-00006A0B0000}"/>
    <cellStyle name="40% - Accent2 9 2" xfId="20644" xr:uid="{00000000-0005-0000-0000-00006B0B0000}"/>
    <cellStyle name="40% - Accent2 9 2 2" xfId="20645" xr:uid="{00000000-0005-0000-0000-00006C0B0000}"/>
    <cellStyle name="40% - Accent2 9 2 3" xfId="20646" xr:uid="{00000000-0005-0000-0000-00006D0B0000}"/>
    <cellStyle name="40% - Accent2 9 3" xfId="20647" xr:uid="{00000000-0005-0000-0000-00006E0B0000}"/>
    <cellStyle name="40% - Accent2 9 3 2" xfId="20648" xr:uid="{00000000-0005-0000-0000-00006F0B0000}"/>
    <cellStyle name="40% - Accent2 9 3 3" xfId="20649" xr:uid="{00000000-0005-0000-0000-0000700B0000}"/>
    <cellStyle name="40% - Accent2 9 4" xfId="20650" xr:uid="{00000000-0005-0000-0000-0000710B0000}"/>
    <cellStyle name="40% - Accent2 9 5" xfId="20651" xr:uid="{00000000-0005-0000-0000-0000720B0000}"/>
    <cellStyle name="40% - Accent2 9 6" xfId="20652" xr:uid="{00000000-0005-0000-0000-0000730B0000}"/>
    <cellStyle name="40% - Accent2 9_Income Statement " xfId="20653" xr:uid="{00000000-0005-0000-0000-0000740B0000}"/>
    <cellStyle name="40% - Accent3" xfId="39031" builtinId="39" customBuiltin="1"/>
    <cellStyle name="40% - Accent3 10" xfId="17973" xr:uid="{00000000-0005-0000-0000-0000760B0000}"/>
    <cellStyle name="40% - Accent3 10 2" xfId="20654" xr:uid="{00000000-0005-0000-0000-0000770B0000}"/>
    <cellStyle name="40% - Accent3 10 2 2" xfId="20655" xr:uid="{00000000-0005-0000-0000-0000780B0000}"/>
    <cellStyle name="40% - Accent3 10 2 3" xfId="20656" xr:uid="{00000000-0005-0000-0000-0000790B0000}"/>
    <cellStyle name="40% - Accent3 10 3" xfId="20657" xr:uid="{00000000-0005-0000-0000-00007A0B0000}"/>
    <cellStyle name="40% - Accent3 10 3 2" xfId="20658" xr:uid="{00000000-0005-0000-0000-00007B0B0000}"/>
    <cellStyle name="40% - Accent3 10 3 3" xfId="20659" xr:uid="{00000000-0005-0000-0000-00007C0B0000}"/>
    <cellStyle name="40% - Accent3 10 4" xfId="20660" xr:uid="{00000000-0005-0000-0000-00007D0B0000}"/>
    <cellStyle name="40% - Accent3 10 5" xfId="20661" xr:uid="{00000000-0005-0000-0000-00007E0B0000}"/>
    <cellStyle name="40% - Accent3 10 6" xfId="20662" xr:uid="{00000000-0005-0000-0000-00007F0B0000}"/>
    <cellStyle name="40% - Accent3 10_Income Statement " xfId="20663" xr:uid="{00000000-0005-0000-0000-0000800B0000}"/>
    <cellStyle name="40% - Accent3 11" xfId="20664" xr:uid="{00000000-0005-0000-0000-0000810B0000}"/>
    <cellStyle name="40% - Accent3 11 2" xfId="20665" xr:uid="{00000000-0005-0000-0000-0000820B0000}"/>
    <cellStyle name="40% - Accent3 11 3" xfId="20666" xr:uid="{00000000-0005-0000-0000-0000830B0000}"/>
    <cellStyle name="40% - Accent3 12" xfId="20667" xr:uid="{00000000-0005-0000-0000-0000840B0000}"/>
    <cellStyle name="40% - Accent3 13" xfId="20668" xr:uid="{00000000-0005-0000-0000-0000850B0000}"/>
    <cellStyle name="40% - Accent3 14" xfId="20669" xr:uid="{00000000-0005-0000-0000-0000860B0000}"/>
    <cellStyle name="40% - Accent3 15" xfId="20670" xr:uid="{00000000-0005-0000-0000-0000870B0000}"/>
    <cellStyle name="40% - Accent3 16" xfId="20671" xr:uid="{00000000-0005-0000-0000-0000880B0000}"/>
    <cellStyle name="40% - Accent3 17" xfId="20672" xr:uid="{00000000-0005-0000-0000-0000890B0000}"/>
    <cellStyle name="40% - Accent3 18" xfId="20673" xr:uid="{00000000-0005-0000-0000-00008A0B0000}"/>
    <cellStyle name="40% - Accent3 19" xfId="20674" xr:uid="{00000000-0005-0000-0000-00008B0B0000}"/>
    <cellStyle name="40% - Accent3 2" xfId="1701" xr:uid="{00000000-0005-0000-0000-00008C0B0000}"/>
    <cellStyle name="40% - Accent3 2 2" xfId="1702" xr:uid="{00000000-0005-0000-0000-00008D0B0000}"/>
    <cellStyle name="40% - Accent3 2 2 2" xfId="20676" xr:uid="{00000000-0005-0000-0000-00008E0B0000}"/>
    <cellStyle name="40% - Accent3 2 2 2 2" xfId="39129" xr:uid="{00000000-0005-0000-0000-00008F0B0000}"/>
    <cellStyle name="40% - Accent3 2 2 3" xfId="20677" xr:uid="{00000000-0005-0000-0000-0000900B0000}"/>
    <cellStyle name="40% - Accent3 2 2 3 2" xfId="39130" xr:uid="{00000000-0005-0000-0000-0000910B0000}"/>
    <cellStyle name="40% - Accent3 2 2 4" xfId="39128" xr:uid="{00000000-0005-0000-0000-0000920B0000}"/>
    <cellStyle name="40% - Accent3 2 3" xfId="1703" xr:uid="{00000000-0005-0000-0000-0000930B0000}"/>
    <cellStyle name="40% - Accent3 2 3 2" xfId="20679" xr:uid="{00000000-0005-0000-0000-0000940B0000}"/>
    <cellStyle name="40% - Accent3 2 3 3" xfId="20680" xr:uid="{00000000-0005-0000-0000-0000950B0000}"/>
    <cellStyle name="40% - Accent3 2 3 4" xfId="20678" xr:uid="{00000000-0005-0000-0000-0000960B0000}"/>
    <cellStyle name="40% - Accent3 2 3 5" xfId="39131" xr:uid="{00000000-0005-0000-0000-0000970B0000}"/>
    <cellStyle name="40% - Accent3 2 4" xfId="20681" xr:uid="{00000000-0005-0000-0000-0000980B0000}"/>
    <cellStyle name="40% - Accent3 2 4 2" xfId="20682" xr:uid="{00000000-0005-0000-0000-0000990B0000}"/>
    <cellStyle name="40% - Accent3 2 4 3" xfId="20683" xr:uid="{00000000-0005-0000-0000-00009A0B0000}"/>
    <cellStyle name="40% - Accent3 2 4 4" xfId="39132" xr:uid="{00000000-0005-0000-0000-00009B0B0000}"/>
    <cellStyle name="40% - Accent3 2 5" xfId="20684" xr:uid="{00000000-0005-0000-0000-00009C0B0000}"/>
    <cellStyle name="40% - Accent3 2 5 2" xfId="39133" xr:uid="{00000000-0005-0000-0000-00009D0B0000}"/>
    <cellStyle name="40% - Accent3 2 6" xfId="20685" xr:uid="{00000000-0005-0000-0000-00009E0B0000}"/>
    <cellStyle name="40% - Accent3 2 7" xfId="20686" xr:uid="{00000000-0005-0000-0000-00009F0B0000}"/>
    <cellStyle name="40% - Accent3 2 8" xfId="20675" xr:uid="{00000000-0005-0000-0000-0000A00B0000}"/>
    <cellStyle name="40% - Accent3 2 9" xfId="38951" xr:uid="{00000000-0005-0000-0000-0000A10B0000}"/>
    <cellStyle name="40% - Accent3 2_219 FERC 2010" xfId="17975" xr:uid="{00000000-0005-0000-0000-0000A20B0000}"/>
    <cellStyle name="40% - Accent3 20" xfId="20687" xr:uid="{00000000-0005-0000-0000-0000A30B0000}"/>
    <cellStyle name="40% - Accent3 21" xfId="20688" xr:uid="{00000000-0005-0000-0000-0000A40B0000}"/>
    <cellStyle name="40% - Accent3 22" xfId="20689" xr:uid="{00000000-0005-0000-0000-0000A50B0000}"/>
    <cellStyle name="40% - Accent3 23" xfId="20690" xr:uid="{00000000-0005-0000-0000-0000A60B0000}"/>
    <cellStyle name="40% - Accent3 24" xfId="20691" xr:uid="{00000000-0005-0000-0000-0000A70B0000}"/>
    <cellStyle name="40% - Accent3 25" xfId="20692" xr:uid="{00000000-0005-0000-0000-0000A80B0000}"/>
    <cellStyle name="40% - Accent3 26" xfId="20693" xr:uid="{00000000-0005-0000-0000-0000A90B0000}"/>
    <cellStyle name="40% - Accent3 27" xfId="20694" xr:uid="{00000000-0005-0000-0000-0000AA0B0000}"/>
    <cellStyle name="40% - Accent3 28" xfId="20695" xr:uid="{00000000-0005-0000-0000-0000AB0B0000}"/>
    <cellStyle name="40% - Accent3 28 2" xfId="38952" xr:uid="{00000000-0005-0000-0000-0000AC0B0000}"/>
    <cellStyle name="40% - Accent3 29" xfId="20696" xr:uid="{00000000-0005-0000-0000-0000AD0B0000}"/>
    <cellStyle name="40% - Accent3 29 2" xfId="38953" xr:uid="{00000000-0005-0000-0000-0000AE0B0000}"/>
    <cellStyle name="40% - Accent3 3" xfId="1704" xr:uid="{00000000-0005-0000-0000-0000AF0B0000}"/>
    <cellStyle name="40% - Accent3 3 2" xfId="1705" xr:uid="{00000000-0005-0000-0000-0000B00B0000}"/>
    <cellStyle name="40% - Accent3 3 2 2" xfId="20699" xr:uid="{00000000-0005-0000-0000-0000B10B0000}"/>
    <cellStyle name="40% - Accent3 3 2 3" xfId="20700" xr:uid="{00000000-0005-0000-0000-0000B20B0000}"/>
    <cellStyle name="40% - Accent3 3 2 4" xfId="20698" xr:uid="{00000000-0005-0000-0000-0000B30B0000}"/>
    <cellStyle name="40% - Accent3 3 2 5" xfId="39134" xr:uid="{00000000-0005-0000-0000-0000B40B0000}"/>
    <cellStyle name="40% - Accent3 3 3" xfId="1706" xr:uid="{00000000-0005-0000-0000-0000B50B0000}"/>
    <cellStyle name="40% - Accent3 3 3 10" xfId="39135" xr:uid="{00000000-0005-0000-0000-0000B60B0000}"/>
    <cellStyle name="40% - Accent3 3 3 2" xfId="1707" xr:uid="{00000000-0005-0000-0000-0000B70B0000}"/>
    <cellStyle name="40% - Accent3 3 3 2 2" xfId="1708" xr:uid="{00000000-0005-0000-0000-0000B80B0000}"/>
    <cellStyle name="40% - Accent3 3 3 2 2 2" xfId="1709" xr:uid="{00000000-0005-0000-0000-0000B90B0000}"/>
    <cellStyle name="40% - Accent3 3 3 2 2 2 2" xfId="1710" xr:uid="{00000000-0005-0000-0000-0000BA0B0000}"/>
    <cellStyle name="40% - Accent3 3 3 2 2 2 3" xfId="1711" xr:uid="{00000000-0005-0000-0000-0000BB0B0000}"/>
    <cellStyle name="40% - Accent3 3 3 2 2 3" xfId="1712" xr:uid="{00000000-0005-0000-0000-0000BC0B0000}"/>
    <cellStyle name="40% - Accent3 3 3 2 2 4" xfId="1713" xr:uid="{00000000-0005-0000-0000-0000BD0B0000}"/>
    <cellStyle name="40% - Accent3 3 3 2 3" xfId="1714" xr:uid="{00000000-0005-0000-0000-0000BE0B0000}"/>
    <cellStyle name="40% - Accent3 3 3 2 3 2" xfId="1715" xr:uid="{00000000-0005-0000-0000-0000BF0B0000}"/>
    <cellStyle name="40% - Accent3 3 3 2 3 3" xfId="1716" xr:uid="{00000000-0005-0000-0000-0000C00B0000}"/>
    <cellStyle name="40% - Accent3 3 3 2 4" xfId="1717" xr:uid="{00000000-0005-0000-0000-0000C10B0000}"/>
    <cellStyle name="40% - Accent3 3 3 2 4 2" xfId="1718" xr:uid="{00000000-0005-0000-0000-0000C20B0000}"/>
    <cellStyle name="40% - Accent3 3 3 2 5" xfId="1719" xr:uid="{00000000-0005-0000-0000-0000C30B0000}"/>
    <cellStyle name="40% - Accent3 3 3 2 6" xfId="1720" xr:uid="{00000000-0005-0000-0000-0000C40B0000}"/>
    <cellStyle name="40% - Accent3 3 3 2 7" xfId="20702" xr:uid="{00000000-0005-0000-0000-0000C50B0000}"/>
    <cellStyle name="40% - Accent3 3 3 3" xfId="1721" xr:uid="{00000000-0005-0000-0000-0000C60B0000}"/>
    <cellStyle name="40% - Accent3 3 3 3 2" xfId="1722" xr:uid="{00000000-0005-0000-0000-0000C70B0000}"/>
    <cellStyle name="40% - Accent3 3 3 3 2 2" xfId="1723" xr:uid="{00000000-0005-0000-0000-0000C80B0000}"/>
    <cellStyle name="40% - Accent3 3 3 3 2 2 2" xfId="1724" xr:uid="{00000000-0005-0000-0000-0000C90B0000}"/>
    <cellStyle name="40% - Accent3 3 3 3 2 2 3" xfId="1725" xr:uid="{00000000-0005-0000-0000-0000CA0B0000}"/>
    <cellStyle name="40% - Accent3 3 3 3 2 3" xfId="1726" xr:uid="{00000000-0005-0000-0000-0000CB0B0000}"/>
    <cellStyle name="40% - Accent3 3 3 3 2 4" xfId="1727" xr:uid="{00000000-0005-0000-0000-0000CC0B0000}"/>
    <cellStyle name="40% - Accent3 3 3 3 3" xfId="1728" xr:uid="{00000000-0005-0000-0000-0000CD0B0000}"/>
    <cellStyle name="40% - Accent3 3 3 3 3 2" xfId="1729" xr:uid="{00000000-0005-0000-0000-0000CE0B0000}"/>
    <cellStyle name="40% - Accent3 3 3 3 3 3" xfId="1730" xr:uid="{00000000-0005-0000-0000-0000CF0B0000}"/>
    <cellStyle name="40% - Accent3 3 3 3 4" xfId="1731" xr:uid="{00000000-0005-0000-0000-0000D00B0000}"/>
    <cellStyle name="40% - Accent3 3 3 3 4 2" xfId="1732" xr:uid="{00000000-0005-0000-0000-0000D10B0000}"/>
    <cellStyle name="40% - Accent3 3 3 3 5" xfId="1733" xr:uid="{00000000-0005-0000-0000-0000D20B0000}"/>
    <cellStyle name="40% - Accent3 3 3 3 6" xfId="1734" xr:uid="{00000000-0005-0000-0000-0000D30B0000}"/>
    <cellStyle name="40% - Accent3 3 3 3 7" xfId="20703" xr:uid="{00000000-0005-0000-0000-0000D40B0000}"/>
    <cellStyle name="40% - Accent3 3 3 4" xfId="1735" xr:uid="{00000000-0005-0000-0000-0000D50B0000}"/>
    <cellStyle name="40% - Accent3 3 3 4 2" xfId="1736" xr:uid="{00000000-0005-0000-0000-0000D60B0000}"/>
    <cellStyle name="40% - Accent3 3 3 4 2 2" xfId="1737" xr:uid="{00000000-0005-0000-0000-0000D70B0000}"/>
    <cellStyle name="40% - Accent3 3 3 4 2 3" xfId="1738" xr:uid="{00000000-0005-0000-0000-0000D80B0000}"/>
    <cellStyle name="40% - Accent3 3 3 4 3" xfId="1739" xr:uid="{00000000-0005-0000-0000-0000D90B0000}"/>
    <cellStyle name="40% - Accent3 3 3 4 4" xfId="1740" xr:uid="{00000000-0005-0000-0000-0000DA0B0000}"/>
    <cellStyle name="40% - Accent3 3 3 5" xfId="1741" xr:uid="{00000000-0005-0000-0000-0000DB0B0000}"/>
    <cellStyle name="40% - Accent3 3 3 5 2" xfId="1742" xr:uid="{00000000-0005-0000-0000-0000DC0B0000}"/>
    <cellStyle name="40% - Accent3 3 3 5 3" xfId="1743" xr:uid="{00000000-0005-0000-0000-0000DD0B0000}"/>
    <cellStyle name="40% - Accent3 3 3 6" xfId="1744" xr:uid="{00000000-0005-0000-0000-0000DE0B0000}"/>
    <cellStyle name="40% - Accent3 3 3 6 2" xfId="1745" xr:uid="{00000000-0005-0000-0000-0000DF0B0000}"/>
    <cellStyle name="40% - Accent3 3 3 7" xfId="1746" xr:uid="{00000000-0005-0000-0000-0000E00B0000}"/>
    <cellStyle name="40% - Accent3 3 3 8" xfId="1747" xr:uid="{00000000-0005-0000-0000-0000E10B0000}"/>
    <cellStyle name="40% - Accent3 3 3 9" xfId="20701" xr:uid="{00000000-0005-0000-0000-0000E20B0000}"/>
    <cellStyle name="40% - Accent3 3 4" xfId="20704" xr:uid="{00000000-0005-0000-0000-0000E30B0000}"/>
    <cellStyle name="40% - Accent3 3 5" xfId="20705" xr:uid="{00000000-0005-0000-0000-0000E40B0000}"/>
    <cellStyle name="40% - Accent3 3 6" xfId="20706" xr:uid="{00000000-0005-0000-0000-0000E50B0000}"/>
    <cellStyle name="40% - Accent3 3 7" xfId="20697" xr:uid="{00000000-0005-0000-0000-0000E60B0000}"/>
    <cellStyle name="40% - Accent3 3 8" xfId="38954" xr:uid="{00000000-0005-0000-0000-0000E70B0000}"/>
    <cellStyle name="40% - Accent3 3_FLUX TEMPLATE - SAMPLE 5210 1720000_Rents Receivable (2)" xfId="1748" xr:uid="{00000000-0005-0000-0000-0000E80B0000}"/>
    <cellStyle name="40% - Accent3 30" xfId="20707" xr:uid="{00000000-0005-0000-0000-0000E90B0000}"/>
    <cellStyle name="40% - Accent3 30 2" xfId="38955" xr:uid="{00000000-0005-0000-0000-0000EA0B0000}"/>
    <cellStyle name="40% - Accent3 31" xfId="20708" xr:uid="{00000000-0005-0000-0000-0000EB0B0000}"/>
    <cellStyle name="40% - Accent3 31 2" xfId="38956" xr:uid="{00000000-0005-0000-0000-0000EC0B0000}"/>
    <cellStyle name="40% - Accent3 32" xfId="40485" xr:uid="{00000000-0005-0000-0000-0000ED0B0000}"/>
    <cellStyle name="40% - Accent3 4" xfId="1749" xr:uid="{00000000-0005-0000-0000-0000EE0B0000}"/>
    <cellStyle name="40% - Accent3 4 2" xfId="1750" xr:uid="{00000000-0005-0000-0000-0000EF0B0000}"/>
    <cellStyle name="40% - Accent3 4 2 2" xfId="20710" xr:uid="{00000000-0005-0000-0000-0000F00B0000}"/>
    <cellStyle name="40% - Accent3 4 2 3" xfId="20711" xr:uid="{00000000-0005-0000-0000-0000F10B0000}"/>
    <cellStyle name="40% - Accent3 4 2 4" xfId="20709" xr:uid="{00000000-0005-0000-0000-0000F20B0000}"/>
    <cellStyle name="40% - Accent3 4 3" xfId="1751" xr:uid="{00000000-0005-0000-0000-0000F30B0000}"/>
    <cellStyle name="40% - Accent3 4 3 2" xfId="1752" xr:uid="{00000000-0005-0000-0000-0000F40B0000}"/>
    <cellStyle name="40% - Accent3 4 3 2 2" xfId="1753" xr:uid="{00000000-0005-0000-0000-0000F50B0000}"/>
    <cellStyle name="40% - Accent3 4 3 2 2 2" xfId="1754" xr:uid="{00000000-0005-0000-0000-0000F60B0000}"/>
    <cellStyle name="40% - Accent3 4 3 2 2 2 2" xfId="1755" xr:uid="{00000000-0005-0000-0000-0000F70B0000}"/>
    <cellStyle name="40% - Accent3 4 3 2 2 2 3" xfId="1756" xr:uid="{00000000-0005-0000-0000-0000F80B0000}"/>
    <cellStyle name="40% - Accent3 4 3 2 2 3" xfId="1757" xr:uid="{00000000-0005-0000-0000-0000F90B0000}"/>
    <cellStyle name="40% - Accent3 4 3 2 2 4" xfId="1758" xr:uid="{00000000-0005-0000-0000-0000FA0B0000}"/>
    <cellStyle name="40% - Accent3 4 3 2 3" xfId="1759" xr:uid="{00000000-0005-0000-0000-0000FB0B0000}"/>
    <cellStyle name="40% - Accent3 4 3 2 3 2" xfId="1760" xr:uid="{00000000-0005-0000-0000-0000FC0B0000}"/>
    <cellStyle name="40% - Accent3 4 3 2 3 3" xfId="1761" xr:uid="{00000000-0005-0000-0000-0000FD0B0000}"/>
    <cellStyle name="40% - Accent3 4 3 2 4" xfId="1762" xr:uid="{00000000-0005-0000-0000-0000FE0B0000}"/>
    <cellStyle name="40% - Accent3 4 3 2 4 2" xfId="1763" xr:uid="{00000000-0005-0000-0000-0000FF0B0000}"/>
    <cellStyle name="40% - Accent3 4 3 2 5" xfId="1764" xr:uid="{00000000-0005-0000-0000-0000000C0000}"/>
    <cellStyle name="40% - Accent3 4 3 2 6" xfId="1765" xr:uid="{00000000-0005-0000-0000-0000010C0000}"/>
    <cellStyle name="40% - Accent3 4 3 2 7" xfId="20713" xr:uid="{00000000-0005-0000-0000-0000020C0000}"/>
    <cellStyle name="40% - Accent3 4 3 3" xfId="1766" xr:uid="{00000000-0005-0000-0000-0000030C0000}"/>
    <cellStyle name="40% - Accent3 4 3 3 2" xfId="1767" xr:uid="{00000000-0005-0000-0000-0000040C0000}"/>
    <cellStyle name="40% - Accent3 4 3 3 2 2" xfId="1768" xr:uid="{00000000-0005-0000-0000-0000050C0000}"/>
    <cellStyle name="40% - Accent3 4 3 3 2 2 2" xfId="1769" xr:uid="{00000000-0005-0000-0000-0000060C0000}"/>
    <cellStyle name="40% - Accent3 4 3 3 2 2 3" xfId="1770" xr:uid="{00000000-0005-0000-0000-0000070C0000}"/>
    <cellStyle name="40% - Accent3 4 3 3 2 3" xfId="1771" xr:uid="{00000000-0005-0000-0000-0000080C0000}"/>
    <cellStyle name="40% - Accent3 4 3 3 2 4" xfId="1772" xr:uid="{00000000-0005-0000-0000-0000090C0000}"/>
    <cellStyle name="40% - Accent3 4 3 3 3" xfId="1773" xr:uid="{00000000-0005-0000-0000-00000A0C0000}"/>
    <cellStyle name="40% - Accent3 4 3 3 3 2" xfId="1774" xr:uid="{00000000-0005-0000-0000-00000B0C0000}"/>
    <cellStyle name="40% - Accent3 4 3 3 3 3" xfId="1775" xr:uid="{00000000-0005-0000-0000-00000C0C0000}"/>
    <cellStyle name="40% - Accent3 4 3 3 4" xfId="1776" xr:uid="{00000000-0005-0000-0000-00000D0C0000}"/>
    <cellStyle name="40% - Accent3 4 3 3 4 2" xfId="1777" xr:uid="{00000000-0005-0000-0000-00000E0C0000}"/>
    <cellStyle name="40% - Accent3 4 3 3 5" xfId="1778" xr:uid="{00000000-0005-0000-0000-00000F0C0000}"/>
    <cellStyle name="40% - Accent3 4 3 3 6" xfId="1779" xr:uid="{00000000-0005-0000-0000-0000100C0000}"/>
    <cellStyle name="40% - Accent3 4 3 3 7" xfId="20714" xr:uid="{00000000-0005-0000-0000-0000110C0000}"/>
    <cellStyle name="40% - Accent3 4 3 4" xfId="1780" xr:uid="{00000000-0005-0000-0000-0000120C0000}"/>
    <cellStyle name="40% - Accent3 4 3 4 2" xfId="1781" xr:uid="{00000000-0005-0000-0000-0000130C0000}"/>
    <cellStyle name="40% - Accent3 4 3 4 2 2" xfId="1782" xr:uid="{00000000-0005-0000-0000-0000140C0000}"/>
    <cellStyle name="40% - Accent3 4 3 4 2 3" xfId="1783" xr:uid="{00000000-0005-0000-0000-0000150C0000}"/>
    <cellStyle name="40% - Accent3 4 3 4 3" xfId="1784" xr:uid="{00000000-0005-0000-0000-0000160C0000}"/>
    <cellStyle name="40% - Accent3 4 3 4 4" xfId="1785" xr:uid="{00000000-0005-0000-0000-0000170C0000}"/>
    <cellStyle name="40% - Accent3 4 3 5" xfId="1786" xr:uid="{00000000-0005-0000-0000-0000180C0000}"/>
    <cellStyle name="40% - Accent3 4 3 5 2" xfId="1787" xr:uid="{00000000-0005-0000-0000-0000190C0000}"/>
    <cellStyle name="40% - Accent3 4 3 5 3" xfId="1788" xr:uid="{00000000-0005-0000-0000-00001A0C0000}"/>
    <cellStyle name="40% - Accent3 4 3 6" xfId="1789" xr:uid="{00000000-0005-0000-0000-00001B0C0000}"/>
    <cellStyle name="40% - Accent3 4 3 6 2" xfId="1790" xr:uid="{00000000-0005-0000-0000-00001C0C0000}"/>
    <cellStyle name="40% - Accent3 4 3 7" xfId="1791" xr:uid="{00000000-0005-0000-0000-00001D0C0000}"/>
    <cellStyle name="40% - Accent3 4 3 8" xfId="1792" xr:uid="{00000000-0005-0000-0000-00001E0C0000}"/>
    <cellStyle name="40% - Accent3 4 3 9" xfId="20712" xr:uid="{00000000-0005-0000-0000-00001F0C0000}"/>
    <cellStyle name="40% - Accent3 4 4" xfId="17976" xr:uid="{00000000-0005-0000-0000-0000200C0000}"/>
    <cellStyle name="40% - Accent3 4 5" xfId="20715" xr:uid="{00000000-0005-0000-0000-0000210C0000}"/>
    <cellStyle name="40% - Accent3 4 6" xfId="20716" xr:uid="{00000000-0005-0000-0000-0000220C0000}"/>
    <cellStyle name="40% - Accent3 4 7" xfId="20717" xr:uid="{00000000-0005-0000-0000-0000230C0000}"/>
    <cellStyle name="40% - Accent3 4 7 2" xfId="38957" xr:uid="{00000000-0005-0000-0000-0000240C0000}"/>
    <cellStyle name="40% - Accent3 4_FLUX TEMPLATE - SAMPLE 5210 1720000_Rents Receivable (2)" xfId="1793" xr:uid="{00000000-0005-0000-0000-0000250C0000}"/>
    <cellStyle name="40% - Accent3 5" xfId="1794" xr:uid="{00000000-0005-0000-0000-0000260C0000}"/>
    <cellStyle name="40% - Accent3 5 2" xfId="1795" xr:uid="{00000000-0005-0000-0000-0000270C0000}"/>
    <cellStyle name="40% - Accent3 5 2 2" xfId="20720" xr:uid="{00000000-0005-0000-0000-0000280C0000}"/>
    <cellStyle name="40% - Accent3 5 2 3" xfId="20721" xr:uid="{00000000-0005-0000-0000-0000290C0000}"/>
    <cellStyle name="40% - Accent3 5 2 4" xfId="20719" xr:uid="{00000000-0005-0000-0000-00002A0C0000}"/>
    <cellStyle name="40% - Accent3 5 3" xfId="1796" xr:uid="{00000000-0005-0000-0000-00002B0C0000}"/>
    <cellStyle name="40% - Accent3 5 3 2" xfId="1797" xr:uid="{00000000-0005-0000-0000-00002C0C0000}"/>
    <cellStyle name="40% - Accent3 5 3 2 2" xfId="1798" xr:uid="{00000000-0005-0000-0000-00002D0C0000}"/>
    <cellStyle name="40% - Accent3 5 3 2 2 2" xfId="1799" xr:uid="{00000000-0005-0000-0000-00002E0C0000}"/>
    <cellStyle name="40% - Accent3 5 3 2 2 2 2" xfId="1800" xr:uid="{00000000-0005-0000-0000-00002F0C0000}"/>
    <cellStyle name="40% - Accent3 5 3 2 2 2 3" xfId="1801" xr:uid="{00000000-0005-0000-0000-0000300C0000}"/>
    <cellStyle name="40% - Accent3 5 3 2 2 3" xfId="1802" xr:uid="{00000000-0005-0000-0000-0000310C0000}"/>
    <cellStyle name="40% - Accent3 5 3 2 2 4" xfId="1803" xr:uid="{00000000-0005-0000-0000-0000320C0000}"/>
    <cellStyle name="40% - Accent3 5 3 2 3" xfId="1804" xr:uid="{00000000-0005-0000-0000-0000330C0000}"/>
    <cellStyle name="40% - Accent3 5 3 2 3 2" xfId="1805" xr:uid="{00000000-0005-0000-0000-0000340C0000}"/>
    <cellStyle name="40% - Accent3 5 3 2 3 3" xfId="1806" xr:uid="{00000000-0005-0000-0000-0000350C0000}"/>
    <cellStyle name="40% - Accent3 5 3 2 4" xfId="1807" xr:uid="{00000000-0005-0000-0000-0000360C0000}"/>
    <cellStyle name="40% - Accent3 5 3 2 4 2" xfId="1808" xr:uid="{00000000-0005-0000-0000-0000370C0000}"/>
    <cellStyle name="40% - Accent3 5 3 2 5" xfId="1809" xr:uid="{00000000-0005-0000-0000-0000380C0000}"/>
    <cellStyle name="40% - Accent3 5 3 2 6" xfId="1810" xr:uid="{00000000-0005-0000-0000-0000390C0000}"/>
    <cellStyle name="40% - Accent3 5 3 2 7" xfId="20723" xr:uid="{00000000-0005-0000-0000-00003A0C0000}"/>
    <cellStyle name="40% - Accent3 5 3 3" xfId="1811" xr:uid="{00000000-0005-0000-0000-00003B0C0000}"/>
    <cellStyle name="40% - Accent3 5 3 3 2" xfId="1812" xr:uid="{00000000-0005-0000-0000-00003C0C0000}"/>
    <cellStyle name="40% - Accent3 5 3 3 2 2" xfId="1813" xr:uid="{00000000-0005-0000-0000-00003D0C0000}"/>
    <cellStyle name="40% - Accent3 5 3 3 2 2 2" xfId="1814" xr:uid="{00000000-0005-0000-0000-00003E0C0000}"/>
    <cellStyle name="40% - Accent3 5 3 3 2 2 3" xfId="1815" xr:uid="{00000000-0005-0000-0000-00003F0C0000}"/>
    <cellStyle name="40% - Accent3 5 3 3 2 3" xfId="1816" xr:uid="{00000000-0005-0000-0000-0000400C0000}"/>
    <cellStyle name="40% - Accent3 5 3 3 2 4" xfId="1817" xr:uid="{00000000-0005-0000-0000-0000410C0000}"/>
    <cellStyle name="40% - Accent3 5 3 3 3" xfId="1818" xr:uid="{00000000-0005-0000-0000-0000420C0000}"/>
    <cellStyle name="40% - Accent3 5 3 3 3 2" xfId="1819" xr:uid="{00000000-0005-0000-0000-0000430C0000}"/>
    <cellStyle name="40% - Accent3 5 3 3 3 3" xfId="1820" xr:uid="{00000000-0005-0000-0000-0000440C0000}"/>
    <cellStyle name="40% - Accent3 5 3 3 4" xfId="1821" xr:uid="{00000000-0005-0000-0000-0000450C0000}"/>
    <cellStyle name="40% - Accent3 5 3 3 4 2" xfId="1822" xr:uid="{00000000-0005-0000-0000-0000460C0000}"/>
    <cellStyle name="40% - Accent3 5 3 3 5" xfId="1823" xr:uid="{00000000-0005-0000-0000-0000470C0000}"/>
    <cellStyle name="40% - Accent3 5 3 3 6" xfId="1824" xr:uid="{00000000-0005-0000-0000-0000480C0000}"/>
    <cellStyle name="40% - Accent3 5 3 3 7" xfId="20724" xr:uid="{00000000-0005-0000-0000-0000490C0000}"/>
    <cellStyle name="40% - Accent3 5 3 4" xfId="1825" xr:uid="{00000000-0005-0000-0000-00004A0C0000}"/>
    <cellStyle name="40% - Accent3 5 3 4 2" xfId="1826" xr:uid="{00000000-0005-0000-0000-00004B0C0000}"/>
    <cellStyle name="40% - Accent3 5 3 4 2 2" xfId="1827" xr:uid="{00000000-0005-0000-0000-00004C0C0000}"/>
    <cellStyle name="40% - Accent3 5 3 4 2 3" xfId="1828" xr:uid="{00000000-0005-0000-0000-00004D0C0000}"/>
    <cellStyle name="40% - Accent3 5 3 4 3" xfId="1829" xr:uid="{00000000-0005-0000-0000-00004E0C0000}"/>
    <cellStyle name="40% - Accent3 5 3 4 4" xfId="1830" xr:uid="{00000000-0005-0000-0000-00004F0C0000}"/>
    <cellStyle name="40% - Accent3 5 3 5" xfId="1831" xr:uid="{00000000-0005-0000-0000-0000500C0000}"/>
    <cellStyle name="40% - Accent3 5 3 5 2" xfId="1832" xr:uid="{00000000-0005-0000-0000-0000510C0000}"/>
    <cellStyle name="40% - Accent3 5 3 5 3" xfId="1833" xr:uid="{00000000-0005-0000-0000-0000520C0000}"/>
    <cellStyle name="40% - Accent3 5 3 6" xfId="1834" xr:uid="{00000000-0005-0000-0000-0000530C0000}"/>
    <cellStyle name="40% - Accent3 5 3 6 2" xfId="1835" xr:uid="{00000000-0005-0000-0000-0000540C0000}"/>
    <cellStyle name="40% - Accent3 5 3 7" xfId="1836" xr:uid="{00000000-0005-0000-0000-0000550C0000}"/>
    <cellStyle name="40% - Accent3 5 3 8" xfId="1837" xr:uid="{00000000-0005-0000-0000-0000560C0000}"/>
    <cellStyle name="40% - Accent3 5 3 9" xfId="20722" xr:uid="{00000000-0005-0000-0000-0000570C0000}"/>
    <cellStyle name="40% - Accent3 5 4" xfId="17977" xr:uid="{00000000-0005-0000-0000-0000580C0000}"/>
    <cellStyle name="40% - Accent3 5 4 2" xfId="20725" xr:uid="{00000000-0005-0000-0000-0000590C0000}"/>
    <cellStyle name="40% - Accent3 5 5" xfId="19599" xr:uid="{00000000-0005-0000-0000-00005A0C0000}"/>
    <cellStyle name="40% - Accent3 5 5 2" xfId="20726" xr:uid="{00000000-0005-0000-0000-00005B0C0000}"/>
    <cellStyle name="40% - Accent3 5 6" xfId="20727" xr:uid="{00000000-0005-0000-0000-00005C0C0000}"/>
    <cellStyle name="40% - Accent3 5 7" xfId="20718" xr:uid="{00000000-0005-0000-0000-00005D0C0000}"/>
    <cellStyle name="40% - Accent3 5_FLUX TEMPLATE - SAMPLE 5210 1720000_Rents Receivable (2)" xfId="1838" xr:uid="{00000000-0005-0000-0000-00005E0C0000}"/>
    <cellStyle name="40% - Accent3 6" xfId="1839" xr:uid="{00000000-0005-0000-0000-00005F0C0000}"/>
    <cellStyle name="40% - Accent3 6 2" xfId="20728" xr:uid="{00000000-0005-0000-0000-0000600C0000}"/>
    <cellStyle name="40% - Accent3 6 2 2" xfId="20729" xr:uid="{00000000-0005-0000-0000-0000610C0000}"/>
    <cellStyle name="40% - Accent3 6 2 3" xfId="20730" xr:uid="{00000000-0005-0000-0000-0000620C0000}"/>
    <cellStyle name="40% - Accent3 6 3" xfId="20731" xr:uid="{00000000-0005-0000-0000-0000630C0000}"/>
    <cellStyle name="40% - Accent3 6 3 2" xfId="20732" xr:uid="{00000000-0005-0000-0000-0000640C0000}"/>
    <cellStyle name="40% - Accent3 6 3 3" xfId="20733" xr:uid="{00000000-0005-0000-0000-0000650C0000}"/>
    <cellStyle name="40% - Accent3 6 4" xfId="20734" xr:uid="{00000000-0005-0000-0000-0000660C0000}"/>
    <cellStyle name="40% - Accent3 6 5" xfId="20735" xr:uid="{00000000-0005-0000-0000-0000670C0000}"/>
    <cellStyle name="40% - Accent3 6 6" xfId="20736" xr:uid="{00000000-0005-0000-0000-0000680C0000}"/>
    <cellStyle name="40% - Accent3 6_Income Statement " xfId="20737" xr:uid="{00000000-0005-0000-0000-0000690C0000}"/>
    <cellStyle name="40% - Accent3 7" xfId="1840" xr:uid="{00000000-0005-0000-0000-00006A0C0000}"/>
    <cellStyle name="40% - Accent3 7 2" xfId="1841" xr:uid="{00000000-0005-0000-0000-00006B0C0000}"/>
    <cellStyle name="40% - Accent3 7 2 2" xfId="1842" xr:uid="{00000000-0005-0000-0000-00006C0C0000}"/>
    <cellStyle name="40% - Accent3 7 2 2 2" xfId="1843" xr:uid="{00000000-0005-0000-0000-00006D0C0000}"/>
    <cellStyle name="40% - Accent3 7 2 2 2 2" xfId="1844" xr:uid="{00000000-0005-0000-0000-00006E0C0000}"/>
    <cellStyle name="40% - Accent3 7 2 2 2 3" xfId="1845" xr:uid="{00000000-0005-0000-0000-00006F0C0000}"/>
    <cellStyle name="40% - Accent3 7 2 2 3" xfId="1846" xr:uid="{00000000-0005-0000-0000-0000700C0000}"/>
    <cellStyle name="40% - Accent3 7 2 2 4" xfId="1847" xr:uid="{00000000-0005-0000-0000-0000710C0000}"/>
    <cellStyle name="40% - Accent3 7 2 2 5" xfId="20739" xr:uid="{00000000-0005-0000-0000-0000720C0000}"/>
    <cellStyle name="40% - Accent3 7 2 3" xfId="1848" xr:uid="{00000000-0005-0000-0000-0000730C0000}"/>
    <cellStyle name="40% - Accent3 7 2 3 2" xfId="1849" xr:uid="{00000000-0005-0000-0000-0000740C0000}"/>
    <cellStyle name="40% - Accent3 7 2 3 3" xfId="1850" xr:uid="{00000000-0005-0000-0000-0000750C0000}"/>
    <cellStyle name="40% - Accent3 7 2 3 4" xfId="20740" xr:uid="{00000000-0005-0000-0000-0000760C0000}"/>
    <cellStyle name="40% - Accent3 7 2 4" xfId="1851" xr:uid="{00000000-0005-0000-0000-0000770C0000}"/>
    <cellStyle name="40% - Accent3 7 2 4 2" xfId="1852" xr:uid="{00000000-0005-0000-0000-0000780C0000}"/>
    <cellStyle name="40% - Accent3 7 2 5" xfId="1853" xr:uid="{00000000-0005-0000-0000-0000790C0000}"/>
    <cellStyle name="40% - Accent3 7 2 6" xfId="1854" xr:uid="{00000000-0005-0000-0000-00007A0C0000}"/>
    <cellStyle name="40% - Accent3 7 2 7" xfId="20738" xr:uid="{00000000-0005-0000-0000-00007B0C0000}"/>
    <cellStyle name="40% - Accent3 7 3" xfId="1855" xr:uid="{00000000-0005-0000-0000-00007C0C0000}"/>
    <cellStyle name="40% - Accent3 7 3 2" xfId="1856" xr:uid="{00000000-0005-0000-0000-00007D0C0000}"/>
    <cellStyle name="40% - Accent3 7 3 2 2" xfId="1857" xr:uid="{00000000-0005-0000-0000-00007E0C0000}"/>
    <cellStyle name="40% - Accent3 7 3 2 2 2" xfId="1858" xr:uid="{00000000-0005-0000-0000-00007F0C0000}"/>
    <cellStyle name="40% - Accent3 7 3 2 2 3" xfId="1859" xr:uid="{00000000-0005-0000-0000-0000800C0000}"/>
    <cellStyle name="40% - Accent3 7 3 2 3" xfId="1860" xr:uid="{00000000-0005-0000-0000-0000810C0000}"/>
    <cellStyle name="40% - Accent3 7 3 2 4" xfId="1861" xr:uid="{00000000-0005-0000-0000-0000820C0000}"/>
    <cellStyle name="40% - Accent3 7 3 2 5" xfId="20742" xr:uid="{00000000-0005-0000-0000-0000830C0000}"/>
    <cellStyle name="40% - Accent3 7 3 3" xfId="1862" xr:uid="{00000000-0005-0000-0000-0000840C0000}"/>
    <cellStyle name="40% - Accent3 7 3 3 2" xfId="1863" xr:uid="{00000000-0005-0000-0000-0000850C0000}"/>
    <cellStyle name="40% - Accent3 7 3 3 3" xfId="1864" xr:uid="{00000000-0005-0000-0000-0000860C0000}"/>
    <cellStyle name="40% - Accent3 7 3 3 4" xfId="20743" xr:uid="{00000000-0005-0000-0000-0000870C0000}"/>
    <cellStyle name="40% - Accent3 7 3 4" xfId="1865" xr:uid="{00000000-0005-0000-0000-0000880C0000}"/>
    <cellStyle name="40% - Accent3 7 3 4 2" xfId="1866" xr:uid="{00000000-0005-0000-0000-0000890C0000}"/>
    <cellStyle name="40% - Accent3 7 3 5" xfId="1867" xr:uid="{00000000-0005-0000-0000-00008A0C0000}"/>
    <cellStyle name="40% - Accent3 7 3 6" xfId="1868" xr:uid="{00000000-0005-0000-0000-00008B0C0000}"/>
    <cellStyle name="40% - Accent3 7 3 7" xfId="20741" xr:uid="{00000000-0005-0000-0000-00008C0C0000}"/>
    <cellStyle name="40% - Accent3 7 4" xfId="1869" xr:uid="{00000000-0005-0000-0000-00008D0C0000}"/>
    <cellStyle name="40% - Accent3 7 4 2" xfId="1870" xr:uid="{00000000-0005-0000-0000-00008E0C0000}"/>
    <cellStyle name="40% - Accent3 7 4 2 2" xfId="1871" xr:uid="{00000000-0005-0000-0000-00008F0C0000}"/>
    <cellStyle name="40% - Accent3 7 4 2 3" xfId="1872" xr:uid="{00000000-0005-0000-0000-0000900C0000}"/>
    <cellStyle name="40% - Accent3 7 4 3" xfId="1873" xr:uid="{00000000-0005-0000-0000-0000910C0000}"/>
    <cellStyle name="40% - Accent3 7 4 4" xfId="1874" xr:uid="{00000000-0005-0000-0000-0000920C0000}"/>
    <cellStyle name="40% - Accent3 7 4 5" xfId="20744" xr:uid="{00000000-0005-0000-0000-0000930C0000}"/>
    <cellStyle name="40% - Accent3 7 5" xfId="1875" xr:uid="{00000000-0005-0000-0000-0000940C0000}"/>
    <cellStyle name="40% - Accent3 7 5 2" xfId="1876" xr:uid="{00000000-0005-0000-0000-0000950C0000}"/>
    <cellStyle name="40% - Accent3 7 5 3" xfId="1877" xr:uid="{00000000-0005-0000-0000-0000960C0000}"/>
    <cellStyle name="40% - Accent3 7 5 4" xfId="20745" xr:uid="{00000000-0005-0000-0000-0000970C0000}"/>
    <cellStyle name="40% - Accent3 7 6" xfId="1878" xr:uid="{00000000-0005-0000-0000-0000980C0000}"/>
    <cellStyle name="40% - Accent3 7 6 2" xfId="1879" xr:uid="{00000000-0005-0000-0000-0000990C0000}"/>
    <cellStyle name="40% - Accent3 7 6 3" xfId="20746" xr:uid="{00000000-0005-0000-0000-00009A0C0000}"/>
    <cellStyle name="40% - Accent3 7 7" xfId="1880" xr:uid="{00000000-0005-0000-0000-00009B0C0000}"/>
    <cellStyle name="40% - Accent3 7 8" xfId="1881" xr:uid="{00000000-0005-0000-0000-00009C0C0000}"/>
    <cellStyle name="40% - Accent3 7 9" xfId="17978" xr:uid="{00000000-0005-0000-0000-00009D0C0000}"/>
    <cellStyle name="40% - Accent3 7_Income Statement " xfId="20747" xr:uid="{00000000-0005-0000-0000-00009E0C0000}"/>
    <cellStyle name="40% - Accent3 8" xfId="17979" xr:uid="{00000000-0005-0000-0000-00009F0C0000}"/>
    <cellStyle name="40% - Accent3 8 2" xfId="20748" xr:uid="{00000000-0005-0000-0000-0000A00C0000}"/>
    <cellStyle name="40% - Accent3 8 2 2" xfId="20749" xr:uid="{00000000-0005-0000-0000-0000A10C0000}"/>
    <cellStyle name="40% - Accent3 8 2 3" xfId="20750" xr:uid="{00000000-0005-0000-0000-0000A20C0000}"/>
    <cellStyle name="40% - Accent3 8 3" xfId="20751" xr:uid="{00000000-0005-0000-0000-0000A30C0000}"/>
    <cellStyle name="40% - Accent3 8 3 2" xfId="20752" xr:uid="{00000000-0005-0000-0000-0000A40C0000}"/>
    <cellStyle name="40% - Accent3 8 3 3" xfId="20753" xr:uid="{00000000-0005-0000-0000-0000A50C0000}"/>
    <cellStyle name="40% - Accent3 8 4" xfId="20754" xr:uid="{00000000-0005-0000-0000-0000A60C0000}"/>
    <cellStyle name="40% - Accent3 8 5" xfId="20755" xr:uid="{00000000-0005-0000-0000-0000A70C0000}"/>
    <cellStyle name="40% - Accent3 8 6" xfId="20756" xr:uid="{00000000-0005-0000-0000-0000A80C0000}"/>
    <cellStyle name="40% - Accent3 8_Income Statement " xfId="20757" xr:uid="{00000000-0005-0000-0000-0000A90C0000}"/>
    <cellStyle name="40% - Accent3 9" xfId="17980" xr:uid="{00000000-0005-0000-0000-0000AA0C0000}"/>
    <cellStyle name="40% - Accent3 9 2" xfId="20758" xr:uid="{00000000-0005-0000-0000-0000AB0C0000}"/>
    <cellStyle name="40% - Accent3 9 2 2" xfId="20759" xr:uid="{00000000-0005-0000-0000-0000AC0C0000}"/>
    <cellStyle name="40% - Accent3 9 2 3" xfId="20760" xr:uid="{00000000-0005-0000-0000-0000AD0C0000}"/>
    <cellStyle name="40% - Accent3 9 3" xfId="20761" xr:uid="{00000000-0005-0000-0000-0000AE0C0000}"/>
    <cellStyle name="40% - Accent3 9 3 2" xfId="20762" xr:uid="{00000000-0005-0000-0000-0000AF0C0000}"/>
    <cellStyle name="40% - Accent3 9 3 3" xfId="20763" xr:uid="{00000000-0005-0000-0000-0000B00C0000}"/>
    <cellStyle name="40% - Accent3 9 4" xfId="20764" xr:uid="{00000000-0005-0000-0000-0000B10C0000}"/>
    <cellStyle name="40% - Accent3 9 5" xfId="20765" xr:uid="{00000000-0005-0000-0000-0000B20C0000}"/>
    <cellStyle name="40% - Accent3 9 6" xfId="20766" xr:uid="{00000000-0005-0000-0000-0000B30C0000}"/>
    <cellStyle name="40% - Accent3 9_Income Statement " xfId="20767" xr:uid="{00000000-0005-0000-0000-0000B40C0000}"/>
    <cellStyle name="40% - Accent4" xfId="39035" builtinId="43" customBuiltin="1"/>
    <cellStyle name="40% - Accent4 10" xfId="17981" xr:uid="{00000000-0005-0000-0000-0000B60C0000}"/>
    <cellStyle name="40% - Accent4 10 2" xfId="20768" xr:uid="{00000000-0005-0000-0000-0000B70C0000}"/>
    <cellStyle name="40% - Accent4 10 2 2" xfId="20769" xr:uid="{00000000-0005-0000-0000-0000B80C0000}"/>
    <cellStyle name="40% - Accent4 10 2 3" xfId="20770" xr:uid="{00000000-0005-0000-0000-0000B90C0000}"/>
    <cellStyle name="40% - Accent4 10 3" xfId="20771" xr:uid="{00000000-0005-0000-0000-0000BA0C0000}"/>
    <cellStyle name="40% - Accent4 10 3 2" xfId="20772" xr:uid="{00000000-0005-0000-0000-0000BB0C0000}"/>
    <cellStyle name="40% - Accent4 10 3 3" xfId="20773" xr:uid="{00000000-0005-0000-0000-0000BC0C0000}"/>
    <cellStyle name="40% - Accent4 10 4" xfId="20774" xr:uid="{00000000-0005-0000-0000-0000BD0C0000}"/>
    <cellStyle name="40% - Accent4 10 5" xfId="20775" xr:uid="{00000000-0005-0000-0000-0000BE0C0000}"/>
    <cellStyle name="40% - Accent4 10 6" xfId="20776" xr:uid="{00000000-0005-0000-0000-0000BF0C0000}"/>
    <cellStyle name="40% - Accent4 10_Income Statement " xfId="20777" xr:uid="{00000000-0005-0000-0000-0000C00C0000}"/>
    <cellStyle name="40% - Accent4 11" xfId="20778" xr:uid="{00000000-0005-0000-0000-0000C10C0000}"/>
    <cellStyle name="40% - Accent4 11 2" xfId="20779" xr:uid="{00000000-0005-0000-0000-0000C20C0000}"/>
    <cellStyle name="40% - Accent4 11 3" xfId="20780" xr:uid="{00000000-0005-0000-0000-0000C30C0000}"/>
    <cellStyle name="40% - Accent4 12" xfId="20781" xr:uid="{00000000-0005-0000-0000-0000C40C0000}"/>
    <cellStyle name="40% - Accent4 13" xfId="20782" xr:uid="{00000000-0005-0000-0000-0000C50C0000}"/>
    <cellStyle name="40% - Accent4 14" xfId="20783" xr:uid="{00000000-0005-0000-0000-0000C60C0000}"/>
    <cellStyle name="40% - Accent4 15" xfId="20784" xr:uid="{00000000-0005-0000-0000-0000C70C0000}"/>
    <cellStyle name="40% - Accent4 16" xfId="20785" xr:uid="{00000000-0005-0000-0000-0000C80C0000}"/>
    <cellStyle name="40% - Accent4 17" xfId="20786" xr:uid="{00000000-0005-0000-0000-0000C90C0000}"/>
    <cellStyle name="40% - Accent4 18" xfId="20787" xr:uid="{00000000-0005-0000-0000-0000CA0C0000}"/>
    <cellStyle name="40% - Accent4 19" xfId="20788" xr:uid="{00000000-0005-0000-0000-0000CB0C0000}"/>
    <cellStyle name="40% - Accent4 2" xfId="1882" xr:uid="{00000000-0005-0000-0000-0000CC0C0000}"/>
    <cellStyle name="40% - Accent4 2 2" xfId="1883" xr:uid="{00000000-0005-0000-0000-0000CD0C0000}"/>
    <cellStyle name="40% - Accent4 2 2 2" xfId="20790" xr:uid="{00000000-0005-0000-0000-0000CE0C0000}"/>
    <cellStyle name="40% - Accent4 2 2 2 2" xfId="39137" xr:uid="{00000000-0005-0000-0000-0000CF0C0000}"/>
    <cellStyle name="40% - Accent4 2 2 3" xfId="20791" xr:uid="{00000000-0005-0000-0000-0000D00C0000}"/>
    <cellStyle name="40% - Accent4 2 2 3 2" xfId="39138" xr:uid="{00000000-0005-0000-0000-0000D10C0000}"/>
    <cellStyle name="40% - Accent4 2 2 4" xfId="39136" xr:uid="{00000000-0005-0000-0000-0000D20C0000}"/>
    <cellStyle name="40% - Accent4 2 3" xfId="1884" xr:uid="{00000000-0005-0000-0000-0000D30C0000}"/>
    <cellStyle name="40% - Accent4 2 3 2" xfId="20793" xr:uid="{00000000-0005-0000-0000-0000D40C0000}"/>
    <cellStyle name="40% - Accent4 2 3 3" xfId="20794" xr:uid="{00000000-0005-0000-0000-0000D50C0000}"/>
    <cellStyle name="40% - Accent4 2 3 4" xfId="20792" xr:uid="{00000000-0005-0000-0000-0000D60C0000}"/>
    <cellStyle name="40% - Accent4 2 3 5" xfId="39139" xr:uid="{00000000-0005-0000-0000-0000D70C0000}"/>
    <cellStyle name="40% - Accent4 2 4" xfId="20795" xr:uid="{00000000-0005-0000-0000-0000D80C0000}"/>
    <cellStyle name="40% - Accent4 2 4 2" xfId="20796" xr:uid="{00000000-0005-0000-0000-0000D90C0000}"/>
    <cellStyle name="40% - Accent4 2 4 3" xfId="20797" xr:uid="{00000000-0005-0000-0000-0000DA0C0000}"/>
    <cellStyle name="40% - Accent4 2 4 4" xfId="39140" xr:uid="{00000000-0005-0000-0000-0000DB0C0000}"/>
    <cellStyle name="40% - Accent4 2 5" xfId="20798" xr:uid="{00000000-0005-0000-0000-0000DC0C0000}"/>
    <cellStyle name="40% - Accent4 2 5 2" xfId="39141" xr:uid="{00000000-0005-0000-0000-0000DD0C0000}"/>
    <cellStyle name="40% - Accent4 2 6" xfId="20799" xr:uid="{00000000-0005-0000-0000-0000DE0C0000}"/>
    <cellStyle name="40% - Accent4 2 7" xfId="20800" xr:uid="{00000000-0005-0000-0000-0000DF0C0000}"/>
    <cellStyle name="40% - Accent4 2 8" xfId="20789" xr:uid="{00000000-0005-0000-0000-0000E00C0000}"/>
    <cellStyle name="40% - Accent4 2 9" xfId="38961" xr:uid="{00000000-0005-0000-0000-0000E10C0000}"/>
    <cellStyle name="40% - Accent4 2_219 FERC 2010" xfId="17982" xr:uid="{00000000-0005-0000-0000-0000E20C0000}"/>
    <cellStyle name="40% - Accent4 20" xfId="20801" xr:uid="{00000000-0005-0000-0000-0000E30C0000}"/>
    <cellStyle name="40% - Accent4 21" xfId="20802" xr:uid="{00000000-0005-0000-0000-0000E40C0000}"/>
    <cellStyle name="40% - Accent4 22" xfId="20803" xr:uid="{00000000-0005-0000-0000-0000E50C0000}"/>
    <cellStyle name="40% - Accent4 23" xfId="20804" xr:uid="{00000000-0005-0000-0000-0000E60C0000}"/>
    <cellStyle name="40% - Accent4 24" xfId="20805" xr:uid="{00000000-0005-0000-0000-0000E70C0000}"/>
    <cellStyle name="40% - Accent4 25" xfId="20806" xr:uid="{00000000-0005-0000-0000-0000E80C0000}"/>
    <cellStyle name="40% - Accent4 26" xfId="20807" xr:uid="{00000000-0005-0000-0000-0000E90C0000}"/>
    <cellStyle name="40% - Accent4 27" xfId="20808" xr:uid="{00000000-0005-0000-0000-0000EA0C0000}"/>
    <cellStyle name="40% - Accent4 28" xfId="20809" xr:uid="{00000000-0005-0000-0000-0000EB0C0000}"/>
    <cellStyle name="40% - Accent4 28 2" xfId="38962" xr:uid="{00000000-0005-0000-0000-0000EC0C0000}"/>
    <cellStyle name="40% - Accent4 29" xfId="20810" xr:uid="{00000000-0005-0000-0000-0000ED0C0000}"/>
    <cellStyle name="40% - Accent4 29 2" xfId="38963" xr:uid="{00000000-0005-0000-0000-0000EE0C0000}"/>
    <cellStyle name="40% - Accent4 3" xfId="1885" xr:uid="{00000000-0005-0000-0000-0000EF0C0000}"/>
    <cellStyle name="40% - Accent4 3 2" xfId="1886" xr:uid="{00000000-0005-0000-0000-0000F00C0000}"/>
    <cellStyle name="40% - Accent4 3 2 10" xfId="39142" xr:uid="{00000000-0005-0000-0000-0000F10C0000}"/>
    <cellStyle name="40% - Accent4 3 2 2" xfId="1887" xr:uid="{00000000-0005-0000-0000-0000F20C0000}"/>
    <cellStyle name="40% - Accent4 3 2 2 2" xfId="1888" xr:uid="{00000000-0005-0000-0000-0000F30C0000}"/>
    <cellStyle name="40% - Accent4 3 2 2 2 2" xfId="1889" xr:uid="{00000000-0005-0000-0000-0000F40C0000}"/>
    <cellStyle name="40% - Accent4 3 2 2 2 2 2" xfId="1890" xr:uid="{00000000-0005-0000-0000-0000F50C0000}"/>
    <cellStyle name="40% - Accent4 3 2 2 2 2 3" xfId="1891" xr:uid="{00000000-0005-0000-0000-0000F60C0000}"/>
    <cellStyle name="40% - Accent4 3 2 2 2 3" xfId="1892" xr:uid="{00000000-0005-0000-0000-0000F70C0000}"/>
    <cellStyle name="40% - Accent4 3 2 2 2 4" xfId="1893" xr:uid="{00000000-0005-0000-0000-0000F80C0000}"/>
    <cellStyle name="40% - Accent4 3 2 2 3" xfId="1894" xr:uid="{00000000-0005-0000-0000-0000F90C0000}"/>
    <cellStyle name="40% - Accent4 3 2 2 3 2" xfId="1895" xr:uid="{00000000-0005-0000-0000-0000FA0C0000}"/>
    <cellStyle name="40% - Accent4 3 2 2 3 3" xfId="1896" xr:uid="{00000000-0005-0000-0000-0000FB0C0000}"/>
    <cellStyle name="40% - Accent4 3 2 2 4" xfId="1897" xr:uid="{00000000-0005-0000-0000-0000FC0C0000}"/>
    <cellStyle name="40% - Accent4 3 2 2 4 2" xfId="1898" xr:uid="{00000000-0005-0000-0000-0000FD0C0000}"/>
    <cellStyle name="40% - Accent4 3 2 2 5" xfId="1899" xr:uid="{00000000-0005-0000-0000-0000FE0C0000}"/>
    <cellStyle name="40% - Accent4 3 2 2 6" xfId="1900" xr:uid="{00000000-0005-0000-0000-0000FF0C0000}"/>
    <cellStyle name="40% - Accent4 3 2 2 7" xfId="20813" xr:uid="{00000000-0005-0000-0000-0000000D0000}"/>
    <cellStyle name="40% - Accent4 3 2 3" xfId="1901" xr:uid="{00000000-0005-0000-0000-0000010D0000}"/>
    <cellStyle name="40% - Accent4 3 2 3 2" xfId="1902" xr:uid="{00000000-0005-0000-0000-0000020D0000}"/>
    <cellStyle name="40% - Accent4 3 2 3 2 2" xfId="1903" xr:uid="{00000000-0005-0000-0000-0000030D0000}"/>
    <cellStyle name="40% - Accent4 3 2 3 2 2 2" xfId="1904" xr:uid="{00000000-0005-0000-0000-0000040D0000}"/>
    <cellStyle name="40% - Accent4 3 2 3 2 2 3" xfId="1905" xr:uid="{00000000-0005-0000-0000-0000050D0000}"/>
    <cellStyle name="40% - Accent4 3 2 3 2 3" xfId="1906" xr:uid="{00000000-0005-0000-0000-0000060D0000}"/>
    <cellStyle name="40% - Accent4 3 2 3 2 4" xfId="1907" xr:uid="{00000000-0005-0000-0000-0000070D0000}"/>
    <cellStyle name="40% - Accent4 3 2 3 3" xfId="1908" xr:uid="{00000000-0005-0000-0000-0000080D0000}"/>
    <cellStyle name="40% - Accent4 3 2 3 3 2" xfId="1909" xr:uid="{00000000-0005-0000-0000-0000090D0000}"/>
    <cellStyle name="40% - Accent4 3 2 3 3 3" xfId="1910" xr:uid="{00000000-0005-0000-0000-00000A0D0000}"/>
    <cellStyle name="40% - Accent4 3 2 3 4" xfId="1911" xr:uid="{00000000-0005-0000-0000-00000B0D0000}"/>
    <cellStyle name="40% - Accent4 3 2 3 4 2" xfId="1912" xr:uid="{00000000-0005-0000-0000-00000C0D0000}"/>
    <cellStyle name="40% - Accent4 3 2 3 5" xfId="1913" xr:uid="{00000000-0005-0000-0000-00000D0D0000}"/>
    <cellStyle name="40% - Accent4 3 2 3 6" xfId="1914" xr:uid="{00000000-0005-0000-0000-00000E0D0000}"/>
    <cellStyle name="40% - Accent4 3 2 3 7" xfId="20814" xr:uid="{00000000-0005-0000-0000-00000F0D0000}"/>
    <cellStyle name="40% - Accent4 3 2 4" xfId="1915" xr:uid="{00000000-0005-0000-0000-0000100D0000}"/>
    <cellStyle name="40% - Accent4 3 2 4 2" xfId="1916" xr:uid="{00000000-0005-0000-0000-0000110D0000}"/>
    <cellStyle name="40% - Accent4 3 2 4 2 2" xfId="1917" xr:uid="{00000000-0005-0000-0000-0000120D0000}"/>
    <cellStyle name="40% - Accent4 3 2 4 2 3" xfId="1918" xr:uid="{00000000-0005-0000-0000-0000130D0000}"/>
    <cellStyle name="40% - Accent4 3 2 4 3" xfId="1919" xr:uid="{00000000-0005-0000-0000-0000140D0000}"/>
    <cellStyle name="40% - Accent4 3 2 4 4" xfId="1920" xr:uid="{00000000-0005-0000-0000-0000150D0000}"/>
    <cellStyle name="40% - Accent4 3 2 5" xfId="1921" xr:uid="{00000000-0005-0000-0000-0000160D0000}"/>
    <cellStyle name="40% - Accent4 3 2 5 2" xfId="1922" xr:uid="{00000000-0005-0000-0000-0000170D0000}"/>
    <cellStyle name="40% - Accent4 3 2 5 3" xfId="1923" xr:uid="{00000000-0005-0000-0000-0000180D0000}"/>
    <cellStyle name="40% - Accent4 3 2 6" xfId="1924" xr:uid="{00000000-0005-0000-0000-0000190D0000}"/>
    <cellStyle name="40% - Accent4 3 2 6 2" xfId="1925" xr:uid="{00000000-0005-0000-0000-00001A0D0000}"/>
    <cellStyle name="40% - Accent4 3 2 7" xfId="1926" xr:uid="{00000000-0005-0000-0000-00001B0D0000}"/>
    <cellStyle name="40% - Accent4 3 2 8" xfId="1927" xr:uid="{00000000-0005-0000-0000-00001C0D0000}"/>
    <cellStyle name="40% - Accent4 3 2 9" xfId="20812" xr:uid="{00000000-0005-0000-0000-00001D0D0000}"/>
    <cellStyle name="40% - Accent4 3 3" xfId="1928" xr:uid="{00000000-0005-0000-0000-00001E0D0000}"/>
    <cellStyle name="40% - Accent4 3 3 10" xfId="39143" xr:uid="{00000000-0005-0000-0000-00001F0D0000}"/>
    <cellStyle name="40% - Accent4 3 3 2" xfId="1929" xr:uid="{00000000-0005-0000-0000-0000200D0000}"/>
    <cellStyle name="40% - Accent4 3 3 2 2" xfId="1930" xr:uid="{00000000-0005-0000-0000-0000210D0000}"/>
    <cellStyle name="40% - Accent4 3 3 2 2 2" xfId="1931" xr:uid="{00000000-0005-0000-0000-0000220D0000}"/>
    <cellStyle name="40% - Accent4 3 3 2 2 2 2" xfId="1932" xr:uid="{00000000-0005-0000-0000-0000230D0000}"/>
    <cellStyle name="40% - Accent4 3 3 2 2 2 3" xfId="1933" xr:uid="{00000000-0005-0000-0000-0000240D0000}"/>
    <cellStyle name="40% - Accent4 3 3 2 2 3" xfId="1934" xr:uid="{00000000-0005-0000-0000-0000250D0000}"/>
    <cellStyle name="40% - Accent4 3 3 2 2 4" xfId="1935" xr:uid="{00000000-0005-0000-0000-0000260D0000}"/>
    <cellStyle name="40% - Accent4 3 3 2 3" xfId="1936" xr:uid="{00000000-0005-0000-0000-0000270D0000}"/>
    <cellStyle name="40% - Accent4 3 3 2 3 2" xfId="1937" xr:uid="{00000000-0005-0000-0000-0000280D0000}"/>
    <cellStyle name="40% - Accent4 3 3 2 3 3" xfId="1938" xr:uid="{00000000-0005-0000-0000-0000290D0000}"/>
    <cellStyle name="40% - Accent4 3 3 2 4" xfId="1939" xr:uid="{00000000-0005-0000-0000-00002A0D0000}"/>
    <cellStyle name="40% - Accent4 3 3 2 4 2" xfId="1940" xr:uid="{00000000-0005-0000-0000-00002B0D0000}"/>
    <cellStyle name="40% - Accent4 3 3 2 5" xfId="1941" xr:uid="{00000000-0005-0000-0000-00002C0D0000}"/>
    <cellStyle name="40% - Accent4 3 3 2 6" xfId="1942" xr:uid="{00000000-0005-0000-0000-00002D0D0000}"/>
    <cellStyle name="40% - Accent4 3 3 2 7" xfId="20816" xr:uid="{00000000-0005-0000-0000-00002E0D0000}"/>
    <cellStyle name="40% - Accent4 3 3 3" xfId="1943" xr:uid="{00000000-0005-0000-0000-00002F0D0000}"/>
    <cellStyle name="40% - Accent4 3 3 3 2" xfId="1944" xr:uid="{00000000-0005-0000-0000-0000300D0000}"/>
    <cellStyle name="40% - Accent4 3 3 3 2 2" xfId="1945" xr:uid="{00000000-0005-0000-0000-0000310D0000}"/>
    <cellStyle name="40% - Accent4 3 3 3 2 2 2" xfId="1946" xr:uid="{00000000-0005-0000-0000-0000320D0000}"/>
    <cellStyle name="40% - Accent4 3 3 3 2 2 3" xfId="1947" xr:uid="{00000000-0005-0000-0000-0000330D0000}"/>
    <cellStyle name="40% - Accent4 3 3 3 2 3" xfId="1948" xr:uid="{00000000-0005-0000-0000-0000340D0000}"/>
    <cellStyle name="40% - Accent4 3 3 3 2 4" xfId="1949" xr:uid="{00000000-0005-0000-0000-0000350D0000}"/>
    <cellStyle name="40% - Accent4 3 3 3 3" xfId="1950" xr:uid="{00000000-0005-0000-0000-0000360D0000}"/>
    <cellStyle name="40% - Accent4 3 3 3 3 2" xfId="1951" xr:uid="{00000000-0005-0000-0000-0000370D0000}"/>
    <cellStyle name="40% - Accent4 3 3 3 3 3" xfId="1952" xr:uid="{00000000-0005-0000-0000-0000380D0000}"/>
    <cellStyle name="40% - Accent4 3 3 3 4" xfId="1953" xr:uid="{00000000-0005-0000-0000-0000390D0000}"/>
    <cellStyle name="40% - Accent4 3 3 3 4 2" xfId="1954" xr:uid="{00000000-0005-0000-0000-00003A0D0000}"/>
    <cellStyle name="40% - Accent4 3 3 3 5" xfId="1955" xr:uid="{00000000-0005-0000-0000-00003B0D0000}"/>
    <cellStyle name="40% - Accent4 3 3 3 6" xfId="1956" xr:uid="{00000000-0005-0000-0000-00003C0D0000}"/>
    <cellStyle name="40% - Accent4 3 3 3 7" xfId="20817" xr:uid="{00000000-0005-0000-0000-00003D0D0000}"/>
    <cellStyle name="40% - Accent4 3 3 4" xfId="1957" xr:uid="{00000000-0005-0000-0000-00003E0D0000}"/>
    <cellStyle name="40% - Accent4 3 3 4 2" xfId="1958" xr:uid="{00000000-0005-0000-0000-00003F0D0000}"/>
    <cellStyle name="40% - Accent4 3 3 4 2 2" xfId="1959" xr:uid="{00000000-0005-0000-0000-0000400D0000}"/>
    <cellStyle name="40% - Accent4 3 3 4 2 3" xfId="1960" xr:uid="{00000000-0005-0000-0000-0000410D0000}"/>
    <cellStyle name="40% - Accent4 3 3 4 3" xfId="1961" xr:uid="{00000000-0005-0000-0000-0000420D0000}"/>
    <cellStyle name="40% - Accent4 3 3 4 4" xfId="1962" xr:uid="{00000000-0005-0000-0000-0000430D0000}"/>
    <cellStyle name="40% - Accent4 3 3 5" xfId="1963" xr:uid="{00000000-0005-0000-0000-0000440D0000}"/>
    <cellStyle name="40% - Accent4 3 3 5 2" xfId="1964" xr:uid="{00000000-0005-0000-0000-0000450D0000}"/>
    <cellStyle name="40% - Accent4 3 3 5 3" xfId="1965" xr:uid="{00000000-0005-0000-0000-0000460D0000}"/>
    <cellStyle name="40% - Accent4 3 3 6" xfId="1966" xr:uid="{00000000-0005-0000-0000-0000470D0000}"/>
    <cellStyle name="40% - Accent4 3 3 6 2" xfId="1967" xr:uid="{00000000-0005-0000-0000-0000480D0000}"/>
    <cellStyle name="40% - Accent4 3 3 7" xfId="1968" xr:uid="{00000000-0005-0000-0000-0000490D0000}"/>
    <cellStyle name="40% - Accent4 3 3 8" xfId="1969" xr:uid="{00000000-0005-0000-0000-00004A0D0000}"/>
    <cellStyle name="40% - Accent4 3 3 9" xfId="20815" xr:uid="{00000000-0005-0000-0000-00004B0D0000}"/>
    <cellStyle name="40% - Accent4 3 4" xfId="20818" xr:uid="{00000000-0005-0000-0000-00004C0D0000}"/>
    <cellStyle name="40% - Accent4 3 5" xfId="20819" xr:uid="{00000000-0005-0000-0000-00004D0D0000}"/>
    <cellStyle name="40% - Accent4 3 6" xfId="20820" xr:uid="{00000000-0005-0000-0000-00004E0D0000}"/>
    <cellStyle name="40% - Accent4 3 7" xfId="20811" xr:uid="{00000000-0005-0000-0000-00004F0D0000}"/>
    <cellStyle name="40% - Accent4 3 8" xfId="38964" xr:uid="{00000000-0005-0000-0000-0000500D0000}"/>
    <cellStyle name="40% - Accent4 3_FLUX TEMPLATE - SAMPLE 5210 1720000_Rents Receivable (2)" xfId="1970" xr:uid="{00000000-0005-0000-0000-0000510D0000}"/>
    <cellStyle name="40% - Accent4 30" xfId="20821" xr:uid="{00000000-0005-0000-0000-0000520D0000}"/>
    <cellStyle name="40% - Accent4 30 2" xfId="38965" xr:uid="{00000000-0005-0000-0000-0000530D0000}"/>
    <cellStyle name="40% - Accent4 31" xfId="20822" xr:uid="{00000000-0005-0000-0000-0000540D0000}"/>
    <cellStyle name="40% - Accent4 31 2" xfId="38966" xr:uid="{00000000-0005-0000-0000-0000550D0000}"/>
    <cellStyle name="40% - Accent4 32" xfId="40486" xr:uid="{00000000-0005-0000-0000-0000560D0000}"/>
    <cellStyle name="40% - Accent4 4" xfId="1971" xr:uid="{00000000-0005-0000-0000-0000570D0000}"/>
    <cellStyle name="40% - Accent4 4 2" xfId="1972" xr:uid="{00000000-0005-0000-0000-0000580D0000}"/>
    <cellStyle name="40% - Accent4 4 2 2" xfId="20824" xr:uid="{00000000-0005-0000-0000-0000590D0000}"/>
    <cellStyle name="40% - Accent4 4 2 3" xfId="20825" xr:uid="{00000000-0005-0000-0000-00005A0D0000}"/>
    <cellStyle name="40% - Accent4 4 2 4" xfId="20823" xr:uid="{00000000-0005-0000-0000-00005B0D0000}"/>
    <cellStyle name="40% - Accent4 4 3" xfId="1973" xr:uid="{00000000-0005-0000-0000-00005C0D0000}"/>
    <cellStyle name="40% - Accent4 4 3 2" xfId="1974" xr:uid="{00000000-0005-0000-0000-00005D0D0000}"/>
    <cellStyle name="40% - Accent4 4 3 2 2" xfId="1975" xr:uid="{00000000-0005-0000-0000-00005E0D0000}"/>
    <cellStyle name="40% - Accent4 4 3 2 2 2" xfId="1976" xr:uid="{00000000-0005-0000-0000-00005F0D0000}"/>
    <cellStyle name="40% - Accent4 4 3 2 2 2 2" xfId="1977" xr:uid="{00000000-0005-0000-0000-0000600D0000}"/>
    <cellStyle name="40% - Accent4 4 3 2 2 2 3" xfId="1978" xr:uid="{00000000-0005-0000-0000-0000610D0000}"/>
    <cellStyle name="40% - Accent4 4 3 2 2 3" xfId="1979" xr:uid="{00000000-0005-0000-0000-0000620D0000}"/>
    <cellStyle name="40% - Accent4 4 3 2 2 4" xfId="1980" xr:uid="{00000000-0005-0000-0000-0000630D0000}"/>
    <cellStyle name="40% - Accent4 4 3 2 3" xfId="1981" xr:uid="{00000000-0005-0000-0000-0000640D0000}"/>
    <cellStyle name="40% - Accent4 4 3 2 3 2" xfId="1982" xr:uid="{00000000-0005-0000-0000-0000650D0000}"/>
    <cellStyle name="40% - Accent4 4 3 2 3 3" xfId="1983" xr:uid="{00000000-0005-0000-0000-0000660D0000}"/>
    <cellStyle name="40% - Accent4 4 3 2 4" xfId="1984" xr:uid="{00000000-0005-0000-0000-0000670D0000}"/>
    <cellStyle name="40% - Accent4 4 3 2 4 2" xfId="1985" xr:uid="{00000000-0005-0000-0000-0000680D0000}"/>
    <cellStyle name="40% - Accent4 4 3 2 5" xfId="1986" xr:uid="{00000000-0005-0000-0000-0000690D0000}"/>
    <cellStyle name="40% - Accent4 4 3 2 6" xfId="1987" xr:uid="{00000000-0005-0000-0000-00006A0D0000}"/>
    <cellStyle name="40% - Accent4 4 3 2 7" xfId="20827" xr:uid="{00000000-0005-0000-0000-00006B0D0000}"/>
    <cellStyle name="40% - Accent4 4 3 3" xfId="1988" xr:uid="{00000000-0005-0000-0000-00006C0D0000}"/>
    <cellStyle name="40% - Accent4 4 3 3 2" xfId="1989" xr:uid="{00000000-0005-0000-0000-00006D0D0000}"/>
    <cellStyle name="40% - Accent4 4 3 3 2 2" xfId="1990" xr:uid="{00000000-0005-0000-0000-00006E0D0000}"/>
    <cellStyle name="40% - Accent4 4 3 3 2 2 2" xfId="1991" xr:uid="{00000000-0005-0000-0000-00006F0D0000}"/>
    <cellStyle name="40% - Accent4 4 3 3 2 2 3" xfId="1992" xr:uid="{00000000-0005-0000-0000-0000700D0000}"/>
    <cellStyle name="40% - Accent4 4 3 3 2 3" xfId="1993" xr:uid="{00000000-0005-0000-0000-0000710D0000}"/>
    <cellStyle name="40% - Accent4 4 3 3 2 4" xfId="1994" xr:uid="{00000000-0005-0000-0000-0000720D0000}"/>
    <cellStyle name="40% - Accent4 4 3 3 3" xfId="1995" xr:uid="{00000000-0005-0000-0000-0000730D0000}"/>
    <cellStyle name="40% - Accent4 4 3 3 3 2" xfId="1996" xr:uid="{00000000-0005-0000-0000-0000740D0000}"/>
    <cellStyle name="40% - Accent4 4 3 3 3 3" xfId="1997" xr:uid="{00000000-0005-0000-0000-0000750D0000}"/>
    <cellStyle name="40% - Accent4 4 3 3 4" xfId="1998" xr:uid="{00000000-0005-0000-0000-0000760D0000}"/>
    <cellStyle name="40% - Accent4 4 3 3 4 2" xfId="1999" xr:uid="{00000000-0005-0000-0000-0000770D0000}"/>
    <cellStyle name="40% - Accent4 4 3 3 5" xfId="2000" xr:uid="{00000000-0005-0000-0000-0000780D0000}"/>
    <cellStyle name="40% - Accent4 4 3 3 6" xfId="2001" xr:uid="{00000000-0005-0000-0000-0000790D0000}"/>
    <cellStyle name="40% - Accent4 4 3 3 7" xfId="20828" xr:uid="{00000000-0005-0000-0000-00007A0D0000}"/>
    <cellStyle name="40% - Accent4 4 3 4" xfId="2002" xr:uid="{00000000-0005-0000-0000-00007B0D0000}"/>
    <cellStyle name="40% - Accent4 4 3 4 2" xfId="2003" xr:uid="{00000000-0005-0000-0000-00007C0D0000}"/>
    <cellStyle name="40% - Accent4 4 3 4 2 2" xfId="2004" xr:uid="{00000000-0005-0000-0000-00007D0D0000}"/>
    <cellStyle name="40% - Accent4 4 3 4 2 3" xfId="2005" xr:uid="{00000000-0005-0000-0000-00007E0D0000}"/>
    <cellStyle name="40% - Accent4 4 3 4 3" xfId="2006" xr:uid="{00000000-0005-0000-0000-00007F0D0000}"/>
    <cellStyle name="40% - Accent4 4 3 4 4" xfId="2007" xr:uid="{00000000-0005-0000-0000-0000800D0000}"/>
    <cellStyle name="40% - Accent4 4 3 5" xfId="2008" xr:uid="{00000000-0005-0000-0000-0000810D0000}"/>
    <cellStyle name="40% - Accent4 4 3 5 2" xfId="2009" xr:uid="{00000000-0005-0000-0000-0000820D0000}"/>
    <cellStyle name="40% - Accent4 4 3 5 3" xfId="2010" xr:uid="{00000000-0005-0000-0000-0000830D0000}"/>
    <cellStyle name="40% - Accent4 4 3 6" xfId="2011" xr:uid="{00000000-0005-0000-0000-0000840D0000}"/>
    <cellStyle name="40% - Accent4 4 3 6 2" xfId="2012" xr:uid="{00000000-0005-0000-0000-0000850D0000}"/>
    <cellStyle name="40% - Accent4 4 3 7" xfId="2013" xr:uid="{00000000-0005-0000-0000-0000860D0000}"/>
    <cellStyle name="40% - Accent4 4 3 8" xfId="2014" xr:uid="{00000000-0005-0000-0000-0000870D0000}"/>
    <cellStyle name="40% - Accent4 4 3 9" xfId="20826" xr:uid="{00000000-0005-0000-0000-0000880D0000}"/>
    <cellStyle name="40% - Accent4 4 4" xfId="17983" xr:uid="{00000000-0005-0000-0000-0000890D0000}"/>
    <cellStyle name="40% - Accent4 4 5" xfId="20829" xr:uid="{00000000-0005-0000-0000-00008A0D0000}"/>
    <cellStyle name="40% - Accent4 4 6" xfId="20830" xr:uid="{00000000-0005-0000-0000-00008B0D0000}"/>
    <cellStyle name="40% - Accent4 4 7" xfId="20831" xr:uid="{00000000-0005-0000-0000-00008C0D0000}"/>
    <cellStyle name="40% - Accent4 4 7 2" xfId="38967" xr:uid="{00000000-0005-0000-0000-00008D0D0000}"/>
    <cellStyle name="40% - Accent4 4_FLUX TEMPLATE - SAMPLE 5210 1720000_Rents Receivable (2)" xfId="2015" xr:uid="{00000000-0005-0000-0000-00008E0D0000}"/>
    <cellStyle name="40% - Accent4 5" xfId="2016" xr:uid="{00000000-0005-0000-0000-00008F0D0000}"/>
    <cellStyle name="40% - Accent4 5 2" xfId="2017" xr:uid="{00000000-0005-0000-0000-0000900D0000}"/>
    <cellStyle name="40% - Accent4 5 2 2" xfId="20834" xr:uid="{00000000-0005-0000-0000-0000910D0000}"/>
    <cellStyle name="40% - Accent4 5 2 3" xfId="20835" xr:uid="{00000000-0005-0000-0000-0000920D0000}"/>
    <cellStyle name="40% - Accent4 5 2 4" xfId="20833" xr:uid="{00000000-0005-0000-0000-0000930D0000}"/>
    <cellStyle name="40% - Accent4 5 3" xfId="2018" xr:uid="{00000000-0005-0000-0000-0000940D0000}"/>
    <cellStyle name="40% - Accent4 5 3 2" xfId="2019" xr:uid="{00000000-0005-0000-0000-0000950D0000}"/>
    <cellStyle name="40% - Accent4 5 3 2 2" xfId="2020" xr:uid="{00000000-0005-0000-0000-0000960D0000}"/>
    <cellStyle name="40% - Accent4 5 3 2 2 2" xfId="2021" xr:uid="{00000000-0005-0000-0000-0000970D0000}"/>
    <cellStyle name="40% - Accent4 5 3 2 2 2 2" xfId="2022" xr:uid="{00000000-0005-0000-0000-0000980D0000}"/>
    <cellStyle name="40% - Accent4 5 3 2 2 2 3" xfId="2023" xr:uid="{00000000-0005-0000-0000-0000990D0000}"/>
    <cellStyle name="40% - Accent4 5 3 2 2 3" xfId="2024" xr:uid="{00000000-0005-0000-0000-00009A0D0000}"/>
    <cellStyle name="40% - Accent4 5 3 2 2 4" xfId="2025" xr:uid="{00000000-0005-0000-0000-00009B0D0000}"/>
    <cellStyle name="40% - Accent4 5 3 2 3" xfId="2026" xr:uid="{00000000-0005-0000-0000-00009C0D0000}"/>
    <cellStyle name="40% - Accent4 5 3 2 3 2" xfId="2027" xr:uid="{00000000-0005-0000-0000-00009D0D0000}"/>
    <cellStyle name="40% - Accent4 5 3 2 3 3" xfId="2028" xr:uid="{00000000-0005-0000-0000-00009E0D0000}"/>
    <cellStyle name="40% - Accent4 5 3 2 4" xfId="2029" xr:uid="{00000000-0005-0000-0000-00009F0D0000}"/>
    <cellStyle name="40% - Accent4 5 3 2 4 2" xfId="2030" xr:uid="{00000000-0005-0000-0000-0000A00D0000}"/>
    <cellStyle name="40% - Accent4 5 3 2 5" xfId="2031" xr:uid="{00000000-0005-0000-0000-0000A10D0000}"/>
    <cellStyle name="40% - Accent4 5 3 2 6" xfId="2032" xr:uid="{00000000-0005-0000-0000-0000A20D0000}"/>
    <cellStyle name="40% - Accent4 5 3 2 7" xfId="20837" xr:uid="{00000000-0005-0000-0000-0000A30D0000}"/>
    <cellStyle name="40% - Accent4 5 3 3" xfId="2033" xr:uid="{00000000-0005-0000-0000-0000A40D0000}"/>
    <cellStyle name="40% - Accent4 5 3 3 2" xfId="2034" xr:uid="{00000000-0005-0000-0000-0000A50D0000}"/>
    <cellStyle name="40% - Accent4 5 3 3 2 2" xfId="2035" xr:uid="{00000000-0005-0000-0000-0000A60D0000}"/>
    <cellStyle name="40% - Accent4 5 3 3 2 2 2" xfId="2036" xr:uid="{00000000-0005-0000-0000-0000A70D0000}"/>
    <cellStyle name="40% - Accent4 5 3 3 2 2 3" xfId="2037" xr:uid="{00000000-0005-0000-0000-0000A80D0000}"/>
    <cellStyle name="40% - Accent4 5 3 3 2 3" xfId="2038" xr:uid="{00000000-0005-0000-0000-0000A90D0000}"/>
    <cellStyle name="40% - Accent4 5 3 3 2 4" xfId="2039" xr:uid="{00000000-0005-0000-0000-0000AA0D0000}"/>
    <cellStyle name="40% - Accent4 5 3 3 3" xfId="2040" xr:uid="{00000000-0005-0000-0000-0000AB0D0000}"/>
    <cellStyle name="40% - Accent4 5 3 3 3 2" xfId="2041" xr:uid="{00000000-0005-0000-0000-0000AC0D0000}"/>
    <cellStyle name="40% - Accent4 5 3 3 3 3" xfId="2042" xr:uid="{00000000-0005-0000-0000-0000AD0D0000}"/>
    <cellStyle name="40% - Accent4 5 3 3 4" xfId="2043" xr:uid="{00000000-0005-0000-0000-0000AE0D0000}"/>
    <cellStyle name="40% - Accent4 5 3 3 4 2" xfId="2044" xr:uid="{00000000-0005-0000-0000-0000AF0D0000}"/>
    <cellStyle name="40% - Accent4 5 3 3 5" xfId="2045" xr:uid="{00000000-0005-0000-0000-0000B00D0000}"/>
    <cellStyle name="40% - Accent4 5 3 3 6" xfId="2046" xr:uid="{00000000-0005-0000-0000-0000B10D0000}"/>
    <cellStyle name="40% - Accent4 5 3 3 7" xfId="20838" xr:uid="{00000000-0005-0000-0000-0000B20D0000}"/>
    <cellStyle name="40% - Accent4 5 3 4" xfId="2047" xr:uid="{00000000-0005-0000-0000-0000B30D0000}"/>
    <cellStyle name="40% - Accent4 5 3 4 2" xfId="2048" xr:uid="{00000000-0005-0000-0000-0000B40D0000}"/>
    <cellStyle name="40% - Accent4 5 3 4 2 2" xfId="2049" xr:uid="{00000000-0005-0000-0000-0000B50D0000}"/>
    <cellStyle name="40% - Accent4 5 3 4 2 3" xfId="2050" xr:uid="{00000000-0005-0000-0000-0000B60D0000}"/>
    <cellStyle name="40% - Accent4 5 3 4 3" xfId="2051" xr:uid="{00000000-0005-0000-0000-0000B70D0000}"/>
    <cellStyle name="40% - Accent4 5 3 4 4" xfId="2052" xr:uid="{00000000-0005-0000-0000-0000B80D0000}"/>
    <cellStyle name="40% - Accent4 5 3 5" xfId="2053" xr:uid="{00000000-0005-0000-0000-0000B90D0000}"/>
    <cellStyle name="40% - Accent4 5 3 5 2" xfId="2054" xr:uid="{00000000-0005-0000-0000-0000BA0D0000}"/>
    <cellStyle name="40% - Accent4 5 3 5 3" xfId="2055" xr:uid="{00000000-0005-0000-0000-0000BB0D0000}"/>
    <cellStyle name="40% - Accent4 5 3 6" xfId="2056" xr:uid="{00000000-0005-0000-0000-0000BC0D0000}"/>
    <cellStyle name="40% - Accent4 5 3 6 2" xfId="2057" xr:uid="{00000000-0005-0000-0000-0000BD0D0000}"/>
    <cellStyle name="40% - Accent4 5 3 7" xfId="2058" xr:uid="{00000000-0005-0000-0000-0000BE0D0000}"/>
    <cellStyle name="40% - Accent4 5 3 8" xfId="2059" xr:uid="{00000000-0005-0000-0000-0000BF0D0000}"/>
    <cellStyle name="40% - Accent4 5 3 9" xfId="20836" xr:uid="{00000000-0005-0000-0000-0000C00D0000}"/>
    <cellStyle name="40% - Accent4 5 4" xfId="17984" xr:uid="{00000000-0005-0000-0000-0000C10D0000}"/>
    <cellStyle name="40% - Accent4 5 5" xfId="20839" xr:uid="{00000000-0005-0000-0000-0000C20D0000}"/>
    <cellStyle name="40% - Accent4 5 6" xfId="20840" xr:uid="{00000000-0005-0000-0000-0000C30D0000}"/>
    <cellStyle name="40% - Accent4 5 7" xfId="20832" xr:uid="{00000000-0005-0000-0000-0000C40D0000}"/>
    <cellStyle name="40% - Accent4 5_FLUX TEMPLATE - SAMPLE 5210 1720000_Rents Receivable (2)" xfId="2060" xr:uid="{00000000-0005-0000-0000-0000C50D0000}"/>
    <cellStyle name="40% - Accent4 6" xfId="2061" xr:uid="{00000000-0005-0000-0000-0000C60D0000}"/>
    <cellStyle name="40% - Accent4 6 2" xfId="20841" xr:uid="{00000000-0005-0000-0000-0000C70D0000}"/>
    <cellStyle name="40% - Accent4 6 2 2" xfId="20842" xr:uid="{00000000-0005-0000-0000-0000C80D0000}"/>
    <cellStyle name="40% - Accent4 6 2 3" xfId="20843" xr:uid="{00000000-0005-0000-0000-0000C90D0000}"/>
    <cellStyle name="40% - Accent4 6 3" xfId="20844" xr:uid="{00000000-0005-0000-0000-0000CA0D0000}"/>
    <cellStyle name="40% - Accent4 6 3 2" xfId="20845" xr:uid="{00000000-0005-0000-0000-0000CB0D0000}"/>
    <cellStyle name="40% - Accent4 6 3 3" xfId="20846" xr:uid="{00000000-0005-0000-0000-0000CC0D0000}"/>
    <cellStyle name="40% - Accent4 6 4" xfId="20847" xr:uid="{00000000-0005-0000-0000-0000CD0D0000}"/>
    <cellStyle name="40% - Accent4 6 5" xfId="20848" xr:uid="{00000000-0005-0000-0000-0000CE0D0000}"/>
    <cellStyle name="40% - Accent4 6 6" xfId="20849" xr:uid="{00000000-0005-0000-0000-0000CF0D0000}"/>
    <cellStyle name="40% - Accent4 6_Income Statement " xfId="20850" xr:uid="{00000000-0005-0000-0000-0000D00D0000}"/>
    <cellStyle name="40% - Accent4 7" xfId="2062" xr:uid="{00000000-0005-0000-0000-0000D10D0000}"/>
    <cellStyle name="40% - Accent4 7 2" xfId="2063" xr:uid="{00000000-0005-0000-0000-0000D20D0000}"/>
    <cellStyle name="40% - Accent4 7 2 2" xfId="2064" xr:uid="{00000000-0005-0000-0000-0000D30D0000}"/>
    <cellStyle name="40% - Accent4 7 2 2 2" xfId="2065" xr:uid="{00000000-0005-0000-0000-0000D40D0000}"/>
    <cellStyle name="40% - Accent4 7 2 2 2 2" xfId="2066" xr:uid="{00000000-0005-0000-0000-0000D50D0000}"/>
    <cellStyle name="40% - Accent4 7 2 2 2 3" xfId="2067" xr:uid="{00000000-0005-0000-0000-0000D60D0000}"/>
    <cellStyle name="40% - Accent4 7 2 2 3" xfId="2068" xr:uid="{00000000-0005-0000-0000-0000D70D0000}"/>
    <cellStyle name="40% - Accent4 7 2 2 4" xfId="2069" xr:uid="{00000000-0005-0000-0000-0000D80D0000}"/>
    <cellStyle name="40% - Accent4 7 2 2 5" xfId="20852" xr:uid="{00000000-0005-0000-0000-0000D90D0000}"/>
    <cellStyle name="40% - Accent4 7 2 3" xfId="2070" xr:uid="{00000000-0005-0000-0000-0000DA0D0000}"/>
    <cellStyle name="40% - Accent4 7 2 3 2" xfId="2071" xr:uid="{00000000-0005-0000-0000-0000DB0D0000}"/>
    <cellStyle name="40% - Accent4 7 2 3 3" xfId="2072" xr:uid="{00000000-0005-0000-0000-0000DC0D0000}"/>
    <cellStyle name="40% - Accent4 7 2 3 4" xfId="20853" xr:uid="{00000000-0005-0000-0000-0000DD0D0000}"/>
    <cellStyle name="40% - Accent4 7 2 4" xfId="2073" xr:uid="{00000000-0005-0000-0000-0000DE0D0000}"/>
    <cellStyle name="40% - Accent4 7 2 4 2" xfId="2074" xr:uid="{00000000-0005-0000-0000-0000DF0D0000}"/>
    <cellStyle name="40% - Accent4 7 2 5" xfId="2075" xr:uid="{00000000-0005-0000-0000-0000E00D0000}"/>
    <cellStyle name="40% - Accent4 7 2 6" xfId="2076" xr:uid="{00000000-0005-0000-0000-0000E10D0000}"/>
    <cellStyle name="40% - Accent4 7 2 7" xfId="20851" xr:uid="{00000000-0005-0000-0000-0000E20D0000}"/>
    <cellStyle name="40% - Accent4 7 3" xfId="2077" xr:uid="{00000000-0005-0000-0000-0000E30D0000}"/>
    <cellStyle name="40% - Accent4 7 3 2" xfId="2078" xr:uid="{00000000-0005-0000-0000-0000E40D0000}"/>
    <cellStyle name="40% - Accent4 7 3 2 2" xfId="2079" xr:uid="{00000000-0005-0000-0000-0000E50D0000}"/>
    <cellStyle name="40% - Accent4 7 3 2 2 2" xfId="2080" xr:uid="{00000000-0005-0000-0000-0000E60D0000}"/>
    <cellStyle name="40% - Accent4 7 3 2 2 3" xfId="2081" xr:uid="{00000000-0005-0000-0000-0000E70D0000}"/>
    <cellStyle name="40% - Accent4 7 3 2 3" xfId="2082" xr:uid="{00000000-0005-0000-0000-0000E80D0000}"/>
    <cellStyle name="40% - Accent4 7 3 2 4" xfId="2083" xr:uid="{00000000-0005-0000-0000-0000E90D0000}"/>
    <cellStyle name="40% - Accent4 7 3 2 5" xfId="20855" xr:uid="{00000000-0005-0000-0000-0000EA0D0000}"/>
    <cellStyle name="40% - Accent4 7 3 3" xfId="2084" xr:uid="{00000000-0005-0000-0000-0000EB0D0000}"/>
    <cellStyle name="40% - Accent4 7 3 3 2" xfId="2085" xr:uid="{00000000-0005-0000-0000-0000EC0D0000}"/>
    <cellStyle name="40% - Accent4 7 3 3 3" xfId="2086" xr:uid="{00000000-0005-0000-0000-0000ED0D0000}"/>
    <cellStyle name="40% - Accent4 7 3 3 4" xfId="20856" xr:uid="{00000000-0005-0000-0000-0000EE0D0000}"/>
    <cellStyle name="40% - Accent4 7 3 4" xfId="2087" xr:uid="{00000000-0005-0000-0000-0000EF0D0000}"/>
    <cellStyle name="40% - Accent4 7 3 4 2" xfId="2088" xr:uid="{00000000-0005-0000-0000-0000F00D0000}"/>
    <cellStyle name="40% - Accent4 7 3 5" xfId="2089" xr:uid="{00000000-0005-0000-0000-0000F10D0000}"/>
    <cellStyle name="40% - Accent4 7 3 6" xfId="2090" xr:uid="{00000000-0005-0000-0000-0000F20D0000}"/>
    <cellStyle name="40% - Accent4 7 3 7" xfId="20854" xr:uid="{00000000-0005-0000-0000-0000F30D0000}"/>
    <cellStyle name="40% - Accent4 7 4" xfId="2091" xr:uid="{00000000-0005-0000-0000-0000F40D0000}"/>
    <cellStyle name="40% - Accent4 7 4 2" xfId="2092" xr:uid="{00000000-0005-0000-0000-0000F50D0000}"/>
    <cellStyle name="40% - Accent4 7 4 2 2" xfId="2093" xr:uid="{00000000-0005-0000-0000-0000F60D0000}"/>
    <cellStyle name="40% - Accent4 7 4 2 3" xfId="2094" xr:uid="{00000000-0005-0000-0000-0000F70D0000}"/>
    <cellStyle name="40% - Accent4 7 4 3" xfId="2095" xr:uid="{00000000-0005-0000-0000-0000F80D0000}"/>
    <cellStyle name="40% - Accent4 7 4 4" xfId="2096" xr:uid="{00000000-0005-0000-0000-0000F90D0000}"/>
    <cellStyle name="40% - Accent4 7 4 5" xfId="20857" xr:uid="{00000000-0005-0000-0000-0000FA0D0000}"/>
    <cellStyle name="40% - Accent4 7 5" xfId="2097" xr:uid="{00000000-0005-0000-0000-0000FB0D0000}"/>
    <cellStyle name="40% - Accent4 7 5 2" xfId="2098" xr:uid="{00000000-0005-0000-0000-0000FC0D0000}"/>
    <cellStyle name="40% - Accent4 7 5 3" xfId="2099" xr:uid="{00000000-0005-0000-0000-0000FD0D0000}"/>
    <cellStyle name="40% - Accent4 7 5 4" xfId="20858" xr:uid="{00000000-0005-0000-0000-0000FE0D0000}"/>
    <cellStyle name="40% - Accent4 7 6" xfId="2100" xr:uid="{00000000-0005-0000-0000-0000FF0D0000}"/>
    <cellStyle name="40% - Accent4 7 6 2" xfId="2101" xr:uid="{00000000-0005-0000-0000-0000000E0000}"/>
    <cellStyle name="40% - Accent4 7 6 3" xfId="20859" xr:uid="{00000000-0005-0000-0000-0000010E0000}"/>
    <cellStyle name="40% - Accent4 7 7" xfId="2102" xr:uid="{00000000-0005-0000-0000-0000020E0000}"/>
    <cellStyle name="40% - Accent4 7 8" xfId="2103" xr:uid="{00000000-0005-0000-0000-0000030E0000}"/>
    <cellStyle name="40% - Accent4 7 9" xfId="17985" xr:uid="{00000000-0005-0000-0000-0000040E0000}"/>
    <cellStyle name="40% - Accent4 7_Income Statement " xfId="20860" xr:uid="{00000000-0005-0000-0000-0000050E0000}"/>
    <cellStyle name="40% - Accent4 8" xfId="17986" xr:uid="{00000000-0005-0000-0000-0000060E0000}"/>
    <cellStyle name="40% - Accent4 8 2" xfId="20861" xr:uid="{00000000-0005-0000-0000-0000070E0000}"/>
    <cellStyle name="40% - Accent4 8 2 2" xfId="20862" xr:uid="{00000000-0005-0000-0000-0000080E0000}"/>
    <cellStyle name="40% - Accent4 8 2 3" xfId="20863" xr:uid="{00000000-0005-0000-0000-0000090E0000}"/>
    <cellStyle name="40% - Accent4 8 3" xfId="20864" xr:uid="{00000000-0005-0000-0000-00000A0E0000}"/>
    <cellStyle name="40% - Accent4 8 3 2" xfId="20865" xr:uid="{00000000-0005-0000-0000-00000B0E0000}"/>
    <cellStyle name="40% - Accent4 8 3 3" xfId="20866" xr:uid="{00000000-0005-0000-0000-00000C0E0000}"/>
    <cellStyle name="40% - Accent4 8 4" xfId="20867" xr:uid="{00000000-0005-0000-0000-00000D0E0000}"/>
    <cellStyle name="40% - Accent4 8 5" xfId="20868" xr:uid="{00000000-0005-0000-0000-00000E0E0000}"/>
    <cellStyle name="40% - Accent4 8 6" xfId="20869" xr:uid="{00000000-0005-0000-0000-00000F0E0000}"/>
    <cellStyle name="40% - Accent4 8_Income Statement " xfId="20870" xr:uid="{00000000-0005-0000-0000-0000100E0000}"/>
    <cellStyle name="40% - Accent4 9" xfId="17987" xr:uid="{00000000-0005-0000-0000-0000110E0000}"/>
    <cellStyle name="40% - Accent4 9 2" xfId="20871" xr:uid="{00000000-0005-0000-0000-0000120E0000}"/>
    <cellStyle name="40% - Accent4 9 2 2" xfId="20872" xr:uid="{00000000-0005-0000-0000-0000130E0000}"/>
    <cellStyle name="40% - Accent4 9 2 3" xfId="20873" xr:uid="{00000000-0005-0000-0000-0000140E0000}"/>
    <cellStyle name="40% - Accent4 9 3" xfId="20874" xr:uid="{00000000-0005-0000-0000-0000150E0000}"/>
    <cellStyle name="40% - Accent4 9 3 2" xfId="20875" xr:uid="{00000000-0005-0000-0000-0000160E0000}"/>
    <cellStyle name="40% - Accent4 9 3 3" xfId="20876" xr:uid="{00000000-0005-0000-0000-0000170E0000}"/>
    <cellStyle name="40% - Accent4 9 4" xfId="20877" xr:uid="{00000000-0005-0000-0000-0000180E0000}"/>
    <cellStyle name="40% - Accent4 9 5" xfId="20878" xr:uid="{00000000-0005-0000-0000-0000190E0000}"/>
    <cellStyle name="40% - Accent4 9 6" xfId="20879" xr:uid="{00000000-0005-0000-0000-00001A0E0000}"/>
    <cellStyle name="40% - Accent4 9_Income Statement " xfId="20880" xr:uid="{00000000-0005-0000-0000-00001B0E0000}"/>
    <cellStyle name="40% - Accent5" xfId="39039" builtinId="47" customBuiltin="1"/>
    <cellStyle name="40% - Accent5 10" xfId="17988" xr:uid="{00000000-0005-0000-0000-00001D0E0000}"/>
    <cellStyle name="40% - Accent5 10 2" xfId="20881" xr:uid="{00000000-0005-0000-0000-00001E0E0000}"/>
    <cellStyle name="40% - Accent5 10 2 2" xfId="20882" xr:uid="{00000000-0005-0000-0000-00001F0E0000}"/>
    <cellStyle name="40% - Accent5 10 2 3" xfId="20883" xr:uid="{00000000-0005-0000-0000-0000200E0000}"/>
    <cellStyle name="40% - Accent5 10 3" xfId="20884" xr:uid="{00000000-0005-0000-0000-0000210E0000}"/>
    <cellStyle name="40% - Accent5 10 3 2" xfId="20885" xr:uid="{00000000-0005-0000-0000-0000220E0000}"/>
    <cellStyle name="40% - Accent5 10 3 3" xfId="20886" xr:uid="{00000000-0005-0000-0000-0000230E0000}"/>
    <cellStyle name="40% - Accent5 10 4" xfId="20887" xr:uid="{00000000-0005-0000-0000-0000240E0000}"/>
    <cellStyle name="40% - Accent5 10 5" xfId="20888" xr:uid="{00000000-0005-0000-0000-0000250E0000}"/>
    <cellStyle name="40% - Accent5 10 6" xfId="20889" xr:uid="{00000000-0005-0000-0000-0000260E0000}"/>
    <cellStyle name="40% - Accent5 10_Income Statement " xfId="20890" xr:uid="{00000000-0005-0000-0000-0000270E0000}"/>
    <cellStyle name="40% - Accent5 11" xfId="20891" xr:uid="{00000000-0005-0000-0000-0000280E0000}"/>
    <cellStyle name="40% - Accent5 11 2" xfId="20892" xr:uid="{00000000-0005-0000-0000-0000290E0000}"/>
    <cellStyle name="40% - Accent5 11 3" xfId="20893" xr:uid="{00000000-0005-0000-0000-00002A0E0000}"/>
    <cellStyle name="40% - Accent5 12" xfId="20894" xr:uid="{00000000-0005-0000-0000-00002B0E0000}"/>
    <cellStyle name="40% - Accent5 13" xfId="20895" xr:uid="{00000000-0005-0000-0000-00002C0E0000}"/>
    <cellStyle name="40% - Accent5 14" xfId="20896" xr:uid="{00000000-0005-0000-0000-00002D0E0000}"/>
    <cellStyle name="40% - Accent5 15" xfId="20897" xr:uid="{00000000-0005-0000-0000-00002E0E0000}"/>
    <cellStyle name="40% - Accent5 16" xfId="20898" xr:uid="{00000000-0005-0000-0000-00002F0E0000}"/>
    <cellStyle name="40% - Accent5 17" xfId="20899" xr:uid="{00000000-0005-0000-0000-0000300E0000}"/>
    <cellStyle name="40% - Accent5 18" xfId="20900" xr:uid="{00000000-0005-0000-0000-0000310E0000}"/>
    <cellStyle name="40% - Accent5 19" xfId="20901" xr:uid="{00000000-0005-0000-0000-0000320E0000}"/>
    <cellStyle name="40% - Accent5 2" xfId="2104" xr:uid="{00000000-0005-0000-0000-0000330E0000}"/>
    <cellStyle name="40% - Accent5 2 2" xfId="2105" xr:uid="{00000000-0005-0000-0000-0000340E0000}"/>
    <cellStyle name="40% - Accent5 2 2 2" xfId="20903" xr:uid="{00000000-0005-0000-0000-0000350E0000}"/>
    <cellStyle name="40% - Accent5 2 2 2 2" xfId="39146" xr:uid="{00000000-0005-0000-0000-0000360E0000}"/>
    <cellStyle name="40% - Accent5 2 2 3" xfId="20904" xr:uid="{00000000-0005-0000-0000-0000370E0000}"/>
    <cellStyle name="40% - Accent5 2 2 3 2" xfId="39147" xr:uid="{00000000-0005-0000-0000-0000380E0000}"/>
    <cellStyle name="40% - Accent5 2 2 4" xfId="39145" xr:uid="{00000000-0005-0000-0000-0000390E0000}"/>
    <cellStyle name="40% - Accent5 2 3" xfId="2106" xr:uid="{00000000-0005-0000-0000-00003A0E0000}"/>
    <cellStyle name="40% - Accent5 2 3 2" xfId="20906" xr:uid="{00000000-0005-0000-0000-00003B0E0000}"/>
    <cellStyle name="40% - Accent5 2 3 3" xfId="20907" xr:uid="{00000000-0005-0000-0000-00003C0E0000}"/>
    <cellStyle name="40% - Accent5 2 3 4" xfId="20905" xr:uid="{00000000-0005-0000-0000-00003D0E0000}"/>
    <cellStyle name="40% - Accent5 2 3 5" xfId="39148" xr:uid="{00000000-0005-0000-0000-00003E0E0000}"/>
    <cellStyle name="40% - Accent5 2 4" xfId="20908" xr:uid="{00000000-0005-0000-0000-00003F0E0000}"/>
    <cellStyle name="40% - Accent5 2 4 2" xfId="20909" xr:uid="{00000000-0005-0000-0000-0000400E0000}"/>
    <cellStyle name="40% - Accent5 2 4 3" xfId="20910" xr:uid="{00000000-0005-0000-0000-0000410E0000}"/>
    <cellStyle name="40% - Accent5 2 4 4" xfId="39149" xr:uid="{00000000-0005-0000-0000-0000420E0000}"/>
    <cellStyle name="40% - Accent5 2 5" xfId="20911" xr:uid="{00000000-0005-0000-0000-0000430E0000}"/>
    <cellStyle name="40% - Accent5 2 5 2" xfId="39150" xr:uid="{00000000-0005-0000-0000-0000440E0000}"/>
    <cellStyle name="40% - Accent5 2 6" xfId="20912" xr:uid="{00000000-0005-0000-0000-0000450E0000}"/>
    <cellStyle name="40% - Accent5 2 7" xfId="20913" xr:uid="{00000000-0005-0000-0000-0000460E0000}"/>
    <cellStyle name="40% - Accent5 2 8" xfId="20902" xr:uid="{00000000-0005-0000-0000-0000470E0000}"/>
    <cellStyle name="40% - Accent5 2 9" xfId="38968" xr:uid="{00000000-0005-0000-0000-0000480E0000}"/>
    <cellStyle name="40% - Accent5 2_219 FERC 2010" xfId="17989" xr:uid="{00000000-0005-0000-0000-0000490E0000}"/>
    <cellStyle name="40% - Accent5 20" xfId="20914" xr:uid="{00000000-0005-0000-0000-00004A0E0000}"/>
    <cellStyle name="40% - Accent5 21" xfId="20915" xr:uid="{00000000-0005-0000-0000-00004B0E0000}"/>
    <cellStyle name="40% - Accent5 22" xfId="20916" xr:uid="{00000000-0005-0000-0000-00004C0E0000}"/>
    <cellStyle name="40% - Accent5 23" xfId="20917" xr:uid="{00000000-0005-0000-0000-00004D0E0000}"/>
    <cellStyle name="40% - Accent5 24" xfId="20918" xr:uid="{00000000-0005-0000-0000-00004E0E0000}"/>
    <cellStyle name="40% - Accent5 25" xfId="20919" xr:uid="{00000000-0005-0000-0000-00004F0E0000}"/>
    <cellStyle name="40% - Accent5 26" xfId="20920" xr:uid="{00000000-0005-0000-0000-0000500E0000}"/>
    <cellStyle name="40% - Accent5 27" xfId="20921" xr:uid="{00000000-0005-0000-0000-0000510E0000}"/>
    <cellStyle name="40% - Accent5 28" xfId="20922" xr:uid="{00000000-0005-0000-0000-0000520E0000}"/>
    <cellStyle name="40% - Accent5 28 2" xfId="38969" xr:uid="{00000000-0005-0000-0000-0000530E0000}"/>
    <cellStyle name="40% - Accent5 29" xfId="20923" xr:uid="{00000000-0005-0000-0000-0000540E0000}"/>
    <cellStyle name="40% - Accent5 29 2" xfId="38970" xr:uid="{00000000-0005-0000-0000-0000550E0000}"/>
    <cellStyle name="40% - Accent5 3" xfId="2107" xr:uid="{00000000-0005-0000-0000-0000560E0000}"/>
    <cellStyle name="40% - Accent5 3 2" xfId="2108" xr:uid="{00000000-0005-0000-0000-0000570E0000}"/>
    <cellStyle name="40% - Accent5 3 2 10" xfId="39151" xr:uid="{00000000-0005-0000-0000-0000580E0000}"/>
    <cellStyle name="40% - Accent5 3 2 2" xfId="2109" xr:uid="{00000000-0005-0000-0000-0000590E0000}"/>
    <cellStyle name="40% - Accent5 3 2 2 2" xfId="2110" xr:uid="{00000000-0005-0000-0000-00005A0E0000}"/>
    <cellStyle name="40% - Accent5 3 2 2 2 2" xfId="2111" xr:uid="{00000000-0005-0000-0000-00005B0E0000}"/>
    <cellStyle name="40% - Accent5 3 2 2 2 2 2" xfId="2112" xr:uid="{00000000-0005-0000-0000-00005C0E0000}"/>
    <cellStyle name="40% - Accent5 3 2 2 2 2 3" xfId="2113" xr:uid="{00000000-0005-0000-0000-00005D0E0000}"/>
    <cellStyle name="40% - Accent5 3 2 2 2 3" xfId="2114" xr:uid="{00000000-0005-0000-0000-00005E0E0000}"/>
    <cellStyle name="40% - Accent5 3 2 2 2 4" xfId="2115" xr:uid="{00000000-0005-0000-0000-00005F0E0000}"/>
    <cellStyle name="40% - Accent5 3 2 2 3" xfId="2116" xr:uid="{00000000-0005-0000-0000-0000600E0000}"/>
    <cellStyle name="40% - Accent5 3 2 2 3 2" xfId="2117" xr:uid="{00000000-0005-0000-0000-0000610E0000}"/>
    <cellStyle name="40% - Accent5 3 2 2 3 3" xfId="2118" xr:uid="{00000000-0005-0000-0000-0000620E0000}"/>
    <cellStyle name="40% - Accent5 3 2 2 4" xfId="2119" xr:uid="{00000000-0005-0000-0000-0000630E0000}"/>
    <cellStyle name="40% - Accent5 3 2 2 4 2" xfId="2120" xr:uid="{00000000-0005-0000-0000-0000640E0000}"/>
    <cellStyle name="40% - Accent5 3 2 2 5" xfId="2121" xr:uid="{00000000-0005-0000-0000-0000650E0000}"/>
    <cellStyle name="40% - Accent5 3 2 2 6" xfId="2122" xr:uid="{00000000-0005-0000-0000-0000660E0000}"/>
    <cellStyle name="40% - Accent5 3 2 2 7" xfId="20926" xr:uid="{00000000-0005-0000-0000-0000670E0000}"/>
    <cellStyle name="40% - Accent5 3 2 3" xfId="2123" xr:uid="{00000000-0005-0000-0000-0000680E0000}"/>
    <cellStyle name="40% - Accent5 3 2 3 2" xfId="2124" xr:uid="{00000000-0005-0000-0000-0000690E0000}"/>
    <cellStyle name="40% - Accent5 3 2 3 2 2" xfId="2125" xr:uid="{00000000-0005-0000-0000-00006A0E0000}"/>
    <cellStyle name="40% - Accent5 3 2 3 2 2 2" xfId="2126" xr:uid="{00000000-0005-0000-0000-00006B0E0000}"/>
    <cellStyle name="40% - Accent5 3 2 3 2 2 3" xfId="2127" xr:uid="{00000000-0005-0000-0000-00006C0E0000}"/>
    <cellStyle name="40% - Accent5 3 2 3 2 3" xfId="2128" xr:uid="{00000000-0005-0000-0000-00006D0E0000}"/>
    <cellStyle name="40% - Accent5 3 2 3 2 4" xfId="2129" xr:uid="{00000000-0005-0000-0000-00006E0E0000}"/>
    <cellStyle name="40% - Accent5 3 2 3 3" xfId="2130" xr:uid="{00000000-0005-0000-0000-00006F0E0000}"/>
    <cellStyle name="40% - Accent5 3 2 3 3 2" xfId="2131" xr:uid="{00000000-0005-0000-0000-0000700E0000}"/>
    <cellStyle name="40% - Accent5 3 2 3 3 3" xfId="2132" xr:uid="{00000000-0005-0000-0000-0000710E0000}"/>
    <cellStyle name="40% - Accent5 3 2 3 4" xfId="2133" xr:uid="{00000000-0005-0000-0000-0000720E0000}"/>
    <cellStyle name="40% - Accent5 3 2 3 4 2" xfId="2134" xr:uid="{00000000-0005-0000-0000-0000730E0000}"/>
    <cellStyle name="40% - Accent5 3 2 3 5" xfId="2135" xr:uid="{00000000-0005-0000-0000-0000740E0000}"/>
    <cellStyle name="40% - Accent5 3 2 3 6" xfId="2136" xr:uid="{00000000-0005-0000-0000-0000750E0000}"/>
    <cellStyle name="40% - Accent5 3 2 3 7" xfId="20927" xr:uid="{00000000-0005-0000-0000-0000760E0000}"/>
    <cellStyle name="40% - Accent5 3 2 4" xfId="2137" xr:uid="{00000000-0005-0000-0000-0000770E0000}"/>
    <cellStyle name="40% - Accent5 3 2 4 2" xfId="2138" xr:uid="{00000000-0005-0000-0000-0000780E0000}"/>
    <cellStyle name="40% - Accent5 3 2 4 2 2" xfId="2139" xr:uid="{00000000-0005-0000-0000-0000790E0000}"/>
    <cellStyle name="40% - Accent5 3 2 4 2 3" xfId="2140" xr:uid="{00000000-0005-0000-0000-00007A0E0000}"/>
    <cellStyle name="40% - Accent5 3 2 4 3" xfId="2141" xr:uid="{00000000-0005-0000-0000-00007B0E0000}"/>
    <cellStyle name="40% - Accent5 3 2 4 4" xfId="2142" xr:uid="{00000000-0005-0000-0000-00007C0E0000}"/>
    <cellStyle name="40% - Accent5 3 2 5" xfId="2143" xr:uid="{00000000-0005-0000-0000-00007D0E0000}"/>
    <cellStyle name="40% - Accent5 3 2 5 2" xfId="2144" xr:uid="{00000000-0005-0000-0000-00007E0E0000}"/>
    <cellStyle name="40% - Accent5 3 2 5 3" xfId="2145" xr:uid="{00000000-0005-0000-0000-00007F0E0000}"/>
    <cellStyle name="40% - Accent5 3 2 6" xfId="2146" xr:uid="{00000000-0005-0000-0000-0000800E0000}"/>
    <cellStyle name="40% - Accent5 3 2 6 2" xfId="2147" xr:uid="{00000000-0005-0000-0000-0000810E0000}"/>
    <cellStyle name="40% - Accent5 3 2 7" xfId="2148" xr:uid="{00000000-0005-0000-0000-0000820E0000}"/>
    <cellStyle name="40% - Accent5 3 2 8" xfId="2149" xr:uid="{00000000-0005-0000-0000-0000830E0000}"/>
    <cellStyle name="40% - Accent5 3 2 9" xfId="20925" xr:uid="{00000000-0005-0000-0000-0000840E0000}"/>
    <cellStyle name="40% - Accent5 3 3" xfId="2150" xr:uid="{00000000-0005-0000-0000-0000850E0000}"/>
    <cellStyle name="40% - Accent5 3 3 10" xfId="39152" xr:uid="{00000000-0005-0000-0000-0000860E0000}"/>
    <cellStyle name="40% - Accent5 3 3 2" xfId="2151" xr:uid="{00000000-0005-0000-0000-0000870E0000}"/>
    <cellStyle name="40% - Accent5 3 3 2 2" xfId="2152" xr:uid="{00000000-0005-0000-0000-0000880E0000}"/>
    <cellStyle name="40% - Accent5 3 3 2 2 2" xfId="2153" xr:uid="{00000000-0005-0000-0000-0000890E0000}"/>
    <cellStyle name="40% - Accent5 3 3 2 2 2 2" xfId="2154" xr:uid="{00000000-0005-0000-0000-00008A0E0000}"/>
    <cellStyle name="40% - Accent5 3 3 2 2 2 3" xfId="2155" xr:uid="{00000000-0005-0000-0000-00008B0E0000}"/>
    <cellStyle name="40% - Accent5 3 3 2 2 3" xfId="2156" xr:uid="{00000000-0005-0000-0000-00008C0E0000}"/>
    <cellStyle name="40% - Accent5 3 3 2 2 4" xfId="2157" xr:uid="{00000000-0005-0000-0000-00008D0E0000}"/>
    <cellStyle name="40% - Accent5 3 3 2 3" xfId="2158" xr:uid="{00000000-0005-0000-0000-00008E0E0000}"/>
    <cellStyle name="40% - Accent5 3 3 2 3 2" xfId="2159" xr:uid="{00000000-0005-0000-0000-00008F0E0000}"/>
    <cellStyle name="40% - Accent5 3 3 2 3 3" xfId="2160" xr:uid="{00000000-0005-0000-0000-0000900E0000}"/>
    <cellStyle name="40% - Accent5 3 3 2 4" xfId="2161" xr:uid="{00000000-0005-0000-0000-0000910E0000}"/>
    <cellStyle name="40% - Accent5 3 3 2 4 2" xfId="2162" xr:uid="{00000000-0005-0000-0000-0000920E0000}"/>
    <cellStyle name="40% - Accent5 3 3 2 5" xfId="2163" xr:uid="{00000000-0005-0000-0000-0000930E0000}"/>
    <cellStyle name="40% - Accent5 3 3 2 6" xfId="2164" xr:uid="{00000000-0005-0000-0000-0000940E0000}"/>
    <cellStyle name="40% - Accent5 3 3 2 7" xfId="20929" xr:uid="{00000000-0005-0000-0000-0000950E0000}"/>
    <cellStyle name="40% - Accent5 3 3 3" xfId="2165" xr:uid="{00000000-0005-0000-0000-0000960E0000}"/>
    <cellStyle name="40% - Accent5 3 3 3 2" xfId="2166" xr:uid="{00000000-0005-0000-0000-0000970E0000}"/>
    <cellStyle name="40% - Accent5 3 3 3 2 2" xfId="2167" xr:uid="{00000000-0005-0000-0000-0000980E0000}"/>
    <cellStyle name="40% - Accent5 3 3 3 2 2 2" xfId="2168" xr:uid="{00000000-0005-0000-0000-0000990E0000}"/>
    <cellStyle name="40% - Accent5 3 3 3 2 2 3" xfId="2169" xr:uid="{00000000-0005-0000-0000-00009A0E0000}"/>
    <cellStyle name="40% - Accent5 3 3 3 2 3" xfId="2170" xr:uid="{00000000-0005-0000-0000-00009B0E0000}"/>
    <cellStyle name="40% - Accent5 3 3 3 2 4" xfId="2171" xr:uid="{00000000-0005-0000-0000-00009C0E0000}"/>
    <cellStyle name="40% - Accent5 3 3 3 3" xfId="2172" xr:uid="{00000000-0005-0000-0000-00009D0E0000}"/>
    <cellStyle name="40% - Accent5 3 3 3 3 2" xfId="2173" xr:uid="{00000000-0005-0000-0000-00009E0E0000}"/>
    <cellStyle name="40% - Accent5 3 3 3 3 3" xfId="2174" xr:uid="{00000000-0005-0000-0000-00009F0E0000}"/>
    <cellStyle name="40% - Accent5 3 3 3 4" xfId="2175" xr:uid="{00000000-0005-0000-0000-0000A00E0000}"/>
    <cellStyle name="40% - Accent5 3 3 3 4 2" xfId="2176" xr:uid="{00000000-0005-0000-0000-0000A10E0000}"/>
    <cellStyle name="40% - Accent5 3 3 3 5" xfId="2177" xr:uid="{00000000-0005-0000-0000-0000A20E0000}"/>
    <cellStyle name="40% - Accent5 3 3 3 6" xfId="2178" xr:uid="{00000000-0005-0000-0000-0000A30E0000}"/>
    <cellStyle name="40% - Accent5 3 3 3 7" xfId="20930" xr:uid="{00000000-0005-0000-0000-0000A40E0000}"/>
    <cellStyle name="40% - Accent5 3 3 4" xfId="2179" xr:uid="{00000000-0005-0000-0000-0000A50E0000}"/>
    <cellStyle name="40% - Accent5 3 3 4 2" xfId="2180" xr:uid="{00000000-0005-0000-0000-0000A60E0000}"/>
    <cellStyle name="40% - Accent5 3 3 4 2 2" xfId="2181" xr:uid="{00000000-0005-0000-0000-0000A70E0000}"/>
    <cellStyle name="40% - Accent5 3 3 4 2 3" xfId="2182" xr:uid="{00000000-0005-0000-0000-0000A80E0000}"/>
    <cellStyle name="40% - Accent5 3 3 4 3" xfId="2183" xr:uid="{00000000-0005-0000-0000-0000A90E0000}"/>
    <cellStyle name="40% - Accent5 3 3 4 4" xfId="2184" xr:uid="{00000000-0005-0000-0000-0000AA0E0000}"/>
    <cellStyle name="40% - Accent5 3 3 5" xfId="2185" xr:uid="{00000000-0005-0000-0000-0000AB0E0000}"/>
    <cellStyle name="40% - Accent5 3 3 5 2" xfId="2186" xr:uid="{00000000-0005-0000-0000-0000AC0E0000}"/>
    <cellStyle name="40% - Accent5 3 3 5 3" xfId="2187" xr:uid="{00000000-0005-0000-0000-0000AD0E0000}"/>
    <cellStyle name="40% - Accent5 3 3 6" xfId="2188" xr:uid="{00000000-0005-0000-0000-0000AE0E0000}"/>
    <cellStyle name="40% - Accent5 3 3 6 2" xfId="2189" xr:uid="{00000000-0005-0000-0000-0000AF0E0000}"/>
    <cellStyle name="40% - Accent5 3 3 7" xfId="2190" xr:uid="{00000000-0005-0000-0000-0000B00E0000}"/>
    <cellStyle name="40% - Accent5 3 3 8" xfId="2191" xr:uid="{00000000-0005-0000-0000-0000B10E0000}"/>
    <cellStyle name="40% - Accent5 3 3 9" xfId="20928" xr:uid="{00000000-0005-0000-0000-0000B20E0000}"/>
    <cellStyle name="40% - Accent5 3 4" xfId="20931" xr:uid="{00000000-0005-0000-0000-0000B30E0000}"/>
    <cellStyle name="40% - Accent5 3 5" xfId="20932" xr:uid="{00000000-0005-0000-0000-0000B40E0000}"/>
    <cellStyle name="40% - Accent5 3 6" xfId="20933" xr:uid="{00000000-0005-0000-0000-0000B50E0000}"/>
    <cellStyle name="40% - Accent5 3 7" xfId="20924" xr:uid="{00000000-0005-0000-0000-0000B60E0000}"/>
    <cellStyle name="40% - Accent5 3 8" xfId="38971" xr:uid="{00000000-0005-0000-0000-0000B70E0000}"/>
    <cellStyle name="40% - Accent5 3_FLUX TEMPLATE - SAMPLE 5210 1720000_Rents Receivable (2)" xfId="2192" xr:uid="{00000000-0005-0000-0000-0000B80E0000}"/>
    <cellStyle name="40% - Accent5 30" xfId="20934" xr:uid="{00000000-0005-0000-0000-0000B90E0000}"/>
    <cellStyle name="40% - Accent5 30 2" xfId="38972" xr:uid="{00000000-0005-0000-0000-0000BA0E0000}"/>
    <cellStyle name="40% - Accent5 31" xfId="20935" xr:uid="{00000000-0005-0000-0000-0000BB0E0000}"/>
    <cellStyle name="40% - Accent5 31 2" xfId="38973" xr:uid="{00000000-0005-0000-0000-0000BC0E0000}"/>
    <cellStyle name="40% - Accent5 32" xfId="40487" xr:uid="{00000000-0005-0000-0000-0000BD0E0000}"/>
    <cellStyle name="40% - Accent5 4" xfId="2193" xr:uid="{00000000-0005-0000-0000-0000BE0E0000}"/>
    <cellStyle name="40% - Accent5 4 2" xfId="2194" xr:uid="{00000000-0005-0000-0000-0000BF0E0000}"/>
    <cellStyle name="40% - Accent5 4 2 2" xfId="20937" xr:uid="{00000000-0005-0000-0000-0000C00E0000}"/>
    <cellStyle name="40% - Accent5 4 2 3" xfId="20938" xr:uid="{00000000-0005-0000-0000-0000C10E0000}"/>
    <cellStyle name="40% - Accent5 4 2 4" xfId="20936" xr:uid="{00000000-0005-0000-0000-0000C20E0000}"/>
    <cellStyle name="40% - Accent5 4 3" xfId="2195" xr:uid="{00000000-0005-0000-0000-0000C30E0000}"/>
    <cellStyle name="40% - Accent5 4 3 2" xfId="2196" xr:uid="{00000000-0005-0000-0000-0000C40E0000}"/>
    <cellStyle name="40% - Accent5 4 3 2 2" xfId="2197" xr:uid="{00000000-0005-0000-0000-0000C50E0000}"/>
    <cellStyle name="40% - Accent5 4 3 2 2 2" xfId="2198" xr:uid="{00000000-0005-0000-0000-0000C60E0000}"/>
    <cellStyle name="40% - Accent5 4 3 2 2 2 2" xfId="2199" xr:uid="{00000000-0005-0000-0000-0000C70E0000}"/>
    <cellStyle name="40% - Accent5 4 3 2 2 2 3" xfId="2200" xr:uid="{00000000-0005-0000-0000-0000C80E0000}"/>
    <cellStyle name="40% - Accent5 4 3 2 2 3" xfId="2201" xr:uid="{00000000-0005-0000-0000-0000C90E0000}"/>
    <cellStyle name="40% - Accent5 4 3 2 2 4" xfId="2202" xr:uid="{00000000-0005-0000-0000-0000CA0E0000}"/>
    <cellStyle name="40% - Accent5 4 3 2 3" xfId="2203" xr:uid="{00000000-0005-0000-0000-0000CB0E0000}"/>
    <cellStyle name="40% - Accent5 4 3 2 3 2" xfId="2204" xr:uid="{00000000-0005-0000-0000-0000CC0E0000}"/>
    <cellStyle name="40% - Accent5 4 3 2 3 3" xfId="2205" xr:uid="{00000000-0005-0000-0000-0000CD0E0000}"/>
    <cellStyle name="40% - Accent5 4 3 2 4" xfId="2206" xr:uid="{00000000-0005-0000-0000-0000CE0E0000}"/>
    <cellStyle name="40% - Accent5 4 3 2 4 2" xfId="2207" xr:uid="{00000000-0005-0000-0000-0000CF0E0000}"/>
    <cellStyle name="40% - Accent5 4 3 2 5" xfId="2208" xr:uid="{00000000-0005-0000-0000-0000D00E0000}"/>
    <cellStyle name="40% - Accent5 4 3 2 6" xfId="2209" xr:uid="{00000000-0005-0000-0000-0000D10E0000}"/>
    <cellStyle name="40% - Accent5 4 3 2 7" xfId="20940" xr:uid="{00000000-0005-0000-0000-0000D20E0000}"/>
    <cellStyle name="40% - Accent5 4 3 3" xfId="2210" xr:uid="{00000000-0005-0000-0000-0000D30E0000}"/>
    <cellStyle name="40% - Accent5 4 3 3 2" xfId="2211" xr:uid="{00000000-0005-0000-0000-0000D40E0000}"/>
    <cellStyle name="40% - Accent5 4 3 3 2 2" xfId="2212" xr:uid="{00000000-0005-0000-0000-0000D50E0000}"/>
    <cellStyle name="40% - Accent5 4 3 3 2 2 2" xfId="2213" xr:uid="{00000000-0005-0000-0000-0000D60E0000}"/>
    <cellStyle name="40% - Accent5 4 3 3 2 2 3" xfId="2214" xr:uid="{00000000-0005-0000-0000-0000D70E0000}"/>
    <cellStyle name="40% - Accent5 4 3 3 2 3" xfId="2215" xr:uid="{00000000-0005-0000-0000-0000D80E0000}"/>
    <cellStyle name="40% - Accent5 4 3 3 2 4" xfId="2216" xr:uid="{00000000-0005-0000-0000-0000D90E0000}"/>
    <cellStyle name="40% - Accent5 4 3 3 3" xfId="2217" xr:uid="{00000000-0005-0000-0000-0000DA0E0000}"/>
    <cellStyle name="40% - Accent5 4 3 3 3 2" xfId="2218" xr:uid="{00000000-0005-0000-0000-0000DB0E0000}"/>
    <cellStyle name="40% - Accent5 4 3 3 3 3" xfId="2219" xr:uid="{00000000-0005-0000-0000-0000DC0E0000}"/>
    <cellStyle name="40% - Accent5 4 3 3 4" xfId="2220" xr:uid="{00000000-0005-0000-0000-0000DD0E0000}"/>
    <cellStyle name="40% - Accent5 4 3 3 4 2" xfId="2221" xr:uid="{00000000-0005-0000-0000-0000DE0E0000}"/>
    <cellStyle name="40% - Accent5 4 3 3 5" xfId="2222" xr:uid="{00000000-0005-0000-0000-0000DF0E0000}"/>
    <cellStyle name="40% - Accent5 4 3 3 6" xfId="2223" xr:uid="{00000000-0005-0000-0000-0000E00E0000}"/>
    <cellStyle name="40% - Accent5 4 3 3 7" xfId="20941" xr:uid="{00000000-0005-0000-0000-0000E10E0000}"/>
    <cellStyle name="40% - Accent5 4 3 4" xfId="2224" xr:uid="{00000000-0005-0000-0000-0000E20E0000}"/>
    <cellStyle name="40% - Accent5 4 3 4 2" xfId="2225" xr:uid="{00000000-0005-0000-0000-0000E30E0000}"/>
    <cellStyle name="40% - Accent5 4 3 4 2 2" xfId="2226" xr:uid="{00000000-0005-0000-0000-0000E40E0000}"/>
    <cellStyle name="40% - Accent5 4 3 4 2 3" xfId="2227" xr:uid="{00000000-0005-0000-0000-0000E50E0000}"/>
    <cellStyle name="40% - Accent5 4 3 4 3" xfId="2228" xr:uid="{00000000-0005-0000-0000-0000E60E0000}"/>
    <cellStyle name="40% - Accent5 4 3 4 4" xfId="2229" xr:uid="{00000000-0005-0000-0000-0000E70E0000}"/>
    <cellStyle name="40% - Accent5 4 3 5" xfId="2230" xr:uid="{00000000-0005-0000-0000-0000E80E0000}"/>
    <cellStyle name="40% - Accent5 4 3 5 2" xfId="2231" xr:uid="{00000000-0005-0000-0000-0000E90E0000}"/>
    <cellStyle name="40% - Accent5 4 3 5 3" xfId="2232" xr:uid="{00000000-0005-0000-0000-0000EA0E0000}"/>
    <cellStyle name="40% - Accent5 4 3 6" xfId="2233" xr:uid="{00000000-0005-0000-0000-0000EB0E0000}"/>
    <cellStyle name="40% - Accent5 4 3 6 2" xfId="2234" xr:uid="{00000000-0005-0000-0000-0000EC0E0000}"/>
    <cellStyle name="40% - Accent5 4 3 7" xfId="2235" xr:uid="{00000000-0005-0000-0000-0000ED0E0000}"/>
    <cellStyle name="40% - Accent5 4 3 8" xfId="2236" xr:uid="{00000000-0005-0000-0000-0000EE0E0000}"/>
    <cellStyle name="40% - Accent5 4 3 9" xfId="20939" xr:uid="{00000000-0005-0000-0000-0000EF0E0000}"/>
    <cellStyle name="40% - Accent5 4 4" xfId="17990" xr:uid="{00000000-0005-0000-0000-0000F00E0000}"/>
    <cellStyle name="40% - Accent5 4 5" xfId="20942" xr:uid="{00000000-0005-0000-0000-0000F10E0000}"/>
    <cellStyle name="40% - Accent5 4 6" xfId="20943" xr:uid="{00000000-0005-0000-0000-0000F20E0000}"/>
    <cellStyle name="40% - Accent5 4 7" xfId="20944" xr:uid="{00000000-0005-0000-0000-0000F30E0000}"/>
    <cellStyle name="40% - Accent5 4 7 2" xfId="38974" xr:uid="{00000000-0005-0000-0000-0000F40E0000}"/>
    <cellStyle name="40% - Accent5 4_FLUX TEMPLATE - SAMPLE 5210 1720000_Rents Receivable (2)" xfId="2237" xr:uid="{00000000-0005-0000-0000-0000F50E0000}"/>
    <cellStyle name="40% - Accent5 5" xfId="2238" xr:uid="{00000000-0005-0000-0000-0000F60E0000}"/>
    <cellStyle name="40% - Accent5 5 2" xfId="2239" xr:uid="{00000000-0005-0000-0000-0000F70E0000}"/>
    <cellStyle name="40% - Accent5 5 2 2" xfId="20947" xr:uid="{00000000-0005-0000-0000-0000F80E0000}"/>
    <cellStyle name="40% - Accent5 5 2 3" xfId="20948" xr:uid="{00000000-0005-0000-0000-0000F90E0000}"/>
    <cellStyle name="40% - Accent5 5 2 4" xfId="20946" xr:uid="{00000000-0005-0000-0000-0000FA0E0000}"/>
    <cellStyle name="40% - Accent5 5 3" xfId="2240" xr:uid="{00000000-0005-0000-0000-0000FB0E0000}"/>
    <cellStyle name="40% - Accent5 5 3 2" xfId="2241" xr:uid="{00000000-0005-0000-0000-0000FC0E0000}"/>
    <cellStyle name="40% - Accent5 5 3 2 2" xfId="2242" xr:uid="{00000000-0005-0000-0000-0000FD0E0000}"/>
    <cellStyle name="40% - Accent5 5 3 2 2 2" xfId="2243" xr:uid="{00000000-0005-0000-0000-0000FE0E0000}"/>
    <cellStyle name="40% - Accent5 5 3 2 2 2 2" xfId="2244" xr:uid="{00000000-0005-0000-0000-0000FF0E0000}"/>
    <cellStyle name="40% - Accent5 5 3 2 2 2 3" xfId="2245" xr:uid="{00000000-0005-0000-0000-0000000F0000}"/>
    <cellStyle name="40% - Accent5 5 3 2 2 3" xfId="2246" xr:uid="{00000000-0005-0000-0000-0000010F0000}"/>
    <cellStyle name="40% - Accent5 5 3 2 2 4" xfId="2247" xr:uid="{00000000-0005-0000-0000-0000020F0000}"/>
    <cellStyle name="40% - Accent5 5 3 2 3" xfId="2248" xr:uid="{00000000-0005-0000-0000-0000030F0000}"/>
    <cellStyle name="40% - Accent5 5 3 2 3 2" xfId="2249" xr:uid="{00000000-0005-0000-0000-0000040F0000}"/>
    <cellStyle name="40% - Accent5 5 3 2 3 3" xfId="2250" xr:uid="{00000000-0005-0000-0000-0000050F0000}"/>
    <cellStyle name="40% - Accent5 5 3 2 4" xfId="2251" xr:uid="{00000000-0005-0000-0000-0000060F0000}"/>
    <cellStyle name="40% - Accent5 5 3 2 4 2" xfId="2252" xr:uid="{00000000-0005-0000-0000-0000070F0000}"/>
    <cellStyle name="40% - Accent5 5 3 2 5" xfId="2253" xr:uid="{00000000-0005-0000-0000-0000080F0000}"/>
    <cellStyle name="40% - Accent5 5 3 2 6" xfId="2254" xr:uid="{00000000-0005-0000-0000-0000090F0000}"/>
    <cellStyle name="40% - Accent5 5 3 2 7" xfId="20950" xr:uid="{00000000-0005-0000-0000-00000A0F0000}"/>
    <cellStyle name="40% - Accent5 5 3 3" xfId="2255" xr:uid="{00000000-0005-0000-0000-00000B0F0000}"/>
    <cellStyle name="40% - Accent5 5 3 3 2" xfId="2256" xr:uid="{00000000-0005-0000-0000-00000C0F0000}"/>
    <cellStyle name="40% - Accent5 5 3 3 2 2" xfId="2257" xr:uid="{00000000-0005-0000-0000-00000D0F0000}"/>
    <cellStyle name="40% - Accent5 5 3 3 2 2 2" xfId="2258" xr:uid="{00000000-0005-0000-0000-00000E0F0000}"/>
    <cellStyle name="40% - Accent5 5 3 3 2 2 3" xfId="2259" xr:uid="{00000000-0005-0000-0000-00000F0F0000}"/>
    <cellStyle name="40% - Accent5 5 3 3 2 3" xfId="2260" xr:uid="{00000000-0005-0000-0000-0000100F0000}"/>
    <cellStyle name="40% - Accent5 5 3 3 2 4" xfId="2261" xr:uid="{00000000-0005-0000-0000-0000110F0000}"/>
    <cellStyle name="40% - Accent5 5 3 3 3" xfId="2262" xr:uid="{00000000-0005-0000-0000-0000120F0000}"/>
    <cellStyle name="40% - Accent5 5 3 3 3 2" xfId="2263" xr:uid="{00000000-0005-0000-0000-0000130F0000}"/>
    <cellStyle name="40% - Accent5 5 3 3 3 3" xfId="2264" xr:uid="{00000000-0005-0000-0000-0000140F0000}"/>
    <cellStyle name="40% - Accent5 5 3 3 4" xfId="2265" xr:uid="{00000000-0005-0000-0000-0000150F0000}"/>
    <cellStyle name="40% - Accent5 5 3 3 4 2" xfId="2266" xr:uid="{00000000-0005-0000-0000-0000160F0000}"/>
    <cellStyle name="40% - Accent5 5 3 3 5" xfId="2267" xr:uid="{00000000-0005-0000-0000-0000170F0000}"/>
    <cellStyle name="40% - Accent5 5 3 3 6" xfId="2268" xr:uid="{00000000-0005-0000-0000-0000180F0000}"/>
    <cellStyle name="40% - Accent5 5 3 3 7" xfId="20951" xr:uid="{00000000-0005-0000-0000-0000190F0000}"/>
    <cellStyle name="40% - Accent5 5 3 4" xfId="2269" xr:uid="{00000000-0005-0000-0000-00001A0F0000}"/>
    <cellStyle name="40% - Accent5 5 3 4 2" xfId="2270" xr:uid="{00000000-0005-0000-0000-00001B0F0000}"/>
    <cellStyle name="40% - Accent5 5 3 4 2 2" xfId="2271" xr:uid="{00000000-0005-0000-0000-00001C0F0000}"/>
    <cellStyle name="40% - Accent5 5 3 4 2 3" xfId="2272" xr:uid="{00000000-0005-0000-0000-00001D0F0000}"/>
    <cellStyle name="40% - Accent5 5 3 4 3" xfId="2273" xr:uid="{00000000-0005-0000-0000-00001E0F0000}"/>
    <cellStyle name="40% - Accent5 5 3 4 4" xfId="2274" xr:uid="{00000000-0005-0000-0000-00001F0F0000}"/>
    <cellStyle name="40% - Accent5 5 3 5" xfId="2275" xr:uid="{00000000-0005-0000-0000-0000200F0000}"/>
    <cellStyle name="40% - Accent5 5 3 5 2" xfId="2276" xr:uid="{00000000-0005-0000-0000-0000210F0000}"/>
    <cellStyle name="40% - Accent5 5 3 5 3" xfId="2277" xr:uid="{00000000-0005-0000-0000-0000220F0000}"/>
    <cellStyle name="40% - Accent5 5 3 6" xfId="2278" xr:uid="{00000000-0005-0000-0000-0000230F0000}"/>
    <cellStyle name="40% - Accent5 5 3 6 2" xfId="2279" xr:uid="{00000000-0005-0000-0000-0000240F0000}"/>
    <cellStyle name="40% - Accent5 5 3 7" xfId="2280" xr:uid="{00000000-0005-0000-0000-0000250F0000}"/>
    <cellStyle name="40% - Accent5 5 3 8" xfId="2281" xr:uid="{00000000-0005-0000-0000-0000260F0000}"/>
    <cellStyle name="40% - Accent5 5 3 9" xfId="20949" xr:uid="{00000000-0005-0000-0000-0000270F0000}"/>
    <cellStyle name="40% - Accent5 5 4" xfId="17991" xr:uid="{00000000-0005-0000-0000-0000280F0000}"/>
    <cellStyle name="40% - Accent5 5 5" xfId="20952" xr:uid="{00000000-0005-0000-0000-0000290F0000}"/>
    <cellStyle name="40% - Accent5 5 6" xfId="20953" xr:uid="{00000000-0005-0000-0000-00002A0F0000}"/>
    <cellStyle name="40% - Accent5 5 7" xfId="20945" xr:uid="{00000000-0005-0000-0000-00002B0F0000}"/>
    <cellStyle name="40% - Accent5 5_FLUX TEMPLATE - SAMPLE 5210 1720000_Rents Receivable (2)" xfId="2282" xr:uid="{00000000-0005-0000-0000-00002C0F0000}"/>
    <cellStyle name="40% - Accent5 6" xfId="2283" xr:uid="{00000000-0005-0000-0000-00002D0F0000}"/>
    <cellStyle name="40% - Accent5 6 2" xfId="20954" xr:uid="{00000000-0005-0000-0000-00002E0F0000}"/>
    <cellStyle name="40% - Accent5 6 2 2" xfId="20955" xr:uid="{00000000-0005-0000-0000-00002F0F0000}"/>
    <cellStyle name="40% - Accent5 6 2 3" xfId="20956" xr:uid="{00000000-0005-0000-0000-0000300F0000}"/>
    <cellStyle name="40% - Accent5 6 3" xfId="20957" xr:uid="{00000000-0005-0000-0000-0000310F0000}"/>
    <cellStyle name="40% - Accent5 6 3 2" xfId="20958" xr:uid="{00000000-0005-0000-0000-0000320F0000}"/>
    <cellStyle name="40% - Accent5 6 3 3" xfId="20959" xr:uid="{00000000-0005-0000-0000-0000330F0000}"/>
    <cellStyle name="40% - Accent5 6 4" xfId="20960" xr:uid="{00000000-0005-0000-0000-0000340F0000}"/>
    <cellStyle name="40% - Accent5 6 5" xfId="20961" xr:uid="{00000000-0005-0000-0000-0000350F0000}"/>
    <cellStyle name="40% - Accent5 6 6" xfId="20962" xr:uid="{00000000-0005-0000-0000-0000360F0000}"/>
    <cellStyle name="40% - Accent5 6_Income Statement " xfId="20963" xr:uid="{00000000-0005-0000-0000-0000370F0000}"/>
    <cellStyle name="40% - Accent5 7" xfId="2284" xr:uid="{00000000-0005-0000-0000-0000380F0000}"/>
    <cellStyle name="40% - Accent5 7 2" xfId="2285" xr:uid="{00000000-0005-0000-0000-0000390F0000}"/>
    <cellStyle name="40% - Accent5 7 2 2" xfId="2286" xr:uid="{00000000-0005-0000-0000-00003A0F0000}"/>
    <cellStyle name="40% - Accent5 7 2 2 2" xfId="2287" xr:uid="{00000000-0005-0000-0000-00003B0F0000}"/>
    <cellStyle name="40% - Accent5 7 2 2 2 2" xfId="2288" xr:uid="{00000000-0005-0000-0000-00003C0F0000}"/>
    <cellStyle name="40% - Accent5 7 2 2 2 3" xfId="2289" xr:uid="{00000000-0005-0000-0000-00003D0F0000}"/>
    <cellStyle name="40% - Accent5 7 2 2 3" xfId="2290" xr:uid="{00000000-0005-0000-0000-00003E0F0000}"/>
    <cellStyle name="40% - Accent5 7 2 2 4" xfId="2291" xr:uid="{00000000-0005-0000-0000-00003F0F0000}"/>
    <cellStyle name="40% - Accent5 7 2 2 5" xfId="20965" xr:uid="{00000000-0005-0000-0000-0000400F0000}"/>
    <cellStyle name="40% - Accent5 7 2 3" xfId="2292" xr:uid="{00000000-0005-0000-0000-0000410F0000}"/>
    <cellStyle name="40% - Accent5 7 2 3 2" xfId="2293" xr:uid="{00000000-0005-0000-0000-0000420F0000}"/>
    <cellStyle name="40% - Accent5 7 2 3 3" xfId="2294" xr:uid="{00000000-0005-0000-0000-0000430F0000}"/>
    <cellStyle name="40% - Accent5 7 2 3 4" xfId="20966" xr:uid="{00000000-0005-0000-0000-0000440F0000}"/>
    <cellStyle name="40% - Accent5 7 2 4" xfId="2295" xr:uid="{00000000-0005-0000-0000-0000450F0000}"/>
    <cellStyle name="40% - Accent5 7 2 4 2" xfId="2296" xr:uid="{00000000-0005-0000-0000-0000460F0000}"/>
    <cellStyle name="40% - Accent5 7 2 5" xfId="2297" xr:uid="{00000000-0005-0000-0000-0000470F0000}"/>
    <cellStyle name="40% - Accent5 7 2 6" xfId="2298" xr:uid="{00000000-0005-0000-0000-0000480F0000}"/>
    <cellStyle name="40% - Accent5 7 2 7" xfId="20964" xr:uid="{00000000-0005-0000-0000-0000490F0000}"/>
    <cellStyle name="40% - Accent5 7 3" xfId="2299" xr:uid="{00000000-0005-0000-0000-00004A0F0000}"/>
    <cellStyle name="40% - Accent5 7 3 2" xfId="2300" xr:uid="{00000000-0005-0000-0000-00004B0F0000}"/>
    <cellStyle name="40% - Accent5 7 3 2 2" xfId="2301" xr:uid="{00000000-0005-0000-0000-00004C0F0000}"/>
    <cellStyle name="40% - Accent5 7 3 2 2 2" xfId="2302" xr:uid="{00000000-0005-0000-0000-00004D0F0000}"/>
    <cellStyle name="40% - Accent5 7 3 2 2 3" xfId="2303" xr:uid="{00000000-0005-0000-0000-00004E0F0000}"/>
    <cellStyle name="40% - Accent5 7 3 2 3" xfId="2304" xr:uid="{00000000-0005-0000-0000-00004F0F0000}"/>
    <cellStyle name="40% - Accent5 7 3 2 4" xfId="2305" xr:uid="{00000000-0005-0000-0000-0000500F0000}"/>
    <cellStyle name="40% - Accent5 7 3 2 5" xfId="20968" xr:uid="{00000000-0005-0000-0000-0000510F0000}"/>
    <cellStyle name="40% - Accent5 7 3 3" xfId="2306" xr:uid="{00000000-0005-0000-0000-0000520F0000}"/>
    <cellStyle name="40% - Accent5 7 3 3 2" xfId="2307" xr:uid="{00000000-0005-0000-0000-0000530F0000}"/>
    <cellStyle name="40% - Accent5 7 3 3 3" xfId="2308" xr:uid="{00000000-0005-0000-0000-0000540F0000}"/>
    <cellStyle name="40% - Accent5 7 3 3 4" xfId="20969" xr:uid="{00000000-0005-0000-0000-0000550F0000}"/>
    <cellStyle name="40% - Accent5 7 3 4" xfId="2309" xr:uid="{00000000-0005-0000-0000-0000560F0000}"/>
    <cellStyle name="40% - Accent5 7 3 4 2" xfId="2310" xr:uid="{00000000-0005-0000-0000-0000570F0000}"/>
    <cellStyle name="40% - Accent5 7 3 5" xfId="2311" xr:uid="{00000000-0005-0000-0000-0000580F0000}"/>
    <cellStyle name="40% - Accent5 7 3 6" xfId="2312" xr:uid="{00000000-0005-0000-0000-0000590F0000}"/>
    <cellStyle name="40% - Accent5 7 3 7" xfId="20967" xr:uid="{00000000-0005-0000-0000-00005A0F0000}"/>
    <cellStyle name="40% - Accent5 7 4" xfId="2313" xr:uid="{00000000-0005-0000-0000-00005B0F0000}"/>
    <cellStyle name="40% - Accent5 7 4 2" xfId="2314" xr:uid="{00000000-0005-0000-0000-00005C0F0000}"/>
    <cellStyle name="40% - Accent5 7 4 2 2" xfId="2315" xr:uid="{00000000-0005-0000-0000-00005D0F0000}"/>
    <cellStyle name="40% - Accent5 7 4 2 3" xfId="2316" xr:uid="{00000000-0005-0000-0000-00005E0F0000}"/>
    <cellStyle name="40% - Accent5 7 4 3" xfId="2317" xr:uid="{00000000-0005-0000-0000-00005F0F0000}"/>
    <cellStyle name="40% - Accent5 7 4 4" xfId="2318" xr:uid="{00000000-0005-0000-0000-0000600F0000}"/>
    <cellStyle name="40% - Accent5 7 4 5" xfId="20970" xr:uid="{00000000-0005-0000-0000-0000610F0000}"/>
    <cellStyle name="40% - Accent5 7 5" xfId="2319" xr:uid="{00000000-0005-0000-0000-0000620F0000}"/>
    <cellStyle name="40% - Accent5 7 5 2" xfId="2320" xr:uid="{00000000-0005-0000-0000-0000630F0000}"/>
    <cellStyle name="40% - Accent5 7 5 3" xfId="2321" xr:uid="{00000000-0005-0000-0000-0000640F0000}"/>
    <cellStyle name="40% - Accent5 7 5 4" xfId="20971" xr:uid="{00000000-0005-0000-0000-0000650F0000}"/>
    <cellStyle name="40% - Accent5 7 6" xfId="2322" xr:uid="{00000000-0005-0000-0000-0000660F0000}"/>
    <cellStyle name="40% - Accent5 7 6 2" xfId="2323" xr:uid="{00000000-0005-0000-0000-0000670F0000}"/>
    <cellStyle name="40% - Accent5 7 6 3" xfId="20972" xr:uid="{00000000-0005-0000-0000-0000680F0000}"/>
    <cellStyle name="40% - Accent5 7 7" xfId="2324" xr:uid="{00000000-0005-0000-0000-0000690F0000}"/>
    <cellStyle name="40% - Accent5 7 8" xfId="2325" xr:uid="{00000000-0005-0000-0000-00006A0F0000}"/>
    <cellStyle name="40% - Accent5 7 9" xfId="17992" xr:uid="{00000000-0005-0000-0000-00006B0F0000}"/>
    <cellStyle name="40% - Accent5 7_Income Statement " xfId="20973" xr:uid="{00000000-0005-0000-0000-00006C0F0000}"/>
    <cellStyle name="40% - Accent5 8" xfId="17993" xr:uid="{00000000-0005-0000-0000-00006D0F0000}"/>
    <cellStyle name="40% - Accent5 8 2" xfId="20974" xr:uid="{00000000-0005-0000-0000-00006E0F0000}"/>
    <cellStyle name="40% - Accent5 8 2 2" xfId="20975" xr:uid="{00000000-0005-0000-0000-00006F0F0000}"/>
    <cellStyle name="40% - Accent5 8 2 3" xfId="20976" xr:uid="{00000000-0005-0000-0000-0000700F0000}"/>
    <cellStyle name="40% - Accent5 8 3" xfId="20977" xr:uid="{00000000-0005-0000-0000-0000710F0000}"/>
    <cellStyle name="40% - Accent5 8 3 2" xfId="20978" xr:uid="{00000000-0005-0000-0000-0000720F0000}"/>
    <cellStyle name="40% - Accent5 8 3 3" xfId="20979" xr:uid="{00000000-0005-0000-0000-0000730F0000}"/>
    <cellStyle name="40% - Accent5 8 4" xfId="20980" xr:uid="{00000000-0005-0000-0000-0000740F0000}"/>
    <cellStyle name="40% - Accent5 8 5" xfId="20981" xr:uid="{00000000-0005-0000-0000-0000750F0000}"/>
    <cellStyle name="40% - Accent5 8 6" xfId="20982" xr:uid="{00000000-0005-0000-0000-0000760F0000}"/>
    <cellStyle name="40% - Accent5 8_Income Statement " xfId="20983" xr:uid="{00000000-0005-0000-0000-0000770F0000}"/>
    <cellStyle name="40% - Accent5 9" xfId="17994" xr:uid="{00000000-0005-0000-0000-0000780F0000}"/>
    <cellStyle name="40% - Accent5 9 2" xfId="20984" xr:uid="{00000000-0005-0000-0000-0000790F0000}"/>
    <cellStyle name="40% - Accent5 9 2 2" xfId="20985" xr:uid="{00000000-0005-0000-0000-00007A0F0000}"/>
    <cellStyle name="40% - Accent5 9 2 3" xfId="20986" xr:uid="{00000000-0005-0000-0000-00007B0F0000}"/>
    <cellStyle name="40% - Accent5 9 3" xfId="20987" xr:uid="{00000000-0005-0000-0000-00007C0F0000}"/>
    <cellStyle name="40% - Accent5 9 3 2" xfId="20988" xr:uid="{00000000-0005-0000-0000-00007D0F0000}"/>
    <cellStyle name="40% - Accent5 9 3 3" xfId="20989" xr:uid="{00000000-0005-0000-0000-00007E0F0000}"/>
    <cellStyle name="40% - Accent5 9 4" xfId="20990" xr:uid="{00000000-0005-0000-0000-00007F0F0000}"/>
    <cellStyle name="40% - Accent5 9 5" xfId="20991" xr:uid="{00000000-0005-0000-0000-0000800F0000}"/>
    <cellStyle name="40% - Accent5 9 6" xfId="20992" xr:uid="{00000000-0005-0000-0000-0000810F0000}"/>
    <cellStyle name="40% - Accent5 9_Income Statement " xfId="20993" xr:uid="{00000000-0005-0000-0000-0000820F0000}"/>
    <cellStyle name="40% - Accent6" xfId="39043" builtinId="51" customBuiltin="1"/>
    <cellStyle name="40% - Accent6 10" xfId="17995" xr:uid="{00000000-0005-0000-0000-0000840F0000}"/>
    <cellStyle name="40% - Accent6 10 2" xfId="20994" xr:uid="{00000000-0005-0000-0000-0000850F0000}"/>
    <cellStyle name="40% - Accent6 10 2 2" xfId="20995" xr:uid="{00000000-0005-0000-0000-0000860F0000}"/>
    <cellStyle name="40% - Accent6 10 2 3" xfId="20996" xr:uid="{00000000-0005-0000-0000-0000870F0000}"/>
    <cellStyle name="40% - Accent6 10 3" xfId="20997" xr:uid="{00000000-0005-0000-0000-0000880F0000}"/>
    <cellStyle name="40% - Accent6 10 3 2" xfId="20998" xr:uid="{00000000-0005-0000-0000-0000890F0000}"/>
    <cellStyle name="40% - Accent6 10 3 3" xfId="20999" xr:uid="{00000000-0005-0000-0000-00008A0F0000}"/>
    <cellStyle name="40% - Accent6 10 4" xfId="21000" xr:uid="{00000000-0005-0000-0000-00008B0F0000}"/>
    <cellStyle name="40% - Accent6 10 5" xfId="21001" xr:uid="{00000000-0005-0000-0000-00008C0F0000}"/>
    <cellStyle name="40% - Accent6 10 6" xfId="21002" xr:uid="{00000000-0005-0000-0000-00008D0F0000}"/>
    <cellStyle name="40% - Accent6 10_Income Statement " xfId="21003" xr:uid="{00000000-0005-0000-0000-00008E0F0000}"/>
    <cellStyle name="40% - Accent6 11" xfId="21004" xr:uid="{00000000-0005-0000-0000-00008F0F0000}"/>
    <cellStyle name="40% - Accent6 11 2" xfId="21005" xr:uid="{00000000-0005-0000-0000-0000900F0000}"/>
    <cellStyle name="40% - Accent6 11 3" xfId="21006" xr:uid="{00000000-0005-0000-0000-0000910F0000}"/>
    <cellStyle name="40% - Accent6 12" xfId="21007" xr:uid="{00000000-0005-0000-0000-0000920F0000}"/>
    <cellStyle name="40% - Accent6 13" xfId="21008" xr:uid="{00000000-0005-0000-0000-0000930F0000}"/>
    <cellStyle name="40% - Accent6 14" xfId="21009" xr:uid="{00000000-0005-0000-0000-0000940F0000}"/>
    <cellStyle name="40% - Accent6 15" xfId="21010" xr:uid="{00000000-0005-0000-0000-0000950F0000}"/>
    <cellStyle name="40% - Accent6 16" xfId="21011" xr:uid="{00000000-0005-0000-0000-0000960F0000}"/>
    <cellStyle name="40% - Accent6 17" xfId="21012" xr:uid="{00000000-0005-0000-0000-0000970F0000}"/>
    <cellStyle name="40% - Accent6 18" xfId="21013" xr:uid="{00000000-0005-0000-0000-0000980F0000}"/>
    <cellStyle name="40% - Accent6 19" xfId="21014" xr:uid="{00000000-0005-0000-0000-0000990F0000}"/>
    <cellStyle name="40% - Accent6 2" xfId="2326" xr:uid="{00000000-0005-0000-0000-00009A0F0000}"/>
    <cellStyle name="40% - Accent6 2 2" xfId="2327" xr:uid="{00000000-0005-0000-0000-00009B0F0000}"/>
    <cellStyle name="40% - Accent6 2 2 2" xfId="21016" xr:uid="{00000000-0005-0000-0000-00009C0F0000}"/>
    <cellStyle name="40% - Accent6 2 2 2 2" xfId="39154" xr:uid="{00000000-0005-0000-0000-00009D0F0000}"/>
    <cellStyle name="40% - Accent6 2 2 3" xfId="21017" xr:uid="{00000000-0005-0000-0000-00009E0F0000}"/>
    <cellStyle name="40% - Accent6 2 2 3 2" xfId="39155" xr:uid="{00000000-0005-0000-0000-00009F0F0000}"/>
    <cellStyle name="40% - Accent6 2 2 4" xfId="39153" xr:uid="{00000000-0005-0000-0000-0000A00F0000}"/>
    <cellStyle name="40% - Accent6 2 3" xfId="2328" xr:uid="{00000000-0005-0000-0000-0000A10F0000}"/>
    <cellStyle name="40% - Accent6 2 3 2" xfId="21019" xr:uid="{00000000-0005-0000-0000-0000A20F0000}"/>
    <cellStyle name="40% - Accent6 2 3 3" xfId="21020" xr:uid="{00000000-0005-0000-0000-0000A30F0000}"/>
    <cellStyle name="40% - Accent6 2 3 4" xfId="21018" xr:uid="{00000000-0005-0000-0000-0000A40F0000}"/>
    <cellStyle name="40% - Accent6 2 3 5" xfId="39156" xr:uid="{00000000-0005-0000-0000-0000A50F0000}"/>
    <cellStyle name="40% - Accent6 2 4" xfId="21021" xr:uid="{00000000-0005-0000-0000-0000A60F0000}"/>
    <cellStyle name="40% - Accent6 2 4 2" xfId="21022" xr:uid="{00000000-0005-0000-0000-0000A70F0000}"/>
    <cellStyle name="40% - Accent6 2 4 3" xfId="21023" xr:uid="{00000000-0005-0000-0000-0000A80F0000}"/>
    <cellStyle name="40% - Accent6 2 4 4" xfId="39157" xr:uid="{00000000-0005-0000-0000-0000A90F0000}"/>
    <cellStyle name="40% - Accent6 2 5" xfId="21024" xr:uid="{00000000-0005-0000-0000-0000AA0F0000}"/>
    <cellStyle name="40% - Accent6 2 5 2" xfId="39158" xr:uid="{00000000-0005-0000-0000-0000AB0F0000}"/>
    <cellStyle name="40% - Accent6 2 6" xfId="21025" xr:uid="{00000000-0005-0000-0000-0000AC0F0000}"/>
    <cellStyle name="40% - Accent6 2 7" xfId="21026" xr:uid="{00000000-0005-0000-0000-0000AD0F0000}"/>
    <cellStyle name="40% - Accent6 2 8" xfId="21015" xr:uid="{00000000-0005-0000-0000-0000AE0F0000}"/>
    <cellStyle name="40% - Accent6 2 9" xfId="38975" xr:uid="{00000000-0005-0000-0000-0000AF0F0000}"/>
    <cellStyle name="40% - Accent6 2_219 FERC 2010" xfId="17996" xr:uid="{00000000-0005-0000-0000-0000B00F0000}"/>
    <cellStyle name="40% - Accent6 20" xfId="21027" xr:uid="{00000000-0005-0000-0000-0000B10F0000}"/>
    <cellStyle name="40% - Accent6 21" xfId="21028" xr:uid="{00000000-0005-0000-0000-0000B20F0000}"/>
    <cellStyle name="40% - Accent6 22" xfId="21029" xr:uid="{00000000-0005-0000-0000-0000B30F0000}"/>
    <cellStyle name="40% - Accent6 23" xfId="21030" xr:uid="{00000000-0005-0000-0000-0000B40F0000}"/>
    <cellStyle name="40% - Accent6 24" xfId="21031" xr:uid="{00000000-0005-0000-0000-0000B50F0000}"/>
    <cellStyle name="40% - Accent6 25" xfId="21032" xr:uid="{00000000-0005-0000-0000-0000B60F0000}"/>
    <cellStyle name="40% - Accent6 26" xfId="21033" xr:uid="{00000000-0005-0000-0000-0000B70F0000}"/>
    <cellStyle name="40% - Accent6 27" xfId="21034" xr:uid="{00000000-0005-0000-0000-0000B80F0000}"/>
    <cellStyle name="40% - Accent6 28" xfId="21035" xr:uid="{00000000-0005-0000-0000-0000B90F0000}"/>
    <cellStyle name="40% - Accent6 28 2" xfId="38976" xr:uid="{00000000-0005-0000-0000-0000BA0F0000}"/>
    <cellStyle name="40% - Accent6 29" xfId="21036" xr:uid="{00000000-0005-0000-0000-0000BB0F0000}"/>
    <cellStyle name="40% - Accent6 29 2" xfId="38977" xr:uid="{00000000-0005-0000-0000-0000BC0F0000}"/>
    <cellStyle name="40% - Accent6 3" xfId="2329" xr:uid="{00000000-0005-0000-0000-0000BD0F0000}"/>
    <cellStyle name="40% - Accent6 3 2" xfId="2330" xr:uid="{00000000-0005-0000-0000-0000BE0F0000}"/>
    <cellStyle name="40% - Accent6 3 2 10" xfId="39159" xr:uid="{00000000-0005-0000-0000-0000BF0F0000}"/>
    <cellStyle name="40% - Accent6 3 2 2" xfId="2331" xr:uid="{00000000-0005-0000-0000-0000C00F0000}"/>
    <cellStyle name="40% - Accent6 3 2 2 2" xfId="2332" xr:uid="{00000000-0005-0000-0000-0000C10F0000}"/>
    <cellStyle name="40% - Accent6 3 2 2 2 2" xfId="2333" xr:uid="{00000000-0005-0000-0000-0000C20F0000}"/>
    <cellStyle name="40% - Accent6 3 2 2 2 2 2" xfId="2334" xr:uid="{00000000-0005-0000-0000-0000C30F0000}"/>
    <cellStyle name="40% - Accent6 3 2 2 2 2 3" xfId="2335" xr:uid="{00000000-0005-0000-0000-0000C40F0000}"/>
    <cellStyle name="40% - Accent6 3 2 2 2 3" xfId="2336" xr:uid="{00000000-0005-0000-0000-0000C50F0000}"/>
    <cellStyle name="40% - Accent6 3 2 2 2 4" xfId="2337" xr:uid="{00000000-0005-0000-0000-0000C60F0000}"/>
    <cellStyle name="40% - Accent6 3 2 2 3" xfId="2338" xr:uid="{00000000-0005-0000-0000-0000C70F0000}"/>
    <cellStyle name="40% - Accent6 3 2 2 3 2" xfId="2339" xr:uid="{00000000-0005-0000-0000-0000C80F0000}"/>
    <cellStyle name="40% - Accent6 3 2 2 3 3" xfId="2340" xr:uid="{00000000-0005-0000-0000-0000C90F0000}"/>
    <cellStyle name="40% - Accent6 3 2 2 4" xfId="2341" xr:uid="{00000000-0005-0000-0000-0000CA0F0000}"/>
    <cellStyle name="40% - Accent6 3 2 2 4 2" xfId="2342" xr:uid="{00000000-0005-0000-0000-0000CB0F0000}"/>
    <cellStyle name="40% - Accent6 3 2 2 5" xfId="2343" xr:uid="{00000000-0005-0000-0000-0000CC0F0000}"/>
    <cellStyle name="40% - Accent6 3 2 2 6" xfId="2344" xr:uid="{00000000-0005-0000-0000-0000CD0F0000}"/>
    <cellStyle name="40% - Accent6 3 2 2 7" xfId="21039" xr:uid="{00000000-0005-0000-0000-0000CE0F0000}"/>
    <cellStyle name="40% - Accent6 3 2 3" xfId="2345" xr:uid="{00000000-0005-0000-0000-0000CF0F0000}"/>
    <cellStyle name="40% - Accent6 3 2 3 2" xfId="2346" xr:uid="{00000000-0005-0000-0000-0000D00F0000}"/>
    <cellStyle name="40% - Accent6 3 2 3 2 2" xfId="2347" xr:uid="{00000000-0005-0000-0000-0000D10F0000}"/>
    <cellStyle name="40% - Accent6 3 2 3 2 2 2" xfId="2348" xr:uid="{00000000-0005-0000-0000-0000D20F0000}"/>
    <cellStyle name="40% - Accent6 3 2 3 2 2 3" xfId="2349" xr:uid="{00000000-0005-0000-0000-0000D30F0000}"/>
    <cellStyle name="40% - Accent6 3 2 3 2 3" xfId="2350" xr:uid="{00000000-0005-0000-0000-0000D40F0000}"/>
    <cellStyle name="40% - Accent6 3 2 3 2 4" xfId="2351" xr:uid="{00000000-0005-0000-0000-0000D50F0000}"/>
    <cellStyle name="40% - Accent6 3 2 3 3" xfId="2352" xr:uid="{00000000-0005-0000-0000-0000D60F0000}"/>
    <cellStyle name="40% - Accent6 3 2 3 3 2" xfId="2353" xr:uid="{00000000-0005-0000-0000-0000D70F0000}"/>
    <cellStyle name="40% - Accent6 3 2 3 3 3" xfId="2354" xr:uid="{00000000-0005-0000-0000-0000D80F0000}"/>
    <cellStyle name="40% - Accent6 3 2 3 4" xfId="2355" xr:uid="{00000000-0005-0000-0000-0000D90F0000}"/>
    <cellStyle name="40% - Accent6 3 2 3 4 2" xfId="2356" xr:uid="{00000000-0005-0000-0000-0000DA0F0000}"/>
    <cellStyle name="40% - Accent6 3 2 3 5" xfId="2357" xr:uid="{00000000-0005-0000-0000-0000DB0F0000}"/>
    <cellStyle name="40% - Accent6 3 2 3 6" xfId="2358" xr:uid="{00000000-0005-0000-0000-0000DC0F0000}"/>
    <cellStyle name="40% - Accent6 3 2 3 7" xfId="21040" xr:uid="{00000000-0005-0000-0000-0000DD0F0000}"/>
    <cellStyle name="40% - Accent6 3 2 4" xfId="2359" xr:uid="{00000000-0005-0000-0000-0000DE0F0000}"/>
    <cellStyle name="40% - Accent6 3 2 4 2" xfId="2360" xr:uid="{00000000-0005-0000-0000-0000DF0F0000}"/>
    <cellStyle name="40% - Accent6 3 2 4 2 2" xfId="2361" xr:uid="{00000000-0005-0000-0000-0000E00F0000}"/>
    <cellStyle name="40% - Accent6 3 2 4 2 3" xfId="2362" xr:uid="{00000000-0005-0000-0000-0000E10F0000}"/>
    <cellStyle name="40% - Accent6 3 2 4 3" xfId="2363" xr:uid="{00000000-0005-0000-0000-0000E20F0000}"/>
    <cellStyle name="40% - Accent6 3 2 4 4" xfId="2364" xr:uid="{00000000-0005-0000-0000-0000E30F0000}"/>
    <cellStyle name="40% - Accent6 3 2 5" xfId="2365" xr:uid="{00000000-0005-0000-0000-0000E40F0000}"/>
    <cellStyle name="40% - Accent6 3 2 5 2" xfId="2366" xr:uid="{00000000-0005-0000-0000-0000E50F0000}"/>
    <cellStyle name="40% - Accent6 3 2 5 3" xfId="2367" xr:uid="{00000000-0005-0000-0000-0000E60F0000}"/>
    <cellStyle name="40% - Accent6 3 2 6" xfId="2368" xr:uid="{00000000-0005-0000-0000-0000E70F0000}"/>
    <cellStyle name="40% - Accent6 3 2 6 2" xfId="2369" xr:uid="{00000000-0005-0000-0000-0000E80F0000}"/>
    <cellStyle name="40% - Accent6 3 2 7" xfId="2370" xr:uid="{00000000-0005-0000-0000-0000E90F0000}"/>
    <cellStyle name="40% - Accent6 3 2 8" xfId="2371" xr:uid="{00000000-0005-0000-0000-0000EA0F0000}"/>
    <cellStyle name="40% - Accent6 3 2 9" xfId="21038" xr:uid="{00000000-0005-0000-0000-0000EB0F0000}"/>
    <cellStyle name="40% - Accent6 3 3" xfId="2372" xr:uid="{00000000-0005-0000-0000-0000EC0F0000}"/>
    <cellStyle name="40% - Accent6 3 3 10" xfId="39160" xr:uid="{00000000-0005-0000-0000-0000ED0F0000}"/>
    <cellStyle name="40% - Accent6 3 3 2" xfId="2373" xr:uid="{00000000-0005-0000-0000-0000EE0F0000}"/>
    <cellStyle name="40% - Accent6 3 3 2 2" xfId="2374" xr:uid="{00000000-0005-0000-0000-0000EF0F0000}"/>
    <cellStyle name="40% - Accent6 3 3 2 2 2" xfId="2375" xr:uid="{00000000-0005-0000-0000-0000F00F0000}"/>
    <cellStyle name="40% - Accent6 3 3 2 2 2 2" xfId="2376" xr:uid="{00000000-0005-0000-0000-0000F10F0000}"/>
    <cellStyle name="40% - Accent6 3 3 2 2 2 3" xfId="2377" xr:uid="{00000000-0005-0000-0000-0000F20F0000}"/>
    <cellStyle name="40% - Accent6 3 3 2 2 3" xfId="2378" xr:uid="{00000000-0005-0000-0000-0000F30F0000}"/>
    <cellStyle name="40% - Accent6 3 3 2 2 4" xfId="2379" xr:uid="{00000000-0005-0000-0000-0000F40F0000}"/>
    <cellStyle name="40% - Accent6 3 3 2 3" xfId="2380" xr:uid="{00000000-0005-0000-0000-0000F50F0000}"/>
    <cellStyle name="40% - Accent6 3 3 2 3 2" xfId="2381" xr:uid="{00000000-0005-0000-0000-0000F60F0000}"/>
    <cellStyle name="40% - Accent6 3 3 2 3 3" xfId="2382" xr:uid="{00000000-0005-0000-0000-0000F70F0000}"/>
    <cellStyle name="40% - Accent6 3 3 2 4" xfId="2383" xr:uid="{00000000-0005-0000-0000-0000F80F0000}"/>
    <cellStyle name="40% - Accent6 3 3 2 4 2" xfId="2384" xr:uid="{00000000-0005-0000-0000-0000F90F0000}"/>
    <cellStyle name="40% - Accent6 3 3 2 5" xfId="2385" xr:uid="{00000000-0005-0000-0000-0000FA0F0000}"/>
    <cellStyle name="40% - Accent6 3 3 2 6" xfId="2386" xr:uid="{00000000-0005-0000-0000-0000FB0F0000}"/>
    <cellStyle name="40% - Accent6 3 3 2 7" xfId="21042" xr:uid="{00000000-0005-0000-0000-0000FC0F0000}"/>
    <cellStyle name="40% - Accent6 3 3 3" xfId="2387" xr:uid="{00000000-0005-0000-0000-0000FD0F0000}"/>
    <cellStyle name="40% - Accent6 3 3 3 2" xfId="2388" xr:uid="{00000000-0005-0000-0000-0000FE0F0000}"/>
    <cellStyle name="40% - Accent6 3 3 3 2 2" xfId="2389" xr:uid="{00000000-0005-0000-0000-0000FF0F0000}"/>
    <cellStyle name="40% - Accent6 3 3 3 2 2 2" xfId="2390" xr:uid="{00000000-0005-0000-0000-000000100000}"/>
    <cellStyle name="40% - Accent6 3 3 3 2 2 3" xfId="2391" xr:uid="{00000000-0005-0000-0000-000001100000}"/>
    <cellStyle name="40% - Accent6 3 3 3 2 3" xfId="2392" xr:uid="{00000000-0005-0000-0000-000002100000}"/>
    <cellStyle name="40% - Accent6 3 3 3 2 4" xfId="2393" xr:uid="{00000000-0005-0000-0000-000003100000}"/>
    <cellStyle name="40% - Accent6 3 3 3 3" xfId="2394" xr:uid="{00000000-0005-0000-0000-000004100000}"/>
    <cellStyle name="40% - Accent6 3 3 3 3 2" xfId="2395" xr:uid="{00000000-0005-0000-0000-000005100000}"/>
    <cellStyle name="40% - Accent6 3 3 3 3 3" xfId="2396" xr:uid="{00000000-0005-0000-0000-000006100000}"/>
    <cellStyle name="40% - Accent6 3 3 3 4" xfId="2397" xr:uid="{00000000-0005-0000-0000-000007100000}"/>
    <cellStyle name="40% - Accent6 3 3 3 4 2" xfId="2398" xr:uid="{00000000-0005-0000-0000-000008100000}"/>
    <cellStyle name="40% - Accent6 3 3 3 5" xfId="2399" xr:uid="{00000000-0005-0000-0000-000009100000}"/>
    <cellStyle name="40% - Accent6 3 3 3 6" xfId="2400" xr:uid="{00000000-0005-0000-0000-00000A100000}"/>
    <cellStyle name="40% - Accent6 3 3 3 7" xfId="21043" xr:uid="{00000000-0005-0000-0000-00000B100000}"/>
    <cellStyle name="40% - Accent6 3 3 4" xfId="2401" xr:uid="{00000000-0005-0000-0000-00000C100000}"/>
    <cellStyle name="40% - Accent6 3 3 4 2" xfId="2402" xr:uid="{00000000-0005-0000-0000-00000D100000}"/>
    <cellStyle name="40% - Accent6 3 3 4 2 2" xfId="2403" xr:uid="{00000000-0005-0000-0000-00000E100000}"/>
    <cellStyle name="40% - Accent6 3 3 4 2 3" xfId="2404" xr:uid="{00000000-0005-0000-0000-00000F100000}"/>
    <cellStyle name="40% - Accent6 3 3 4 3" xfId="2405" xr:uid="{00000000-0005-0000-0000-000010100000}"/>
    <cellStyle name="40% - Accent6 3 3 4 4" xfId="2406" xr:uid="{00000000-0005-0000-0000-000011100000}"/>
    <cellStyle name="40% - Accent6 3 3 5" xfId="2407" xr:uid="{00000000-0005-0000-0000-000012100000}"/>
    <cellStyle name="40% - Accent6 3 3 5 2" xfId="2408" xr:uid="{00000000-0005-0000-0000-000013100000}"/>
    <cellStyle name="40% - Accent6 3 3 5 3" xfId="2409" xr:uid="{00000000-0005-0000-0000-000014100000}"/>
    <cellStyle name="40% - Accent6 3 3 6" xfId="2410" xr:uid="{00000000-0005-0000-0000-000015100000}"/>
    <cellStyle name="40% - Accent6 3 3 6 2" xfId="2411" xr:uid="{00000000-0005-0000-0000-000016100000}"/>
    <cellStyle name="40% - Accent6 3 3 7" xfId="2412" xr:uid="{00000000-0005-0000-0000-000017100000}"/>
    <cellStyle name="40% - Accent6 3 3 8" xfId="2413" xr:uid="{00000000-0005-0000-0000-000018100000}"/>
    <cellStyle name="40% - Accent6 3 3 9" xfId="21041" xr:uid="{00000000-0005-0000-0000-000019100000}"/>
    <cellStyle name="40% - Accent6 3 4" xfId="21044" xr:uid="{00000000-0005-0000-0000-00001A100000}"/>
    <cellStyle name="40% - Accent6 3 5" xfId="21045" xr:uid="{00000000-0005-0000-0000-00001B100000}"/>
    <cellStyle name="40% - Accent6 3 6" xfId="21046" xr:uid="{00000000-0005-0000-0000-00001C100000}"/>
    <cellStyle name="40% - Accent6 3 7" xfId="21037" xr:uid="{00000000-0005-0000-0000-00001D100000}"/>
    <cellStyle name="40% - Accent6 3 8" xfId="38978" xr:uid="{00000000-0005-0000-0000-00001E100000}"/>
    <cellStyle name="40% - Accent6 3_FLUX TEMPLATE - SAMPLE 5210 1720000_Rents Receivable (2)" xfId="2414" xr:uid="{00000000-0005-0000-0000-00001F100000}"/>
    <cellStyle name="40% - Accent6 30" xfId="21047" xr:uid="{00000000-0005-0000-0000-000020100000}"/>
    <cellStyle name="40% - Accent6 30 2" xfId="38979" xr:uid="{00000000-0005-0000-0000-000021100000}"/>
    <cellStyle name="40% - Accent6 31" xfId="21048" xr:uid="{00000000-0005-0000-0000-000022100000}"/>
    <cellStyle name="40% - Accent6 31 2" xfId="38980" xr:uid="{00000000-0005-0000-0000-000023100000}"/>
    <cellStyle name="40% - Accent6 32" xfId="40488" xr:uid="{00000000-0005-0000-0000-000024100000}"/>
    <cellStyle name="40% - Accent6 4" xfId="2415" xr:uid="{00000000-0005-0000-0000-000025100000}"/>
    <cellStyle name="40% - Accent6 4 2" xfId="2416" xr:uid="{00000000-0005-0000-0000-000026100000}"/>
    <cellStyle name="40% - Accent6 4 2 2" xfId="21050" xr:uid="{00000000-0005-0000-0000-000027100000}"/>
    <cellStyle name="40% - Accent6 4 2 3" xfId="21051" xr:uid="{00000000-0005-0000-0000-000028100000}"/>
    <cellStyle name="40% - Accent6 4 2 4" xfId="21049" xr:uid="{00000000-0005-0000-0000-000029100000}"/>
    <cellStyle name="40% - Accent6 4 3" xfId="2417" xr:uid="{00000000-0005-0000-0000-00002A100000}"/>
    <cellStyle name="40% - Accent6 4 3 2" xfId="2418" xr:uid="{00000000-0005-0000-0000-00002B100000}"/>
    <cellStyle name="40% - Accent6 4 3 2 2" xfId="2419" xr:uid="{00000000-0005-0000-0000-00002C100000}"/>
    <cellStyle name="40% - Accent6 4 3 2 2 2" xfId="2420" xr:uid="{00000000-0005-0000-0000-00002D100000}"/>
    <cellStyle name="40% - Accent6 4 3 2 2 2 2" xfId="2421" xr:uid="{00000000-0005-0000-0000-00002E100000}"/>
    <cellStyle name="40% - Accent6 4 3 2 2 2 3" xfId="2422" xr:uid="{00000000-0005-0000-0000-00002F100000}"/>
    <cellStyle name="40% - Accent6 4 3 2 2 3" xfId="2423" xr:uid="{00000000-0005-0000-0000-000030100000}"/>
    <cellStyle name="40% - Accent6 4 3 2 2 4" xfId="2424" xr:uid="{00000000-0005-0000-0000-000031100000}"/>
    <cellStyle name="40% - Accent6 4 3 2 3" xfId="2425" xr:uid="{00000000-0005-0000-0000-000032100000}"/>
    <cellStyle name="40% - Accent6 4 3 2 3 2" xfId="2426" xr:uid="{00000000-0005-0000-0000-000033100000}"/>
    <cellStyle name="40% - Accent6 4 3 2 3 3" xfId="2427" xr:uid="{00000000-0005-0000-0000-000034100000}"/>
    <cellStyle name="40% - Accent6 4 3 2 4" xfId="2428" xr:uid="{00000000-0005-0000-0000-000035100000}"/>
    <cellStyle name="40% - Accent6 4 3 2 4 2" xfId="2429" xr:uid="{00000000-0005-0000-0000-000036100000}"/>
    <cellStyle name="40% - Accent6 4 3 2 5" xfId="2430" xr:uid="{00000000-0005-0000-0000-000037100000}"/>
    <cellStyle name="40% - Accent6 4 3 2 6" xfId="2431" xr:uid="{00000000-0005-0000-0000-000038100000}"/>
    <cellStyle name="40% - Accent6 4 3 2 7" xfId="21053" xr:uid="{00000000-0005-0000-0000-000039100000}"/>
    <cellStyle name="40% - Accent6 4 3 3" xfId="2432" xr:uid="{00000000-0005-0000-0000-00003A100000}"/>
    <cellStyle name="40% - Accent6 4 3 3 2" xfId="2433" xr:uid="{00000000-0005-0000-0000-00003B100000}"/>
    <cellStyle name="40% - Accent6 4 3 3 2 2" xfId="2434" xr:uid="{00000000-0005-0000-0000-00003C100000}"/>
    <cellStyle name="40% - Accent6 4 3 3 2 2 2" xfId="2435" xr:uid="{00000000-0005-0000-0000-00003D100000}"/>
    <cellStyle name="40% - Accent6 4 3 3 2 2 3" xfId="2436" xr:uid="{00000000-0005-0000-0000-00003E100000}"/>
    <cellStyle name="40% - Accent6 4 3 3 2 3" xfId="2437" xr:uid="{00000000-0005-0000-0000-00003F100000}"/>
    <cellStyle name="40% - Accent6 4 3 3 2 4" xfId="2438" xr:uid="{00000000-0005-0000-0000-000040100000}"/>
    <cellStyle name="40% - Accent6 4 3 3 3" xfId="2439" xr:uid="{00000000-0005-0000-0000-000041100000}"/>
    <cellStyle name="40% - Accent6 4 3 3 3 2" xfId="2440" xr:uid="{00000000-0005-0000-0000-000042100000}"/>
    <cellStyle name="40% - Accent6 4 3 3 3 3" xfId="2441" xr:uid="{00000000-0005-0000-0000-000043100000}"/>
    <cellStyle name="40% - Accent6 4 3 3 4" xfId="2442" xr:uid="{00000000-0005-0000-0000-000044100000}"/>
    <cellStyle name="40% - Accent6 4 3 3 4 2" xfId="2443" xr:uid="{00000000-0005-0000-0000-000045100000}"/>
    <cellStyle name="40% - Accent6 4 3 3 5" xfId="2444" xr:uid="{00000000-0005-0000-0000-000046100000}"/>
    <cellStyle name="40% - Accent6 4 3 3 6" xfId="2445" xr:uid="{00000000-0005-0000-0000-000047100000}"/>
    <cellStyle name="40% - Accent6 4 3 3 7" xfId="21054" xr:uid="{00000000-0005-0000-0000-000048100000}"/>
    <cellStyle name="40% - Accent6 4 3 4" xfId="2446" xr:uid="{00000000-0005-0000-0000-000049100000}"/>
    <cellStyle name="40% - Accent6 4 3 4 2" xfId="2447" xr:uid="{00000000-0005-0000-0000-00004A100000}"/>
    <cellStyle name="40% - Accent6 4 3 4 2 2" xfId="2448" xr:uid="{00000000-0005-0000-0000-00004B100000}"/>
    <cellStyle name="40% - Accent6 4 3 4 2 3" xfId="2449" xr:uid="{00000000-0005-0000-0000-00004C100000}"/>
    <cellStyle name="40% - Accent6 4 3 4 3" xfId="2450" xr:uid="{00000000-0005-0000-0000-00004D100000}"/>
    <cellStyle name="40% - Accent6 4 3 4 4" xfId="2451" xr:uid="{00000000-0005-0000-0000-00004E100000}"/>
    <cellStyle name="40% - Accent6 4 3 5" xfId="2452" xr:uid="{00000000-0005-0000-0000-00004F100000}"/>
    <cellStyle name="40% - Accent6 4 3 5 2" xfId="2453" xr:uid="{00000000-0005-0000-0000-000050100000}"/>
    <cellStyle name="40% - Accent6 4 3 5 3" xfId="2454" xr:uid="{00000000-0005-0000-0000-000051100000}"/>
    <cellStyle name="40% - Accent6 4 3 6" xfId="2455" xr:uid="{00000000-0005-0000-0000-000052100000}"/>
    <cellStyle name="40% - Accent6 4 3 6 2" xfId="2456" xr:uid="{00000000-0005-0000-0000-000053100000}"/>
    <cellStyle name="40% - Accent6 4 3 7" xfId="2457" xr:uid="{00000000-0005-0000-0000-000054100000}"/>
    <cellStyle name="40% - Accent6 4 3 8" xfId="2458" xr:uid="{00000000-0005-0000-0000-000055100000}"/>
    <cellStyle name="40% - Accent6 4 3 9" xfId="21052" xr:uid="{00000000-0005-0000-0000-000056100000}"/>
    <cellStyle name="40% - Accent6 4 4" xfId="17997" xr:uid="{00000000-0005-0000-0000-000057100000}"/>
    <cellStyle name="40% - Accent6 4 5" xfId="21055" xr:uid="{00000000-0005-0000-0000-000058100000}"/>
    <cellStyle name="40% - Accent6 4 6" xfId="21056" xr:uid="{00000000-0005-0000-0000-000059100000}"/>
    <cellStyle name="40% - Accent6 4 7" xfId="21057" xr:uid="{00000000-0005-0000-0000-00005A100000}"/>
    <cellStyle name="40% - Accent6 4 7 2" xfId="38981" xr:uid="{00000000-0005-0000-0000-00005B100000}"/>
    <cellStyle name="40% - Accent6 4_FLUX TEMPLATE - SAMPLE 5210 1720000_Rents Receivable (2)" xfId="2459" xr:uid="{00000000-0005-0000-0000-00005C100000}"/>
    <cellStyle name="40% - Accent6 5" xfId="2460" xr:uid="{00000000-0005-0000-0000-00005D100000}"/>
    <cellStyle name="40% - Accent6 5 2" xfId="2461" xr:uid="{00000000-0005-0000-0000-00005E100000}"/>
    <cellStyle name="40% - Accent6 5 2 2" xfId="21060" xr:uid="{00000000-0005-0000-0000-00005F100000}"/>
    <cellStyle name="40% - Accent6 5 2 3" xfId="21061" xr:uid="{00000000-0005-0000-0000-000060100000}"/>
    <cellStyle name="40% - Accent6 5 2 4" xfId="21059" xr:uid="{00000000-0005-0000-0000-000061100000}"/>
    <cellStyle name="40% - Accent6 5 3" xfId="2462" xr:uid="{00000000-0005-0000-0000-000062100000}"/>
    <cellStyle name="40% - Accent6 5 3 2" xfId="2463" xr:uid="{00000000-0005-0000-0000-000063100000}"/>
    <cellStyle name="40% - Accent6 5 3 2 2" xfId="2464" xr:uid="{00000000-0005-0000-0000-000064100000}"/>
    <cellStyle name="40% - Accent6 5 3 2 2 2" xfId="2465" xr:uid="{00000000-0005-0000-0000-000065100000}"/>
    <cellStyle name="40% - Accent6 5 3 2 2 2 2" xfId="2466" xr:uid="{00000000-0005-0000-0000-000066100000}"/>
    <cellStyle name="40% - Accent6 5 3 2 2 2 3" xfId="2467" xr:uid="{00000000-0005-0000-0000-000067100000}"/>
    <cellStyle name="40% - Accent6 5 3 2 2 3" xfId="2468" xr:uid="{00000000-0005-0000-0000-000068100000}"/>
    <cellStyle name="40% - Accent6 5 3 2 2 4" xfId="2469" xr:uid="{00000000-0005-0000-0000-000069100000}"/>
    <cellStyle name="40% - Accent6 5 3 2 3" xfId="2470" xr:uid="{00000000-0005-0000-0000-00006A100000}"/>
    <cellStyle name="40% - Accent6 5 3 2 3 2" xfId="2471" xr:uid="{00000000-0005-0000-0000-00006B100000}"/>
    <cellStyle name="40% - Accent6 5 3 2 3 3" xfId="2472" xr:uid="{00000000-0005-0000-0000-00006C100000}"/>
    <cellStyle name="40% - Accent6 5 3 2 4" xfId="2473" xr:uid="{00000000-0005-0000-0000-00006D100000}"/>
    <cellStyle name="40% - Accent6 5 3 2 4 2" xfId="2474" xr:uid="{00000000-0005-0000-0000-00006E100000}"/>
    <cellStyle name="40% - Accent6 5 3 2 5" xfId="2475" xr:uid="{00000000-0005-0000-0000-00006F100000}"/>
    <cellStyle name="40% - Accent6 5 3 2 6" xfId="2476" xr:uid="{00000000-0005-0000-0000-000070100000}"/>
    <cellStyle name="40% - Accent6 5 3 2 7" xfId="21063" xr:uid="{00000000-0005-0000-0000-000071100000}"/>
    <cellStyle name="40% - Accent6 5 3 3" xfId="2477" xr:uid="{00000000-0005-0000-0000-000072100000}"/>
    <cellStyle name="40% - Accent6 5 3 3 2" xfId="2478" xr:uid="{00000000-0005-0000-0000-000073100000}"/>
    <cellStyle name="40% - Accent6 5 3 3 2 2" xfId="2479" xr:uid="{00000000-0005-0000-0000-000074100000}"/>
    <cellStyle name="40% - Accent6 5 3 3 2 2 2" xfId="2480" xr:uid="{00000000-0005-0000-0000-000075100000}"/>
    <cellStyle name="40% - Accent6 5 3 3 2 2 3" xfId="2481" xr:uid="{00000000-0005-0000-0000-000076100000}"/>
    <cellStyle name="40% - Accent6 5 3 3 2 3" xfId="2482" xr:uid="{00000000-0005-0000-0000-000077100000}"/>
    <cellStyle name="40% - Accent6 5 3 3 2 4" xfId="2483" xr:uid="{00000000-0005-0000-0000-000078100000}"/>
    <cellStyle name="40% - Accent6 5 3 3 3" xfId="2484" xr:uid="{00000000-0005-0000-0000-000079100000}"/>
    <cellStyle name="40% - Accent6 5 3 3 3 2" xfId="2485" xr:uid="{00000000-0005-0000-0000-00007A100000}"/>
    <cellStyle name="40% - Accent6 5 3 3 3 3" xfId="2486" xr:uid="{00000000-0005-0000-0000-00007B100000}"/>
    <cellStyle name="40% - Accent6 5 3 3 4" xfId="2487" xr:uid="{00000000-0005-0000-0000-00007C100000}"/>
    <cellStyle name="40% - Accent6 5 3 3 4 2" xfId="2488" xr:uid="{00000000-0005-0000-0000-00007D100000}"/>
    <cellStyle name="40% - Accent6 5 3 3 5" xfId="2489" xr:uid="{00000000-0005-0000-0000-00007E100000}"/>
    <cellStyle name="40% - Accent6 5 3 3 6" xfId="2490" xr:uid="{00000000-0005-0000-0000-00007F100000}"/>
    <cellStyle name="40% - Accent6 5 3 3 7" xfId="21064" xr:uid="{00000000-0005-0000-0000-000080100000}"/>
    <cellStyle name="40% - Accent6 5 3 4" xfId="2491" xr:uid="{00000000-0005-0000-0000-000081100000}"/>
    <cellStyle name="40% - Accent6 5 3 4 2" xfId="2492" xr:uid="{00000000-0005-0000-0000-000082100000}"/>
    <cellStyle name="40% - Accent6 5 3 4 2 2" xfId="2493" xr:uid="{00000000-0005-0000-0000-000083100000}"/>
    <cellStyle name="40% - Accent6 5 3 4 2 3" xfId="2494" xr:uid="{00000000-0005-0000-0000-000084100000}"/>
    <cellStyle name="40% - Accent6 5 3 4 3" xfId="2495" xr:uid="{00000000-0005-0000-0000-000085100000}"/>
    <cellStyle name="40% - Accent6 5 3 4 4" xfId="2496" xr:uid="{00000000-0005-0000-0000-000086100000}"/>
    <cellStyle name="40% - Accent6 5 3 5" xfId="2497" xr:uid="{00000000-0005-0000-0000-000087100000}"/>
    <cellStyle name="40% - Accent6 5 3 5 2" xfId="2498" xr:uid="{00000000-0005-0000-0000-000088100000}"/>
    <cellStyle name="40% - Accent6 5 3 5 3" xfId="2499" xr:uid="{00000000-0005-0000-0000-000089100000}"/>
    <cellStyle name="40% - Accent6 5 3 6" xfId="2500" xr:uid="{00000000-0005-0000-0000-00008A100000}"/>
    <cellStyle name="40% - Accent6 5 3 6 2" xfId="2501" xr:uid="{00000000-0005-0000-0000-00008B100000}"/>
    <cellStyle name="40% - Accent6 5 3 7" xfId="2502" xr:uid="{00000000-0005-0000-0000-00008C100000}"/>
    <cellStyle name="40% - Accent6 5 3 8" xfId="2503" xr:uid="{00000000-0005-0000-0000-00008D100000}"/>
    <cellStyle name="40% - Accent6 5 3 9" xfId="21062" xr:uid="{00000000-0005-0000-0000-00008E100000}"/>
    <cellStyle name="40% - Accent6 5 4" xfId="17998" xr:uid="{00000000-0005-0000-0000-00008F100000}"/>
    <cellStyle name="40% - Accent6 5 5" xfId="21065" xr:uid="{00000000-0005-0000-0000-000090100000}"/>
    <cellStyle name="40% - Accent6 5 6" xfId="21066" xr:uid="{00000000-0005-0000-0000-000091100000}"/>
    <cellStyle name="40% - Accent6 5 7" xfId="21058" xr:uid="{00000000-0005-0000-0000-000092100000}"/>
    <cellStyle name="40% - Accent6 5_FLUX TEMPLATE - SAMPLE 5210 1720000_Rents Receivable (2)" xfId="2504" xr:uid="{00000000-0005-0000-0000-000093100000}"/>
    <cellStyle name="40% - Accent6 6" xfId="2505" xr:uid="{00000000-0005-0000-0000-000094100000}"/>
    <cellStyle name="40% - Accent6 6 2" xfId="21067" xr:uid="{00000000-0005-0000-0000-000095100000}"/>
    <cellStyle name="40% - Accent6 6 2 2" xfId="21068" xr:uid="{00000000-0005-0000-0000-000096100000}"/>
    <cellStyle name="40% - Accent6 6 2 3" xfId="21069" xr:uid="{00000000-0005-0000-0000-000097100000}"/>
    <cellStyle name="40% - Accent6 6 3" xfId="21070" xr:uid="{00000000-0005-0000-0000-000098100000}"/>
    <cellStyle name="40% - Accent6 6 3 2" xfId="21071" xr:uid="{00000000-0005-0000-0000-000099100000}"/>
    <cellStyle name="40% - Accent6 6 3 3" xfId="21072" xr:uid="{00000000-0005-0000-0000-00009A100000}"/>
    <cellStyle name="40% - Accent6 6 4" xfId="21073" xr:uid="{00000000-0005-0000-0000-00009B100000}"/>
    <cellStyle name="40% - Accent6 6 5" xfId="21074" xr:uid="{00000000-0005-0000-0000-00009C100000}"/>
    <cellStyle name="40% - Accent6 6 6" xfId="21075" xr:uid="{00000000-0005-0000-0000-00009D100000}"/>
    <cellStyle name="40% - Accent6 6_Income Statement " xfId="21076" xr:uid="{00000000-0005-0000-0000-00009E100000}"/>
    <cellStyle name="40% - Accent6 7" xfId="2506" xr:uid="{00000000-0005-0000-0000-00009F100000}"/>
    <cellStyle name="40% - Accent6 7 2" xfId="2507" xr:uid="{00000000-0005-0000-0000-0000A0100000}"/>
    <cellStyle name="40% - Accent6 7 2 2" xfId="2508" xr:uid="{00000000-0005-0000-0000-0000A1100000}"/>
    <cellStyle name="40% - Accent6 7 2 2 2" xfId="2509" xr:uid="{00000000-0005-0000-0000-0000A2100000}"/>
    <cellStyle name="40% - Accent6 7 2 2 2 2" xfId="2510" xr:uid="{00000000-0005-0000-0000-0000A3100000}"/>
    <cellStyle name="40% - Accent6 7 2 2 2 3" xfId="2511" xr:uid="{00000000-0005-0000-0000-0000A4100000}"/>
    <cellStyle name="40% - Accent6 7 2 2 3" xfId="2512" xr:uid="{00000000-0005-0000-0000-0000A5100000}"/>
    <cellStyle name="40% - Accent6 7 2 2 4" xfId="2513" xr:uid="{00000000-0005-0000-0000-0000A6100000}"/>
    <cellStyle name="40% - Accent6 7 2 2 5" xfId="21078" xr:uid="{00000000-0005-0000-0000-0000A7100000}"/>
    <cellStyle name="40% - Accent6 7 2 3" xfId="2514" xr:uid="{00000000-0005-0000-0000-0000A8100000}"/>
    <cellStyle name="40% - Accent6 7 2 3 2" xfId="2515" xr:uid="{00000000-0005-0000-0000-0000A9100000}"/>
    <cellStyle name="40% - Accent6 7 2 3 3" xfId="2516" xr:uid="{00000000-0005-0000-0000-0000AA100000}"/>
    <cellStyle name="40% - Accent6 7 2 3 4" xfId="21079" xr:uid="{00000000-0005-0000-0000-0000AB100000}"/>
    <cellStyle name="40% - Accent6 7 2 4" xfId="2517" xr:uid="{00000000-0005-0000-0000-0000AC100000}"/>
    <cellStyle name="40% - Accent6 7 2 4 2" xfId="2518" xr:uid="{00000000-0005-0000-0000-0000AD100000}"/>
    <cellStyle name="40% - Accent6 7 2 5" xfId="2519" xr:uid="{00000000-0005-0000-0000-0000AE100000}"/>
    <cellStyle name="40% - Accent6 7 2 6" xfId="2520" xr:uid="{00000000-0005-0000-0000-0000AF100000}"/>
    <cellStyle name="40% - Accent6 7 2 7" xfId="21077" xr:uid="{00000000-0005-0000-0000-0000B0100000}"/>
    <cellStyle name="40% - Accent6 7 3" xfId="2521" xr:uid="{00000000-0005-0000-0000-0000B1100000}"/>
    <cellStyle name="40% - Accent6 7 3 2" xfId="2522" xr:uid="{00000000-0005-0000-0000-0000B2100000}"/>
    <cellStyle name="40% - Accent6 7 3 2 2" xfId="2523" xr:uid="{00000000-0005-0000-0000-0000B3100000}"/>
    <cellStyle name="40% - Accent6 7 3 2 2 2" xfId="2524" xr:uid="{00000000-0005-0000-0000-0000B4100000}"/>
    <cellStyle name="40% - Accent6 7 3 2 2 3" xfId="2525" xr:uid="{00000000-0005-0000-0000-0000B5100000}"/>
    <cellStyle name="40% - Accent6 7 3 2 3" xfId="2526" xr:uid="{00000000-0005-0000-0000-0000B6100000}"/>
    <cellStyle name="40% - Accent6 7 3 2 4" xfId="2527" xr:uid="{00000000-0005-0000-0000-0000B7100000}"/>
    <cellStyle name="40% - Accent6 7 3 2 5" xfId="21081" xr:uid="{00000000-0005-0000-0000-0000B8100000}"/>
    <cellStyle name="40% - Accent6 7 3 3" xfId="2528" xr:uid="{00000000-0005-0000-0000-0000B9100000}"/>
    <cellStyle name="40% - Accent6 7 3 3 2" xfId="2529" xr:uid="{00000000-0005-0000-0000-0000BA100000}"/>
    <cellStyle name="40% - Accent6 7 3 3 3" xfId="2530" xr:uid="{00000000-0005-0000-0000-0000BB100000}"/>
    <cellStyle name="40% - Accent6 7 3 3 4" xfId="21082" xr:uid="{00000000-0005-0000-0000-0000BC100000}"/>
    <cellStyle name="40% - Accent6 7 3 4" xfId="2531" xr:uid="{00000000-0005-0000-0000-0000BD100000}"/>
    <cellStyle name="40% - Accent6 7 3 4 2" xfId="2532" xr:uid="{00000000-0005-0000-0000-0000BE100000}"/>
    <cellStyle name="40% - Accent6 7 3 5" xfId="2533" xr:uid="{00000000-0005-0000-0000-0000BF100000}"/>
    <cellStyle name="40% - Accent6 7 3 6" xfId="2534" xr:uid="{00000000-0005-0000-0000-0000C0100000}"/>
    <cellStyle name="40% - Accent6 7 3 7" xfId="21080" xr:uid="{00000000-0005-0000-0000-0000C1100000}"/>
    <cellStyle name="40% - Accent6 7 4" xfId="2535" xr:uid="{00000000-0005-0000-0000-0000C2100000}"/>
    <cellStyle name="40% - Accent6 7 4 2" xfId="2536" xr:uid="{00000000-0005-0000-0000-0000C3100000}"/>
    <cellStyle name="40% - Accent6 7 4 2 2" xfId="2537" xr:uid="{00000000-0005-0000-0000-0000C4100000}"/>
    <cellStyle name="40% - Accent6 7 4 2 3" xfId="2538" xr:uid="{00000000-0005-0000-0000-0000C5100000}"/>
    <cellStyle name="40% - Accent6 7 4 3" xfId="2539" xr:uid="{00000000-0005-0000-0000-0000C6100000}"/>
    <cellStyle name="40% - Accent6 7 4 4" xfId="2540" xr:uid="{00000000-0005-0000-0000-0000C7100000}"/>
    <cellStyle name="40% - Accent6 7 4 5" xfId="21083" xr:uid="{00000000-0005-0000-0000-0000C8100000}"/>
    <cellStyle name="40% - Accent6 7 5" xfId="2541" xr:uid="{00000000-0005-0000-0000-0000C9100000}"/>
    <cellStyle name="40% - Accent6 7 5 2" xfId="2542" xr:uid="{00000000-0005-0000-0000-0000CA100000}"/>
    <cellStyle name="40% - Accent6 7 5 3" xfId="2543" xr:uid="{00000000-0005-0000-0000-0000CB100000}"/>
    <cellStyle name="40% - Accent6 7 5 4" xfId="21084" xr:uid="{00000000-0005-0000-0000-0000CC100000}"/>
    <cellStyle name="40% - Accent6 7 6" xfId="2544" xr:uid="{00000000-0005-0000-0000-0000CD100000}"/>
    <cellStyle name="40% - Accent6 7 6 2" xfId="2545" xr:uid="{00000000-0005-0000-0000-0000CE100000}"/>
    <cellStyle name="40% - Accent6 7 6 3" xfId="21085" xr:uid="{00000000-0005-0000-0000-0000CF100000}"/>
    <cellStyle name="40% - Accent6 7 7" xfId="2546" xr:uid="{00000000-0005-0000-0000-0000D0100000}"/>
    <cellStyle name="40% - Accent6 7 8" xfId="2547" xr:uid="{00000000-0005-0000-0000-0000D1100000}"/>
    <cellStyle name="40% - Accent6 7 9" xfId="17999" xr:uid="{00000000-0005-0000-0000-0000D2100000}"/>
    <cellStyle name="40% - Accent6 7_Income Statement " xfId="21086" xr:uid="{00000000-0005-0000-0000-0000D3100000}"/>
    <cellStyle name="40% - Accent6 8" xfId="18000" xr:uid="{00000000-0005-0000-0000-0000D4100000}"/>
    <cellStyle name="40% - Accent6 8 2" xfId="21087" xr:uid="{00000000-0005-0000-0000-0000D5100000}"/>
    <cellStyle name="40% - Accent6 8 2 2" xfId="21088" xr:uid="{00000000-0005-0000-0000-0000D6100000}"/>
    <cellStyle name="40% - Accent6 8 2 3" xfId="21089" xr:uid="{00000000-0005-0000-0000-0000D7100000}"/>
    <cellStyle name="40% - Accent6 8 3" xfId="21090" xr:uid="{00000000-0005-0000-0000-0000D8100000}"/>
    <cellStyle name="40% - Accent6 8 3 2" xfId="21091" xr:uid="{00000000-0005-0000-0000-0000D9100000}"/>
    <cellStyle name="40% - Accent6 8 3 3" xfId="21092" xr:uid="{00000000-0005-0000-0000-0000DA100000}"/>
    <cellStyle name="40% - Accent6 8 4" xfId="21093" xr:uid="{00000000-0005-0000-0000-0000DB100000}"/>
    <cellStyle name="40% - Accent6 8 5" xfId="21094" xr:uid="{00000000-0005-0000-0000-0000DC100000}"/>
    <cellStyle name="40% - Accent6 8 6" xfId="21095" xr:uid="{00000000-0005-0000-0000-0000DD100000}"/>
    <cellStyle name="40% - Accent6 8_Income Statement " xfId="21096" xr:uid="{00000000-0005-0000-0000-0000DE100000}"/>
    <cellStyle name="40% - Accent6 9" xfId="18001" xr:uid="{00000000-0005-0000-0000-0000DF100000}"/>
    <cellStyle name="40% - Accent6 9 2" xfId="21097" xr:uid="{00000000-0005-0000-0000-0000E0100000}"/>
    <cellStyle name="40% - Accent6 9 2 2" xfId="21098" xr:uid="{00000000-0005-0000-0000-0000E1100000}"/>
    <cellStyle name="40% - Accent6 9 2 3" xfId="21099" xr:uid="{00000000-0005-0000-0000-0000E2100000}"/>
    <cellStyle name="40% - Accent6 9 3" xfId="21100" xr:uid="{00000000-0005-0000-0000-0000E3100000}"/>
    <cellStyle name="40% - Accent6 9 3 2" xfId="21101" xr:uid="{00000000-0005-0000-0000-0000E4100000}"/>
    <cellStyle name="40% - Accent6 9 3 3" xfId="21102" xr:uid="{00000000-0005-0000-0000-0000E5100000}"/>
    <cellStyle name="40% - Accent6 9 4" xfId="21103" xr:uid="{00000000-0005-0000-0000-0000E6100000}"/>
    <cellStyle name="40% - Accent6 9 5" xfId="21104" xr:uid="{00000000-0005-0000-0000-0000E7100000}"/>
    <cellStyle name="40% - Accent6 9 6" xfId="21105" xr:uid="{00000000-0005-0000-0000-0000E8100000}"/>
    <cellStyle name="40% - Accent6 9_Income Statement " xfId="21106" xr:uid="{00000000-0005-0000-0000-0000E9100000}"/>
    <cellStyle name="60% - Accent1" xfId="39024" builtinId="32" customBuiltin="1"/>
    <cellStyle name="60% - Accent1 10" xfId="18002" xr:uid="{00000000-0005-0000-0000-0000EB100000}"/>
    <cellStyle name="60% - Accent1 10 2" xfId="21107" xr:uid="{00000000-0005-0000-0000-0000EC100000}"/>
    <cellStyle name="60% - Accent1 10 2 2" xfId="21108" xr:uid="{00000000-0005-0000-0000-0000ED100000}"/>
    <cellStyle name="60% - Accent1 10 2 3" xfId="21109" xr:uid="{00000000-0005-0000-0000-0000EE100000}"/>
    <cellStyle name="60% - Accent1 10 3" xfId="21110" xr:uid="{00000000-0005-0000-0000-0000EF100000}"/>
    <cellStyle name="60% - Accent1 10 4" xfId="21111" xr:uid="{00000000-0005-0000-0000-0000F0100000}"/>
    <cellStyle name="60% - Accent1 10 5" xfId="21112" xr:uid="{00000000-0005-0000-0000-0000F1100000}"/>
    <cellStyle name="60% - Accent1 11" xfId="21113" xr:uid="{00000000-0005-0000-0000-0000F2100000}"/>
    <cellStyle name="60% - Accent1 11 2" xfId="21114" xr:uid="{00000000-0005-0000-0000-0000F3100000}"/>
    <cellStyle name="60% - Accent1 11 3" xfId="21115" xr:uid="{00000000-0005-0000-0000-0000F4100000}"/>
    <cellStyle name="60% - Accent1 12" xfId="21116" xr:uid="{00000000-0005-0000-0000-0000F5100000}"/>
    <cellStyle name="60% - Accent1 13" xfId="21117" xr:uid="{00000000-0005-0000-0000-0000F6100000}"/>
    <cellStyle name="60% - Accent1 2" xfId="2548" xr:uid="{00000000-0005-0000-0000-0000F7100000}"/>
    <cellStyle name="60% - Accent1 2 2" xfId="2549" xr:uid="{00000000-0005-0000-0000-0000F8100000}"/>
    <cellStyle name="60% - Accent1 2 2 2" xfId="21119" xr:uid="{00000000-0005-0000-0000-0000F9100000}"/>
    <cellStyle name="60% - Accent1 2 2 3" xfId="21120" xr:uid="{00000000-0005-0000-0000-0000FA100000}"/>
    <cellStyle name="60% - Accent1 2 2 4" xfId="39161" xr:uid="{00000000-0005-0000-0000-0000FB100000}"/>
    <cellStyle name="60% - Accent1 2 3" xfId="2550" xr:uid="{00000000-0005-0000-0000-0000FC100000}"/>
    <cellStyle name="60% - Accent1 2 3 2" xfId="21122" xr:uid="{00000000-0005-0000-0000-0000FD100000}"/>
    <cellStyle name="60% - Accent1 2 3 3" xfId="21123" xr:uid="{00000000-0005-0000-0000-0000FE100000}"/>
    <cellStyle name="60% - Accent1 2 3 4" xfId="21121" xr:uid="{00000000-0005-0000-0000-0000FF100000}"/>
    <cellStyle name="60% - Accent1 2 3 5" xfId="39162" xr:uid="{00000000-0005-0000-0000-000000110000}"/>
    <cellStyle name="60% - Accent1 2 4" xfId="21124" xr:uid="{00000000-0005-0000-0000-000001110000}"/>
    <cellStyle name="60% - Accent1 2 4 2" xfId="21125" xr:uid="{00000000-0005-0000-0000-000002110000}"/>
    <cellStyle name="60% - Accent1 2 4 3" xfId="21126" xr:uid="{00000000-0005-0000-0000-000003110000}"/>
    <cellStyle name="60% - Accent1 2 4 4" xfId="39163" xr:uid="{00000000-0005-0000-0000-000004110000}"/>
    <cellStyle name="60% - Accent1 2 5" xfId="21127" xr:uid="{00000000-0005-0000-0000-000005110000}"/>
    <cellStyle name="60% - Accent1 2 6" xfId="21128" xr:uid="{00000000-0005-0000-0000-000006110000}"/>
    <cellStyle name="60% - Accent1 2 7" xfId="21129" xr:uid="{00000000-0005-0000-0000-000007110000}"/>
    <cellStyle name="60% - Accent1 2 8" xfId="21118" xr:uid="{00000000-0005-0000-0000-000008110000}"/>
    <cellStyle name="60% - Accent1 3" xfId="2551" xr:uid="{00000000-0005-0000-0000-000009110000}"/>
    <cellStyle name="60% - Accent1 3 2" xfId="2552" xr:uid="{00000000-0005-0000-0000-00000A110000}"/>
    <cellStyle name="60% - Accent1 3 2 2" xfId="21132" xr:uid="{00000000-0005-0000-0000-00000B110000}"/>
    <cellStyle name="60% - Accent1 3 2 3" xfId="21133" xr:uid="{00000000-0005-0000-0000-00000C110000}"/>
    <cellStyle name="60% - Accent1 3 2 4" xfId="21131" xr:uid="{00000000-0005-0000-0000-00000D110000}"/>
    <cellStyle name="60% - Accent1 3 3" xfId="21134" xr:uid="{00000000-0005-0000-0000-00000E110000}"/>
    <cellStyle name="60% - Accent1 3 4" xfId="21135" xr:uid="{00000000-0005-0000-0000-00000F110000}"/>
    <cellStyle name="60% - Accent1 3 5" xfId="21136" xr:uid="{00000000-0005-0000-0000-000010110000}"/>
    <cellStyle name="60% - Accent1 3 6" xfId="21137" xr:uid="{00000000-0005-0000-0000-000011110000}"/>
    <cellStyle name="60% - Accent1 3 7" xfId="21130" xr:uid="{00000000-0005-0000-0000-000012110000}"/>
    <cellStyle name="60% - Accent1 4" xfId="2553" xr:uid="{00000000-0005-0000-0000-000013110000}"/>
    <cellStyle name="60% - Accent1 4 2" xfId="18003" xr:uid="{00000000-0005-0000-0000-000014110000}"/>
    <cellStyle name="60% - Accent1 4 2 2" xfId="21140" xr:uid="{00000000-0005-0000-0000-000015110000}"/>
    <cellStyle name="60% - Accent1 4 2 3" xfId="21141" xr:uid="{00000000-0005-0000-0000-000016110000}"/>
    <cellStyle name="60% - Accent1 4 2 4" xfId="21139" xr:uid="{00000000-0005-0000-0000-000017110000}"/>
    <cellStyle name="60% - Accent1 4 3" xfId="21142" xr:uid="{00000000-0005-0000-0000-000018110000}"/>
    <cellStyle name="60% - Accent1 4 4" xfId="21143" xr:uid="{00000000-0005-0000-0000-000019110000}"/>
    <cellStyle name="60% - Accent1 4 5" xfId="21144" xr:uid="{00000000-0005-0000-0000-00001A110000}"/>
    <cellStyle name="60% - Accent1 4 6" xfId="21138" xr:uid="{00000000-0005-0000-0000-00001B110000}"/>
    <cellStyle name="60% - Accent1 5" xfId="2554" xr:uid="{00000000-0005-0000-0000-00001C110000}"/>
    <cellStyle name="60% - Accent1 5 2" xfId="2555" xr:uid="{00000000-0005-0000-0000-00001D110000}"/>
    <cellStyle name="60% - Accent1 5 2 2" xfId="21146" xr:uid="{00000000-0005-0000-0000-00001E110000}"/>
    <cellStyle name="60% - Accent1 5 2 3" xfId="21147" xr:uid="{00000000-0005-0000-0000-00001F110000}"/>
    <cellStyle name="60% - Accent1 5 2 4" xfId="21145" xr:uid="{00000000-0005-0000-0000-000020110000}"/>
    <cellStyle name="60% - Accent1 5 3" xfId="18004" xr:uid="{00000000-0005-0000-0000-000021110000}"/>
    <cellStyle name="60% - Accent1 5 4" xfId="21148" xr:uid="{00000000-0005-0000-0000-000022110000}"/>
    <cellStyle name="60% - Accent1 5 5" xfId="21149" xr:uid="{00000000-0005-0000-0000-000023110000}"/>
    <cellStyle name="60% - Accent1 6" xfId="2556" xr:uid="{00000000-0005-0000-0000-000024110000}"/>
    <cellStyle name="60% - Accent1 6 2" xfId="21150" xr:uid="{00000000-0005-0000-0000-000025110000}"/>
    <cellStyle name="60% - Accent1 6 2 2" xfId="21151" xr:uid="{00000000-0005-0000-0000-000026110000}"/>
    <cellStyle name="60% - Accent1 6 2 3" xfId="21152" xr:uid="{00000000-0005-0000-0000-000027110000}"/>
    <cellStyle name="60% - Accent1 6 3" xfId="21153" xr:uid="{00000000-0005-0000-0000-000028110000}"/>
    <cellStyle name="60% - Accent1 6 4" xfId="21154" xr:uid="{00000000-0005-0000-0000-000029110000}"/>
    <cellStyle name="60% - Accent1 6 5" xfId="21155" xr:uid="{00000000-0005-0000-0000-00002A110000}"/>
    <cellStyle name="60% - Accent1 7" xfId="18005" xr:uid="{00000000-0005-0000-0000-00002B110000}"/>
    <cellStyle name="60% - Accent1 7 2" xfId="21156" xr:uid="{00000000-0005-0000-0000-00002C110000}"/>
    <cellStyle name="60% - Accent1 7 2 2" xfId="21157" xr:uid="{00000000-0005-0000-0000-00002D110000}"/>
    <cellStyle name="60% - Accent1 7 2 3" xfId="21158" xr:uid="{00000000-0005-0000-0000-00002E110000}"/>
    <cellStyle name="60% - Accent1 7 3" xfId="21159" xr:uid="{00000000-0005-0000-0000-00002F110000}"/>
    <cellStyle name="60% - Accent1 7 4" xfId="21160" xr:uid="{00000000-0005-0000-0000-000030110000}"/>
    <cellStyle name="60% - Accent1 7 5" xfId="21161" xr:uid="{00000000-0005-0000-0000-000031110000}"/>
    <cellStyle name="60% - Accent1 8" xfId="18006" xr:uid="{00000000-0005-0000-0000-000032110000}"/>
    <cellStyle name="60% - Accent1 8 2" xfId="21162" xr:uid="{00000000-0005-0000-0000-000033110000}"/>
    <cellStyle name="60% - Accent1 8 2 2" xfId="21163" xr:uid="{00000000-0005-0000-0000-000034110000}"/>
    <cellStyle name="60% - Accent1 8 2 3" xfId="21164" xr:uid="{00000000-0005-0000-0000-000035110000}"/>
    <cellStyle name="60% - Accent1 8 3" xfId="21165" xr:uid="{00000000-0005-0000-0000-000036110000}"/>
    <cellStyle name="60% - Accent1 8 4" xfId="21166" xr:uid="{00000000-0005-0000-0000-000037110000}"/>
    <cellStyle name="60% - Accent1 8 5" xfId="21167" xr:uid="{00000000-0005-0000-0000-000038110000}"/>
    <cellStyle name="60% - Accent1 9" xfId="18007" xr:uid="{00000000-0005-0000-0000-000039110000}"/>
    <cellStyle name="60% - Accent1 9 2" xfId="21168" xr:uid="{00000000-0005-0000-0000-00003A110000}"/>
    <cellStyle name="60% - Accent1 9 2 2" xfId="21169" xr:uid="{00000000-0005-0000-0000-00003B110000}"/>
    <cellStyle name="60% - Accent1 9 2 3" xfId="21170" xr:uid="{00000000-0005-0000-0000-00003C110000}"/>
    <cellStyle name="60% - Accent1 9 3" xfId="21171" xr:uid="{00000000-0005-0000-0000-00003D110000}"/>
    <cellStyle name="60% - Accent1 9 4" xfId="21172" xr:uid="{00000000-0005-0000-0000-00003E110000}"/>
    <cellStyle name="60% - Accent1 9 5" xfId="21173" xr:uid="{00000000-0005-0000-0000-00003F110000}"/>
    <cellStyle name="60% - Accent2" xfId="39028" builtinId="36" customBuiltin="1"/>
    <cellStyle name="60% - Accent2 10" xfId="18008" xr:uid="{00000000-0005-0000-0000-000041110000}"/>
    <cellStyle name="60% - Accent2 10 2" xfId="21174" xr:uid="{00000000-0005-0000-0000-000042110000}"/>
    <cellStyle name="60% - Accent2 10 2 2" xfId="21175" xr:uid="{00000000-0005-0000-0000-000043110000}"/>
    <cellStyle name="60% - Accent2 10 2 3" xfId="21176" xr:uid="{00000000-0005-0000-0000-000044110000}"/>
    <cellStyle name="60% - Accent2 10 3" xfId="21177" xr:uid="{00000000-0005-0000-0000-000045110000}"/>
    <cellStyle name="60% - Accent2 10 4" xfId="21178" xr:uid="{00000000-0005-0000-0000-000046110000}"/>
    <cellStyle name="60% - Accent2 10 5" xfId="21179" xr:uid="{00000000-0005-0000-0000-000047110000}"/>
    <cellStyle name="60% - Accent2 11" xfId="21180" xr:uid="{00000000-0005-0000-0000-000048110000}"/>
    <cellStyle name="60% - Accent2 11 2" xfId="21181" xr:uid="{00000000-0005-0000-0000-000049110000}"/>
    <cellStyle name="60% - Accent2 11 3" xfId="21182" xr:uid="{00000000-0005-0000-0000-00004A110000}"/>
    <cellStyle name="60% - Accent2 12" xfId="21183" xr:uid="{00000000-0005-0000-0000-00004B110000}"/>
    <cellStyle name="60% - Accent2 13" xfId="21184" xr:uid="{00000000-0005-0000-0000-00004C110000}"/>
    <cellStyle name="60% - Accent2 2" xfId="2557" xr:uid="{00000000-0005-0000-0000-00004D110000}"/>
    <cellStyle name="60% - Accent2 2 2" xfId="2558" xr:uid="{00000000-0005-0000-0000-00004E110000}"/>
    <cellStyle name="60% - Accent2 2 2 2" xfId="21186" xr:uid="{00000000-0005-0000-0000-00004F110000}"/>
    <cellStyle name="60% - Accent2 2 2 3" xfId="21187" xr:uid="{00000000-0005-0000-0000-000050110000}"/>
    <cellStyle name="60% - Accent2 2 2 4" xfId="39164" xr:uid="{00000000-0005-0000-0000-000051110000}"/>
    <cellStyle name="60% - Accent2 2 3" xfId="2559" xr:uid="{00000000-0005-0000-0000-000052110000}"/>
    <cellStyle name="60% - Accent2 2 3 2" xfId="21189" xr:uid="{00000000-0005-0000-0000-000053110000}"/>
    <cellStyle name="60% - Accent2 2 3 3" xfId="21190" xr:uid="{00000000-0005-0000-0000-000054110000}"/>
    <cellStyle name="60% - Accent2 2 3 4" xfId="21188" xr:uid="{00000000-0005-0000-0000-000055110000}"/>
    <cellStyle name="60% - Accent2 2 4" xfId="21191" xr:uid="{00000000-0005-0000-0000-000056110000}"/>
    <cellStyle name="60% - Accent2 2 4 2" xfId="21192" xr:uid="{00000000-0005-0000-0000-000057110000}"/>
    <cellStyle name="60% - Accent2 2 4 3" xfId="21193" xr:uid="{00000000-0005-0000-0000-000058110000}"/>
    <cellStyle name="60% - Accent2 2 4 4" xfId="39165" xr:uid="{00000000-0005-0000-0000-000059110000}"/>
    <cellStyle name="60% - Accent2 2 5" xfId="21194" xr:uid="{00000000-0005-0000-0000-00005A110000}"/>
    <cellStyle name="60% - Accent2 2 6" xfId="21195" xr:uid="{00000000-0005-0000-0000-00005B110000}"/>
    <cellStyle name="60% - Accent2 2 7" xfId="21196" xr:uid="{00000000-0005-0000-0000-00005C110000}"/>
    <cellStyle name="60% - Accent2 2 8" xfId="21185" xr:uid="{00000000-0005-0000-0000-00005D110000}"/>
    <cellStyle name="60% - Accent2 3" xfId="2560" xr:uid="{00000000-0005-0000-0000-00005E110000}"/>
    <cellStyle name="60% - Accent2 3 2" xfId="2561" xr:uid="{00000000-0005-0000-0000-00005F110000}"/>
    <cellStyle name="60% - Accent2 3 2 2" xfId="21199" xr:uid="{00000000-0005-0000-0000-000060110000}"/>
    <cellStyle name="60% - Accent2 3 2 3" xfId="21200" xr:uid="{00000000-0005-0000-0000-000061110000}"/>
    <cellStyle name="60% - Accent2 3 2 4" xfId="21198" xr:uid="{00000000-0005-0000-0000-000062110000}"/>
    <cellStyle name="60% - Accent2 3 3" xfId="21201" xr:uid="{00000000-0005-0000-0000-000063110000}"/>
    <cellStyle name="60% - Accent2 3 4" xfId="21202" xr:uid="{00000000-0005-0000-0000-000064110000}"/>
    <cellStyle name="60% - Accent2 3 5" xfId="21203" xr:uid="{00000000-0005-0000-0000-000065110000}"/>
    <cellStyle name="60% - Accent2 3 6" xfId="21204" xr:uid="{00000000-0005-0000-0000-000066110000}"/>
    <cellStyle name="60% - Accent2 3 7" xfId="21197" xr:uid="{00000000-0005-0000-0000-000067110000}"/>
    <cellStyle name="60% - Accent2 4" xfId="2562" xr:uid="{00000000-0005-0000-0000-000068110000}"/>
    <cellStyle name="60% - Accent2 4 2" xfId="18009" xr:uid="{00000000-0005-0000-0000-000069110000}"/>
    <cellStyle name="60% - Accent2 4 2 2" xfId="21207" xr:uid="{00000000-0005-0000-0000-00006A110000}"/>
    <cellStyle name="60% - Accent2 4 2 3" xfId="21208" xr:uid="{00000000-0005-0000-0000-00006B110000}"/>
    <cellStyle name="60% - Accent2 4 2 4" xfId="21206" xr:uid="{00000000-0005-0000-0000-00006C110000}"/>
    <cellStyle name="60% - Accent2 4 3" xfId="21209" xr:uid="{00000000-0005-0000-0000-00006D110000}"/>
    <cellStyle name="60% - Accent2 4 4" xfId="21210" xr:uid="{00000000-0005-0000-0000-00006E110000}"/>
    <cellStyle name="60% - Accent2 4 5" xfId="21211" xr:uid="{00000000-0005-0000-0000-00006F110000}"/>
    <cellStyle name="60% - Accent2 4 6" xfId="21205" xr:uid="{00000000-0005-0000-0000-000070110000}"/>
    <cellStyle name="60% - Accent2 5" xfId="2563" xr:uid="{00000000-0005-0000-0000-000071110000}"/>
    <cellStyle name="60% - Accent2 5 2" xfId="2564" xr:uid="{00000000-0005-0000-0000-000072110000}"/>
    <cellStyle name="60% - Accent2 5 2 2" xfId="21213" xr:uid="{00000000-0005-0000-0000-000073110000}"/>
    <cellStyle name="60% - Accent2 5 2 3" xfId="21214" xr:uid="{00000000-0005-0000-0000-000074110000}"/>
    <cellStyle name="60% - Accent2 5 2 4" xfId="21212" xr:uid="{00000000-0005-0000-0000-000075110000}"/>
    <cellStyle name="60% - Accent2 5 3" xfId="18010" xr:uid="{00000000-0005-0000-0000-000076110000}"/>
    <cellStyle name="60% - Accent2 5 4" xfId="21215" xr:uid="{00000000-0005-0000-0000-000077110000}"/>
    <cellStyle name="60% - Accent2 5 5" xfId="21216" xr:uid="{00000000-0005-0000-0000-000078110000}"/>
    <cellStyle name="60% - Accent2 6" xfId="2565" xr:uid="{00000000-0005-0000-0000-000079110000}"/>
    <cellStyle name="60% - Accent2 6 2" xfId="21217" xr:uid="{00000000-0005-0000-0000-00007A110000}"/>
    <cellStyle name="60% - Accent2 6 2 2" xfId="21218" xr:uid="{00000000-0005-0000-0000-00007B110000}"/>
    <cellStyle name="60% - Accent2 6 2 3" xfId="21219" xr:uid="{00000000-0005-0000-0000-00007C110000}"/>
    <cellStyle name="60% - Accent2 6 3" xfId="21220" xr:uid="{00000000-0005-0000-0000-00007D110000}"/>
    <cellStyle name="60% - Accent2 6 4" xfId="21221" xr:uid="{00000000-0005-0000-0000-00007E110000}"/>
    <cellStyle name="60% - Accent2 6 5" xfId="21222" xr:uid="{00000000-0005-0000-0000-00007F110000}"/>
    <cellStyle name="60% - Accent2 7" xfId="18011" xr:uid="{00000000-0005-0000-0000-000080110000}"/>
    <cellStyle name="60% - Accent2 7 2" xfId="21223" xr:uid="{00000000-0005-0000-0000-000081110000}"/>
    <cellStyle name="60% - Accent2 7 2 2" xfId="21224" xr:uid="{00000000-0005-0000-0000-000082110000}"/>
    <cellStyle name="60% - Accent2 7 2 3" xfId="21225" xr:uid="{00000000-0005-0000-0000-000083110000}"/>
    <cellStyle name="60% - Accent2 7 3" xfId="21226" xr:uid="{00000000-0005-0000-0000-000084110000}"/>
    <cellStyle name="60% - Accent2 7 4" xfId="21227" xr:uid="{00000000-0005-0000-0000-000085110000}"/>
    <cellStyle name="60% - Accent2 7 5" xfId="21228" xr:uid="{00000000-0005-0000-0000-000086110000}"/>
    <cellStyle name="60% - Accent2 8" xfId="18012" xr:uid="{00000000-0005-0000-0000-000087110000}"/>
    <cellStyle name="60% - Accent2 8 2" xfId="21229" xr:uid="{00000000-0005-0000-0000-000088110000}"/>
    <cellStyle name="60% - Accent2 8 2 2" xfId="21230" xr:uid="{00000000-0005-0000-0000-000089110000}"/>
    <cellStyle name="60% - Accent2 8 2 3" xfId="21231" xr:uid="{00000000-0005-0000-0000-00008A110000}"/>
    <cellStyle name="60% - Accent2 8 3" xfId="21232" xr:uid="{00000000-0005-0000-0000-00008B110000}"/>
    <cellStyle name="60% - Accent2 8 4" xfId="21233" xr:uid="{00000000-0005-0000-0000-00008C110000}"/>
    <cellStyle name="60% - Accent2 8 5" xfId="21234" xr:uid="{00000000-0005-0000-0000-00008D110000}"/>
    <cellStyle name="60% - Accent2 9" xfId="18013" xr:uid="{00000000-0005-0000-0000-00008E110000}"/>
    <cellStyle name="60% - Accent2 9 2" xfId="21235" xr:uid="{00000000-0005-0000-0000-00008F110000}"/>
    <cellStyle name="60% - Accent2 9 2 2" xfId="21236" xr:uid="{00000000-0005-0000-0000-000090110000}"/>
    <cellStyle name="60% - Accent2 9 2 3" xfId="21237" xr:uid="{00000000-0005-0000-0000-000091110000}"/>
    <cellStyle name="60% - Accent2 9 3" xfId="21238" xr:uid="{00000000-0005-0000-0000-000092110000}"/>
    <cellStyle name="60% - Accent2 9 4" xfId="21239" xr:uid="{00000000-0005-0000-0000-000093110000}"/>
    <cellStyle name="60% - Accent2 9 5" xfId="21240" xr:uid="{00000000-0005-0000-0000-000094110000}"/>
    <cellStyle name="60% - Accent3" xfId="39032" builtinId="40" customBuiltin="1"/>
    <cellStyle name="60% - Accent3 10" xfId="18014" xr:uid="{00000000-0005-0000-0000-000096110000}"/>
    <cellStyle name="60% - Accent3 10 2" xfId="21241" xr:uid="{00000000-0005-0000-0000-000097110000}"/>
    <cellStyle name="60% - Accent3 10 2 2" xfId="21242" xr:uid="{00000000-0005-0000-0000-000098110000}"/>
    <cellStyle name="60% - Accent3 10 2 3" xfId="21243" xr:uid="{00000000-0005-0000-0000-000099110000}"/>
    <cellStyle name="60% - Accent3 10 3" xfId="21244" xr:uid="{00000000-0005-0000-0000-00009A110000}"/>
    <cellStyle name="60% - Accent3 10 4" xfId="21245" xr:uid="{00000000-0005-0000-0000-00009B110000}"/>
    <cellStyle name="60% - Accent3 10 5" xfId="21246" xr:uid="{00000000-0005-0000-0000-00009C110000}"/>
    <cellStyle name="60% - Accent3 11" xfId="21247" xr:uid="{00000000-0005-0000-0000-00009D110000}"/>
    <cellStyle name="60% - Accent3 11 2" xfId="21248" xr:uid="{00000000-0005-0000-0000-00009E110000}"/>
    <cellStyle name="60% - Accent3 11 3" xfId="21249" xr:uid="{00000000-0005-0000-0000-00009F110000}"/>
    <cellStyle name="60% - Accent3 12" xfId="21250" xr:uid="{00000000-0005-0000-0000-0000A0110000}"/>
    <cellStyle name="60% - Accent3 13" xfId="21251" xr:uid="{00000000-0005-0000-0000-0000A1110000}"/>
    <cellStyle name="60% - Accent3 2" xfId="2566" xr:uid="{00000000-0005-0000-0000-0000A2110000}"/>
    <cellStyle name="60% - Accent3 2 2" xfId="2567" xr:uid="{00000000-0005-0000-0000-0000A3110000}"/>
    <cellStyle name="60% - Accent3 2 2 2" xfId="21253" xr:uid="{00000000-0005-0000-0000-0000A4110000}"/>
    <cellStyle name="60% - Accent3 2 2 3" xfId="21254" xr:uid="{00000000-0005-0000-0000-0000A5110000}"/>
    <cellStyle name="60% - Accent3 2 2 4" xfId="39166" xr:uid="{00000000-0005-0000-0000-0000A6110000}"/>
    <cellStyle name="60% - Accent3 2 3" xfId="2568" xr:uid="{00000000-0005-0000-0000-0000A7110000}"/>
    <cellStyle name="60% - Accent3 2 3 2" xfId="21256" xr:uid="{00000000-0005-0000-0000-0000A8110000}"/>
    <cellStyle name="60% - Accent3 2 3 3" xfId="21257" xr:uid="{00000000-0005-0000-0000-0000A9110000}"/>
    <cellStyle name="60% - Accent3 2 3 4" xfId="21255" xr:uid="{00000000-0005-0000-0000-0000AA110000}"/>
    <cellStyle name="60% - Accent3 2 3 5" xfId="39167" xr:uid="{00000000-0005-0000-0000-0000AB110000}"/>
    <cellStyle name="60% - Accent3 2 4" xfId="21258" xr:uid="{00000000-0005-0000-0000-0000AC110000}"/>
    <cellStyle name="60% - Accent3 2 4 2" xfId="21259" xr:uid="{00000000-0005-0000-0000-0000AD110000}"/>
    <cellStyle name="60% - Accent3 2 4 3" xfId="21260" xr:uid="{00000000-0005-0000-0000-0000AE110000}"/>
    <cellStyle name="60% - Accent3 2 4 4" xfId="39168" xr:uid="{00000000-0005-0000-0000-0000AF110000}"/>
    <cellStyle name="60% - Accent3 2 5" xfId="21261" xr:uid="{00000000-0005-0000-0000-0000B0110000}"/>
    <cellStyle name="60% - Accent3 2 6" xfId="21262" xr:uid="{00000000-0005-0000-0000-0000B1110000}"/>
    <cellStyle name="60% - Accent3 2 7" xfId="21263" xr:uid="{00000000-0005-0000-0000-0000B2110000}"/>
    <cellStyle name="60% - Accent3 2 8" xfId="21252" xr:uid="{00000000-0005-0000-0000-0000B3110000}"/>
    <cellStyle name="60% - Accent3 3" xfId="2569" xr:uid="{00000000-0005-0000-0000-0000B4110000}"/>
    <cellStyle name="60% - Accent3 3 2" xfId="2570" xr:uid="{00000000-0005-0000-0000-0000B5110000}"/>
    <cellStyle name="60% - Accent3 3 2 2" xfId="21266" xr:uid="{00000000-0005-0000-0000-0000B6110000}"/>
    <cellStyle name="60% - Accent3 3 2 3" xfId="21267" xr:uid="{00000000-0005-0000-0000-0000B7110000}"/>
    <cellStyle name="60% - Accent3 3 2 4" xfId="21265" xr:uid="{00000000-0005-0000-0000-0000B8110000}"/>
    <cellStyle name="60% - Accent3 3 3" xfId="21268" xr:uid="{00000000-0005-0000-0000-0000B9110000}"/>
    <cellStyle name="60% - Accent3 3 4" xfId="21269" xr:uid="{00000000-0005-0000-0000-0000BA110000}"/>
    <cellStyle name="60% - Accent3 3 5" xfId="21270" xr:uid="{00000000-0005-0000-0000-0000BB110000}"/>
    <cellStyle name="60% - Accent3 3 6" xfId="21271" xr:uid="{00000000-0005-0000-0000-0000BC110000}"/>
    <cellStyle name="60% - Accent3 3 7" xfId="21264" xr:uid="{00000000-0005-0000-0000-0000BD110000}"/>
    <cellStyle name="60% - Accent3 4" xfId="2571" xr:uid="{00000000-0005-0000-0000-0000BE110000}"/>
    <cellStyle name="60% - Accent3 4 2" xfId="18015" xr:uid="{00000000-0005-0000-0000-0000BF110000}"/>
    <cellStyle name="60% - Accent3 4 2 2" xfId="21274" xr:uid="{00000000-0005-0000-0000-0000C0110000}"/>
    <cellStyle name="60% - Accent3 4 2 3" xfId="21275" xr:uid="{00000000-0005-0000-0000-0000C1110000}"/>
    <cellStyle name="60% - Accent3 4 2 4" xfId="21273" xr:uid="{00000000-0005-0000-0000-0000C2110000}"/>
    <cellStyle name="60% - Accent3 4 3" xfId="21276" xr:uid="{00000000-0005-0000-0000-0000C3110000}"/>
    <cellStyle name="60% - Accent3 4 4" xfId="21277" xr:uid="{00000000-0005-0000-0000-0000C4110000}"/>
    <cellStyle name="60% - Accent3 4 5" xfId="21278" xr:uid="{00000000-0005-0000-0000-0000C5110000}"/>
    <cellStyle name="60% - Accent3 4 6" xfId="21272" xr:uid="{00000000-0005-0000-0000-0000C6110000}"/>
    <cellStyle name="60% - Accent3 5" xfId="2572" xr:uid="{00000000-0005-0000-0000-0000C7110000}"/>
    <cellStyle name="60% - Accent3 5 2" xfId="2573" xr:uid="{00000000-0005-0000-0000-0000C8110000}"/>
    <cellStyle name="60% - Accent3 5 2 2" xfId="21281" xr:uid="{00000000-0005-0000-0000-0000C9110000}"/>
    <cellStyle name="60% - Accent3 5 2 3" xfId="21282" xr:uid="{00000000-0005-0000-0000-0000CA110000}"/>
    <cellStyle name="60% - Accent3 5 2 4" xfId="21280" xr:uid="{00000000-0005-0000-0000-0000CB110000}"/>
    <cellStyle name="60% - Accent3 5 3" xfId="18016" xr:uid="{00000000-0005-0000-0000-0000CC110000}"/>
    <cellStyle name="60% - Accent3 5 3 2" xfId="21283" xr:uid="{00000000-0005-0000-0000-0000CD110000}"/>
    <cellStyle name="60% - Accent3 5 4" xfId="21284" xr:uid="{00000000-0005-0000-0000-0000CE110000}"/>
    <cellStyle name="60% - Accent3 5 5" xfId="21285" xr:uid="{00000000-0005-0000-0000-0000CF110000}"/>
    <cellStyle name="60% - Accent3 5 6" xfId="21279" xr:uid="{00000000-0005-0000-0000-0000D0110000}"/>
    <cellStyle name="60% - Accent3 6" xfId="2574" xr:uid="{00000000-0005-0000-0000-0000D1110000}"/>
    <cellStyle name="60% - Accent3 6 2" xfId="21286" xr:uid="{00000000-0005-0000-0000-0000D2110000}"/>
    <cellStyle name="60% - Accent3 6 2 2" xfId="21287" xr:uid="{00000000-0005-0000-0000-0000D3110000}"/>
    <cellStyle name="60% - Accent3 6 2 3" xfId="21288" xr:uid="{00000000-0005-0000-0000-0000D4110000}"/>
    <cellStyle name="60% - Accent3 6 3" xfId="21289" xr:uid="{00000000-0005-0000-0000-0000D5110000}"/>
    <cellStyle name="60% - Accent3 6 4" xfId="21290" xr:uid="{00000000-0005-0000-0000-0000D6110000}"/>
    <cellStyle name="60% - Accent3 6 5" xfId="21291" xr:uid="{00000000-0005-0000-0000-0000D7110000}"/>
    <cellStyle name="60% - Accent3 7" xfId="18017" xr:uid="{00000000-0005-0000-0000-0000D8110000}"/>
    <cellStyle name="60% - Accent3 7 2" xfId="21292" xr:uid="{00000000-0005-0000-0000-0000D9110000}"/>
    <cellStyle name="60% - Accent3 7 2 2" xfId="21293" xr:uid="{00000000-0005-0000-0000-0000DA110000}"/>
    <cellStyle name="60% - Accent3 7 2 3" xfId="21294" xr:uid="{00000000-0005-0000-0000-0000DB110000}"/>
    <cellStyle name="60% - Accent3 7 3" xfId="21295" xr:uid="{00000000-0005-0000-0000-0000DC110000}"/>
    <cellStyle name="60% - Accent3 7 4" xfId="21296" xr:uid="{00000000-0005-0000-0000-0000DD110000}"/>
    <cellStyle name="60% - Accent3 7 5" xfId="21297" xr:uid="{00000000-0005-0000-0000-0000DE110000}"/>
    <cellStyle name="60% - Accent3 8" xfId="18018" xr:uid="{00000000-0005-0000-0000-0000DF110000}"/>
    <cellStyle name="60% - Accent3 8 2" xfId="21298" xr:uid="{00000000-0005-0000-0000-0000E0110000}"/>
    <cellStyle name="60% - Accent3 8 2 2" xfId="21299" xr:uid="{00000000-0005-0000-0000-0000E1110000}"/>
    <cellStyle name="60% - Accent3 8 2 3" xfId="21300" xr:uid="{00000000-0005-0000-0000-0000E2110000}"/>
    <cellStyle name="60% - Accent3 8 3" xfId="21301" xr:uid="{00000000-0005-0000-0000-0000E3110000}"/>
    <cellStyle name="60% - Accent3 8 4" xfId="21302" xr:uid="{00000000-0005-0000-0000-0000E4110000}"/>
    <cellStyle name="60% - Accent3 8 5" xfId="21303" xr:uid="{00000000-0005-0000-0000-0000E5110000}"/>
    <cellStyle name="60% - Accent3 9" xfId="18019" xr:uid="{00000000-0005-0000-0000-0000E6110000}"/>
    <cellStyle name="60% - Accent3 9 2" xfId="21304" xr:uid="{00000000-0005-0000-0000-0000E7110000}"/>
    <cellStyle name="60% - Accent3 9 2 2" xfId="21305" xr:uid="{00000000-0005-0000-0000-0000E8110000}"/>
    <cellStyle name="60% - Accent3 9 2 3" xfId="21306" xr:uid="{00000000-0005-0000-0000-0000E9110000}"/>
    <cellStyle name="60% - Accent3 9 3" xfId="21307" xr:uid="{00000000-0005-0000-0000-0000EA110000}"/>
    <cellStyle name="60% - Accent3 9 4" xfId="21308" xr:uid="{00000000-0005-0000-0000-0000EB110000}"/>
    <cellStyle name="60% - Accent3 9 5" xfId="21309" xr:uid="{00000000-0005-0000-0000-0000EC110000}"/>
    <cellStyle name="60% - Accent4" xfId="39036" builtinId="44" customBuiltin="1"/>
    <cellStyle name="60% - Accent4 10" xfId="18020" xr:uid="{00000000-0005-0000-0000-0000EE110000}"/>
    <cellStyle name="60% - Accent4 10 2" xfId="21310" xr:uid="{00000000-0005-0000-0000-0000EF110000}"/>
    <cellStyle name="60% - Accent4 10 2 2" xfId="21311" xr:uid="{00000000-0005-0000-0000-0000F0110000}"/>
    <cellStyle name="60% - Accent4 10 2 3" xfId="21312" xr:uid="{00000000-0005-0000-0000-0000F1110000}"/>
    <cellStyle name="60% - Accent4 10 3" xfId="21313" xr:uid="{00000000-0005-0000-0000-0000F2110000}"/>
    <cellStyle name="60% - Accent4 10 4" xfId="21314" xr:uid="{00000000-0005-0000-0000-0000F3110000}"/>
    <cellStyle name="60% - Accent4 10 5" xfId="21315" xr:uid="{00000000-0005-0000-0000-0000F4110000}"/>
    <cellStyle name="60% - Accent4 11" xfId="21316" xr:uid="{00000000-0005-0000-0000-0000F5110000}"/>
    <cellStyle name="60% - Accent4 11 2" xfId="21317" xr:uid="{00000000-0005-0000-0000-0000F6110000}"/>
    <cellStyle name="60% - Accent4 11 3" xfId="21318" xr:uid="{00000000-0005-0000-0000-0000F7110000}"/>
    <cellStyle name="60% - Accent4 12" xfId="21319" xr:uid="{00000000-0005-0000-0000-0000F8110000}"/>
    <cellStyle name="60% - Accent4 13" xfId="21320" xr:uid="{00000000-0005-0000-0000-0000F9110000}"/>
    <cellStyle name="60% - Accent4 2" xfId="2575" xr:uid="{00000000-0005-0000-0000-0000FA110000}"/>
    <cellStyle name="60% - Accent4 2 2" xfId="2576" xr:uid="{00000000-0005-0000-0000-0000FB110000}"/>
    <cellStyle name="60% - Accent4 2 2 2" xfId="21322" xr:uid="{00000000-0005-0000-0000-0000FC110000}"/>
    <cellStyle name="60% - Accent4 2 2 3" xfId="21323" xr:uid="{00000000-0005-0000-0000-0000FD110000}"/>
    <cellStyle name="60% - Accent4 2 2 4" xfId="39170" xr:uid="{00000000-0005-0000-0000-0000FE110000}"/>
    <cellStyle name="60% - Accent4 2 3" xfId="2577" xr:uid="{00000000-0005-0000-0000-0000FF110000}"/>
    <cellStyle name="60% - Accent4 2 3 2" xfId="21325" xr:uid="{00000000-0005-0000-0000-000000120000}"/>
    <cellStyle name="60% - Accent4 2 3 3" xfId="21326" xr:uid="{00000000-0005-0000-0000-000001120000}"/>
    <cellStyle name="60% - Accent4 2 3 4" xfId="21324" xr:uid="{00000000-0005-0000-0000-000002120000}"/>
    <cellStyle name="60% - Accent4 2 3 5" xfId="39171" xr:uid="{00000000-0005-0000-0000-000003120000}"/>
    <cellStyle name="60% - Accent4 2 4" xfId="21327" xr:uid="{00000000-0005-0000-0000-000004120000}"/>
    <cellStyle name="60% - Accent4 2 4 2" xfId="21328" xr:uid="{00000000-0005-0000-0000-000005120000}"/>
    <cellStyle name="60% - Accent4 2 4 3" xfId="21329" xr:uid="{00000000-0005-0000-0000-000006120000}"/>
    <cellStyle name="60% - Accent4 2 4 4" xfId="39172" xr:uid="{00000000-0005-0000-0000-000007120000}"/>
    <cellStyle name="60% - Accent4 2 5" xfId="21330" xr:uid="{00000000-0005-0000-0000-000008120000}"/>
    <cellStyle name="60% - Accent4 2 6" xfId="21331" xr:uid="{00000000-0005-0000-0000-000009120000}"/>
    <cellStyle name="60% - Accent4 2 7" xfId="21332" xr:uid="{00000000-0005-0000-0000-00000A120000}"/>
    <cellStyle name="60% - Accent4 2 8" xfId="21321" xr:uid="{00000000-0005-0000-0000-00000B120000}"/>
    <cellStyle name="60% - Accent4 3" xfId="2578" xr:uid="{00000000-0005-0000-0000-00000C120000}"/>
    <cellStyle name="60% - Accent4 3 2" xfId="2579" xr:uid="{00000000-0005-0000-0000-00000D120000}"/>
    <cellStyle name="60% - Accent4 3 2 2" xfId="21335" xr:uid="{00000000-0005-0000-0000-00000E120000}"/>
    <cellStyle name="60% - Accent4 3 2 3" xfId="21336" xr:uid="{00000000-0005-0000-0000-00000F120000}"/>
    <cellStyle name="60% - Accent4 3 2 4" xfId="21334" xr:uid="{00000000-0005-0000-0000-000010120000}"/>
    <cellStyle name="60% - Accent4 3 3" xfId="21337" xr:uid="{00000000-0005-0000-0000-000011120000}"/>
    <cellStyle name="60% - Accent4 3 4" xfId="21338" xr:uid="{00000000-0005-0000-0000-000012120000}"/>
    <cellStyle name="60% - Accent4 3 5" xfId="21339" xr:uid="{00000000-0005-0000-0000-000013120000}"/>
    <cellStyle name="60% - Accent4 3 6" xfId="21340" xr:uid="{00000000-0005-0000-0000-000014120000}"/>
    <cellStyle name="60% - Accent4 3 7" xfId="21333" xr:uid="{00000000-0005-0000-0000-000015120000}"/>
    <cellStyle name="60% - Accent4 4" xfId="2580" xr:uid="{00000000-0005-0000-0000-000016120000}"/>
    <cellStyle name="60% - Accent4 4 2" xfId="18021" xr:uid="{00000000-0005-0000-0000-000017120000}"/>
    <cellStyle name="60% - Accent4 4 2 2" xfId="21343" xr:uid="{00000000-0005-0000-0000-000018120000}"/>
    <cellStyle name="60% - Accent4 4 2 3" xfId="21344" xr:uid="{00000000-0005-0000-0000-000019120000}"/>
    <cellStyle name="60% - Accent4 4 2 4" xfId="21342" xr:uid="{00000000-0005-0000-0000-00001A120000}"/>
    <cellStyle name="60% - Accent4 4 3" xfId="21345" xr:uid="{00000000-0005-0000-0000-00001B120000}"/>
    <cellStyle name="60% - Accent4 4 4" xfId="21346" xr:uid="{00000000-0005-0000-0000-00001C120000}"/>
    <cellStyle name="60% - Accent4 4 5" xfId="21347" xr:uid="{00000000-0005-0000-0000-00001D120000}"/>
    <cellStyle name="60% - Accent4 4 6" xfId="21341" xr:uid="{00000000-0005-0000-0000-00001E120000}"/>
    <cellStyle name="60% - Accent4 5" xfId="2581" xr:uid="{00000000-0005-0000-0000-00001F120000}"/>
    <cellStyle name="60% - Accent4 5 2" xfId="2582" xr:uid="{00000000-0005-0000-0000-000020120000}"/>
    <cellStyle name="60% - Accent4 5 2 2" xfId="21350" xr:uid="{00000000-0005-0000-0000-000021120000}"/>
    <cellStyle name="60% - Accent4 5 2 3" xfId="21351" xr:uid="{00000000-0005-0000-0000-000022120000}"/>
    <cellStyle name="60% - Accent4 5 2 4" xfId="21349" xr:uid="{00000000-0005-0000-0000-000023120000}"/>
    <cellStyle name="60% - Accent4 5 3" xfId="18022" xr:uid="{00000000-0005-0000-0000-000024120000}"/>
    <cellStyle name="60% - Accent4 5 3 2" xfId="21352" xr:uid="{00000000-0005-0000-0000-000025120000}"/>
    <cellStyle name="60% - Accent4 5 4" xfId="21353" xr:uid="{00000000-0005-0000-0000-000026120000}"/>
    <cellStyle name="60% - Accent4 5 5" xfId="21354" xr:uid="{00000000-0005-0000-0000-000027120000}"/>
    <cellStyle name="60% - Accent4 5 6" xfId="21348" xr:uid="{00000000-0005-0000-0000-000028120000}"/>
    <cellStyle name="60% - Accent4 6" xfId="2583" xr:uid="{00000000-0005-0000-0000-000029120000}"/>
    <cellStyle name="60% - Accent4 6 2" xfId="21355" xr:uid="{00000000-0005-0000-0000-00002A120000}"/>
    <cellStyle name="60% - Accent4 6 2 2" xfId="21356" xr:uid="{00000000-0005-0000-0000-00002B120000}"/>
    <cellStyle name="60% - Accent4 6 2 3" xfId="21357" xr:uid="{00000000-0005-0000-0000-00002C120000}"/>
    <cellStyle name="60% - Accent4 6 3" xfId="21358" xr:uid="{00000000-0005-0000-0000-00002D120000}"/>
    <cellStyle name="60% - Accent4 6 4" xfId="21359" xr:uid="{00000000-0005-0000-0000-00002E120000}"/>
    <cellStyle name="60% - Accent4 6 5" xfId="21360" xr:uid="{00000000-0005-0000-0000-00002F120000}"/>
    <cellStyle name="60% - Accent4 7" xfId="18023" xr:uid="{00000000-0005-0000-0000-000030120000}"/>
    <cellStyle name="60% - Accent4 7 2" xfId="21361" xr:uid="{00000000-0005-0000-0000-000031120000}"/>
    <cellStyle name="60% - Accent4 7 2 2" xfId="21362" xr:uid="{00000000-0005-0000-0000-000032120000}"/>
    <cellStyle name="60% - Accent4 7 2 3" xfId="21363" xr:uid="{00000000-0005-0000-0000-000033120000}"/>
    <cellStyle name="60% - Accent4 7 3" xfId="21364" xr:uid="{00000000-0005-0000-0000-000034120000}"/>
    <cellStyle name="60% - Accent4 7 4" xfId="21365" xr:uid="{00000000-0005-0000-0000-000035120000}"/>
    <cellStyle name="60% - Accent4 7 5" xfId="21366" xr:uid="{00000000-0005-0000-0000-000036120000}"/>
    <cellStyle name="60% - Accent4 8" xfId="18024" xr:uid="{00000000-0005-0000-0000-000037120000}"/>
    <cellStyle name="60% - Accent4 8 2" xfId="21367" xr:uid="{00000000-0005-0000-0000-000038120000}"/>
    <cellStyle name="60% - Accent4 8 2 2" xfId="21368" xr:uid="{00000000-0005-0000-0000-000039120000}"/>
    <cellStyle name="60% - Accent4 8 2 3" xfId="21369" xr:uid="{00000000-0005-0000-0000-00003A120000}"/>
    <cellStyle name="60% - Accent4 8 3" xfId="21370" xr:uid="{00000000-0005-0000-0000-00003B120000}"/>
    <cellStyle name="60% - Accent4 8 4" xfId="21371" xr:uid="{00000000-0005-0000-0000-00003C120000}"/>
    <cellStyle name="60% - Accent4 8 5" xfId="21372" xr:uid="{00000000-0005-0000-0000-00003D120000}"/>
    <cellStyle name="60% - Accent4 9" xfId="18025" xr:uid="{00000000-0005-0000-0000-00003E120000}"/>
    <cellStyle name="60% - Accent4 9 2" xfId="21373" xr:uid="{00000000-0005-0000-0000-00003F120000}"/>
    <cellStyle name="60% - Accent4 9 2 2" xfId="21374" xr:uid="{00000000-0005-0000-0000-000040120000}"/>
    <cellStyle name="60% - Accent4 9 2 3" xfId="21375" xr:uid="{00000000-0005-0000-0000-000041120000}"/>
    <cellStyle name="60% - Accent4 9 3" xfId="21376" xr:uid="{00000000-0005-0000-0000-000042120000}"/>
    <cellStyle name="60% - Accent4 9 4" xfId="21377" xr:uid="{00000000-0005-0000-0000-000043120000}"/>
    <cellStyle name="60% - Accent4 9 5" xfId="21378" xr:uid="{00000000-0005-0000-0000-000044120000}"/>
    <cellStyle name="60% - Accent5" xfId="39040" builtinId="48" customBuiltin="1"/>
    <cellStyle name="60% - Accent5 10" xfId="18026" xr:uid="{00000000-0005-0000-0000-000046120000}"/>
    <cellStyle name="60% - Accent5 10 2" xfId="21379" xr:uid="{00000000-0005-0000-0000-000047120000}"/>
    <cellStyle name="60% - Accent5 10 2 2" xfId="21380" xr:uid="{00000000-0005-0000-0000-000048120000}"/>
    <cellStyle name="60% - Accent5 10 2 3" xfId="21381" xr:uid="{00000000-0005-0000-0000-000049120000}"/>
    <cellStyle name="60% - Accent5 10 3" xfId="21382" xr:uid="{00000000-0005-0000-0000-00004A120000}"/>
    <cellStyle name="60% - Accent5 10 4" xfId="21383" xr:uid="{00000000-0005-0000-0000-00004B120000}"/>
    <cellStyle name="60% - Accent5 10 5" xfId="21384" xr:uid="{00000000-0005-0000-0000-00004C120000}"/>
    <cellStyle name="60% - Accent5 11" xfId="21385" xr:uid="{00000000-0005-0000-0000-00004D120000}"/>
    <cellStyle name="60% - Accent5 11 2" xfId="21386" xr:uid="{00000000-0005-0000-0000-00004E120000}"/>
    <cellStyle name="60% - Accent5 11 3" xfId="21387" xr:uid="{00000000-0005-0000-0000-00004F120000}"/>
    <cellStyle name="60% - Accent5 12" xfId="21388" xr:uid="{00000000-0005-0000-0000-000050120000}"/>
    <cellStyle name="60% - Accent5 13" xfId="21389" xr:uid="{00000000-0005-0000-0000-000051120000}"/>
    <cellStyle name="60% - Accent5 2" xfId="2584" xr:uid="{00000000-0005-0000-0000-000052120000}"/>
    <cellStyle name="60% - Accent5 2 2" xfId="2585" xr:uid="{00000000-0005-0000-0000-000053120000}"/>
    <cellStyle name="60% - Accent5 2 2 2" xfId="21391" xr:uid="{00000000-0005-0000-0000-000054120000}"/>
    <cellStyle name="60% - Accent5 2 2 3" xfId="21392" xr:uid="{00000000-0005-0000-0000-000055120000}"/>
    <cellStyle name="60% - Accent5 2 2 4" xfId="39173" xr:uid="{00000000-0005-0000-0000-000056120000}"/>
    <cellStyle name="60% - Accent5 2 3" xfId="2586" xr:uid="{00000000-0005-0000-0000-000057120000}"/>
    <cellStyle name="60% - Accent5 2 3 2" xfId="21394" xr:uid="{00000000-0005-0000-0000-000058120000}"/>
    <cellStyle name="60% - Accent5 2 3 3" xfId="21395" xr:uid="{00000000-0005-0000-0000-000059120000}"/>
    <cellStyle name="60% - Accent5 2 3 4" xfId="21393" xr:uid="{00000000-0005-0000-0000-00005A120000}"/>
    <cellStyle name="60% - Accent5 2 4" xfId="21396" xr:uid="{00000000-0005-0000-0000-00005B120000}"/>
    <cellStyle name="60% - Accent5 2 4 2" xfId="21397" xr:uid="{00000000-0005-0000-0000-00005C120000}"/>
    <cellStyle name="60% - Accent5 2 4 3" xfId="21398" xr:uid="{00000000-0005-0000-0000-00005D120000}"/>
    <cellStyle name="60% - Accent5 2 4 4" xfId="39174" xr:uid="{00000000-0005-0000-0000-00005E120000}"/>
    <cellStyle name="60% - Accent5 2 5" xfId="21399" xr:uid="{00000000-0005-0000-0000-00005F120000}"/>
    <cellStyle name="60% - Accent5 2 6" xfId="21400" xr:uid="{00000000-0005-0000-0000-000060120000}"/>
    <cellStyle name="60% - Accent5 2 7" xfId="21401" xr:uid="{00000000-0005-0000-0000-000061120000}"/>
    <cellStyle name="60% - Accent5 2 8" xfId="21390" xr:uid="{00000000-0005-0000-0000-000062120000}"/>
    <cellStyle name="60% - Accent5 3" xfId="2587" xr:uid="{00000000-0005-0000-0000-000063120000}"/>
    <cellStyle name="60% - Accent5 3 2" xfId="2588" xr:uid="{00000000-0005-0000-0000-000064120000}"/>
    <cellStyle name="60% - Accent5 3 2 2" xfId="21404" xr:uid="{00000000-0005-0000-0000-000065120000}"/>
    <cellStyle name="60% - Accent5 3 2 3" xfId="21405" xr:uid="{00000000-0005-0000-0000-000066120000}"/>
    <cellStyle name="60% - Accent5 3 2 4" xfId="21403" xr:uid="{00000000-0005-0000-0000-000067120000}"/>
    <cellStyle name="60% - Accent5 3 3" xfId="21406" xr:uid="{00000000-0005-0000-0000-000068120000}"/>
    <cellStyle name="60% - Accent5 3 4" xfId="21407" xr:uid="{00000000-0005-0000-0000-000069120000}"/>
    <cellStyle name="60% - Accent5 3 5" xfId="21408" xr:uid="{00000000-0005-0000-0000-00006A120000}"/>
    <cellStyle name="60% - Accent5 3 6" xfId="21409" xr:uid="{00000000-0005-0000-0000-00006B120000}"/>
    <cellStyle name="60% - Accent5 3 7" xfId="21402" xr:uid="{00000000-0005-0000-0000-00006C120000}"/>
    <cellStyle name="60% - Accent5 4" xfId="2589" xr:uid="{00000000-0005-0000-0000-00006D120000}"/>
    <cellStyle name="60% - Accent5 4 2" xfId="18027" xr:uid="{00000000-0005-0000-0000-00006E120000}"/>
    <cellStyle name="60% - Accent5 4 2 2" xfId="21412" xr:uid="{00000000-0005-0000-0000-00006F120000}"/>
    <cellStyle name="60% - Accent5 4 2 3" xfId="21413" xr:uid="{00000000-0005-0000-0000-000070120000}"/>
    <cellStyle name="60% - Accent5 4 2 4" xfId="21411" xr:uid="{00000000-0005-0000-0000-000071120000}"/>
    <cellStyle name="60% - Accent5 4 3" xfId="21414" xr:uid="{00000000-0005-0000-0000-000072120000}"/>
    <cellStyle name="60% - Accent5 4 4" xfId="21415" xr:uid="{00000000-0005-0000-0000-000073120000}"/>
    <cellStyle name="60% - Accent5 4 5" xfId="21416" xr:uid="{00000000-0005-0000-0000-000074120000}"/>
    <cellStyle name="60% - Accent5 4 6" xfId="21410" xr:uid="{00000000-0005-0000-0000-000075120000}"/>
    <cellStyle name="60% - Accent5 5" xfId="2590" xr:uid="{00000000-0005-0000-0000-000076120000}"/>
    <cellStyle name="60% - Accent5 5 2" xfId="2591" xr:uid="{00000000-0005-0000-0000-000077120000}"/>
    <cellStyle name="60% - Accent5 5 2 2" xfId="21418" xr:uid="{00000000-0005-0000-0000-000078120000}"/>
    <cellStyle name="60% - Accent5 5 2 3" xfId="21419" xr:uid="{00000000-0005-0000-0000-000079120000}"/>
    <cellStyle name="60% - Accent5 5 2 4" xfId="21417" xr:uid="{00000000-0005-0000-0000-00007A120000}"/>
    <cellStyle name="60% - Accent5 5 3" xfId="18028" xr:uid="{00000000-0005-0000-0000-00007B120000}"/>
    <cellStyle name="60% - Accent5 5 4" xfId="21420" xr:uid="{00000000-0005-0000-0000-00007C120000}"/>
    <cellStyle name="60% - Accent5 5 5" xfId="21421" xr:uid="{00000000-0005-0000-0000-00007D120000}"/>
    <cellStyle name="60% - Accent5 6" xfId="2592" xr:uid="{00000000-0005-0000-0000-00007E120000}"/>
    <cellStyle name="60% - Accent5 6 2" xfId="21422" xr:uid="{00000000-0005-0000-0000-00007F120000}"/>
    <cellStyle name="60% - Accent5 6 2 2" xfId="21423" xr:uid="{00000000-0005-0000-0000-000080120000}"/>
    <cellStyle name="60% - Accent5 6 2 3" xfId="21424" xr:uid="{00000000-0005-0000-0000-000081120000}"/>
    <cellStyle name="60% - Accent5 6 3" xfId="21425" xr:uid="{00000000-0005-0000-0000-000082120000}"/>
    <cellStyle name="60% - Accent5 6 4" xfId="21426" xr:uid="{00000000-0005-0000-0000-000083120000}"/>
    <cellStyle name="60% - Accent5 6 5" xfId="21427" xr:uid="{00000000-0005-0000-0000-000084120000}"/>
    <cellStyle name="60% - Accent5 7" xfId="18029" xr:uid="{00000000-0005-0000-0000-000085120000}"/>
    <cellStyle name="60% - Accent5 7 2" xfId="21428" xr:uid="{00000000-0005-0000-0000-000086120000}"/>
    <cellStyle name="60% - Accent5 7 2 2" xfId="21429" xr:uid="{00000000-0005-0000-0000-000087120000}"/>
    <cellStyle name="60% - Accent5 7 2 3" xfId="21430" xr:uid="{00000000-0005-0000-0000-000088120000}"/>
    <cellStyle name="60% - Accent5 7 3" xfId="21431" xr:uid="{00000000-0005-0000-0000-000089120000}"/>
    <cellStyle name="60% - Accent5 7 4" xfId="21432" xr:uid="{00000000-0005-0000-0000-00008A120000}"/>
    <cellStyle name="60% - Accent5 7 5" xfId="21433" xr:uid="{00000000-0005-0000-0000-00008B120000}"/>
    <cellStyle name="60% - Accent5 8" xfId="18030" xr:uid="{00000000-0005-0000-0000-00008C120000}"/>
    <cellStyle name="60% - Accent5 8 2" xfId="21434" xr:uid="{00000000-0005-0000-0000-00008D120000}"/>
    <cellStyle name="60% - Accent5 8 2 2" xfId="21435" xr:uid="{00000000-0005-0000-0000-00008E120000}"/>
    <cellStyle name="60% - Accent5 8 2 3" xfId="21436" xr:uid="{00000000-0005-0000-0000-00008F120000}"/>
    <cellStyle name="60% - Accent5 8 3" xfId="21437" xr:uid="{00000000-0005-0000-0000-000090120000}"/>
    <cellStyle name="60% - Accent5 8 4" xfId="21438" xr:uid="{00000000-0005-0000-0000-000091120000}"/>
    <cellStyle name="60% - Accent5 8 5" xfId="21439" xr:uid="{00000000-0005-0000-0000-000092120000}"/>
    <cellStyle name="60% - Accent5 9" xfId="18031" xr:uid="{00000000-0005-0000-0000-000093120000}"/>
    <cellStyle name="60% - Accent5 9 2" xfId="21440" xr:uid="{00000000-0005-0000-0000-000094120000}"/>
    <cellStyle name="60% - Accent5 9 2 2" xfId="21441" xr:uid="{00000000-0005-0000-0000-000095120000}"/>
    <cellStyle name="60% - Accent5 9 2 3" xfId="21442" xr:uid="{00000000-0005-0000-0000-000096120000}"/>
    <cellStyle name="60% - Accent5 9 3" xfId="21443" xr:uid="{00000000-0005-0000-0000-000097120000}"/>
    <cellStyle name="60% - Accent5 9 4" xfId="21444" xr:uid="{00000000-0005-0000-0000-000098120000}"/>
    <cellStyle name="60% - Accent5 9 5" xfId="21445" xr:uid="{00000000-0005-0000-0000-000099120000}"/>
    <cellStyle name="60% - Accent6" xfId="39044" builtinId="52" customBuiltin="1"/>
    <cellStyle name="60% - Accent6 10" xfId="18032" xr:uid="{00000000-0005-0000-0000-00009B120000}"/>
    <cellStyle name="60% - Accent6 10 2" xfId="21446" xr:uid="{00000000-0005-0000-0000-00009C120000}"/>
    <cellStyle name="60% - Accent6 10 2 2" xfId="21447" xr:uid="{00000000-0005-0000-0000-00009D120000}"/>
    <cellStyle name="60% - Accent6 10 2 3" xfId="21448" xr:uid="{00000000-0005-0000-0000-00009E120000}"/>
    <cellStyle name="60% - Accent6 10 3" xfId="21449" xr:uid="{00000000-0005-0000-0000-00009F120000}"/>
    <cellStyle name="60% - Accent6 10 4" xfId="21450" xr:uid="{00000000-0005-0000-0000-0000A0120000}"/>
    <cellStyle name="60% - Accent6 10 5" xfId="21451" xr:uid="{00000000-0005-0000-0000-0000A1120000}"/>
    <cellStyle name="60% - Accent6 11" xfId="21452" xr:uid="{00000000-0005-0000-0000-0000A2120000}"/>
    <cellStyle name="60% - Accent6 11 2" xfId="21453" xr:uid="{00000000-0005-0000-0000-0000A3120000}"/>
    <cellStyle name="60% - Accent6 11 3" xfId="21454" xr:uid="{00000000-0005-0000-0000-0000A4120000}"/>
    <cellStyle name="60% - Accent6 12" xfId="21455" xr:uid="{00000000-0005-0000-0000-0000A5120000}"/>
    <cellStyle name="60% - Accent6 13" xfId="21456" xr:uid="{00000000-0005-0000-0000-0000A6120000}"/>
    <cellStyle name="60% - Accent6 2" xfId="2593" xr:uid="{00000000-0005-0000-0000-0000A7120000}"/>
    <cellStyle name="60% - Accent6 2 2" xfId="2594" xr:uid="{00000000-0005-0000-0000-0000A8120000}"/>
    <cellStyle name="60% - Accent6 2 2 2" xfId="21458" xr:uid="{00000000-0005-0000-0000-0000A9120000}"/>
    <cellStyle name="60% - Accent6 2 2 3" xfId="21459" xr:uid="{00000000-0005-0000-0000-0000AA120000}"/>
    <cellStyle name="60% - Accent6 2 2 4" xfId="39175" xr:uid="{00000000-0005-0000-0000-0000AB120000}"/>
    <cellStyle name="60% - Accent6 2 3" xfId="2595" xr:uid="{00000000-0005-0000-0000-0000AC120000}"/>
    <cellStyle name="60% - Accent6 2 3 2" xfId="21461" xr:uid="{00000000-0005-0000-0000-0000AD120000}"/>
    <cellStyle name="60% - Accent6 2 3 3" xfId="21462" xr:uid="{00000000-0005-0000-0000-0000AE120000}"/>
    <cellStyle name="60% - Accent6 2 3 4" xfId="21460" xr:uid="{00000000-0005-0000-0000-0000AF120000}"/>
    <cellStyle name="60% - Accent6 2 3 5" xfId="39176" xr:uid="{00000000-0005-0000-0000-0000B0120000}"/>
    <cellStyle name="60% - Accent6 2 4" xfId="21463" xr:uid="{00000000-0005-0000-0000-0000B1120000}"/>
    <cellStyle name="60% - Accent6 2 4 2" xfId="21464" xr:uid="{00000000-0005-0000-0000-0000B2120000}"/>
    <cellStyle name="60% - Accent6 2 4 3" xfId="21465" xr:uid="{00000000-0005-0000-0000-0000B3120000}"/>
    <cellStyle name="60% - Accent6 2 4 4" xfId="39177" xr:uid="{00000000-0005-0000-0000-0000B4120000}"/>
    <cellStyle name="60% - Accent6 2 5" xfId="21466" xr:uid="{00000000-0005-0000-0000-0000B5120000}"/>
    <cellStyle name="60% - Accent6 2 6" xfId="21467" xr:uid="{00000000-0005-0000-0000-0000B6120000}"/>
    <cellStyle name="60% - Accent6 2 7" xfId="21468" xr:uid="{00000000-0005-0000-0000-0000B7120000}"/>
    <cellStyle name="60% - Accent6 2 8" xfId="21457" xr:uid="{00000000-0005-0000-0000-0000B8120000}"/>
    <cellStyle name="60% - Accent6 3" xfId="2596" xr:uid="{00000000-0005-0000-0000-0000B9120000}"/>
    <cellStyle name="60% - Accent6 3 2" xfId="2597" xr:uid="{00000000-0005-0000-0000-0000BA120000}"/>
    <cellStyle name="60% - Accent6 3 2 2" xfId="21471" xr:uid="{00000000-0005-0000-0000-0000BB120000}"/>
    <cellStyle name="60% - Accent6 3 2 3" xfId="21472" xr:uid="{00000000-0005-0000-0000-0000BC120000}"/>
    <cellStyle name="60% - Accent6 3 2 4" xfId="21470" xr:uid="{00000000-0005-0000-0000-0000BD120000}"/>
    <cellStyle name="60% - Accent6 3 3" xfId="21473" xr:uid="{00000000-0005-0000-0000-0000BE120000}"/>
    <cellStyle name="60% - Accent6 3 4" xfId="21474" xr:uid="{00000000-0005-0000-0000-0000BF120000}"/>
    <cellStyle name="60% - Accent6 3 5" xfId="21475" xr:uid="{00000000-0005-0000-0000-0000C0120000}"/>
    <cellStyle name="60% - Accent6 3 6" xfId="21476" xr:uid="{00000000-0005-0000-0000-0000C1120000}"/>
    <cellStyle name="60% - Accent6 3 7" xfId="21469" xr:uid="{00000000-0005-0000-0000-0000C2120000}"/>
    <cellStyle name="60% - Accent6 4" xfId="2598" xr:uid="{00000000-0005-0000-0000-0000C3120000}"/>
    <cellStyle name="60% - Accent6 4 2" xfId="18033" xr:uid="{00000000-0005-0000-0000-0000C4120000}"/>
    <cellStyle name="60% - Accent6 4 2 2" xfId="21479" xr:uid="{00000000-0005-0000-0000-0000C5120000}"/>
    <cellStyle name="60% - Accent6 4 2 3" xfId="21480" xr:uid="{00000000-0005-0000-0000-0000C6120000}"/>
    <cellStyle name="60% - Accent6 4 2 4" xfId="21478" xr:uid="{00000000-0005-0000-0000-0000C7120000}"/>
    <cellStyle name="60% - Accent6 4 3" xfId="21481" xr:uid="{00000000-0005-0000-0000-0000C8120000}"/>
    <cellStyle name="60% - Accent6 4 4" xfId="21482" xr:uid="{00000000-0005-0000-0000-0000C9120000}"/>
    <cellStyle name="60% - Accent6 4 5" xfId="21483" xr:uid="{00000000-0005-0000-0000-0000CA120000}"/>
    <cellStyle name="60% - Accent6 4 6" xfId="21477" xr:uid="{00000000-0005-0000-0000-0000CB120000}"/>
    <cellStyle name="60% - Accent6 5" xfId="2599" xr:uid="{00000000-0005-0000-0000-0000CC120000}"/>
    <cellStyle name="60% - Accent6 5 2" xfId="2600" xr:uid="{00000000-0005-0000-0000-0000CD120000}"/>
    <cellStyle name="60% - Accent6 5 2 2" xfId="21486" xr:uid="{00000000-0005-0000-0000-0000CE120000}"/>
    <cellStyle name="60% - Accent6 5 2 3" xfId="21487" xr:uid="{00000000-0005-0000-0000-0000CF120000}"/>
    <cellStyle name="60% - Accent6 5 2 4" xfId="21485" xr:uid="{00000000-0005-0000-0000-0000D0120000}"/>
    <cellStyle name="60% - Accent6 5 3" xfId="18034" xr:uid="{00000000-0005-0000-0000-0000D1120000}"/>
    <cellStyle name="60% - Accent6 5 3 2" xfId="21488" xr:uid="{00000000-0005-0000-0000-0000D2120000}"/>
    <cellStyle name="60% - Accent6 5 4" xfId="21489" xr:uid="{00000000-0005-0000-0000-0000D3120000}"/>
    <cellStyle name="60% - Accent6 5 5" xfId="21490" xr:uid="{00000000-0005-0000-0000-0000D4120000}"/>
    <cellStyle name="60% - Accent6 5 6" xfId="21484" xr:uid="{00000000-0005-0000-0000-0000D5120000}"/>
    <cellStyle name="60% - Accent6 6" xfId="2601" xr:uid="{00000000-0005-0000-0000-0000D6120000}"/>
    <cellStyle name="60% - Accent6 6 2" xfId="21491" xr:uid="{00000000-0005-0000-0000-0000D7120000}"/>
    <cellStyle name="60% - Accent6 6 2 2" xfId="21492" xr:uid="{00000000-0005-0000-0000-0000D8120000}"/>
    <cellStyle name="60% - Accent6 6 2 3" xfId="21493" xr:uid="{00000000-0005-0000-0000-0000D9120000}"/>
    <cellStyle name="60% - Accent6 6 3" xfId="21494" xr:uid="{00000000-0005-0000-0000-0000DA120000}"/>
    <cellStyle name="60% - Accent6 6 4" xfId="21495" xr:uid="{00000000-0005-0000-0000-0000DB120000}"/>
    <cellStyle name="60% - Accent6 6 5" xfId="21496" xr:uid="{00000000-0005-0000-0000-0000DC120000}"/>
    <cellStyle name="60% - Accent6 7" xfId="18035" xr:uid="{00000000-0005-0000-0000-0000DD120000}"/>
    <cellStyle name="60% - Accent6 7 2" xfId="21497" xr:uid="{00000000-0005-0000-0000-0000DE120000}"/>
    <cellStyle name="60% - Accent6 7 2 2" xfId="21498" xr:uid="{00000000-0005-0000-0000-0000DF120000}"/>
    <cellStyle name="60% - Accent6 7 2 3" xfId="21499" xr:uid="{00000000-0005-0000-0000-0000E0120000}"/>
    <cellStyle name="60% - Accent6 7 3" xfId="21500" xr:uid="{00000000-0005-0000-0000-0000E1120000}"/>
    <cellStyle name="60% - Accent6 7 4" xfId="21501" xr:uid="{00000000-0005-0000-0000-0000E2120000}"/>
    <cellStyle name="60% - Accent6 7 5" xfId="21502" xr:uid="{00000000-0005-0000-0000-0000E3120000}"/>
    <cellStyle name="60% - Accent6 8" xfId="18036" xr:uid="{00000000-0005-0000-0000-0000E4120000}"/>
    <cellStyle name="60% - Accent6 8 2" xfId="21503" xr:uid="{00000000-0005-0000-0000-0000E5120000}"/>
    <cellStyle name="60% - Accent6 8 2 2" xfId="21504" xr:uid="{00000000-0005-0000-0000-0000E6120000}"/>
    <cellStyle name="60% - Accent6 8 2 3" xfId="21505" xr:uid="{00000000-0005-0000-0000-0000E7120000}"/>
    <cellStyle name="60% - Accent6 8 3" xfId="21506" xr:uid="{00000000-0005-0000-0000-0000E8120000}"/>
    <cellStyle name="60% - Accent6 8 4" xfId="21507" xr:uid="{00000000-0005-0000-0000-0000E9120000}"/>
    <cellStyle name="60% - Accent6 8 5" xfId="21508" xr:uid="{00000000-0005-0000-0000-0000EA120000}"/>
    <cellStyle name="60% - Accent6 9" xfId="18037" xr:uid="{00000000-0005-0000-0000-0000EB120000}"/>
    <cellStyle name="60% - Accent6 9 2" xfId="21509" xr:uid="{00000000-0005-0000-0000-0000EC120000}"/>
    <cellStyle name="60% - Accent6 9 2 2" xfId="21510" xr:uid="{00000000-0005-0000-0000-0000ED120000}"/>
    <cellStyle name="60% - Accent6 9 2 3" xfId="21511" xr:uid="{00000000-0005-0000-0000-0000EE120000}"/>
    <cellStyle name="60% - Accent6 9 3" xfId="21512" xr:uid="{00000000-0005-0000-0000-0000EF120000}"/>
    <cellStyle name="60% - Accent6 9 4" xfId="21513" xr:uid="{00000000-0005-0000-0000-0000F0120000}"/>
    <cellStyle name="60% - Accent6 9 5" xfId="21514" xr:uid="{00000000-0005-0000-0000-0000F1120000}"/>
    <cellStyle name="A3 297 x 420 mm" xfId="2602" xr:uid="{00000000-0005-0000-0000-0000F2120000}"/>
    <cellStyle name="Accent1" xfId="39021" builtinId="29" customBuiltin="1"/>
    <cellStyle name="Accent1 - 20%" xfId="2603" xr:uid="{00000000-0005-0000-0000-0000F4120000}"/>
    <cellStyle name="Accent1 - 40%" xfId="2604" xr:uid="{00000000-0005-0000-0000-0000F5120000}"/>
    <cellStyle name="Accent1 - 60%" xfId="2605" xr:uid="{00000000-0005-0000-0000-0000F6120000}"/>
    <cellStyle name="Accent1 10" xfId="18038" xr:uid="{00000000-0005-0000-0000-0000F7120000}"/>
    <cellStyle name="Accent1 10 2" xfId="21515" xr:uid="{00000000-0005-0000-0000-0000F8120000}"/>
    <cellStyle name="Accent1 10 2 2" xfId="21516" xr:uid="{00000000-0005-0000-0000-0000F9120000}"/>
    <cellStyle name="Accent1 10 2 3" xfId="21517" xr:uid="{00000000-0005-0000-0000-0000FA120000}"/>
    <cellStyle name="Accent1 10 3" xfId="21518" xr:uid="{00000000-0005-0000-0000-0000FB120000}"/>
    <cellStyle name="Accent1 10 4" xfId="21519" xr:uid="{00000000-0005-0000-0000-0000FC120000}"/>
    <cellStyle name="Accent1 10 5" xfId="21520" xr:uid="{00000000-0005-0000-0000-0000FD120000}"/>
    <cellStyle name="Accent1 11" xfId="21521" xr:uid="{00000000-0005-0000-0000-0000FE120000}"/>
    <cellStyle name="Accent1 11 2" xfId="21522" xr:uid="{00000000-0005-0000-0000-0000FF120000}"/>
    <cellStyle name="Accent1 11 3" xfId="21523" xr:uid="{00000000-0005-0000-0000-000000130000}"/>
    <cellStyle name="Accent1 12" xfId="21524" xr:uid="{00000000-0005-0000-0000-000001130000}"/>
    <cellStyle name="Accent1 13" xfId="21525" xr:uid="{00000000-0005-0000-0000-000002130000}"/>
    <cellStyle name="Accent1 14" xfId="21526" xr:uid="{00000000-0005-0000-0000-000003130000}"/>
    <cellStyle name="Accent1 15" xfId="21527" xr:uid="{00000000-0005-0000-0000-000004130000}"/>
    <cellStyle name="Accent1 16" xfId="21528" xr:uid="{00000000-0005-0000-0000-000005130000}"/>
    <cellStyle name="Accent1 17" xfId="21529" xr:uid="{00000000-0005-0000-0000-000006130000}"/>
    <cellStyle name="Accent1 18" xfId="21530" xr:uid="{00000000-0005-0000-0000-000007130000}"/>
    <cellStyle name="Accent1 19" xfId="21531" xr:uid="{00000000-0005-0000-0000-000008130000}"/>
    <cellStyle name="Accent1 2" xfId="2606" xr:uid="{00000000-0005-0000-0000-000009130000}"/>
    <cellStyle name="Accent1 2 2" xfId="2607" xr:uid="{00000000-0005-0000-0000-00000A130000}"/>
    <cellStyle name="Accent1 2 2 2" xfId="21533" xr:uid="{00000000-0005-0000-0000-00000B130000}"/>
    <cellStyle name="Accent1 2 2 3" xfId="21534" xr:uid="{00000000-0005-0000-0000-00000C130000}"/>
    <cellStyle name="Accent1 2 2 4" xfId="39178" xr:uid="{00000000-0005-0000-0000-00000D130000}"/>
    <cellStyle name="Accent1 2 3" xfId="2608" xr:uid="{00000000-0005-0000-0000-00000E130000}"/>
    <cellStyle name="Accent1 2 3 2" xfId="21536" xr:uid="{00000000-0005-0000-0000-00000F130000}"/>
    <cellStyle name="Accent1 2 3 3" xfId="21537" xr:uid="{00000000-0005-0000-0000-000010130000}"/>
    <cellStyle name="Accent1 2 3 4" xfId="21535" xr:uid="{00000000-0005-0000-0000-000011130000}"/>
    <cellStyle name="Accent1 2 3 5" xfId="39179" xr:uid="{00000000-0005-0000-0000-000012130000}"/>
    <cellStyle name="Accent1 2 4" xfId="21538" xr:uid="{00000000-0005-0000-0000-000013130000}"/>
    <cellStyle name="Accent1 2 4 2" xfId="21539" xr:uid="{00000000-0005-0000-0000-000014130000}"/>
    <cellStyle name="Accent1 2 4 3" xfId="21540" xr:uid="{00000000-0005-0000-0000-000015130000}"/>
    <cellStyle name="Accent1 2 4 4" xfId="39180" xr:uid="{00000000-0005-0000-0000-000016130000}"/>
    <cellStyle name="Accent1 2 5" xfId="21541" xr:uid="{00000000-0005-0000-0000-000017130000}"/>
    <cellStyle name="Accent1 2 6" xfId="21542" xr:uid="{00000000-0005-0000-0000-000018130000}"/>
    <cellStyle name="Accent1 2 7" xfId="21543" xr:uid="{00000000-0005-0000-0000-000019130000}"/>
    <cellStyle name="Accent1 2 8" xfId="21532" xr:uid="{00000000-0005-0000-0000-00001A130000}"/>
    <cellStyle name="Accent1 20" xfId="21544" xr:uid="{00000000-0005-0000-0000-00001B130000}"/>
    <cellStyle name="Accent1 21" xfId="21545" xr:uid="{00000000-0005-0000-0000-00001C130000}"/>
    <cellStyle name="Accent1 22" xfId="21546" xr:uid="{00000000-0005-0000-0000-00001D130000}"/>
    <cellStyle name="Accent1 23" xfId="21547" xr:uid="{00000000-0005-0000-0000-00001E130000}"/>
    <cellStyle name="Accent1 24" xfId="38805" xr:uid="{00000000-0005-0000-0000-00001F130000}"/>
    <cellStyle name="Accent1 25" xfId="38836" xr:uid="{00000000-0005-0000-0000-000020130000}"/>
    <cellStyle name="Accent1 26" xfId="38848" xr:uid="{00000000-0005-0000-0000-000021130000}"/>
    <cellStyle name="Accent1 3" xfId="2609" xr:uid="{00000000-0005-0000-0000-000022130000}"/>
    <cellStyle name="Accent1 3 2" xfId="2610" xr:uid="{00000000-0005-0000-0000-000023130000}"/>
    <cellStyle name="Accent1 3 2 2" xfId="21550" xr:uid="{00000000-0005-0000-0000-000024130000}"/>
    <cellStyle name="Accent1 3 2 3" xfId="21551" xr:uid="{00000000-0005-0000-0000-000025130000}"/>
    <cellStyle name="Accent1 3 2 4" xfId="21549" xr:uid="{00000000-0005-0000-0000-000026130000}"/>
    <cellStyle name="Accent1 3 3" xfId="21552" xr:uid="{00000000-0005-0000-0000-000027130000}"/>
    <cellStyle name="Accent1 3 4" xfId="21553" xr:uid="{00000000-0005-0000-0000-000028130000}"/>
    <cellStyle name="Accent1 3 5" xfId="21554" xr:uid="{00000000-0005-0000-0000-000029130000}"/>
    <cellStyle name="Accent1 3 6" xfId="21555" xr:uid="{00000000-0005-0000-0000-00002A130000}"/>
    <cellStyle name="Accent1 3 7" xfId="21548" xr:uid="{00000000-0005-0000-0000-00002B130000}"/>
    <cellStyle name="Accent1 4" xfId="2611" xr:uid="{00000000-0005-0000-0000-00002C130000}"/>
    <cellStyle name="Accent1 4 2" xfId="18039" xr:uid="{00000000-0005-0000-0000-00002D130000}"/>
    <cellStyle name="Accent1 4 2 2" xfId="21558" xr:uid="{00000000-0005-0000-0000-00002E130000}"/>
    <cellStyle name="Accent1 4 2 3" xfId="21559" xr:uid="{00000000-0005-0000-0000-00002F130000}"/>
    <cellStyle name="Accent1 4 2 4" xfId="21557" xr:uid="{00000000-0005-0000-0000-000030130000}"/>
    <cellStyle name="Accent1 4 3" xfId="21560" xr:uid="{00000000-0005-0000-0000-000031130000}"/>
    <cellStyle name="Accent1 4 4" xfId="21561" xr:uid="{00000000-0005-0000-0000-000032130000}"/>
    <cellStyle name="Accent1 4 5" xfId="21562" xr:uid="{00000000-0005-0000-0000-000033130000}"/>
    <cellStyle name="Accent1 4 6" xfId="21556" xr:uid="{00000000-0005-0000-0000-000034130000}"/>
    <cellStyle name="Accent1 5" xfId="2612" xr:uid="{00000000-0005-0000-0000-000035130000}"/>
    <cellStyle name="Accent1 5 2" xfId="2613" xr:uid="{00000000-0005-0000-0000-000036130000}"/>
    <cellStyle name="Accent1 5 2 2" xfId="21564" xr:uid="{00000000-0005-0000-0000-000037130000}"/>
    <cellStyle name="Accent1 5 2 3" xfId="21565" xr:uid="{00000000-0005-0000-0000-000038130000}"/>
    <cellStyle name="Accent1 5 2 4" xfId="21563" xr:uid="{00000000-0005-0000-0000-000039130000}"/>
    <cellStyle name="Accent1 5 3" xfId="18040" xr:uid="{00000000-0005-0000-0000-00003A130000}"/>
    <cellStyle name="Accent1 5 4" xfId="21566" xr:uid="{00000000-0005-0000-0000-00003B130000}"/>
    <cellStyle name="Accent1 5 5" xfId="21567" xr:uid="{00000000-0005-0000-0000-00003C130000}"/>
    <cellStyle name="Accent1 6" xfId="2614" xr:uid="{00000000-0005-0000-0000-00003D130000}"/>
    <cellStyle name="Accent1 6 2" xfId="21568" xr:uid="{00000000-0005-0000-0000-00003E130000}"/>
    <cellStyle name="Accent1 6 2 2" xfId="21569" xr:uid="{00000000-0005-0000-0000-00003F130000}"/>
    <cellStyle name="Accent1 6 2 3" xfId="21570" xr:uid="{00000000-0005-0000-0000-000040130000}"/>
    <cellStyle name="Accent1 6 3" xfId="21571" xr:uid="{00000000-0005-0000-0000-000041130000}"/>
    <cellStyle name="Accent1 6 4" xfId="21572" xr:uid="{00000000-0005-0000-0000-000042130000}"/>
    <cellStyle name="Accent1 6 5" xfId="21573" xr:uid="{00000000-0005-0000-0000-000043130000}"/>
    <cellStyle name="Accent1 7" xfId="18041" xr:uid="{00000000-0005-0000-0000-000044130000}"/>
    <cellStyle name="Accent1 7 2" xfId="21574" xr:uid="{00000000-0005-0000-0000-000045130000}"/>
    <cellStyle name="Accent1 7 2 2" xfId="21575" xr:uid="{00000000-0005-0000-0000-000046130000}"/>
    <cellStyle name="Accent1 7 2 3" xfId="21576" xr:uid="{00000000-0005-0000-0000-000047130000}"/>
    <cellStyle name="Accent1 7 3" xfId="21577" xr:uid="{00000000-0005-0000-0000-000048130000}"/>
    <cellStyle name="Accent1 7 4" xfId="21578" xr:uid="{00000000-0005-0000-0000-000049130000}"/>
    <cellStyle name="Accent1 7 5" xfId="21579" xr:uid="{00000000-0005-0000-0000-00004A130000}"/>
    <cellStyle name="Accent1 8" xfId="18042" xr:uid="{00000000-0005-0000-0000-00004B130000}"/>
    <cellStyle name="Accent1 8 2" xfId="21580" xr:uid="{00000000-0005-0000-0000-00004C130000}"/>
    <cellStyle name="Accent1 8 2 2" xfId="21581" xr:uid="{00000000-0005-0000-0000-00004D130000}"/>
    <cellStyle name="Accent1 8 2 3" xfId="21582" xr:uid="{00000000-0005-0000-0000-00004E130000}"/>
    <cellStyle name="Accent1 8 3" xfId="21583" xr:uid="{00000000-0005-0000-0000-00004F130000}"/>
    <cellStyle name="Accent1 8 4" xfId="21584" xr:uid="{00000000-0005-0000-0000-000050130000}"/>
    <cellStyle name="Accent1 8 5" xfId="21585" xr:uid="{00000000-0005-0000-0000-000051130000}"/>
    <cellStyle name="Accent1 9" xfId="18043" xr:uid="{00000000-0005-0000-0000-000052130000}"/>
    <cellStyle name="Accent1 9 2" xfId="21586" xr:uid="{00000000-0005-0000-0000-000053130000}"/>
    <cellStyle name="Accent1 9 2 2" xfId="21587" xr:uid="{00000000-0005-0000-0000-000054130000}"/>
    <cellStyle name="Accent1 9 2 3" xfId="21588" xr:uid="{00000000-0005-0000-0000-000055130000}"/>
    <cellStyle name="Accent1 9 3" xfId="21589" xr:uid="{00000000-0005-0000-0000-000056130000}"/>
    <cellStyle name="Accent1 9 4" xfId="21590" xr:uid="{00000000-0005-0000-0000-000057130000}"/>
    <cellStyle name="Accent1 9 5" xfId="21591" xr:uid="{00000000-0005-0000-0000-000058130000}"/>
    <cellStyle name="Accent2" xfId="39025" builtinId="33" customBuiltin="1"/>
    <cellStyle name="Accent2 - 20%" xfId="2615" xr:uid="{00000000-0005-0000-0000-00005A130000}"/>
    <cellStyle name="Accent2 - 40%" xfId="2616" xr:uid="{00000000-0005-0000-0000-00005B130000}"/>
    <cellStyle name="Accent2 - 60%" xfId="2617" xr:uid="{00000000-0005-0000-0000-00005C130000}"/>
    <cellStyle name="Accent2 10" xfId="18044" xr:uid="{00000000-0005-0000-0000-00005D130000}"/>
    <cellStyle name="Accent2 10 2" xfId="21592" xr:uid="{00000000-0005-0000-0000-00005E130000}"/>
    <cellStyle name="Accent2 10 2 2" xfId="21593" xr:uid="{00000000-0005-0000-0000-00005F130000}"/>
    <cellStyle name="Accent2 10 2 3" xfId="21594" xr:uid="{00000000-0005-0000-0000-000060130000}"/>
    <cellStyle name="Accent2 10 3" xfId="21595" xr:uid="{00000000-0005-0000-0000-000061130000}"/>
    <cellStyle name="Accent2 10 4" xfId="21596" xr:uid="{00000000-0005-0000-0000-000062130000}"/>
    <cellStyle name="Accent2 10 5" xfId="21597" xr:uid="{00000000-0005-0000-0000-000063130000}"/>
    <cellStyle name="Accent2 11" xfId="21598" xr:uid="{00000000-0005-0000-0000-000064130000}"/>
    <cellStyle name="Accent2 11 2" xfId="21599" xr:uid="{00000000-0005-0000-0000-000065130000}"/>
    <cellStyle name="Accent2 11 3" xfId="21600" xr:uid="{00000000-0005-0000-0000-000066130000}"/>
    <cellStyle name="Accent2 12" xfId="21601" xr:uid="{00000000-0005-0000-0000-000067130000}"/>
    <cellStyle name="Accent2 13" xfId="21602" xr:uid="{00000000-0005-0000-0000-000068130000}"/>
    <cellStyle name="Accent2 14" xfId="21603" xr:uid="{00000000-0005-0000-0000-000069130000}"/>
    <cellStyle name="Accent2 15" xfId="21604" xr:uid="{00000000-0005-0000-0000-00006A130000}"/>
    <cellStyle name="Accent2 16" xfId="21605" xr:uid="{00000000-0005-0000-0000-00006B130000}"/>
    <cellStyle name="Accent2 17" xfId="21606" xr:uid="{00000000-0005-0000-0000-00006C130000}"/>
    <cellStyle name="Accent2 18" xfId="21607" xr:uid="{00000000-0005-0000-0000-00006D130000}"/>
    <cellStyle name="Accent2 19" xfId="21608" xr:uid="{00000000-0005-0000-0000-00006E130000}"/>
    <cellStyle name="Accent2 2" xfId="2618" xr:uid="{00000000-0005-0000-0000-00006F130000}"/>
    <cellStyle name="Accent2 2 2" xfId="2619" xr:uid="{00000000-0005-0000-0000-000070130000}"/>
    <cellStyle name="Accent2 2 2 2" xfId="21610" xr:uid="{00000000-0005-0000-0000-000071130000}"/>
    <cellStyle name="Accent2 2 2 3" xfId="21611" xr:uid="{00000000-0005-0000-0000-000072130000}"/>
    <cellStyle name="Accent2 2 2 4" xfId="39181" xr:uid="{00000000-0005-0000-0000-000073130000}"/>
    <cellStyle name="Accent2 2 3" xfId="2620" xr:uid="{00000000-0005-0000-0000-000074130000}"/>
    <cellStyle name="Accent2 2 3 2" xfId="21613" xr:uid="{00000000-0005-0000-0000-000075130000}"/>
    <cellStyle name="Accent2 2 3 3" xfId="21614" xr:uid="{00000000-0005-0000-0000-000076130000}"/>
    <cellStyle name="Accent2 2 3 4" xfId="21612" xr:uid="{00000000-0005-0000-0000-000077130000}"/>
    <cellStyle name="Accent2 2 4" xfId="21615" xr:uid="{00000000-0005-0000-0000-000078130000}"/>
    <cellStyle name="Accent2 2 4 2" xfId="21616" xr:uid="{00000000-0005-0000-0000-000079130000}"/>
    <cellStyle name="Accent2 2 4 3" xfId="21617" xr:uid="{00000000-0005-0000-0000-00007A130000}"/>
    <cellStyle name="Accent2 2 4 4" xfId="39182" xr:uid="{00000000-0005-0000-0000-00007B130000}"/>
    <cellStyle name="Accent2 2 5" xfId="21618" xr:uid="{00000000-0005-0000-0000-00007C130000}"/>
    <cellStyle name="Accent2 2 6" xfId="21619" xr:uid="{00000000-0005-0000-0000-00007D130000}"/>
    <cellStyle name="Accent2 2 7" xfId="21620" xr:uid="{00000000-0005-0000-0000-00007E130000}"/>
    <cellStyle name="Accent2 2 8" xfId="21609" xr:uid="{00000000-0005-0000-0000-00007F130000}"/>
    <cellStyle name="Accent2 20" xfId="21621" xr:uid="{00000000-0005-0000-0000-000080130000}"/>
    <cellStyle name="Accent2 21" xfId="21622" xr:uid="{00000000-0005-0000-0000-000081130000}"/>
    <cellStyle name="Accent2 22" xfId="21623" xr:uid="{00000000-0005-0000-0000-000082130000}"/>
    <cellStyle name="Accent2 23" xfId="21624" xr:uid="{00000000-0005-0000-0000-000083130000}"/>
    <cellStyle name="Accent2 24" xfId="38806" xr:uid="{00000000-0005-0000-0000-000084130000}"/>
    <cellStyle name="Accent2 25" xfId="38837" xr:uid="{00000000-0005-0000-0000-000085130000}"/>
    <cellStyle name="Accent2 26" xfId="38849" xr:uid="{00000000-0005-0000-0000-000086130000}"/>
    <cellStyle name="Accent2 3" xfId="2621" xr:uid="{00000000-0005-0000-0000-000087130000}"/>
    <cellStyle name="Accent2 3 2" xfId="2622" xr:uid="{00000000-0005-0000-0000-000088130000}"/>
    <cellStyle name="Accent2 3 2 2" xfId="21627" xr:uid="{00000000-0005-0000-0000-000089130000}"/>
    <cellStyle name="Accent2 3 2 3" xfId="21628" xr:uid="{00000000-0005-0000-0000-00008A130000}"/>
    <cellStyle name="Accent2 3 2 4" xfId="21626" xr:uid="{00000000-0005-0000-0000-00008B130000}"/>
    <cellStyle name="Accent2 3 3" xfId="21629" xr:uid="{00000000-0005-0000-0000-00008C130000}"/>
    <cellStyle name="Accent2 3 4" xfId="21630" xr:uid="{00000000-0005-0000-0000-00008D130000}"/>
    <cellStyle name="Accent2 3 5" xfId="21631" xr:uid="{00000000-0005-0000-0000-00008E130000}"/>
    <cellStyle name="Accent2 3 6" xfId="21632" xr:uid="{00000000-0005-0000-0000-00008F130000}"/>
    <cellStyle name="Accent2 3 7" xfId="21625" xr:uid="{00000000-0005-0000-0000-000090130000}"/>
    <cellStyle name="Accent2 4" xfId="2623" xr:uid="{00000000-0005-0000-0000-000091130000}"/>
    <cellStyle name="Accent2 4 2" xfId="18045" xr:uid="{00000000-0005-0000-0000-000092130000}"/>
    <cellStyle name="Accent2 4 2 2" xfId="21635" xr:uid="{00000000-0005-0000-0000-000093130000}"/>
    <cellStyle name="Accent2 4 2 3" xfId="21636" xr:uid="{00000000-0005-0000-0000-000094130000}"/>
    <cellStyle name="Accent2 4 2 4" xfId="21634" xr:uid="{00000000-0005-0000-0000-000095130000}"/>
    <cellStyle name="Accent2 4 3" xfId="21637" xr:uid="{00000000-0005-0000-0000-000096130000}"/>
    <cellStyle name="Accent2 4 4" xfId="21638" xr:uid="{00000000-0005-0000-0000-000097130000}"/>
    <cellStyle name="Accent2 4 5" xfId="21639" xr:uid="{00000000-0005-0000-0000-000098130000}"/>
    <cellStyle name="Accent2 4 6" xfId="21633" xr:uid="{00000000-0005-0000-0000-000099130000}"/>
    <cellStyle name="Accent2 5" xfId="2624" xr:uid="{00000000-0005-0000-0000-00009A130000}"/>
    <cellStyle name="Accent2 5 2" xfId="2625" xr:uid="{00000000-0005-0000-0000-00009B130000}"/>
    <cellStyle name="Accent2 5 2 2" xfId="21641" xr:uid="{00000000-0005-0000-0000-00009C130000}"/>
    <cellStyle name="Accent2 5 2 3" xfId="21642" xr:uid="{00000000-0005-0000-0000-00009D130000}"/>
    <cellStyle name="Accent2 5 2 4" xfId="21640" xr:uid="{00000000-0005-0000-0000-00009E130000}"/>
    <cellStyle name="Accent2 5 3" xfId="18046" xr:uid="{00000000-0005-0000-0000-00009F130000}"/>
    <cellStyle name="Accent2 5 4" xfId="21643" xr:uid="{00000000-0005-0000-0000-0000A0130000}"/>
    <cellStyle name="Accent2 5 5" xfId="21644" xr:uid="{00000000-0005-0000-0000-0000A1130000}"/>
    <cellStyle name="Accent2 6" xfId="2626" xr:uid="{00000000-0005-0000-0000-0000A2130000}"/>
    <cellStyle name="Accent2 6 2" xfId="21645" xr:uid="{00000000-0005-0000-0000-0000A3130000}"/>
    <cellStyle name="Accent2 6 2 2" xfId="21646" xr:uid="{00000000-0005-0000-0000-0000A4130000}"/>
    <cellStyle name="Accent2 6 2 3" xfId="21647" xr:uid="{00000000-0005-0000-0000-0000A5130000}"/>
    <cellStyle name="Accent2 6 3" xfId="21648" xr:uid="{00000000-0005-0000-0000-0000A6130000}"/>
    <cellStyle name="Accent2 6 4" xfId="21649" xr:uid="{00000000-0005-0000-0000-0000A7130000}"/>
    <cellStyle name="Accent2 6 5" xfId="21650" xr:uid="{00000000-0005-0000-0000-0000A8130000}"/>
    <cellStyle name="Accent2 7" xfId="18047" xr:uid="{00000000-0005-0000-0000-0000A9130000}"/>
    <cellStyle name="Accent2 7 2" xfId="21651" xr:uid="{00000000-0005-0000-0000-0000AA130000}"/>
    <cellStyle name="Accent2 7 2 2" xfId="21652" xr:uid="{00000000-0005-0000-0000-0000AB130000}"/>
    <cellStyle name="Accent2 7 2 3" xfId="21653" xr:uid="{00000000-0005-0000-0000-0000AC130000}"/>
    <cellStyle name="Accent2 7 3" xfId="21654" xr:uid="{00000000-0005-0000-0000-0000AD130000}"/>
    <cellStyle name="Accent2 7 4" xfId="21655" xr:uid="{00000000-0005-0000-0000-0000AE130000}"/>
    <cellStyle name="Accent2 7 5" xfId="21656" xr:uid="{00000000-0005-0000-0000-0000AF130000}"/>
    <cellStyle name="Accent2 8" xfId="18048" xr:uid="{00000000-0005-0000-0000-0000B0130000}"/>
    <cellStyle name="Accent2 8 2" xfId="21657" xr:uid="{00000000-0005-0000-0000-0000B1130000}"/>
    <cellStyle name="Accent2 8 2 2" xfId="21658" xr:uid="{00000000-0005-0000-0000-0000B2130000}"/>
    <cellStyle name="Accent2 8 2 3" xfId="21659" xr:uid="{00000000-0005-0000-0000-0000B3130000}"/>
    <cellStyle name="Accent2 8 3" xfId="21660" xr:uid="{00000000-0005-0000-0000-0000B4130000}"/>
    <cellStyle name="Accent2 8 4" xfId="21661" xr:uid="{00000000-0005-0000-0000-0000B5130000}"/>
    <cellStyle name="Accent2 8 5" xfId="21662" xr:uid="{00000000-0005-0000-0000-0000B6130000}"/>
    <cellStyle name="Accent2 9" xfId="18049" xr:uid="{00000000-0005-0000-0000-0000B7130000}"/>
    <cellStyle name="Accent2 9 2" xfId="21663" xr:uid="{00000000-0005-0000-0000-0000B8130000}"/>
    <cellStyle name="Accent2 9 2 2" xfId="21664" xr:uid="{00000000-0005-0000-0000-0000B9130000}"/>
    <cellStyle name="Accent2 9 2 3" xfId="21665" xr:uid="{00000000-0005-0000-0000-0000BA130000}"/>
    <cellStyle name="Accent2 9 3" xfId="21666" xr:uid="{00000000-0005-0000-0000-0000BB130000}"/>
    <cellStyle name="Accent2 9 4" xfId="21667" xr:uid="{00000000-0005-0000-0000-0000BC130000}"/>
    <cellStyle name="Accent2 9 5" xfId="21668" xr:uid="{00000000-0005-0000-0000-0000BD130000}"/>
    <cellStyle name="Accent3" xfId="39029" builtinId="37" customBuiltin="1"/>
    <cellStyle name="Accent3 - 20%" xfId="2627" xr:uid="{00000000-0005-0000-0000-0000BF130000}"/>
    <cellStyle name="Accent3 - 40%" xfId="2628" xr:uid="{00000000-0005-0000-0000-0000C0130000}"/>
    <cellStyle name="Accent3 - 60%" xfId="2629" xr:uid="{00000000-0005-0000-0000-0000C1130000}"/>
    <cellStyle name="Accent3 10" xfId="18050" xr:uid="{00000000-0005-0000-0000-0000C2130000}"/>
    <cellStyle name="Accent3 10 2" xfId="21669" xr:uid="{00000000-0005-0000-0000-0000C3130000}"/>
    <cellStyle name="Accent3 10 2 2" xfId="21670" xr:uid="{00000000-0005-0000-0000-0000C4130000}"/>
    <cellStyle name="Accent3 10 2 3" xfId="21671" xr:uid="{00000000-0005-0000-0000-0000C5130000}"/>
    <cellStyle name="Accent3 10 3" xfId="21672" xr:uid="{00000000-0005-0000-0000-0000C6130000}"/>
    <cellStyle name="Accent3 10 4" xfId="21673" xr:uid="{00000000-0005-0000-0000-0000C7130000}"/>
    <cellStyle name="Accent3 10 5" xfId="21674" xr:uid="{00000000-0005-0000-0000-0000C8130000}"/>
    <cellStyle name="Accent3 11" xfId="21675" xr:uid="{00000000-0005-0000-0000-0000C9130000}"/>
    <cellStyle name="Accent3 11 2" xfId="21676" xr:uid="{00000000-0005-0000-0000-0000CA130000}"/>
    <cellStyle name="Accent3 11 3" xfId="21677" xr:uid="{00000000-0005-0000-0000-0000CB130000}"/>
    <cellStyle name="Accent3 12" xfId="21678" xr:uid="{00000000-0005-0000-0000-0000CC130000}"/>
    <cellStyle name="Accent3 13" xfId="21679" xr:uid="{00000000-0005-0000-0000-0000CD130000}"/>
    <cellStyle name="Accent3 14" xfId="21680" xr:uid="{00000000-0005-0000-0000-0000CE130000}"/>
    <cellStyle name="Accent3 15" xfId="21681" xr:uid="{00000000-0005-0000-0000-0000CF130000}"/>
    <cellStyle name="Accent3 16" xfId="21682" xr:uid="{00000000-0005-0000-0000-0000D0130000}"/>
    <cellStyle name="Accent3 17" xfId="21683" xr:uid="{00000000-0005-0000-0000-0000D1130000}"/>
    <cellStyle name="Accent3 18" xfId="21684" xr:uid="{00000000-0005-0000-0000-0000D2130000}"/>
    <cellStyle name="Accent3 19" xfId="21685" xr:uid="{00000000-0005-0000-0000-0000D3130000}"/>
    <cellStyle name="Accent3 2" xfId="2630" xr:uid="{00000000-0005-0000-0000-0000D4130000}"/>
    <cellStyle name="Accent3 2 2" xfId="2631" xr:uid="{00000000-0005-0000-0000-0000D5130000}"/>
    <cellStyle name="Accent3 2 2 2" xfId="21687" xr:uid="{00000000-0005-0000-0000-0000D6130000}"/>
    <cellStyle name="Accent3 2 2 3" xfId="21688" xr:uid="{00000000-0005-0000-0000-0000D7130000}"/>
    <cellStyle name="Accent3 2 2 4" xfId="39183" xr:uid="{00000000-0005-0000-0000-0000D8130000}"/>
    <cellStyle name="Accent3 2 3" xfId="2632" xr:uid="{00000000-0005-0000-0000-0000D9130000}"/>
    <cellStyle name="Accent3 2 3 2" xfId="21690" xr:uid="{00000000-0005-0000-0000-0000DA130000}"/>
    <cellStyle name="Accent3 2 3 3" xfId="21691" xr:uid="{00000000-0005-0000-0000-0000DB130000}"/>
    <cellStyle name="Accent3 2 3 4" xfId="21689" xr:uid="{00000000-0005-0000-0000-0000DC130000}"/>
    <cellStyle name="Accent3 2 4" xfId="21692" xr:uid="{00000000-0005-0000-0000-0000DD130000}"/>
    <cellStyle name="Accent3 2 4 2" xfId="21693" xr:uid="{00000000-0005-0000-0000-0000DE130000}"/>
    <cellStyle name="Accent3 2 4 3" xfId="21694" xr:uid="{00000000-0005-0000-0000-0000DF130000}"/>
    <cellStyle name="Accent3 2 4 4" xfId="39184" xr:uid="{00000000-0005-0000-0000-0000E0130000}"/>
    <cellStyle name="Accent3 2 5" xfId="21695" xr:uid="{00000000-0005-0000-0000-0000E1130000}"/>
    <cellStyle name="Accent3 2 6" xfId="21696" xr:uid="{00000000-0005-0000-0000-0000E2130000}"/>
    <cellStyle name="Accent3 2 7" xfId="21697" xr:uid="{00000000-0005-0000-0000-0000E3130000}"/>
    <cellStyle name="Accent3 2 8" xfId="21686" xr:uid="{00000000-0005-0000-0000-0000E4130000}"/>
    <cellStyle name="Accent3 20" xfId="21698" xr:uid="{00000000-0005-0000-0000-0000E5130000}"/>
    <cellStyle name="Accent3 21" xfId="21699" xr:uid="{00000000-0005-0000-0000-0000E6130000}"/>
    <cellStyle name="Accent3 22" xfId="21700" xr:uid="{00000000-0005-0000-0000-0000E7130000}"/>
    <cellStyle name="Accent3 23" xfId="21701" xr:uid="{00000000-0005-0000-0000-0000E8130000}"/>
    <cellStyle name="Accent3 24" xfId="38807" xr:uid="{00000000-0005-0000-0000-0000E9130000}"/>
    <cellStyle name="Accent3 25" xfId="38838" xr:uid="{00000000-0005-0000-0000-0000EA130000}"/>
    <cellStyle name="Accent3 26" xfId="38850" xr:uid="{00000000-0005-0000-0000-0000EB130000}"/>
    <cellStyle name="Accent3 3" xfId="2633" xr:uid="{00000000-0005-0000-0000-0000EC130000}"/>
    <cellStyle name="Accent3 3 2" xfId="2634" xr:uid="{00000000-0005-0000-0000-0000ED130000}"/>
    <cellStyle name="Accent3 3 2 2" xfId="21704" xr:uid="{00000000-0005-0000-0000-0000EE130000}"/>
    <cellStyle name="Accent3 3 2 3" xfId="21705" xr:uid="{00000000-0005-0000-0000-0000EF130000}"/>
    <cellStyle name="Accent3 3 2 4" xfId="21703" xr:uid="{00000000-0005-0000-0000-0000F0130000}"/>
    <cellStyle name="Accent3 3 3" xfId="21706" xr:uid="{00000000-0005-0000-0000-0000F1130000}"/>
    <cellStyle name="Accent3 3 4" xfId="21707" xr:uid="{00000000-0005-0000-0000-0000F2130000}"/>
    <cellStyle name="Accent3 3 5" xfId="21708" xr:uid="{00000000-0005-0000-0000-0000F3130000}"/>
    <cellStyle name="Accent3 3 6" xfId="21709" xr:uid="{00000000-0005-0000-0000-0000F4130000}"/>
    <cellStyle name="Accent3 3 7" xfId="21702" xr:uid="{00000000-0005-0000-0000-0000F5130000}"/>
    <cellStyle name="Accent3 4" xfId="2635" xr:uid="{00000000-0005-0000-0000-0000F6130000}"/>
    <cellStyle name="Accent3 4 2" xfId="18051" xr:uid="{00000000-0005-0000-0000-0000F7130000}"/>
    <cellStyle name="Accent3 4 2 2" xfId="21712" xr:uid="{00000000-0005-0000-0000-0000F8130000}"/>
    <cellStyle name="Accent3 4 2 3" xfId="21713" xr:uid="{00000000-0005-0000-0000-0000F9130000}"/>
    <cellStyle name="Accent3 4 2 4" xfId="21711" xr:uid="{00000000-0005-0000-0000-0000FA130000}"/>
    <cellStyle name="Accent3 4 3" xfId="21714" xr:uid="{00000000-0005-0000-0000-0000FB130000}"/>
    <cellStyle name="Accent3 4 4" xfId="21715" xr:uid="{00000000-0005-0000-0000-0000FC130000}"/>
    <cellStyle name="Accent3 4 5" xfId="21716" xr:uid="{00000000-0005-0000-0000-0000FD130000}"/>
    <cellStyle name="Accent3 4 6" xfId="21710" xr:uid="{00000000-0005-0000-0000-0000FE130000}"/>
    <cellStyle name="Accent3 5" xfId="2636" xr:uid="{00000000-0005-0000-0000-0000FF130000}"/>
    <cellStyle name="Accent3 5 2" xfId="2637" xr:uid="{00000000-0005-0000-0000-000000140000}"/>
    <cellStyle name="Accent3 5 2 2" xfId="21718" xr:uid="{00000000-0005-0000-0000-000001140000}"/>
    <cellStyle name="Accent3 5 2 3" xfId="21719" xr:uid="{00000000-0005-0000-0000-000002140000}"/>
    <cellStyle name="Accent3 5 2 4" xfId="21717" xr:uid="{00000000-0005-0000-0000-000003140000}"/>
    <cellStyle name="Accent3 5 3" xfId="18052" xr:uid="{00000000-0005-0000-0000-000004140000}"/>
    <cellStyle name="Accent3 5 4" xfId="21720" xr:uid="{00000000-0005-0000-0000-000005140000}"/>
    <cellStyle name="Accent3 5 5" xfId="21721" xr:uid="{00000000-0005-0000-0000-000006140000}"/>
    <cellStyle name="Accent3 6" xfId="2638" xr:uid="{00000000-0005-0000-0000-000007140000}"/>
    <cellStyle name="Accent3 6 2" xfId="21722" xr:uid="{00000000-0005-0000-0000-000008140000}"/>
    <cellStyle name="Accent3 6 2 2" xfId="21723" xr:uid="{00000000-0005-0000-0000-000009140000}"/>
    <cellStyle name="Accent3 6 2 3" xfId="21724" xr:uid="{00000000-0005-0000-0000-00000A140000}"/>
    <cellStyle name="Accent3 6 3" xfId="21725" xr:uid="{00000000-0005-0000-0000-00000B140000}"/>
    <cellStyle name="Accent3 6 4" xfId="21726" xr:uid="{00000000-0005-0000-0000-00000C140000}"/>
    <cellStyle name="Accent3 6 5" xfId="21727" xr:uid="{00000000-0005-0000-0000-00000D140000}"/>
    <cellStyle name="Accent3 7" xfId="18053" xr:uid="{00000000-0005-0000-0000-00000E140000}"/>
    <cellStyle name="Accent3 7 2" xfId="21728" xr:uid="{00000000-0005-0000-0000-00000F140000}"/>
    <cellStyle name="Accent3 7 2 2" xfId="21729" xr:uid="{00000000-0005-0000-0000-000010140000}"/>
    <cellStyle name="Accent3 7 2 3" xfId="21730" xr:uid="{00000000-0005-0000-0000-000011140000}"/>
    <cellStyle name="Accent3 7 3" xfId="21731" xr:uid="{00000000-0005-0000-0000-000012140000}"/>
    <cellStyle name="Accent3 7 4" xfId="21732" xr:uid="{00000000-0005-0000-0000-000013140000}"/>
    <cellStyle name="Accent3 7 5" xfId="21733" xr:uid="{00000000-0005-0000-0000-000014140000}"/>
    <cellStyle name="Accent3 8" xfId="18054" xr:uid="{00000000-0005-0000-0000-000015140000}"/>
    <cellStyle name="Accent3 8 2" xfId="21734" xr:uid="{00000000-0005-0000-0000-000016140000}"/>
    <cellStyle name="Accent3 8 2 2" xfId="21735" xr:uid="{00000000-0005-0000-0000-000017140000}"/>
    <cellStyle name="Accent3 8 2 3" xfId="21736" xr:uid="{00000000-0005-0000-0000-000018140000}"/>
    <cellStyle name="Accent3 8 3" xfId="21737" xr:uid="{00000000-0005-0000-0000-000019140000}"/>
    <cellStyle name="Accent3 8 4" xfId="21738" xr:uid="{00000000-0005-0000-0000-00001A140000}"/>
    <cellStyle name="Accent3 8 5" xfId="21739" xr:uid="{00000000-0005-0000-0000-00001B140000}"/>
    <cellStyle name="Accent3 9" xfId="18055" xr:uid="{00000000-0005-0000-0000-00001C140000}"/>
    <cellStyle name="Accent3 9 2" xfId="21740" xr:uid="{00000000-0005-0000-0000-00001D140000}"/>
    <cellStyle name="Accent3 9 2 2" xfId="21741" xr:uid="{00000000-0005-0000-0000-00001E140000}"/>
    <cellStyle name="Accent3 9 2 3" xfId="21742" xr:uid="{00000000-0005-0000-0000-00001F140000}"/>
    <cellStyle name="Accent3 9 3" xfId="21743" xr:uid="{00000000-0005-0000-0000-000020140000}"/>
    <cellStyle name="Accent3 9 4" xfId="21744" xr:uid="{00000000-0005-0000-0000-000021140000}"/>
    <cellStyle name="Accent3 9 5" xfId="21745" xr:uid="{00000000-0005-0000-0000-000022140000}"/>
    <cellStyle name="Accent4" xfId="39033" builtinId="41" customBuiltin="1"/>
    <cellStyle name="Accent4 - 20%" xfId="2639" xr:uid="{00000000-0005-0000-0000-000024140000}"/>
    <cellStyle name="Accent4 - 40%" xfId="2640" xr:uid="{00000000-0005-0000-0000-000025140000}"/>
    <cellStyle name="Accent4 - 60%" xfId="2641" xr:uid="{00000000-0005-0000-0000-000026140000}"/>
    <cellStyle name="Accent4 10" xfId="18056" xr:uid="{00000000-0005-0000-0000-000027140000}"/>
    <cellStyle name="Accent4 10 2" xfId="21746" xr:uid="{00000000-0005-0000-0000-000028140000}"/>
    <cellStyle name="Accent4 10 2 2" xfId="21747" xr:uid="{00000000-0005-0000-0000-000029140000}"/>
    <cellStyle name="Accent4 10 2 3" xfId="21748" xr:uid="{00000000-0005-0000-0000-00002A140000}"/>
    <cellStyle name="Accent4 10 3" xfId="21749" xr:uid="{00000000-0005-0000-0000-00002B140000}"/>
    <cellStyle name="Accent4 10 4" xfId="21750" xr:uid="{00000000-0005-0000-0000-00002C140000}"/>
    <cellStyle name="Accent4 10 5" xfId="21751" xr:uid="{00000000-0005-0000-0000-00002D140000}"/>
    <cellStyle name="Accent4 11" xfId="21752" xr:uid="{00000000-0005-0000-0000-00002E140000}"/>
    <cellStyle name="Accent4 11 2" xfId="21753" xr:uid="{00000000-0005-0000-0000-00002F140000}"/>
    <cellStyle name="Accent4 11 3" xfId="21754" xr:uid="{00000000-0005-0000-0000-000030140000}"/>
    <cellStyle name="Accent4 12" xfId="21755" xr:uid="{00000000-0005-0000-0000-000031140000}"/>
    <cellStyle name="Accent4 13" xfId="21756" xr:uid="{00000000-0005-0000-0000-000032140000}"/>
    <cellStyle name="Accent4 14" xfId="21757" xr:uid="{00000000-0005-0000-0000-000033140000}"/>
    <cellStyle name="Accent4 15" xfId="21758" xr:uid="{00000000-0005-0000-0000-000034140000}"/>
    <cellStyle name="Accent4 16" xfId="21759" xr:uid="{00000000-0005-0000-0000-000035140000}"/>
    <cellStyle name="Accent4 17" xfId="21760" xr:uid="{00000000-0005-0000-0000-000036140000}"/>
    <cellStyle name="Accent4 18" xfId="21761" xr:uid="{00000000-0005-0000-0000-000037140000}"/>
    <cellStyle name="Accent4 19" xfId="21762" xr:uid="{00000000-0005-0000-0000-000038140000}"/>
    <cellStyle name="Accent4 2" xfId="2642" xr:uid="{00000000-0005-0000-0000-000039140000}"/>
    <cellStyle name="Accent4 2 2" xfId="2643" xr:uid="{00000000-0005-0000-0000-00003A140000}"/>
    <cellStyle name="Accent4 2 2 2" xfId="21764" xr:uid="{00000000-0005-0000-0000-00003B140000}"/>
    <cellStyle name="Accent4 2 2 3" xfId="21765" xr:uid="{00000000-0005-0000-0000-00003C140000}"/>
    <cellStyle name="Accent4 2 2 4" xfId="39185" xr:uid="{00000000-0005-0000-0000-00003D140000}"/>
    <cellStyle name="Accent4 2 3" xfId="2644" xr:uid="{00000000-0005-0000-0000-00003E140000}"/>
    <cellStyle name="Accent4 2 3 2" xfId="21767" xr:uid="{00000000-0005-0000-0000-00003F140000}"/>
    <cellStyle name="Accent4 2 3 3" xfId="21768" xr:uid="{00000000-0005-0000-0000-000040140000}"/>
    <cellStyle name="Accent4 2 3 4" xfId="21766" xr:uid="{00000000-0005-0000-0000-000041140000}"/>
    <cellStyle name="Accent4 2 3 5" xfId="39186" xr:uid="{00000000-0005-0000-0000-000042140000}"/>
    <cellStyle name="Accent4 2 4" xfId="21769" xr:uid="{00000000-0005-0000-0000-000043140000}"/>
    <cellStyle name="Accent4 2 4 2" xfId="21770" xr:uid="{00000000-0005-0000-0000-000044140000}"/>
    <cellStyle name="Accent4 2 4 3" xfId="21771" xr:uid="{00000000-0005-0000-0000-000045140000}"/>
    <cellStyle name="Accent4 2 4 4" xfId="39187" xr:uid="{00000000-0005-0000-0000-000046140000}"/>
    <cellStyle name="Accent4 2 5" xfId="21772" xr:uid="{00000000-0005-0000-0000-000047140000}"/>
    <cellStyle name="Accent4 2 6" xfId="21773" xr:uid="{00000000-0005-0000-0000-000048140000}"/>
    <cellStyle name="Accent4 2 7" xfId="21774" xr:uid="{00000000-0005-0000-0000-000049140000}"/>
    <cellStyle name="Accent4 2 8" xfId="21763" xr:uid="{00000000-0005-0000-0000-00004A140000}"/>
    <cellStyle name="Accent4 20" xfId="21775" xr:uid="{00000000-0005-0000-0000-00004B140000}"/>
    <cellStyle name="Accent4 21" xfId="21776" xr:uid="{00000000-0005-0000-0000-00004C140000}"/>
    <cellStyle name="Accent4 22" xfId="21777" xr:uid="{00000000-0005-0000-0000-00004D140000}"/>
    <cellStyle name="Accent4 23" xfId="21778" xr:uid="{00000000-0005-0000-0000-00004E140000}"/>
    <cellStyle name="Accent4 24" xfId="38808" xr:uid="{00000000-0005-0000-0000-00004F140000}"/>
    <cellStyle name="Accent4 25" xfId="38839" xr:uid="{00000000-0005-0000-0000-000050140000}"/>
    <cellStyle name="Accent4 26" xfId="38851" xr:uid="{00000000-0005-0000-0000-000051140000}"/>
    <cellStyle name="Accent4 3" xfId="2645" xr:uid="{00000000-0005-0000-0000-000052140000}"/>
    <cellStyle name="Accent4 3 2" xfId="2646" xr:uid="{00000000-0005-0000-0000-000053140000}"/>
    <cellStyle name="Accent4 3 2 2" xfId="21781" xr:uid="{00000000-0005-0000-0000-000054140000}"/>
    <cellStyle name="Accent4 3 2 3" xfId="21782" xr:uid="{00000000-0005-0000-0000-000055140000}"/>
    <cellStyle name="Accent4 3 2 4" xfId="21780" xr:uid="{00000000-0005-0000-0000-000056140000}"/>
    <cellStyle name="Accent4 3 3" xfId="21783" xr:uid="{00000000-0005-0000-0000-000057140000}"/>
    <cellStyle name="Accent4 3 4" xfId="21784" xr:uid="{00000000-0005-0000-0000-000058140000}"/>
    <cellStyle name="Accent4 3 5" xfId="21785" xr:uid="{00000000-0005-0000-0000-000059140000}"/>
    <cellStyle name="Accent4 3 6" xfId="21786" xr:uid="{00000000-0005-0000-0000-00005A140000}"/>
    <cellStyle name="Accent4 3 7" xfId="21779" xr:uid="{00000000-0005-0000-0000-00005B140000}"/>
    <cellStyle name="Accent4 4" xfId="2647" xr:uid="{00000000-0005-0000-0000-00005C140000}"/>
    <cellStyle name="Accent4 4 2" xfId="18057" xr:uid="{00000000-0005-0000-0000-00005D140000}"/>
    <cellStyle name="Accent4 4 2 2" xfId="21789" xr:uid="{00000000-0005-0000-0000-00005E140000}"/>
    <cellStyle name="Accent4 4 2 3" xfId="21790" xr:uid="{00000000-0005-0000-0000-00005F140000}"/>
    <cellStyle name="Accent4 4 2 4" xfId="21788" xr:uid="{00000000-0005-0000-0000-000060140000}"/>
    <cellStyle name="Accent4 4 3" xfId="21791" xr:uid="{00000000-0005-0000-0000-000061140000}"/>
    <cellStyle name="Accent4 4 4" xfId="21792" xr:uid="{00000000-0005-0000-0000-000062140000}"/>
    <cellStyle name="Accent4 4 5" xfId="21793" xr:uid="{00000000-0005-0000-0000-000063140000}"/>
    <cellStyle name="Accent4 4 6" xfId="21787" xr:uid="{00000000-0005-0000-0000-000064140000}"/>
    <cellStyle name="Accent4 5" xfId="2648" xr:uid="{00000000-0005-0000-0000-000065140000}"/>
    <cellStyle name="Accent4 5 2" xfId="2649" xr:uid="{00000000-0005-0000-0000-000066140000}"/>
    <cellStyle name="Accent4 5 2 2" xfId="21795" xr:uid="{00000000-0005-0000-0000-000067140000}"/>
    <cellStyle name="Accent4 5 2 3" xfId="21796" xr:uid="{00000000-0005-0000-0000-000068140000}"/>
    <cellStyle name="Accent4 5 2 4" xfId="21794" xr:uid="{00000000-0005-0000-0000-000069140000}"/>
    <cellStyle name="Accent4 5 3" xfId="18058" xr:uid="{00000000-0005-0000-0000-00006A140000}"/>
    <cellStyle name="Accent4 5 4" xfId="21797" xr:uid="{00000000-0005-0000-0000-00006B140000}"/>
    <cellStyle name="Accent4 5 5" xfId="21798" xr:uid="{00000000-0005-0000-0000-00006C140000}"/>
    <cellStyle name="Accent4 6" xfId="2650" xr:uid="{00000000-0005-0000-0000-00006D140000}"/>
    <cellStyle name="Accent4 6 2" xfId="21799" xr:uid="{00000000-0005-0000-0000-00006E140000}"/>
    <cellStyle name="Accent4 6 2 2" xfId="21800" xr:uid="{00000000-0005-0000-0000-00006F140000}"/>
    <cellStyle name="Accent4 6 2 3" xfId="21801" xr:uid="{00000000-0005-0000-0000-000070140000}"/>
    <cellStyle name="Accent4 6 3" xfId="21802" xr:uid="{00000000-0005-0000-0000-000071140000}"/>
    <cellStyle name="Accent4 6 4" xfId="21803" xr:uid="{00000000-0005-0000-0000-000072140000}"/>
    <cellStyle name="Accent4 6 5" xfId="21804" xr:uid="{00000000-0005-0000-0000-000073140000}"/>
    <cellStyle name="Accent4 7" xfId="18059" xr:uid="{00000000-0005-0000-0000-000074140000}"/>
    <cellStyle name="Accent4 7 2" xfId="21805" xr:uid="{00000000-0005-0000-0000-000075140000}"/>
    <cellStyle name="Accent4 7 2 2" xfId="21806" xr:uid="{00000000-0005-0000-0000-000076140000}"/>
    <cellStyle name="Accent4 7 2 3" xfId="21807" xr:uid="{00000000-0005-0000-0000-000077140000}"/>
    <cellStyle name="Accent4 7 3" xfId="21808" xr:uid="{00000000-0005-0000-0000-000078140000}"/>
    <cellStyle name="Accent4 7 4" xfId="21809" xr:uid="{00000000-0005-0000-0000-000079140000}"/>
    <cellStyle name="Accent4 7 5" xfId="21810" xr:uid="{00000000-0005-0000-0000-00007A140000}"/>
    <cellStyle name="Accent4 8" xfId="18060" xr:uid="{00000000-0005-0000-0000-00007B140000}"/>
    <cellStyle name="Accent4 8 2" xfId="21811" xr:uid="{00000000-0005-0000-0000-00007C140000}"/>
    <cellStyle name="Accent4 8 2 2" xfId="21812" xr:uid="{00000000-0005-0000-0000-00007D140000}"/>
    <cellStyle name="Accent4 8 2 3" xfId="21813" xr:uid="{00000000-0005-0000-0000-00007E140000}"/>
    <cellStyle name="Accent4 8 3" xfId="21814" xr:uid="{00000000-0005-0000-0000-00007F140000}"/>
    <cellStyle name="Accent4 8 4" xfId="21815" xr:uid="{00000000-0005-0000-0000-000080140000}"/>
    <cellStyle name="Accent4 8 5" xfId="21816" xr:uid="{00000000-0005-0000-0000-000081140000}"/>
    <cellStyle name="Accent4 9" xfId="18061" xr:uid="{00000000-0005-0000-0000-000082140000}"/>
    <cellStyle name="Accent4 9 2" xfId="21817" xr:uid="{00000000-0005-0000-0000-000083140000}"/>
    <cellStyle name="Accent4 9 2 2" xfId="21818" xr:uid="{00000000-0005-0000-0000-000084140000}"/>
    <cellStyle name="Accent4 9 2 3" xfId="21819" xr:uid="{00000000-0005-0000-0000-000085140000}"/>
    <cellStyle name="Accent4 9 3" xfId="21820" xr:uid="{00000000-0005-0000-0000-000086140000}"/>
    <cellStyle name="Accent4 9 4" xfId="21821" xr:uid="{00000000-0005-0000-0000-000087140000}"/>
    <cellStyle name="Accent4 9 5" xfId="21822" xr:uid="{00000000-0005-0000-0000-000088140000}"/>
    <cellStyle name="Accent5" xfId="39037" builtinId="45" customBuiltin="1"/>
    <cellStyle name="Accent5 - 20%" xfId="2651" xr:uid="{00000000-0005-0000-0000-00008A140000}"/>
    <cellStyle name="Accent5 - 40%" xfId="2652" xr:uid="{00000000-0005-0000-0000-00008B140000}"/>
    <cellStyle name="Accent5 - 60%" xfId="2653" xr:uid="{00000000-0005-0000-0000-00008C140000}"/>
    <cellStyle name="Accent5 10" xfId="18062" xr:uid="{00000000-0005-0000-0000-00008D140000}"/>
    <cellStyle name="Accent5 10 2" xfId="21823" xr:uid="{00000000-0005-0000-0000-00008E140000}"/>
    <cellStyle name="Accent5 10 2 2" xfId="21824" xr:uid="{00000000-0005-0000-0000-00008F140000}"/>
    <cellStyle name="Accent5 10 2 3" xfId="21825" xr:uid="{00000000-0005-0000-0000-000090140000}"/>
    <cellStyle name="Accent5 10 3" xfId="21826" xr:uid="{00000000-0005-0000-0000-000091140000}"/>
    <cellStyle name="Accent5 10 4" xfId="21827" xr:uid="{00000000-0005-0000-0000-000092140000}"/>
    <cellStyle name="Accent5 10 5" xfId="21828" xr:uid="{00000000-0005-0000-0000-000093140000}"/>
    <cellStyle name="Accent5 11" xfId="21829" xr:uid="{00000000-0005-0000-0000-000094140000}"/>
    <cellStyle name="Accent5 11 2" xfId="21830" xr:uid="{00000000-0005-0000-0000-000095140000}"/>
    <cellStyle name="Accent5 11 3" xfId="21831" xr:uid="{00000000-0005-0000-0000-000096140000}"/>
    <cellStyle name="Accent5 12" xfId="21832" xr:uid="{00000000-0005-0000-0000-000097140000}"/>
    <cellStyle name="Accent5 13" xfId="21833" xr:uid="{00000000-0005-0000-0000-000098140000}"/>
    <cellStyle name="Accent5 14" xfId="21834" xr:uid="{00000000-0005-0000-0000-000099140000}"/>
    <cellStyle name="Accent5 15" xfId="21835" xr:uid="{00000000-0005-0000-0000-00009A140000}"/>
    <cellStyle name="Accent5 16" xfId="21836" xr:uid="{00000000-0005-0000-0000-00009B140000}"/>
    <cellStyle name="Accent5 17" xfId="21837" xr:uid="{00000000-0005-0000-0000-00009C140000}"/>
    <cellStyle name="Accent5 18" xfId="21838" xr:uid="{00000000-0005-0000-0000-00009D140000}"/>
    <cellStyle name="Accent5 19" xfId="21839" xr:uid="{00000000-0005-0000-0000-00009E140000}"/>
    <cellStyle name="Accent5 2" xfId="2654" xr:uid="{00000000-0005-0000-0000-00009F140000}"/>
    <cellStyle name="Accent5 2 2" xfId="2655" xr:uid="{00000000-0005-0000-0000-0000A0140000}"/>
    <cellStyle name="Accent5 2 2 2" xfId="21841" xr:uid="{00000000-0005-0000-0000-0000A1140000}"/>
    <cellStyle name="Accent5 2 2 3" xfId="21842" xr:uid="{00000000-0005-0000-0000-0000A2140000}"/>
    <cellStyle name="Accent5 2 2 4" xfId="39188" xr:uid="{00000000-0005-0000-0000-0000A3140000}"/>
    <cellStyle name="Accent5 2 3" xfId="2656" xr:uid="{00000000-0005-0000-0000-0000A4140000}"/>
    <cellStyle name="Accent5 2 3 2" xfId="21844" xr:uid="{00000000-0005-0000-0000-0000A5140000}"/>
    <cellStyle name="Accent5 2 3 3" xfId="21845" xr:uid="{00000000-0005-0000-0000-0000A6140000}"/>
    <cellStyle name="Accent5 2 3 4" xfId="21843" xr:uid="{00000000-0005-0000-0000-0000A7140000}"/>
    <cellStyle name="Accent5 2 4" xfId="21846" xr:uid="{00000000-0005-0000-0000-0000A8140000}"/>
    <cellStyle name="Accent5 2 4 2" xfId="21847" xr:uid="{00000000-0005-0000-0000-0000A9140000}"/>
    <cellStyle name="Accent5 2 4 3" xfId="21848" xr:uid="{00000000-0005-0000-0000-0000AA140000}"/>
    <cellStyle name="Accent5 2 4 4" xfId="39189" xr:uid="{00000000-0005-0000-0000-0000AB140000}"/>
    <cellStyle name="Accent5 2 5" xfId="21849" xr:uid="{00000000-0005-0000-0000-0000AC140000}"/>
    <cellStyle name="Accent5 2 6" xfId="21850" xr:uid="{00000000-0005-0000-0000-0000AD140000}"/>
    <cellStyle name="Accent5 2 7" xfId="21851" xr:uid="{00000000-0005-0000-0000-0000AE140000}"/>
    <cellStyle name="Accent5 2 8" xfId="21840" xr:uid="{00000000-0005-0000-0000-0000AF140000}"/>
    <cellStyle name="Accent5 20" xfId="21852" xr:uid="{00000000-0005-0000-0000-0000B0140000}"/>
    <cellStyle name="Accent5 21" xfId="21853" xr:uid="{00000000-0005-0000-0000-0000B1140000}"/>
    <cellStyle name="Accent5 22" xfId="21854" xr:uid="{00000000-0005-0000-0000-0000B2140000}"/>
    <cellStyle name="Accent5 23" xfId="21855" xr:uid="{00000000-0005-0000-0000-0000B3140000}"/>
    <cellStyle name="Accent5 24" xfId="38809" xr:uid="{00000000-0005-0000-0000-0000B4140000}"/>
    <cellStyle name="Accent5 25" xfId="38840" xr:uid="{00000000-0005-0000-0000-0000B5140000}"/>
    <cellStyle name="Accent5 26" xfId="38852" xr:uid="{00000000-0005-0000-0000-0000B6140000}"/>
    <cellStyle name="Accent5 3" xfId="2657" xr:uid="{00000000-0005-0000-0000-0000B7140000}"/>
    <cellStyle name="Accent5 3 2" xfId="2658" xr:uid="{00000000-0005-0000-0000-0000B8140000}"/>
    <cellStyle name="Accent5 3 2 2" xfId="21858" xr:uid="{00000000-0005-0000-0000-0000B9140000}"/>
    <cellStyle name="Accent5 3 2 3" xfId="21859" xr:uid="{00000000-0005-0000-0000-0000BA140000}"/>
    <cellStyle name="Accent5 3 2 4" xfId="21857" xr:uid="{00000000-0005-0000-0000-0000BB140000}"/>
    <cellStyle name="Accent5 3 3" xfId="21860" xr:uid="{00000000-0005-0000-0000-0000BC140000}"/>
    <cellStyle name="Accent5 3 4" xfId="21861" xr:uid="{00000000-0005-0000-0000-0000BD140000}"/>
    <cellStyle name="Accent5 3 5" xfId="21862" xr:uid="{00000000-0005-0000-0000-0000BE140000}"/>
    <cellStyle name="Accent5 3 6" xfId="21863" xr:uid="{00000000-0005-0000-0000-0000BF140000}"/>
    <cellStyle name="Accent5 3 7" xfId="21856" xr:uid="{00000000-0005-0000-0000-0000C0140000}"/>
    <cellStyle name="Accent5 4" xfId="2659" xr:uid="{00000000-0005-0000-0000-0000C1140000}"/>
    <cellStyle name="Accent5 4 2" xfId="18063" xr:uid="{00000000-0005-0000-0000-0000C2140000}"/>
    <cellStyle name="Accent5 4 2 2" xfId="21866" xr:uid="{00000000-0005-0000-0000-0000C3140000}"/>
    <cellStyle name="Accent5 4 2 3" xfId="21867" xr:uid="{00000000-0005-0000-0000-0000C4140000}"/>
    <cellStyle name="Accent5 4 2 4" xfId="21865" xr:uid="{00000000-0005-0000-0000-0000C5140000}"/>
    <cellStyle name="Accent5 4 3" xfId="21868" xr:uid="{00000000-0005-0000-0000-0000C6140000}"/>
    <cellStyle name="Accent5 4 4" xfId="21869" xr:uid="{00000000-0005-0000-0000-0000C7140000}"/>
    <cellStyle name="Accent5 4 5" xfId="21870" xr:uid="{00000000-0005-0000-0000-0000C8140000}"/>
    <cellStyle name="Accent5 4 6" xfId="21864" xr:uid="{00000000-0005-0000-0000-0000C9140000}"/>
    <cellStyle name="Accent5 5" xfId="2660" xr:uid="{00000000-0005-0000-0000-0000CA140000}"/>
    <cellStyle name="Accent5 5 2" xfId="2661" xr:uid="{00000000-0005-0000-0000-0000CB140000}"/>
    <cellStyle name="Accent5 5 2 2" xfId="21872" xr:uid="{00000000-0005-0000-0000-0000CC140000}"/>
    <cellStyle name="Accent5 5 2 3" xfId="21873" xr:uid="{00000000-0005-0000-0000-0000CD140000}"/>
    <cellStyle name="Accent5 5 2 4" xfId="21871" xr:uid="{00000000-0005-0000-0000-0000CE140000}"/>
    <cellStyle name="Accent5 5 3" xfId="18064" xr:uid="{00000000-0005-0000-0000-0000CF140000}"/>
    <cellStyle name="Accent5 5 4" xfId="21874" xr:uid="{00000000-0005-0000-0000-0000D0140000}"/>
    <cellStyle name="Accent5 5 5" xfId="21875" xr:uid="{00000000-0005-0000-0000-0000D1140000}"/>
    <cellStyle name="Accent5 6" xfId="2662" xr:uid="{00000000-0005-0000-0000-0000D2140000}"/>
    <cellStyle name="Accent5 6 2" xfId="21876" xr:uid="{00000000-0005-0000-0000-0000D3140000}"/>
    <cellStyle name="Accent5 6 2 2" xfId="21877" xr:uid="{00000000-0005-0000-0000-0000D4140000}"/>
    <cellStyle name="Accent5 6 2 3" xfId="21878" xr:uid="{00000000-0005-0000-0000-0000D5140000}"/>
    <cellStyle name="Accent5 6 3" xfId="21879" xr:uid="{00000000-0005-0000-0000-0000D6140000}"/>
    <cellStyle name="Accent5 6 4" xfId="21880" xr:uid="{00000000-0005-0000-0000-0000D7140000}"/>
    <cellStyle name="Accent5 6 5" xfId="21881" xr:uid="{00000000-0005-0000-0000-0000D8140000}"/>
    <cellStyle name="Accent5 7" xfId="18065" xr:uid="{00000000-0005-0000-0000-0000D9140000}"/>
    <cellStyle name="Accent5 7 2" xfId="21882" xr:uid="{00000000-0005-0000-0000-0000DA140000}"/>
    <cellStyle name="Accent5 7 2 2" xfId="21883" xr:uid="{00000000-0005-0000-0000-0000DB140000}"/>
    <cellStyle name="Accent5 7 2 3" xfId="21884" xr:uid="{00000000-0005-0000-0000-0000DC140000}"/>
    <cellStyle name="Accent5 7 3" xfId="21885" xr:uid="{00000000-0005-0000-0000-0000DD140000}"/>
    <cellStyle name="Accent5 7 4" xfId="21886" xr:uid="{00000000-0005-0000-0000-0000DE140000}"/>
    <cellStyle name="Accent5 7 5" xfId="21887" xr:uid="{00000000-0005-0000-0000-0000DF140000}"/>
    <cellStyle name="Accent5 8" xfId="18066" xr:uid="{00000000-0005-0000-0000-0000E0140000}"/>
    <cellStyle name="Accent5 8 2" xfId="21888" xr:uid="{00000000-0005-0000-0000-0000E1140000}"/>
    <cellStyle name="Accent5 8 2 2" xfId="21889" xr:uid="{00000000-0005-0000-0000-0000E2140000}"/>
    <cellStyle name="Accent5 8 2 3" xfId="21890" xr:uid="{00000000-0005-0000-0000-0000E3140000}"/>
    <cellStyle name="Accent5 8 3" xfId="21891" xr:uid="{00000000-0005-0000-0000-0000E4140000}"/>
    <cellStyle name="Accent5 8 4" xfId="21892" xr:uid="{00000000-0005-0000-0000-0000E5140000}"/>
    <cellStyle name="Accent5 8 5" xfId="21893" xr:uid="{00000000-0005-0000-0000-0000E6140000}"/>
    <cellStyle name="Accent5 9" xfId="18067" xr:uid="{00000000-0005-0000-0000-0000E7140000}"/>
    <cellStyle name="Accent5 9 2" xfId="21894" xr:uid="{00000000-0005-0000-0000-0000E8140000}"/>
    <cellStyle name="Accent5 9 2 2" xfId="21895" xr:uid="{00000000-0005-0000-0000-0000E9140000}"/>
    <cellStyle name="Accent5 9 2 3" xfId="21896" xr:uid="{00000000-0005-0000-0000-0000EA140000}"/>
    <cellStyle name="Accent5 9 3" xfId="21897" xr:uid="{00000000-0005-0000-0000-0000EB140000}"/>
    <cellStyle name="Accent5 9 4" xfId="21898" xr:uid="{00000000-0005-0000-0000-0000EC140000}"/>
    <cellStyle name="Accent5 9 5" xfId="21899" xr:uid="{00000000-0005-0000-0000-0000ED140000}"/>
    <cellStyle name="Accent6" xfId="39041" builtinId="49" customBuiltin="1"/>
    <cellStyle name="Accent6 - 20%" xfId="2663" xr:uid="{00000000-0005-0000-0000-0000EF140000}"/>
    <cellStyle name="Accent6 - 40%" xfId="2664" xr:uid="{00000000-0005-0000-0000-0000F0140000}"/>
    <cellStyle name="Accent6 - 60%" xfId="2665" xr:uid="{00000000-0005-0000-0000-0000F1140000}"/>
    <cellStyle name="Accent6 10" xfId="18068" xr:uid="{00000000-0005-0000-0000-0000F2140000}"/>
    <cellStyle name="Accent6 10 2" xfId="21900" xr:uid="{00000000-0005-0000-0000-0000F3140000}"/>
    <cellStyle name="Accent6 10 2 2" xfId="21901" xr:uid="{00000000-0005-0000-0000-0000F4140000}"/>
    <cellStyle name="Accent6 10 2 3" xfId="21902" xr:uid="{00000000-0005-0000-0000-0000F5140000}"/>
    <cellStyle name="Accent6 10 3" xfId="21903" xr:uid="{00000000-0005-0000-0000-0000F6140000}"/>
    <cellStyle name="Accent6 10 4" xfId="21904" xr:uid="{00000000-0005-0000-0000-0000F7140000}"/>
    <cellStyle name="Accent6 10 5" xfId="21905" xr:uid="{00000000-0005-0000-0000-0000F8140000}"/>
    <cellStyle name="Accent6 11" xfId="21906" xr:uid="{00000000-0005-0000-0000-0000F9140000}"/>
    <cellStyle name="Accent6 11 2" xfId="21907" xr:uid="{00000000-0005-0000-0000-0000FA140000}"/>
    <cellStyle name="Accent6 11 3" xfId="21908" xr:uid="{00000000-0005-0000-0000-0000FB140000}"/>
    <cellStyle name="Accent6 12" xfId="21909" xr:uid="{00000000-0005-0000-0000-0000FC140000}"/>
    <cellStyle name="Accent6 13" xfId="21910" xr:uid="{00000000-0005-0000-0000-0000FD140000}"/>
    <cellStyle name="Accent6 14" xfId="21911" xr:uid="{00000000-0005-0000-0000-0000FE140000}"/>
    <cellStyle name="Accent6 15" xfId="21912" xr:uid="{00000000-0005-0000-0000-0000FF140000}"/>
    <cellStyle name="Accent6 16" xfId="21913" xr:uid="{00000000-0005-0000-0000-000000150000}"/>
    <cellStyle name="Accent6 17" xfId="21914" xr:uid="{00000000-0005-0000-0000-000001150000}"/>
    <cellStyle name="Accent6 18" xfId="21915" xr:uid="{00000000-0005-0000-0000-000002150000}"/>
    <cellStyle name="Accent6 19" xfId="21916" xr:uid="{00000000-0005-0000-0000-000003150000}"/>
    <cellStyle name="Accent6 2" xfId="2666" xr:uid="{00000000-0005-0000-0000-000004150000}"/>
    <cellStyle name="Accent6 2 2" xfId="2667" xr:uid="{00000000-0005-0000-0000-000005150000}"/>
    <cellStyle name="Accent6 2 2 2" xfId="21918" xr:uid="{00000000-0005-0000-0000-000006150000}"/>
    <cellStyle name="Accent6 2 2 3" xfId="21919" xr:uid="{00000000-0005-0000-0000-000007150000}"/>
    <cellStyle name="Accent6 2 2 4" xfId="39190" xr:uid="{00000000-0005-0000-0000-000008150000}"/>
    <cellStyle name="Accent6 2 3" xfId="2668" xr:uid="{00000000-0005-0000-0000-000009150000}"/>
    <cellStyle name="Accent6 2 3 2" xfId="21921" xr:uid="{00000000-0005-0000-0000-00000A150000}"/>
    <cellStyle name="Accent6 2 3 3" xfId="21922" xr:uid="{00000000-0005-0000-0000-00000B150000}"/>
    <cellStyle name="Accent6 2 3 4" xfId="21920" xr:uid="{00000000-0005-0000-0000-00000C150000}"/>
    <cellStyle name="Accent6 2 4" xfId="21923" xr:uid="{00000000-0005-0000-0000-00000D150000}"/>
    <cellStyle name="Accent6 2 4 2" xfId="21924" xr:uid="{00000000-0005-0000-0000-00000E150000}"/>
    <cellStyle name="Accent6 2 4 3" xfId="21925" xr:uid="{00000000-0005-0000-0000-00000F150000}"/>
    <cellStyle name="Accent6 2 4 4" xfId="39191" xr:uid="{00000000-0005-0000-0000-000010150000}"/>
    <cellStyle name="Accent6 2 5" xfId="21926" xr:uid="{00000000-0005-0000-0000-000011150000}"/>
    <cellStyle name="Accent6 2 6" xfId="21927" xr:uid="{00000000-0005-0000-0000-000012150000}"/>
    <cellStyle name="Accent6 2 7" xfId="21928" xr:uid="{00000000-0005-0000-0000-000013150000}"/>
    <cellStyle name="Accent6 2 8" xfId="21917" xr:uid="{00000000-0005-0000-0000-000014150000}"/>
    <cellStyle name="Accent6 20" xfId="21929" xr:uid="{00000000-0005-0000-0000-000015150000}"/>
    <cellStyle name="Accent6 21" xfId="21930" xr:uid="{00000000-0005-0000-0000-000016150000}"/>
    <cellStyle name="Accent6 22" xfId="21931" xr:uid="{00000000-0005-0000-0000-000017150000}"/>
    <cellStyle name="Accent6 23" xfId="21932" xr:uid="{00000000-0005-0000-0000-000018150000}"/>
    <cellStyle name="Accent6 24" xfId="38810" xr:uid="{00000000-0005-0000-0000-000019150000}"/>
    <cellStyle name="Accent6 25" xfId="38841" xr:uid="{00000000-0005-0000-0000-00001A150000}"/>
    <cellStyle name="Accent6 26" xfId="38853" xr:uid="{00000000-0005-0000-0000-00001B150000}"/>
    <cellStyle name="Accent6 3" xfId="2669" xr:uid="{00000000-0005-0000-0000-00001C150000}"/>
    <cellStyle name="Accent6 3 2" xfId="2670" xr:uid="{00000000-0005-0000-0000-00001D150000}"/>
    <cellStyle name="Accent6 3 2 2" xfId="21935" xr:uid="{00000000-0005-0000-0000-00001E150000}"/>
    <cellStyle name="Accent6 3 2 3" xfId="21936" xr:uid="{00000000-0005-0000-0000-00001F150000}"/>
    <cellStyle name="Accent6 3 2 4" xfId="21934" xr:uid="{00000000-0005-0000-0000-000020150000}"/>
    <cellStyle name="Accent6 3 3" xfId="21937" xr:uid="{00000000-0005-0000-0000-000021150000}"/>
    <cellStyle name="Accent6 3 4" xfId="21938" xr:uid="{00000000-0005-0000-0000-000022150000}"/>
    <cellStyle name="Accent6 3 5" xfId="21939" xr:uid="{00000000-0005-0000-0000-000023150000}"/>
    <cellStyle name="Accent6 3 6" xfId="21940" xr:uid="{00000000-0005-0000-0000-000024150000}"/>
    <cellStyle name="Accent6 3 7" xfId="21933" xr:uid="{00000000-0005-0000-0000-000025150000}"/>
    <cellStyle name="Accent6 4" xfId="2671" xr:uid="{00000000-0005-0000-0000-000026150000}"/>
    <cellStyle name="Accent6 4 2" xfId="18069" xr:uid="{00000000-0005-0000-0000-000027150000}"/>
    <cellStyle name="Accent6 4 2 2" xfId="21943" xr:uid="{00000000-0005-0000-0000-000028150000}"/>
    <cellStyle name="Accent6 4 2 3" xfId="21944" xr:uid="{00000000-0005-0000-0000-000029150000}"/>
    <cellStyle name="Accent6 4 2 4" xfId="21942" xr:uid="{00000000-0005-0000-0000-00002A150000}"/>
    <cellStyle name="Accent6 4 3" xfId="21945" xr:uid="{00000000-0005-0000-0000-00002B150000}"/>
    <cellStyle name="Accent6 4 4" xfId="21946" xr:uid="{00000000-0005-0000-0000-00002C150000}"/>
    <cellStyle name="Accent6 4 5" xfId="21947" xr:uid="{00000000-0005-0000-0000-00002D150000}"/>
    <cellStyle name="Accent6 4 6" xfId="21941" xr:uid="{00000000-0005-0000-0000-00002E150000}"/>
    <cellStyle name="Accent6 5" xfId="2672" xr:uid="{00000000-0005-0000-0000-00002F150000}"/>
    <cellStyle name="Accent6 5 2" xfId="2673" xr:uid="{00000000-0005-0000-0000-000030150000}"/>
    <cellStyle name="Accent6 5 2 2" xfId="21949" xr:uid="{00000000-0005-0000-0000-000031150000}"/>
    <cellStyle name="Accent6 5 2 3" xfId="21950" xr:uid="{00000000-0005-0000-0000-000032150000}"/>
    <cellStyle name="Accent6 5 2 4" xfId="21948" xr:uid="{00000000-0005-0000-0000-000033150000}"/>
    <cellStyle name="Accent6 5 3" xfId="18070" xr:uid="{00000000-0005-0000-0000-000034150000}"/>
    <cellStyle name="Accent6 5 4" xfId="21951" xr:uid="{00000000-0005-0000-0000-000035150000}"/>
    <cellStyle name="Accent6 5 5" xfId="21952" xr:uid="{00000000-0005-0000-0000-000036150000}"/>
    <cellStyle name="Accent6 6" xfId="2674" xr:uid="{00000000-0005-0000-0000-000037150000}"/>
    <cellStyle name="Accent6 6 2" xfId="21953" xr:uid="{00000000-0005-0000-0000-000038150000}"/>
    <cellStyle name="Accent6 6 2 2" xfId="21954" xr:uid="{00000000-0005-0000-0000-000039150000}"/>
    <cellStyle name="Accent6 6 2 3" xfId="21955" xr:uid="{00000000-0005-0000-0000-00003A150000}"/>
    <cellStyle name="Accent6 6 3" xfId="21956" xr:uid="{00000000-0005-0000-0000-00003B150000}"/>
    <cellStyle name="Accent6 6 4" xfId="21957" xr:uid="{00000000-0005-0000-0000-00003C150000}"/>
    <cellStyle name="Accent6 6 5" xfId="21958" xr:uid="{00000000-0005-0000-0000-00003D150000}"/>
    <cellStyle name="Accent6 7" xfId="18071" xr:uid="{00000000-0005-0000-0000-00003E150000}"/>
    <cellStyle name="Accent6 7 2" xfId="21959" xr:uid="{00000000-0005-0000-0000-00003F150000}"/>
    <cellStyle name="Accent6 7 2 2" xfId="21960" xr:uid="{00000000-0005-0000-0000-000040150000}"/>
    <cellStyle name="Accent6 7 2 3" xfId="21961" xr:uid="{00000000-0005-0000-0000-000041150000}"/>
    <cellStyle name="Accent6 7 3" xfId="21962" xr:uid="{00000000-0005-0000-0000-000042150000}"/>
    <cellStyle name="Accent6 7 4" xfId="21963" xr:uid="{00000000-0005-0000-0000-000043150000}"/>
    <cellStyle name="Accent6 7 5" xfId="21964" xr:uid="{00000000-0005-0000-0000-000044150000}"/>
    <cellStyle name="Accent6 8" xfId="18072" xr:uid="{00000000-0005-0000-0000-000045150000}"/>
    <cellStyle name="Accent6 8 2" xfId="21965" xr:uid="{00000000-0005-0000-0000-000046150000}"/>
    <cellStyle name="Accent6 8 2 2" xfId="21966" xr:uid="{00000000-0005-0000-0000-000047150000}"/>
    <cellStyle name="Accent6 8 2 3" xfId="21967" xr:uid="{00000000-0005-0000-0000-000048150000}"/>
    <cellStyle name="Accent6 8 3" xfId="21968" xr:uid="{00000000-0005-0000-0000-000049150000}"/>
    <cellStyle name="Accent6 8 4" xfId="21969" xr:uid="{00000000-0005-0000-0000-00004A150000}"/>
    <cellStyle name="Accent6 8 5" xfId="21970" xr:uid="{00000000-0005-0000-0000-00004B150000}"/>
    <cellStyle name="Accent6 9" xfId="18073" xr:uid="{00000000-0005-0000-0000-00004C150000}"/>
    <cellStyle name="Accent6 9 2" xfId="21971" xr:uid="{00000000-0005-0000-0000-00004D150000}"/>
    <cellStyle name="Accent6 9 2 2" xfId="21972" xr:uid="{00000000-0005-0000-0000-00004E150000}"/>
    <cellStyle name="Accent6 9 2 3" xfId="21973" xr:uid="{00000000-0005-0000-0000-00004F150000}"/>
    <cellStyle name="Accent6 9 3" xfId="21974" xr:uid="{00000000-0005-0000-0000-000050150000}"/>
    <cellStyle name="Accent6 9 4" xfId="21975" xr:uid="{00000000-0005-0000-0000-000051150000}"/>
    <cellStyle name="Accent6 9 5" xfId="21976" xr:uid="{00000000-0005-0000-0000-000052150000}"/>
    <cellStyle name="active" xfId="18074" xr:uid="{00000000-0005-0000-0000-000053150000}"/>
    <cellStyle name="active 2" xfId="21977" xr:uid="{00000000-0005-0000-0000-000054150000}"/>
    <cellStyle name="active 2 2" xfId="21978" xr:uid="{00000000-0005-0000-0000-000055150000}"/>
    <cellStyle name="active 2 3" xfId="21979" xr:uid="{00000000-0005-0000-0000-000056150000}"/>
    <cellStyle name="active 3" xfId="21980" xr:uid="{00000000-0005-0000-0000-000057150000}"/>
    <cellStyle name="active 3 2" xfId="21981" xr:uid="{00000000-0005-0000-0000-000058150000}"/>
    <cellStyle name="active 3 3" xfId="21982" xr:uid="{00000000-0005-0000-0000-000059150000}"/>
    <cellStyle name="active 4" xfId="21983" xr:uid="{00000000-0005-0000-0000-00005A150000}"/>
    <cellStyle name="active 5" xfId="21984" xr:uid="{00000000-0005-0000-0000-00005B150000}"/>
    <cellStyle name="active 6" xfId="21985" xr:uid="{00000000-0005-0000-0000-00005C150000}"/>
    <cellStyle name="Actual Date" xfId="2675" xr:uid="{00000000-0005-0000-0000-00005D150000}"/>
    <cellStyle name="Adjustable" xfId="2676" xr:uid="{00000000-0005-0000-0000-00005E150000}"/>
    <cellStyle name="Adjustable 2" xfId="21986" xr:uid="{00000000-0005-0000-0000-00005F150000}"/>
    <cellStyle name="Adjustable 2 2" xfId="21987" xr:uid="{00000000-0005-0000-0000-000060150000}"/>
    <cellStyle name="Adjustable 2 3" xfId="21988" xr:uid="{00000000-0005-0000-0000-000061150000}"/>
    <cellStyle name="Adjustable 2 4" xfId="39192" xr:uid="{00000000-0005-0000-0000-000062150000}"/>
    <cellStyle name="Adjustable 3" xfId="21989" xr:uid="{00000000-0005-0000-0000-000063150000}"/>
    <cellStyle name="Adjustable 4" xfId="21990" xr:uid="{00000000-0005-0000-0000-000064150000}"/>
    <cellStyle name="Adjustable 5" xfId="21991" xr:uid="{00000000-0005-0000-0000-000065150000}"/>
    <cellStyle name="ÅëÈ­ [0]_±âÅ¸" xfId="2677" xr:uid="{00000000-0005-0000-0000-000066150000}"/>
    <cellStyle name="ÅëÈ­_±âÅ¸" xfId="2678" xr:uid="{00000000-0005-0000-0000-000067150000}"/>
    <cellStyle name="ÄÞ¸¶ [0]_±âÅ¸" xfId="2679" xr:uid="{00000000-0005-0000-0000-000068150000}"/>
    <cellStyle name="ÄÞ¸¶_±âÅ¸" xfId="2680" xr:uid="{00000000-0005-0000-0000-000069150000}"/>
    <cellStyle name="Bad" xfId="39011" builtinId="27" customBuiltin="1"/>
    <cellStyle name="Bad 10" xfId="18075" xr:uid="{00000000-0005-0000-0000-00006B150000}"/>
    <cellStyle name="Bad 10 2" xfId="21992" xr:uid="{00000000-0005-0000-0000-00006C150000}"/>
    <cellStyle name="Bad 10 2 2" xfId="21993" xr:uid="{00000000-0005-0000-0000-00006D150000}"/>
    <cellStyle name="Bad 10 2 3" xfId="21994" xr:uid="{00000000-0005-0000-0000-00006E150000}"/>
    <cellStyle name="Bad 10 3" xfId="21995" xr:uid="{00000000-0005-0000-0000-00006F150000}"/>
    <cellStyle name="Bad 10 4" xfId="21996" xr:uid="{00000000-0005-0000-0000-000070150000}"/>
    <cellStyle name="Bad 10 5" xfId="21997" xr:uid="{00000000-0005-0000-0000-000071150000}"/>
    <cellStyle name="Bad 11" xfId="21998" xr:uid="{00000000-0005-0000-0000-000072150000}"/>
    <cellStyle name="Bad 11 2" xfId="21999" xr:uid="{00000000-0005-0000-0000-000073150000}"/>
    <cellStyle name="Bad 11 3" xfId="22000" xr:uid="{00000000-0005-0000-0000-000074150000}"/>
    <cellStyle name="Bad 12" xfId="22001" xr:uid="{00000000-0005-0000-0000-000075150000}"/>
    <cellStyle name="Bad 13" xfId="22002" xr:uid="{00000000-0005-0000-0000-000076150000}"/>
    <cellStyle name="Bad 2" xfId="2681" xr:uid="{00000000-0005-0000-0000-000077150000}"/>
    <cellStyle name="Bad 2 2" xfId="2682" xr:uid="{00000000-0005-0000-0000-000078150000}"/>
    <cellStyle name="Bad 2 2 2" xfId="22004" xr:uid="{00000000-0005-0000-0000-000079150000}"/>
    <cellStyle name="Bad 2 2 3" xfId="22005" xr:uid="{00000000-0005-0000-0000-00007A150000}"/>
    <cellStyle name="Bad 2 2 4" xfId="39193" xr:uid="{00000000-0005-0000-0000-00007B150000}"/>
    <cellStyle name="Bad 2 3" xfId="2683" xr:uid="{00000000-0005-0000-0000-00007C150000}"/>
    <cellStyle name="Bad 2 3 2" xfId="22007" xr:uid="{00000000-0005-0000-0000-00007D150000}"/>
    <cellStyle name="Bad 2 3 3" xfId="22008" xr:uid="{00000000-0005-0000-0000-00007E150000}"/>
    <cellStyle name="Bad 2 3 4" xfId="22006" xr:uid="{00000000-0005-0000-0000-00007F150000}"/>
    <cellStyle name="Bad 2 4" xfId="22009" xr:uid="{00000000-0005-0000-0000-000080150000}"/>
    <cellStyle name="Bad 2 4 2" xfId="22010" xr:uid="{00000000-0005-0000-0000-000081150000}"/>
    <cellStyle name="Bad 2 4 3" xfId="22011" xr:uid="{00000000-0005-0000-0000-000082150000}"/>
    <cellStyle name="Bad 2 4 4" xfId="39194" xr:uid="{00000000-0005-0000-0000-000083150000}"/>
    <cellStyle name="Bad 2 5" xfId="22012" xr:uid="{00000000-0005-0000-0000-000084150000}"/>
    <cellStyle name="Bad 2 6" xfId="22013" xr:uid="{00000000-0005-0000-0000-000085150000}"/>
    <cellStyle name="Bad 2 7" xfId="22014" xr:uid="{00000000-0005-0000-0000-000086150000}"/>
    <cellStyle name="Bad 2 8" xfId="22003" xr:uid="{00000000-0005-0000-0000-000087150000}"/>
    <cellStyle name="Bad 3" xfId="2684" xr:uid="{00000000-0005-0000-0000-000088150000}"/>
    <cellStyle name="Bad 3 2" xfId="2685" xr:uid="{00000000-0005-0000-0000-000089150000}"/>
    <cellStyle name="Bad 3 2 2" xfId="22017" xr:uid="{00000000-0005-0000-0000-00008A150000}"/>
    <cellStyle name="Bad 3 2 3" xfId="22018" xr:uid="{00000000-0005-0000-0000-00008B150000}"/>
    <cellStyle name="Bad 3 2 4" xfId="22016" xr:uid="{00000000-0005-0000-0000-00008C150000}"/>
    <cellStyle name="Bad 3 3" xfId="22019" xr:uid="{00000000-0005-0000-0000-00008D150000}"/>
    <cellStyle name="Bad 3 4" xfId="22020" xr:uid="{00000000-0005-0000-0000-00008E150000}"/>
    <cellStyle name="Bad 3 5" xfId="22021" xr:uid="{00000000-0005-0000-0000-00008F150000}"/>
    <cellStyle name="Bad 3 6" xfId="22022" xr:uid="{00000000-0005-0000-0000-000090150000}"/>
    <cellStyle name="Bad 3 7" xfId="22015" xr:uid="{00000000-0005-0000-0000-000091150000}"/>
    <cellStyle name="Bad 4" xfId="2686" xr:uid="{00000000-0005-0000-0000-000092150000}"/>
    <cellStyle name="Bad 4 2" xfId="18076" xr:uid="{00000000-0005-0000-0000-000093150000}"/>
    <cellStyle name="Bad 4 2 2" xfId="22025" xr:uid="{00000000-0005-0000-0000-000094150000}"/>
    <cellStyle name="Bad 4 2 3" xfId="22026" xr:uid="{00000000-0005-0000-0000-000095150000}"/>
    <cellStyle name="Bad 4 2 4" xfId="22024" xr:uid="{00000000-0005-0000-0000-000096150000}"/>
    <cellStyle name="Bad 4 3" xfId="22027" xr:uid="{00000000-0005-0000-0000-000097150000}"/>
    <cellStyle name="Bad 4 4" xfId="22028" xr:uid="{00000000-0005-0000-0000-000098150000}"/>
    <cellStyle name="Bad 4 5" xfId="22029" xr:uid="{00000000-0005-0000-0000-000099150000}"/>
    <cellStyle name="Bad 4 6" xfId="22023" xr:uid="{00000000-0005-0000-0000-00009A150000}"/>
    <cellStyle name="Bad 5" xfId="2687" xr:uid="{00000000-0005-0000-0000-00009B150000}"/>
    <cellStyle name="Bad 5 2" xfId="2688" xr:uid="{00000000-0005-0000-0000-00009C150000}"/>
    <cellStyle name="Bad 5 2 2" xfId="22031" xr:uid="{00000000-0005-0000-0000-00009D150000}"/>
    <cellStyle name="Bad 5 2 3" xfId="22032" xr:uid="{00000000-0005-0000-0000-00009E150000}"/>
    <cellStyle name="Bad 5 2 4" xfId="22030" xr:uid="{00000000-0005-0000-0000-00009F150000}"/>
    <cellStyle name="Bad 5 3" xfId="18077" xr:uid="{00000000-0005-0000-0000-0000A0150000}"/>
    <cellStyle name="Bad 5 4" xfId="22033" xr:uid="{00000000-0005-0000-0000-0000A1150000}"/>
    <cellStyle name="Bad 5 5" xfId="22034" xr:uid="{00000000-0005-0000-0000-0000A2150000}"/>
    <cellStyle name="Bad 6" xfId="2689" xr:uid="{00000000-0005-0000-0000-0000A3150000}"/>
    <cellStyle name="Bad 6 2" xfId="22035" xr:uid="{00000000-0005-0000-0000-0000A4150000}"/>
    <cellStyle name="Bad 6 2 2" xfId="22036" xr:uid="{00000000-0005-0000-0000-0000A5150000}"/>
    <cellStyle name="Bad 6 2 3" xfId="22037" xr:uid="{00000000-0005-0000-0000-0000A6150000}"/>
    <cellStyle name="Bad 6 3" xfId="22038" xr:uid="{00000000-0005-0000-0000-0000A7150000}"/>
    <cellStyle name="Bad 6 4" xfId="22039" xr:uid="{00000000-0005-0000-0000-0000A8150000}"/>
    <cellStyle name="Bad 6 5" xfId="22040" xr:uid="{00000000-0005-0000-0000-0000A9150000}"/>
    <cellStyle name="Bad 7" xfId="18078" xr:uid="{00000000-0005-0000-0000-0000AA150000}"/>
    <cellStyle name="Bad 7 2" xfId="22041" xr:uid="{00000000-0005-0000-0000-0000AB150000}"/>
    <cellStyle name="Bad 7 2 2" xfId="22042" xr:uid="{00000000-0005-0000-0000-0000AC150000}"/>
    <cellStyle name="Bad 7 2 3" xfId="22043" xr:uid="{00000000-0005-0000-0000-0000AD150000}"/>
    <cellStyle name="Bad 7 3" xfId="22044" xr:uid="{00000000-0005-0000-0000-0000AE150000}"/>
    <cellStyle name="Bad 7 4" xfId="22045" xr:uid="{00000000-0005-0000-0000-0000AF150000}"/>
    <cellStyle name="Bad 7 5" xfId="22046" xr:uid="{00000000-0005-0000-0000-0000B0150000}"/>
    <cellStyle name="Bad 8" xfId="18079" xr:uid="{00000000-0005-0000-0000-0000B1150000}"/>
    <cellStyle name="Bad 8 2" xfId="22047" xr:uid="{00000000-0005-0000-0000-0000B2150000}"/>
    <cellStyle name="Bad 8 2 2" xfId="22048" xr:uid="{00000000-0005-0000-0000-0000B3150000}"/>
    <cellStyle name="Bad 8 2 3" xfId="22049" xr:uid="{00000000-0005-0000-0000-0000B4150000}"/>
    <cellStyle name="Bad 8 3" xfId="22050" xr:uid="{00000000-0005-0000-0000-0000B5150000}"/>
    <cellStyle name="Bad 8 4" xfId="22051" xr:uid="{00000000-0005-0000-0000-0000B6150000}"/>
    <cellStyle name="Bad 8 5" xfId="22052" xr:uid="{00000000-0005-0000-0000-0000B7150000}"/>
    <cellStyle name="Bad 9" xfId="18080" xr:uid="{00000000-0005-0000-0000-0000B8150000}"/>
    <cellStyle name="Bad 9 2" xfId="22053" xr:uid="{00000000-0005-0000-0000-0000B9150000}"/>
    <cellStyle name="Bad 9 2 2" xfId="22054" xr:uid="{00000000-0005-0000-0000-0000BA150000}"/>
    <cellStyle name="Bad 9 2 3" xfId="22055" xr:uid="{00000000-0005-0000-0000-0000BB150000}"/>
    <cellStyle name="Bad 9 3" xfId="22056" xr:uid="{00000000-0005-0000-0000-0000BC150000}"/>
    <cellStyle name="Bad 9 4" xfId="22057" xr:uid="{00000000-0005-0000-0000-0000BD150000}"/>
    <cellStyle name="Bad 9 5" xfId="22058" xr:uid="{00000000-0005-0000-0000-0000BE150000}"/>
    <cellStyle name="billion" xfId="2690" xr:uid="{00000000-0005-0000-0000-0000BF150000}"/>
    <cellStyle name="blank" xfId="2691" xr:uid="{00000000-0005-0000-0000-0000C0150000}"/>
    <cellStyle name="Blank 2" xfId="18082" xr:uid="{00000000-0005-0000-0000-0000C1150000}"/>
    <cellStyle name="Blank 2 2" xfId="22059" xr:uid="{00000000-0005-0000-0000-0000C2150000}"/>
    <cellStyle name="Blank 2 2 2" xfId="22060" xr:uid="{00000000-0005-0000-0000-0000C3150000}"/>
    <cellStyle name="Blank 2 2 3" xfId="22061" xr:uid="{00000000-0005-0000-0000-0000C4150000}"/>
    <cellStyle name="Blank 2 3" xfId="22062" xr:uid="{00000000-0005-0000-0000-0000C5150000}"/>
    <cellStyle name="Blank 2 4" xfId="22063" xr:uid="{00000000-0005-0000-0000-0000C6150000}"/>
    <cellStyle name="Blank 3" xfId="18081" xr:uid="{00000000-0005-0000-0000-0000C7150000}"/>
    <cellStyle name="Blank 3 2" xfId="22064" xr:uid="{00000000-0005-0000-0000-0000C8150000}"/>
    <cellStyle name="Blank 3 2 2" xfId="22065" xr:uid="{00000000-0005-0000-0000-0000C9150000}"/>
    <cellStyle name="Blank 3 2 3" xfId="22066" xr:uid="{00000000-0005-0000-0000-0000CA150000}"/>
    <cellStyle name="Blank 3 3" xfId="22067" xr:uid="{00000000-0005-0000-0000-0000CB150000}"/>
    <cellStyle name="Blank 3 4" xfId="22068" xr:uid="{00000000-0005-0000-0000-0000CC150000}"/>
    <cellStyle name="Blank 4" xfId="22069" xr:uid="{00000000-0005-0000-0000-0000CD150000}"/>
    <cellStyle name="Blank 4 2" xfId="22070" xr:uid="{00000000-0005-0000-0000-0000CE150000}"/>
    <cellStyle name="Blank 4 3" xfId="22071" xr:uid="{00000000-0005-0000-0000-0000CF150000}"/>
    <cellStyle name="Blank 5" xfId="22072" xr:uid="{00000000-0005-0000-0000-0000D0150000}"/>
    <cellStyle name="Blank 5 2" xfId="22073" xr:uid="{00000000-0005-0000-0000-0000D1150000}"/>
    <cellStyle name="Blank 6" xfId="22074" xr:uid="{00000000-0005-0000-0000-0000D2150000}"/>
    <cellStyle name="Blank 6 2" xfId="22075" xr:uid="{00000000-0005-0000-0000-0000D3150000}"/>
    <cellStyle name="Blank 6 3" xfId="22076" xr:uid="{00000000-0005-0000-0000-0000D4150000}"/>
    <cellStyle name="Blank 7" xfId="22077" xr:uid="{00000000-0005-0000-0000-0000D5150000}"/>
    <cellStyle name="BMPercent" xfId="2692" xr:uid="{00000000-0005-0000-0000-0000D6150000}"/>
    <cellStyle name="Body" xfId="2693" xr:uid="{00000000-0005-0000-0000-0000D7150000}"/>
    <cellStyle name="Body 2" xfId="39195" xr:uid="{00000000-0005-0000-0000-0000D8150000}"/>
    <cellStyle name="Body 3" xfId="39196" xr:uid="{00000000-0005-0000-0000-0000D9150000}"/>
    <cellStyle name="Bold/Border" xfId="2694" xr:uid="{00000000-0005-0000-0000-0000DA150000}"/>
    <cellStyle name="Bold/Border 2" xfId="39197" xr:uid="{00000000-0005-0000-0000-0000DB150000}"/>
    <cellStyle name="Bold/Border 3" xfId="39198" xr:uid="{00000000-0005-0000-0000-0000DC150000}"/>
    <cellStyle name="BooleanYorN" xfId="2695" xr:uid="{00000000-0005-0000-0000-0000DD150000}"/>
    <cellStyle name="BooleanYorN 2" xfId="39199" xr:uid="{00000000-0005-0000-0000-0000DE150000}"/>
    <cellStyle name="BooleanYorN 3" xfId="39200" xr:uid="{00000000-0005-0000-0000-0000DF150000}"/>
    <cellStyle name="Brand Align Left Text" xfId="18083" xr:uid="{00000000-0005-0000-0000-0000E0150000}"/>
    <cellStyle name="Brand Default" xfId="18084" xr:uid="{00000000-0005-0000-0000-0000E1150000}"/>
    <cellStyle name="Brand Percent" xfId="18085" xr:uid="{00000000-0005-0000-0000-0000E2150000}"/>
    <cellStyle name="Brand Source" xfId="18086" xr:uid="{00000000-0005-0000-0000-0000E3150000}"/>
    <cellStyle name="Brand Subtitle with Underline" xfId="18087" xr:uid="{00000000-0005-0000-0000-0000E4150000}"/>
    <cellStyle name="Brand Subtitle without Underline" xfId="18088" xr:uid="{00000000-0005-0000-0000-0000E5150000}"/>
    <cellStyle name="Brand Title" xfId="18089" xr:uid="{00000000-0005-0000-0000-0000E6150000}"/>
    <cellStyle name="Bullet" xfId="2696" xr:uid="{00000000-0005-0000-0000-0000E7150000}"/>
    <cellStyle name="c" xfId="2697" xr:uid="{00000000-0005-0000-0000-0000E8150000}"/>
    <cellStyle name="c 2" xfId="39201" xr:uid="{00000000-0005-0000-0000-0000E9150000}"/>
    <cellStyle name="c 3" xfId="39202" xr:uid="{00000000-0005-0000-0000-0000EA150000}"/>
    <cellStyle name="c_Bal Sheets" xfId="2698" xr:uid="{00000000-0005-0000-0000-0000EB150000}"/>
    <cellStyle name="c_Bal Sheets 2" xfId="39203" xr:uid="{00000000-0005-0000-0000-0000EC150000}"/>
    <cellStyle name="c_Bal Sheets 3" xfId="39204" xr:uid="{00000000-0005-0000-0000-0000ED150000}"/>
    <cellStyle name="c_Credit (2)" xfId="2699" xr:uid="{00000000-0005-0000-0000-0000EE150000}"/>
    <cellStyle name="c_Credit (2) 2" xfId="39205" xr:uid="{00000000-0005-0000-0000-0000EF150000}"/>
    <cellStyle name="c_Credit (2) 3" xfId="39206" xr:uid="{00000000-0005-0000-0000-0000F0150000}"/>
    <cellStyle name="c_Earnings" xfId="2700" xr:uid="{00000000-0005-0000-0000-0000F1150000}"/>
    <cellStyle name="c_Earnings (2)" xfId="2701" xr:uid="{00000000-0005-0000-0000-0000F2150000}"/>
    <cellStyle name="c_Earnings (2) 2" xfId="39207" xr:uid="{00000000-0005-0000-0000-0000F3150000}"/>
    <cellStyle name="c_Earnings (2) 3" xfId="39208" xr:uid="{00000000-0005-0000-0000-0000F4150000}"/>
    <cellStyle name="c_Earnings 2" xfId="39209" xr:uid="{00000000-0005-0000-0000-0000F5150000}"/>
    <cellStyle name="c_Earnings 3" xfId="39210" xr:uid="{00000000-0005-0000-0000-0000F6150000}"/>
    <cellStyle name="c_Earnings 4" xfId="39211" xr:uid="{00000000-0005-0000-0000-0000F7150000}"/>
    <cellStyle name="c_Earnings 5" xfId="39212" xr:uid="{00000000-0005-0000-0000-0000F8150000}"/>
    <cellStyle name="c_finsumm" xfId="2702" xr:uid="{00000000-0005-0000-0000-0000F9150000}"/>
    <cellStyle name="c_finsumm 2" xfId="39213" xr:uid="{00000000-0005-0000-0000-0000FA150000}"/>
    <cellStyle name="c_finsumm 3" xfId="39214" xr:uid="{00000000-0005-0000-0000-0000FB150000}"/>
    <cellStyle name="c_GoroWipTax-to2050_fromCo_Oct21_99" xfId="2703" xr:uid="{00000000-0005-0000-0000-0000FC150000}"/>
    <cellStyle name="c_GoroWipTax-to2050_fromCo_Oct21_99 2" xfId="39215" xr:uid="{00000000-0005-0000-0000-0000FD150000}"/>
    <cellStyle name="c_GoroWipTax-to2050_fromCo_Oct21_99 3" xfId="39216" xr:uid="{00000000-0005-0000-0000-0000FE150000}"/>
    <cellStyle name="c_HardInc " xfId="2704" xr:uid="{00000000-0005-0000-0000-0000FF150000}"/>
    <cellStyle name="c_HardInc  2" xfId="39217" xr:uid="{00000000-0005-0000-0000-000000160000}"/>
    <cellStyle name="c_HardInc  3" xfId="39218" xr:uid="{00000000-0005-0000-0000-000001160000}"/>
    <cellStyle name="c_Hist Inputs (2)" xfId="2705" xr:uid="{00000000-0005-0000-0000-000002160000}"/>
    <cellStyle name="c_Hist Inputs (2) 2" xfId="39219" xr:uid="{00000000-0005-0000-0000-000003160000}"/>
    <cellStyle name="c_Hist Inputs (2) 3" xfId="39220" xr:uid="{00000000-0005-0000-0000-000004160000}"/>
    <cellStyle name="c_IEL_finsumm" xfId="2706" xr:uid="{00000000-0005-0000-0000-000005160000}"/>
    <cellStyle name="c_IEL_finsumm 2" xfId="39221" xr:uid="{00000000-0005-0000-0000-000006160000}"/>
    <cellStyle name="c_IEL_finsumm 3" xfId="39222" xr:uid="{00000000-0005-0000-0000-000007160000}"/>
    <cellStyle name="c_IEL_finsumm1" xfId="2707" xr:uid="{00000000-0005-0000-0000-000008160000}"/>
    <cellStyle name="c_IEL_finsumm1 2" xfId="39223" xr:uid="{00000000-0005-0000-0000-000009160000}"/>
    <cellStyle name="c_IEL_finsumm1 3" xfId="39224" xr:uid="{00000000-0005-0000-0000-00000A160000}"/>
    <cellStyle name="c_LBO Summary" xfId="2708" xr:uid="{00000000-0005-0000-0000-00000B160000}"/>
    <cellStyle name="c_LBO Summary 2" xfId="39225" xr:uid="{00000000-0005-0000-0000-00000C160000}"/>
    <cellStyle name="c_LBO Summary 3" xfId="39226" xr:uid="{00000000-0005-0000-0000-00000D160000}"/>
    <cellStyle name="c_Schedules" xfId="2709" xr:uid="{00000000-0005-0000-0000-00000E160000}"/>
    <cellStyle name="c_Schedules 2" xfId="39227" xr:uid="{00000000-0005-0000-0000-00000F160000}"/>
    <cellStyle name="c_Schedules 3" xfId="39228" xr:uid="{00000000-0005-0000-0000-000010160000}"/>
    <cellStyle name="c_Trans Assump (2)" xfId="2710" xr:uid="{00000000-0005-0000-0000-000011160000}"/>
    <cellStyle name="c_Trans Assump (2) 2" xfId="39229" xr:uid="{00000000-0005-0000-0000-000012160000}"/>
    <cellStyle name="c_Trans Assump (2) 3" xfId="39230" xr:uid="{00000000-0005-0000-0000-000013160000}"/>
    <cellStyle name="c_Unit Price Sen. (2)" xfId="2711" xr:uid="{00000000-0005-0000-0000-000014160000}"/>
    <cellStyle name="c_Unit Price Sen. (2) 2" xfId="39231" xr:uid="{00000000-0005-0000-0000-000015160000}"/>
    <cellStyle name="c_Unit Price Sen. (2) 3" xfId="39232" xr:uid="{00000000-0005-0000-0000-000016160000}"/>
    <cellStyle name="Ç¥ÁØ_¿ù°£¿ä¾àº¸°í" xfId="2712" xr:uid="{00000000-0005-0000-0000-000017160000}"/>
    <cellStyle name="Calc Currency (0)" xfId="2713" xr:uid="{00000000-0005-0000-0000-000018160000}"/>
    <cellStyle name="Calc Currency (0) 2" xfId="39234" xr:uid="{00000000-0005-0000-0000-000019160000}"/>
    <cellStyle name="Calc Currency (0) 3" xfId="39235" xr:uid="{00000000-0005-0000-0000-00001A160000}"/>
    <cellStyle name="Calc Currency (0) 4" xfId="39233" xr:uid="{00000000-0005-0000-0000-00001B160000}"/>
    <cellStyle name="CalcInput" xfId="2714" xr:uid="{00000000-0005-0000-0000-00001C160000}"/>
    <cellStyle name="Calcs" xfId="2715" xr:uid="{00000000-0005-0000-0000-00001D160000}"/>
    <cellStyle name="Calcs 2" xfId="39236" xr:uid="{00000000-0005-0000-0000-00001E160000}"/>
    <cellStyle name="Calcs 3" xfId="39237" xr:uid="{00000000-0005-0000-0000-00001F160000}"/>
    <cellStyle name="Calculation" xfId="39015" builtinId="22" customBuiltin="1"/>
    <cellStyle name="Calculation 10" xfId="18090" xr:uid="{00000000-0005-0000-0000-000021160000}"/>
    <cellStyle name="Calculation 10 10" xfId="22079" xr:uid="{00000000-0005-0000-0000-000022160000}"/>
    <cellStyle name="Calculation 10 10 2" xfId="22080" xr:uid="{00000000-0005-0000-0000-000023160000}"/>
    <cellStyle name="Calculation 10 11" xfId="22081" xr:uid="{00000000-0005-0000-0000-000024160000}"/>
    <cellStyle name="Calculation 10 11 2" xfId="22082" xr:uid="{00000000-0005-0000-0000-000025160000}"/>
    <cellStyle name="Calculation 10 12" xfId="22083" xr:uid="{00000000-0005-0000-0000-000026160000}"/>
    <cellStyle name="Calculation 10 12 2" xfId="22084" xr:uid="{00000000-0005-0000-0000-000027160000}"/>
    <cellStyle name="Calculation 10 13" xfId="22085" xr:uid="{00000000-0005-0000-0000-000028160000}"/>
    <cellStyle name="Calculation 10 13 2" xfId="22086" xr:uid="{00000000-0005-0000-0000-000029160000}"/>
    <cellStyle name="Calculation 10 14" xfId="22087" xr:uid="{00000000-0005-0000-0000-00002A160000}"/>
    <cellStyle name="Calculation 10 14 2" xfId="22088" xr:uid="{00000000-0005-0000-0000-00002B160000}"/>
    <cellStyle name="Calculation 10 15" xfId="22089" xr:uid="{00000000-0005-0000-0000-00002C160000}"/>
    <cellStyle name="Calculation 10 15 2" xfId="22090" xr:uid="{00000000-0005-0000-0000-00002D160000}"/>
    <cellStyle name="Calculation 10 16" xfId="22091" xr:uid="{00000000-0005-0000-0000-00002E160000}"/>
    <cellStyle name="Calculation 10 16 2" xfId="22092" xr:uid="{00000000-0005-0000-0000-00002F160000}"/>
    <cellStyle name="Calculation 10 17" xfId="22093" xr:uid="{00000000-0005-0000-0000-000030160000}"/>
    <cellStyle name="Calculation 10 17 2" xfId="22094" xr:uid="{00000000-0005-0000-0000-000031160000}"/>
    <cellStyle name="Calculation 10 18" xfId="22095" xr:uid="{00000000-0005-0000-0000-000032160000}"/>
    <cellStyle name="Calculation 10 18 2" xfId="22096" xr:uid="{00000000-0005-0000-0000-000033160000}"/>
    <cellStyle name="Calculation 10 19" xfId="22097" xr:uid="{00000000-0005-0000-0000-000034160000}"/>
    <cellStyle name="Calculation 10 19 2" xfId="22098" xr:uid="{00000000-0005-0000-0000-000035160000}"/>
    <cellStyle name="Calculation 10 2" xfId="17974" xr:uid="{00000000-0005-0000-0000-000036160000}"/>
    <cellStyle name="Calculation 10 2 10" xfId="22100" xr:uid="{00000000-0005-0000-0000-000037160000}"/>
    <cellStyle name="Calculation 10 2 10 2" xfId="22101" xr:uid="{00000000-0005-0000-0000-000038160000}"/>
    <cellStyle name="Calculation 10 2 11" xfId="22102" xr:uid="{00000000-0005-0000-0000-000039160000}"/>
    <cellStyle name="Calculation 10 2 11 2" xfId="22103" xr:uid="{00000000-0005-0000-0000-00003A160000}"/>
    <cellStyle name="Calculation 10 2 12" xfId="22104" xr:uid="{00000000-0005-0000-0000-00003B160000}"/>
    <cellStyle name="Calculation 10 2 12 2" xfId="22105" xr:uid="{00000000-0005-0000-0000-00003C160000}"/>
    <cellStyle name="Calculation 10 2 13" xfId="22106" xr:uid="{00000000-0005-0000-0000-00003D160000}"/>
    <cellStyle name="Calculation 10 2 13 2" xfId="22107" xr:uid="{00000000-0005-0000-0000-00003E160000}"/>
    <cellStyle name="Calculation 10 2 14" xfId="22108" xr:uid="{00000000-0005-0000-0000-00003F160000}"/>
    <cellStyle name="Calculation 10 2 14 2" xfId="22109" xr:uid="{00000000-0005-0000-0000-000040160000}"/>
    <cellStyle name="Calculation 10 2 15" xfId="22110" xr:uid="{00000000-0005-0000-0000-000041160000}"/>
    <cellStyle name="Calculation 10 2 15 2" xfId="22111" xr:uid="{00000000-0005-0000-0000-000042160000}"/>
    <cellStyle name="Calculation 10 2 16" xfId="22112" xr:uid="{00000000-0005-0000-0000-000043160000}"/>
    <cellStyle name="Calculation 10 2 16 2" xfId="22113" xr:uid="{00000000-0005-0000-0000-000044160000}"/>
    <cellStyle name="Calculation 10 2 17" xfId="22114" xr:uid="{00000000-0005-0000-0000-000045160000}"/>
    <cellStyle name="Calculation 10 2 17 2" xfId="22115" xr:uid="{00000000-0005-0000-0000-000046160000}"/>
    <cellStyle name="Calculation 10 2 18" xfId="22116" xr:uid="{00000000-0005-0000-0000-000047160000}"/>
    <cellStyle name="Calculation 10 2 19" xfId="22099" xr:uid="{00000000-0005-0000-0000-000048160000}"/>
    <cellStyle name="Calculation 10 2 2" xfId="22117" xr:uid="{00000000-0005-0000-0000-000049160000}"/>
    <cellStyle name="Calculation 10 2 2 10" xfId="22118" xr:uid="{00000000-0005-0000-0000-00004A160000}"/>
    <cellStyle name="Calculation 10 2 2 10 2" xfId="22119" xr:uid="{00000000-0005-0000-0000-00004B160000}"/>
    <cellStyle name="Calculation 10 2 2 11" xfId="22120" xr:uid="{00000000-0005-0000-0000-00004C160000}"/>
    <cellStyle name="Calculation 10 2 2 11 2" xfId="22121" xr:uid="{00000000-0005-0000-0000-00004D160000}"/>
    <cellStyle name="Calculation 10 2 2 12" xfId="22122" xr:uid="{00000000-0005-0000-0000-00004E160000}"/>
    <cellStyle name="Calculation 10 2 2 12 2" xfId="22123" xr:uid="{00000000-0005-0000-0000-00004F160000}"/>
    <cellStyle name="Calculation 10 2 2 13" xfId="22124" xr:uid="{00000000-0005-0000-0000-000050160000}"/>
    <cellStyle name="Calculation 10 2 2 13 2" xfId="22125" xr:uid="{00000000-0005-0000-0000-000051160000}"/>
    <cellStyle name="Calculation 10 2 2 14" xfId="22126" xr:uid="{00000000-0005-0000-0000-000052160000}"/>
    <cellStyle name="Calculation 10 2 2 14 2" xfId="22127" xr:uid="{00000000-0005-0000-0000-000053160000}"/>
    <cellStyle name="Calculation 10 2 2 15" xfId="22128" xr:uid="{00000000-0005-0000-0000-000054160000}"/>
    <cellStyle name="Calculation 10 2 2 15 2" xfId="22129" xr:uid="{00000000-0005-0000-0000-000055160000}"/>
    <cellStyle name="Calculation 10 2 2 16" xfId="22130" xr:uid="{00000000-0005-0000-0000-000056160000}"/>
    <cellStyle name="Calculation 10 2 2 2" xfId="22131" xr:uid="{00000000-0005-0000-0000-000057160000}"/>
    <cellStyle name="Calculation 10 2 2 2 2" xfId="22132" xr:uid="{00000000-0005-0000-0000-000058160000}"/>
    <cellStyle name="Calculation 10 2 2 3" xfId="22133" xr:uid="{00000000-0005-0000-0000-000059160000}"/>
    <cellStyle name="Calculation 10 2 2 3 2" xfId="22134" xr:uid="{00000000-0005-0000-0000-00005A160000}"/>
    <cellStyle name="Calculation 10 2 2 4" xfId="22135" xr:uid="{00000000-0005-0000-0000-00005B160000}"/>
    <cellStyle name="Calculation 10 2 2 4 2" xfId="22136" xr:uid="{00000000-0005-0000-0000-00005C160000}"/>
    <cellStyle name="Calculation 10 2 2 5" xfId="22137" xr:uid="{00000000-0005-0000-0000-00005D160000}"/>
    <cellStyle name="Calculation 10 2 2 5 2" xfId="22138" xr:uid="{00000000-0005-0000-0000-00005E160000}"/>
    <cellStyle name="Calculation 10 2 2 6" xfId="22139" xr:uid="{00000000-0005-0000-0000-00005F160000}"/>
    <cellStyle name="Calculation 10 2 2 6 2" xfId="22140" xr:uid="{00000000-0005-0000-0000-000060160000}"/>
    <cellStyle name="Calculation 10 2 2 7" xfId="22141" xr:uid="{00000000-0005-0000-0000-000061160000}"/>
    <cellStyle name="Calculation 10 2 2 7 2" xfId="22142" xr:uid="{00000000-0005-0000-0000-000062160000}"/>
    <cellStyle name="Calculation 10 2 2 8" xfId="22143" xr:uid="{00000000-0005-0000-0000-000063160000}"/>
    <cellStyle name="Calculation 10 2 2 8 2" xfId="22144" xr:uid="{00000000-0005-0000-0000-000064160000}"/>
    <cellStyle name="Calculation 10 2 2 9" xfId="22145" xr:uid="{00000000-0005-0000-0000-000065160000}"/>
    <cellStyle name="Calculation 10 2 2 9 2" xfId="22146" xr:uid="{00000000-0005-0000-0000-000066160000}"/>
    <cellStyle name="Calculation 10 2 3" xfId="22147" xr:uid="{00000000-0005-0000-0000-000067160000}"/>
    <cellStyle name="Calculation 10 2 3 2" xfId="22148" xr:uid="{00000000-0005-0000-0000-000068160000}"/>
    <cellStyle name="Calculation 10 2 4" xfId="22149" xr:uid="{00000000-0005-0000-0000-000069160000}"/>
    <cellStyle name="Calculation 10 2 4 2" xfId="22150" xr:uid="{00000000-0005-0000-0000-00006A160000}"/>
    <cellStyle name="Calculation 10 2 5" xfId="22151" xr:uid="{00000000-0005-0000-0000-00006B160000}"/>
    <cellStyle name="Calculation 10 2 5 2" xfId="22152" xr:uid="{00000000-0005-0000-0000-00006C160000}"/>
    <cellStyle name="Calculation 10 2 6" xfId="22153" xr:uid="{00000000-0005-0000-0000-00006D160000}"/>
    <cellStyle name="Calculation 10 2 6 2" xfId="22154" xr:uid="{00000000-0005-0000-0000-00006E160000}"/>
    <cellStyle name="Calculation 10 2 7" xfId="22155" xr:uid="{00000000-0005-0000-0000-00006F160000}"/>
    <cellStyle name="Calculation 10 2 7 2" xfId="22156" xr:uid="{00000000-0005-0000-0000-000070160000}"/>
    <cellStyle name="Calculation 10 2 8" xfId="22157" xr:uid="{00000000-0005-0000-0000-000071160000}"/>
    <cellStyle name="Calculation 10 2 8 2" xfId="22158" xr:uid="{00000000-0005-0000-0000-000072160000}"/>
    <cellStyle name="Calculation 10 2 9" xfId="22159" xr:uid="{00000000-0005-0000-0000-000073160000}"/>
    <cellStyle name="Calculation 10 2 9 2" xfId="22160" xr:uid="{00000000-0005-0000-0000-000074160000}"/>
    <cellStyle name="Calculation 10 20" xfId="22161" xr:uid="{00000000-0005-0000-0000-000075160000}"/>
    <cellStyle name="Calculation 10 20 2" xfId="22162" xr:uid="{00000000-0005-0000-0000-000076160000}"/>
    <cellStyle name="Calculation 10 21" xfId="22163" xr:uid="{00000000-0005-0000-0000-000077160000}"/>
    <cellStyle name="Calculation 10 22" xfId="22078" xr:uid="{00000000-0005-0000-0000-000078160000}"/>
    <cellStyle name="Calculation 10 3" xfId="19600" xr:uid="{00000000-0005-0000-0000-000079160000}"/>
    <cellStyle name="Calculation 10 3 10" xfId="22165" xr:uid="{00000000-0005-0000-0000-00007A160000}"/>
    <cellStyle name="Calculation 10 3 10 2" xfId="22166" xr:uid="{00000000-0005-0000-0000-00007B160000}"/>
    <cellStyle name="Calculation 10 3 11" xfId="22167" xr:uid="{00000000-0005-0000-0000-00007C160000}"/>
    <cellStyle name="Calculation 10 3 11 2" xfId="22168" xr:uid="{00000000-0005-0000-0000-00007D160000}"/>
    <cellStyle name="Calculation 10 3 12" xfId="22169" xr:uid="{00000000-0005-0000-0000-00007E160000}"/>
    <cellStyle name="Calculation 10 3 12 2" xfId="22170" xr:uid="{00000000-0005-0000-0000-00007F160000}"/>
    <cellStyle name="Calculation 10 3 13" xfId="22171" xr:uid="{00000000-0005-0000-0000-000080160000}"/>
    <cellStyle name="Calculation 10 3 13 2" xfId="22172" xr:uid="{00000000-0005-0000-0000-000081160000}"/>
    <cellStyle name="Calculation 10 3 14" xfId="22173" xr:uid="{00000000-0005-0000-0000-000082160000}"/>
    <cellStyle name="Calculation 10 3 14 2" xfId="22174" xr:uid="{00000000-0005-0000-0000-000083160000}"/>
    <cellStyle name="Calculation 10 3 15" xfId="22175" xr:uid="{00000000-0005-0000-0000-000084160000}"/>
    <cellStyle name="Calculation 10 3 15 2" xfId="22176" xr:uid="{00000000-0005-0000-0000-000085160000}"/>
    <cellStyle name="Calculation 10 3 16" xfId="22177" xr:uid="{00000000-0005-0000-0000-000086160000}"/>
    <cellStyle name="Calculation 10 3 17" xfId="22164" xr:uid="{00000000-0005-0000-0000-000087160000}"/>
    <cellStyle name="Calculation 10 3 2" xfId="22178" xr:uid="{00000000-0005-0000-0000-000088160000}"/>
    <cellStyle name="Calculation 10 3 2 2" xfId="22179" xr:uid="{00000000-0005-0000-0000-000089160000}"/>
    <cellStyle name="Calculation 10 3 3" xfId="22180" xr:uid="{00000000-0005-0000-0000-00008A160000}"/>
    <cellStyle name="Calculation 10 3 3 2" xfId="22181" xr:uid="{00000000-0005-0000-0000-00008B160000}"/>
    <cellStyle name="Calculation 10 3 4" xfId="22182" xr:uid="{00000000-0005-0000-0000-00008C160000}"/>
    <cellStyle name="Calculation 10 3 4 2" xfId="22183" xr:uid="{00000000-0005-0000-0000-00008D160000}"/>
    <cellStyle name="Calculation 10 3 5" xfId="22184" xr:uid="{00000000-0005-0000-0000-00008E160000}"/>
    <cellStyle name="Calculation 10 3 5 2" xfId="22185" xr:uid="{00000000-0005-0000-0000-00008F160000}"/>
    <cellStyle name="Calculation 10 3 6" xfId="22186" xr:uid="{00000000-0005-0000-0000-000090160000}"/>
    <cellStyle name="Calculation 10 3 6 2" xfId="22187" xr:uid="{00000000-0005-0000-0000-000091160000}"/>
    <cellStyle name="Calculation 10 3 7" xfId="22188" xr:uid="{00000000-0005-0000-0000-000092160000}"/>
    <cellStyle name="Calculation 10 3 7 2" xfId="22189" xr:uid="{00000000-0005-0000-0000-000093160000}"/>
    <cellStyle name="Calculation 10 3 8" xfId="22190" xr:uid="{00000000-0005-0000-0000-000094160000}"/>
    <cellStyle name="Calculation 10 3 8 2" xfId="22191" xr:uid="{00000000-0005-0000-0000-000095160000}"/>
    <cellStyle name="Calculation 10 3 9" xfId="22192" xr:uid="{00000000-0005-0000-0000-000096160000}"/>
    <cellStyle name="Calculation 10 3 9 2" xfId="22193" xr:uid="{00000000-0005-0000-0000-000097160000}"/>
    <cellStyle name="Calculation 10 4" xfId="22194" xr:uid="{00000000-0005-0000-0000-000098160000}"/>
    <cellStyle name="Calculation 10 4 2" xfId="22195" xr:uid="{00000000-0005-0000-0000-000099160000}"/>
    <cellStyle name="Calculation 10 5" xfId="22196" xr:uid="{00000000-0005-0000-0000-00009A160000}"/>
    <cellStyle name="Calculation 10 5 2" xfId="22197" xr:uid="{00000000-0005-0000-0000-00009B160000}"/>
    <cellStyle name="Calculation 10 6" xfId="22198" xr:uid="{00000000-0005-0000-0000-00009C160000}"/>
    <cellStyle name="Calculation 10 6 2" xfId="22199" xr:uid="{00000000-0005-0000-0000-00009D160000}"/>
    <cellStyle name="Calculation 10 7" xfId="22200" xr:uid="{00000000-0005-0000-0000-00009E160000}"/>
    <cellStyle name="Calculation 10 7 2" xfId="22201" xr:uid="{00000000-0005-0000-0000-00009F160000}"/>
    <cellStyle name="Calculation 10 8" xfId="22202" xr:uid="{00000000-0005-0000-0000-0000A0160000}"/>
    <cellStyle name="Calculation 10 8 2" xfId="22203" xr:uid="{00000000-0005-0000-0000-0000A1160000}"/>
    <cellStyle name="Calculation 10 9" xfId="22204" xr:uid="{00000000-0005-0000-0000-0000A2160000}"/>
    <cellStyle name="Calculation 10 9 2" xfId="22205" xr:uid="{00000000-0005-0000-0000-0000A3160000}"/>
    <cellStyle name="Calculation 10_Income Statement " xfId="22206" xr:uid="{00000000-0005-0000-0000-0000A4160000}"/>
    <cellStyle name="Calculation 11" xfId="22207" xr:uid="{00000000-0005-0000-0000-0000A5160000}"/>
    <cellStyle name="Calculation 11 10" xfId="22208" xr:uid="{00000000-0005-0000-0000-0000A6160000}"/>
    <cellStyle name="Calculation 11 10 2" xfId="22209" xr:uid="{00000000-0005-0000-0000-0000A7160000}"/>
    <cellStyle name="Calculation 11 11" xfId="22210" xr:uid="{00000000-0005-0000-0000-0000A8160000}"/>
    <cellStyle name="Calculation 11 11 2" xfId="22211" xr:uid="{00000000-0005-0000-0000-0000A9160000}"/>
    <cellStyle name="Calculation 11 12" xfId="22212" xr:uid="{00000000-0005-0000-0000-0000AA160000}"/>
    <cellStyle name="Calculation 11 12 2" xfId="22213" xr:uid="{00000000-0005-0000-0000-0000AB160000}"/>
    <cellStyle name="Calculation 11 13" xfId="22214" xr:uid="{00000000-0005-0000-0000-0000AC160000}"/>
    <cellStyle name="Calculation 11 13 2" xfId="22215" xr:uid="{00000000-0005-0000-0000-0000AD160000}"/>
    <cellStyle name="Calculation 11 14" xfId="22216" xr:uid="{00000000-0005-0000-0000-0000AE160000}"/>
    <cellStyle name="Calculation 11 14 2" xfId="22217" xr:uid="{00000000-0005-0000-0000-0000AF160000}"/>
    <cellStyle name="Calculation 11 15" xfId="22218" xr:uid="{00000000-0005-0000-0000-0000B0160000}"/>
    <cellStyle name="Calculation 11 15 2" xfId="22219" xr:uid="{00000000-0005-0000-0000-0000B1160000}"/>
    <cellStyle name="Calculation 11 16" xfId="22220" xr:uid="{00000000-0005-0000-0000-0000B2160000}"/>
    <cellStyle name="Calculation 11 16 2" xfId="22221" xr:uid="{00000000-0005-0000-0000-0000B3160000}"/>
    <cellStyle name="Calculation 11 17" xfId="22222" xr:uid="{00000000-0005-0000-0000-0000B4160000}"/>
    <cellStyle name="Calculation 11 17 2" xfId="22223" xr:uid="{00000000-0005-0000-0000-0000B5160000}"/>
    <cellStyle name="Calculation 11 18" xfId="22224" xr:uid="{00000000-0005-0000-0000-0000B6160000}"/>
    <cellStyle name="Calculation 11 2" xfId="22225" xr:uid="{00000000-0005-0000-0000-0000B7160000}"/>
    <cellStyle name="Calculation 11 2 10" xfId="22226" xr:uid="{00000000-0005-0000-0000-0000B8160000}"/>
    <cellStyle name="Calculation 11 2 10 2" xfId="22227" xr:uid="{00000000-0005-0000-0000-0000B9160000}"/>
    <cellStyle name="Calculation 11 2 11" xfId="22228" xr:uid="{00000000-0005-0000-0000-0000BA160000}"/>
    <cellStyle name="Calculation 11 2 11 2" xfId="22229" xr:uid="{00000000-0005-0000-0000-0000BB160000}"/>
    <cellStyle name="Calculation 11 2 12" xfId="22230" xr:uid="{00000000-0005-0000-0000-0000BC160000}"/>
    <cellStyle name="Calculation 11 2 12 2" xfId="22231" xr:uid="{00000000-0005-0000-0000-0000BD160000}"/>
    <cellStyle name="Calculation 11 2 13" xfId="22232" xr:uid="{00000000-0005-0000-0000-0000BE160000}"/>
    <cellStyle name="Calculation 11 2 13 2" xfId="22233" xr:uid="{00000000-0005-0000-0000-0000BF160000}"/>
    <cellStyle name="Calculation 11 2 14" xfId="22234" xr:uid="{00000000-0005-0000-0000-0000C0160000}"/>
    <cellStyle name="Calculation 11 2 14 2" xfId="22235" xr:uid="{00000000-0005-0000-0000-0000C1160000}"/>
    <cellStyle name="Calculation 11 2 15" xfId="22236" xr:uid="{00000000-0005-0000-0000-0000C2160000}"/>
    <cellStyle name="Calculation 11 2 15 2" xfId="22237" xr:uid="{00000000-0005-0000-0000-0000C3160000}"/>
    <cellStyle name="Calculation 11 2 16" xfId="22238" xr:uid="{00000000-0005-0000-0000-0000C4160000}"/>
    <cellStyle name="Calculation 11 2 2" xfId="22239" xr:uid="{00000000-0005-0000-0000-0000C5160000}"/>
    <cellStyle name="Calculation 11 2 2 2" xfId="22240" xr:uid="{00000000-0005-0000-0000-0000C6160000}"/>
    <cellStyle name="Calculation 11 2 3" xfId="22241" xr:uid="{00000000-0005-0000-0000-0000C7160000}"/>
    <cellStyle name="Calculation 11 2 3 2" xfId="22242" xr:uid="{00000000-0005-0000-0000-0000C8160000}"/>
    <cellStyle name="Calculation 11 2 4" xfId="22243" xr:uid="{00000000-0005-0000-0000-0000C9160000}"/>
    <cellStyle name="Calculation 11 2 4 2" xfId="22244" xr:uid="{00000000-0005-0000-0000-0000CA160000}"/>
    <cellStyle name="Calculation 11 2 5" xfId="22245" xr:uid="{00000000-0005-0000-0000-0000CB160000}"/>
    <cellStyle name="Calculation 11 2 5 2" xfId="22246" xr:uid="{00000000-0005-0000-0000-0000CC160000}"/>
    <cellStyle name="Calculation 11 2 6" xfId="22247" xr:uid="{00000000-0005-0000-0000-0000CD160000}"/>
    <cellStyle name="Calculation 11 2 6 2" xfId="22248" xr:uid="{00000000-0005-0000-0000-0000CE160000}"/>
    <cellStyle name="Calculation 11 2 7" xfId="22249" xr:uid="{00000000-0005-0000-0000-0000CF160000}"/>
    <cellStyle name="Calculation 11 2 7 2" xfId="22250" xr:uid="{00000000-0005-0000-0000-0000D0160000}"/>
    <cellStyle name="Calculation 11 2 8" xfId="22251" xr:uid="{00000000-0005-0000-0000-0000D1160000}"/>
    <cellStyle name="Calculation 11 2 8 2" xfId="22252" xr:uid="{00000000-0005-0000-0000-0000D2160000}"/>
    <cellStyle name="Calculation 11 2 9" xfId="22253" xr:uid="{00000000-0005-0000-0000-0000D3160000}"/>
    <cellStyle name="Calculation 11 2 9 2" xfId="22254" xr:uid="{00000000-0005-0000-0000-0000D4160000}"/>
    <cellStyle name="Calculation 11 3" xfId="22255" xr:uid="{00000000-0005-0000-0000-0000D5160000}"/>
    <cellStyle name="Calculation 11 3 2" xfId="22256" xr:uid="{00000000-0005-0000-0000-0000D6160000}"/>
    <cellStyle name="Calculation 11 4" xfId="22257" xr:uid="{00000000-0005-0000-0000-0000D7160000}"/>
    <cellStyle name="Calculation 11 4 2" xfId="22258" xr:uid="{00000000-0005-0000-0000-0000D8160000}"/>
    <cellStyle name="Calculation 11 5" xfId="22259" xr:uid="{00000000-0005-0000-0000-0000D9160000}"/>
    <cellStyle name="Calculation 11 5 2" xfId="22260" xr:uid="{00000000-0005-0000-0000-0000DA160000}"/>
    <cellStyle name="Calculation 11 6" xfId="22261" xr:uid="{00000000-0005-0000-0000-0000DB160000}"/>
    <cellStyle name="Calculation 11 6 2" xfId="22262" xr:uid="{00000000-0005-0000-0000-0000DC160000}"/>
    <cellStyle name="Calculation 11 7" xfId="22263" xr:uid="{00000000-0005-0000-0000-0000DD160000}"/>
    <cellStyle name="Calculation 11 7 2" xfId="22264" xr:uid="{00000000-0005-0000-0000-0000DE160000}"/>
    <cellStyle name="Calculation 11 8" xfId="22265" xr:uid="{00000000-0005-0000-0000-0000DF160000}"/>
    <cellStyle name="Calculation 11 8 2" xfId="22266" xr:uid="{00000000-0005-0000-0000-0000E0160000}"/>
    <cellStyle name="Calculation 11 9" xfId="22267" xr:uid="{00000000-0005-0000-0000-0000E1160000}"/>
    <cellStyle name="Calculation 11 9 2" xfId="22268" xr:uid="{00000000-0005-0000-0000-0000E2160000}"/>
    <cellStyle name="Calculation 12" xfId="22269" xr:uid="{00000000-0005-0000-0000-0000E3160000}"/>
    <cellStyle name="Calculation 13" xfId="22270" xr:uid="{00000000-0005-0000-0000-0000E4160000}"/>
    <cellStyle name="Calculation 14" xfId="22271" xr:uid="{00000000-0005-0000-0000-0000E5160000}"/>
    <cellStyle name="Calculation 15" xfId="22272" xr:uid="{00000000-0005-0000-0000-0000E6160000}"/>
    <cellStyle name="Calculation 16" xfId="22273" xr:uid="{00000000-0005-0000-0000-0000E7160000}"/>
    <cellStyle name="Calculation 17" xfId="22274" xr:uid="{00000000-0005-0000-0000-0000E8160000}"/>
    <cellStyle name="Calculation 18" xfId="22275" xr:uid="{00000000-0005-0000-0000-0000E9160000}"/>
    <cellStyle name="Calculation 19" xfId="22276" xr:uid="{00000000-0005-0000-0000-0000EA160000}"/>
    <cellStyle name="Calculation 2" xfId="2716" xr:uid="{00000000-0005-0000-0000-0000EB160000}"/>
    <cellStyle name="Calculation 2 10" xfId="15359" xr:uid="{00000000-0005-0000-0000-0000EC160000}"/>
    <cellStyle name="Calculation 2 10 2" xfId="22278" xr:uid="{00000000-0005-0000-0000-0000ED160000}"/>
    <cellStyle name="Calculation 2 11" xfId="18091" xr:uid="{00000000-0005-0000-0000-0000EE160000}"/>
    <cellStyle name="Calculation 2 11 2" xfId="22280" xr:uid="{00000000-0005-0000-0000-0000EF160000}"/>
    <cellStyle name="Calculation 2 11 3" xfId="22279" xr:uid="{00000000-0005-0000-0000-0000F0160000}"/>
    <cellStyle name="Calculation 2 12" xfId="22281" xr:uid="{00000000-0005-0000-0000-0000F1160000}"/>
    <cellStyle name="Calculation 2 12 2" xfId="22282" xr:uid="{00000000-0005-0000-0000-0000F2160000}"/>
    <cellStyle name="Calculation 2 13" xfId="22283" xr:uid="{00000000-0005-0000-0000-0000F3160000}"/>
    <cellStyle name="Calculation 2 13 2" xfId="22284" xr:uid="{00000000-0005-0000-0000-0000F4160000}"/>
    <cellStyle name="Calculation 2 14" xfId="22285" xr:uid="{00000000-0005-0000-0000-0000F5160000}"/>
    <cellStyle name="Calculation 2 14 2" xfId="22286" xr:uid="{00000000-0005-0000-0000-0000F6160000}"/>
    <cellStyle name="Calculation 2 15" xfId="22287" xr:uid="{00000000-0005-0000-0000-0000F7160000}"/>
    <cellStyle name="Calculation 2 15 2" xfId="22288" xr:uid="{00000000-0005-0000-0000-0000F8160000}"/>
    <cellStyle name="Calculation 2 16" xfId="22289" xr:uid="{00000000-0005-0000-0000-0000F9160000}"/>
    <cellStyle name="Calculation 2 16 2" xfId="22290" xr:uid="{00000000-0005-0000-0000-0000FA160000}"/>
    <cellStyle name="Calculation 2 17" xfId="22291" xr:uid="{00000000-0005-0000-0000-0000FB160000}"/>
    <cellStyle name="Calculation 2 17 2" xfId="22292" xr:uid="{00000000-0005-0000-0000-0000FC160000}"/>
    <cellStyle name="Calculation 2 18" xfId="22293" xr:uid="{00000000-0005-0000-0000-0000FD160000}"/>
    <cellStyle name="Calculation 2 18 2" xfId="22294" xr:uid="{00000000-0005-0000-0000-0000FE160000}"/>
    <cellStyle name="Calculation 2 19" xfId="22295" xr:uid="{00000000-0005-0000-0000-0000FF160000}"/>
    <cellStyle name="Calculation 2 19 2" xfId="22296" xr:uid="{00000000-0005-0000-0000-000000170000}"/>
    <cellStyle name="Calculation 2 2" xfId="2717" xr:uid="{00000000-0005-0000-0000-000001170000}"/>
    <cellStyle name="Calculation 2 2 10" xfId="22297" xr:uid="{00000000-0005-0000-0000-000002170000}"/>
    <cellStyle name="Calculation 2 2 10 2" xfId="22298" xr:uid="{00000000-0005-0000-0000-000003170000}"/>
    <cellStyle name="Calculation 2 2 11" xfId="22299" xr:uid="{00000000-0005-0000-0000-000004170000}"/>
    <cellStyle name="Calculation 2 2 11 2" xfId="22300" xr:uid="{00000000-0005-0000-0000-000005170000}"/>
    <cellStyle name="Calculation 2 2 12" xfId="22301" xr:uid="{00000000-0005-0000-0000-000006170000}"/>
    <cellStyle name="Calculation 2 2 12 2" xfId="22302" xr:uid="{00000000-0005-0000-0000-000007170000}"/>
    <cellStyle name="Calculation 2 2 13" xfId="22303" xr:uid="{00000000-0005-0000-0000-000008170000}"/>
    <cellStyle name="Calculation 2 2 13 2" xfId="22304" xr:uid="{00000000-0005-0000-0000-000009170000}"/>
    <cellStyle name="Calculation 2 2 14" xfId="22305" xr:uid="{00000000-0005-0000-0000-00000A170000}"/>
    <cellStyle name="Calculation 2 2 14 2" xfId="22306" xr:uid="{00000000-0005-0000-0000-00000B170000}"/>
    <cellStyle name="Calculation 2 2 15" xfId="22307" xr:uid="{00000000-0005-0000-0000-00000C170000}"/>
    <cellStyle name="Calculation 2 2 15 2" xfId="22308" xr:uid="{00000000-0005-0000-0000-00000D170000}"/>
    <cellStyle name="Calculation 2 2 16" xfId="22309" xr:uid="{00000000-0005-0000-0000-00000E170000}"/>
    <cellStyle name="Calculation 2 2 16 2" xfId="22310" xr:uid="{00000000-0005-0000-0000-00000F170000}"/>
    <cellStyle name="Calculation 2 2 17" xfId="22311" xr:uid="{00000000-0005-0000-0000-000010170000}"/>
    <cellStyle name="Calculation 2 2 17 2" xfId="22312" xr:uid="{00000000-0005-0000-0000-000011170000}"/>
    <cellStyle name="Calculation 2 2 18" xfId="22313" xr:uid="{00000000-0005-0000-0000-000012170000}"/>
    <cellStyle name="Calculation 2 2 19" xfId="39238" xr:uid="{00000000-0005-0000-0000-000013170000}"/>
    <cellStyle name="Calculation 2 2 2" xfId="2718" xr:uid="{00000000-0005-0000-0000-000014170000}"/>
    <cellStyle name="Calculation 2 2 2 10" xfId="22314" xr:uid="{00000000-0005-0000-0000-000015170000}"/>
    <cellStyle name="Calculation 2 2 2 10 2" xfId="22315" xr:uid="{00000000-0005-0000-0000-000016170000}"/>
    <cellStyle name="Calculation 2 2 2 11" xfId="22316" xr:uid="{00000000-0005-0000-0000-000017170000}"/>
    <cellStyle name="Calculation 2 2 2 11 2" xfId="22317" xr:uid="{00000000-0005-0000-0000-000018170000}"/>
    <cellStyle name="Calculation 2 2 2 12" xfId="22318" xr:uid="{00000000-0005-0000-0000-000019170000}"/>
    <cellStyle name="Calculation 2 2 2 12 2" xfId="22319" xr:uid="{00000000-0005-0000-0000-00001A170000}"/>
    <cellStyle name="Calculation 2 2 2 13" xfId="22320" xr:uid="{00000000-0005-0000-0000-00001B170000}"/>
    <cellStyle name="Calculation 2 2 2 13 2" xfId="22321" xr:uid="{00000000-0005-0000-0000-00001C170000}"/>
    <cellStyle name="Calculation 2 2 2 14" xfId="22322" xr:uid="{00000000-0005-0000-0000-00001D170000}"/>
    <cellStyle name="Calculation 2 2 2 14 2" xfId="22323" xr:uid="{00000000-0005-0000-0000-00001E170000}"/>
    <cellStyle name="Calculation 2 2 2 15" xfId="22324" xr:uid="{00000000-0005-0000-0000-00001F170000}"/>
    <cellStyle name="Calculation 2 2 2 15 2" xfId="22325" xr:uid="{00000000-0005-0000-0000-000020170000}"/>
    <cellStyle name="Calculation 2 2 2 16" xfId="22326" xr:uid="{00000000-0005-0000-0000-000021170000}"/>
    <cellStyle name="Calculation 2 2 2 17" xfId="39239" xr:uid="{00000000-0005-0000-0000-000022170000}"/>
    <cellStyle name="Calculation 2 2 2 2" xfId="2719" xr:uid="{00000000-0005-0000-0000-000023170000}"/>
    <cellStyle name="Calculation 2 2 2 2 2" xfId="15155" xr:uid="{00000000-0005-0000-0000-000024170000}"/>
    <cellStyle name="Calculation 2 2 2 2 2 2" xfId="22327" xr:uid="{00000000-0005-0000-0000-000025170000}"/>
    <cellStyle name="Calculation 2 2 2 2 3" xfId="15336" xr:uid="{00000000-0005-0000-0000-000026170000}"/>
    <cellStyle name="Calculation 2 2 2 2 4" xfId="15175" xr:uid="{00000000-0005-0000-0000-000027170000}"/>
    <cellStyle name="Calculation 2 2 2 2 5" xfId="15356" xr:uid="{00000000-0005-0000-0000-000028170000}"/>
    <cellStyle name="Calculation 2 2 2 2 6" xfId="39240" xr:uid="{00000000-0005-0000-0000-000029170000}"/>
    <cellStyle name="Calculation 2 2 2 3" xfId="2720" xr:uid="{00000000-0005-0000-0000-00002A170000}"/>
    <cellStyle name="Calculation 2 2 2 3 2" xfId="15156" xr:uid="{00000000-0005-0000-0000-00002B170000}"/>
    <cellStyle name="Calculation 2 2 2 3 2 2" xfId="22328" xr:uid="{00000000-0005-0000-0000-00002C170000}"/>
    <cellStyle name="Calculation 2 2 2 3 3" xfId="15335" xr:uid="{00000000-0005-0000-0000-00002D170000}"/>
    <cellStyle name="Calculation 2 2 2 3 4" xfId="15176" xr:uid="{00000000-0005-0000-0000-00002E170000}"/>
    <cellStyle name="Calculation 2 2 2 3 5" xfId="15355" xr:uid="{00000000-0005-0000-0000-00002F170000}"/>
    <cellStyle name="Calculation 2 2 2 3 6" xfId="39241" xr:uid="{00000000-0005-0000-0000-000030170000}"/>
    <cellStyle name="Calculation 2 2 2 4" xfId="2721" xr:uid="{00000000-0005-0000-0000-000031170000}"/>
    <cellStyle name="Calculation 2 2 2 4 2" xfId="15157" xr:uid="{00000000-0005-0000-0000-000032170000}"/>
    <cellStyle name="Calculation 2 2 2 4 2 2" xfId="22329" xr:uid="{00000000-0005-0000-0000-000033170000}"/>
    <cellStyle name="Calculation 2 2 2 4 3" xfId="15334" xr:uid="{00000000-0005-0000-0000-000034170000}"/>
    <cellStyle name="Calculation 2 2 2 4 4" xfId="15177" xr:uid="{00000000-0005-0000-0000-000035170000}"/>
    <cellStyle name="Calculation 2 2 2 4 5" xfId="15354" xr:uid="{00000000-0005-0000-0000-000036170000}"/>
    <cellStyle name="Calculation 2 2 2 5" xfId="15154" xr:uid="{00000000-0005-0000-0000-000037170000}"/>
    <cellStyle name="Calculation 2 2 2 5 2" xfId="22331" xr:uid="{00000000-0005-0000-0000-000038170000}"/>
    <cellStyle name="Calculation 2 2 2 5 3" xfId="22330" xr:uid="{00000000-0005-0000-0000-000039170000}"/>
    <cellStyle name="Calculation 2 2 2 6" xfId="15337" xr:uid="{00000000-0005-0000-0000-00003A170000}"/>
    <cellStyle name="Calculation 2 2 2 6 2" xfId="22333" xr:uid="{00000000-0005-0000-0000-00003B170000}"/>
    <cellStyle name="Calculation 2 2 2 6 3" xfId="22332" xr:uid="{00000000-0005-0000-0000-00003C170000}"/>
    <cellStyle name="Calculation 2 2 2 7" xfId="15174" xr:uid="{00000000-0005-0000-0000-00003D170000}"/>
    <cellStyle name="Calculation 2 2 2 7 2" xfId="22335" xr:uid="{00000000-0005-0000-0000-00003E170000}"/>
    <cellStyle name="Calculation 2 2 2 7 3" xfId="22334" xr:uid="{00000000-0005-0000-0000-00003F170000}"/>
    <cellStyle name="Calculation 2 2 2 8" xfId="15357" xr:uid="{00000000-0005-0000-0000-000040170000}"/>
    <cellStyle name="Calculation 2 2 2 8 2" xfId="22336" xr:uid="{00000000-0005-0000-0000-000041170000}"/>
    <cellStyle name="Calculation 2 2 2 9" xfId="22337" xr:uid="{00000000-0005-0000-0000-000042170000}"/>
    <cellStyle name="Calculation 2 2 2 9 2" xfId="22338" xr:uid="{00000000-0005-0000-0000-000043170000}"/>
    <cellStyle name="Calculation 2 2 3" xfId="2722" xr:uid="{00000000-0005-0000-0000-000044170000}"/>
    <cellStyle name="Calculation 2 2 3 2" xfId="15158" xr:uid="{00000000-0005-0000-0000-000045170000}"/>
    <cellStyle name="Calculation 2 2 3 2 2" xfId="22340" xr:uid="{00000000-0005-0000-0000-000046170000}"/>
    <cellStyle name="Calculation 2 2 3 2 3" xfId="39243" xr:uid="{00000000-0005-0000-0000-000047170000}"/>
    <cellStyle name="Calculation 2 2 3 3" xfId="15333" xr:uid="{00000000-0005-0000-0000-000048170000}"/>
    <cellStyle name="Calculation 2 2 3 3 2" xfId="39244" xr:uid="{00000000-0005-0000-0000-000049170000}"/>
    <cellStyle name="Calculation 2 2 3 4" xfId="15178" xr:uid="{00000000-0005-0000-0000-00004A170000}"/>
    <cellStyle name="Calculation 2 2 3 5" xfId="15353" xr:uid="{00000000-0005-0000-0000-00004B170000}"/>
    <cellStyle name="Calculation 2 2 3 6" xfId="22339" xr:uid="{00000000-0005-0000-0000-00004C170000}"/>
    <cellStyle name="Calculation 2 2 3 7" xfId="39242" xr:uid="{00000000-0005-0000-0000-00004D170000}"/>
    <cellStyle name="Calculation 2 2 4" xfId="2723" xr:uid="{00000000-0005-0000-0000-00004E170000}"/>
    <cellStyle name="Calculation 2 2 4 2" xfId="15159" xr:uid="{00000000-0005-0000-0000-00004F170000}"/>
    <cellStyle name="Calculation 2 2 4 2 2" xfId="22342" xr:uid="{00000000-0005-0000-0000-000050170000}"/>
    <cellStyle name="Calculation 2 2 4 2 3" xfId="39246" xr:uid="{00000000-0005-0000-0000-000051170000}"/>
    <cellStyle name="Calculation 2 2 4 3" xfId="15332" xr:uid="{00000000-0005-0000-0000-000052170000}"/>
    <cellStyle name="Calculation 2 2 4 3 2" xfId="39247" xr:uid="{00000000-0005-0000-0000-000053170000}"/>
    <cellStyle name="Calculation 2 2 4 4" xfId="15179" xr:uid="{00000000-0005-0000-0000-000054170000}"/>
    <cellStyle name="Calculation 2 2 4 5" xfId="15352" xr:uid="{00000000-0005-0000-0000-000055170000}"/>
    <cellStyle name="Calculation 2 2 4 6" xfId="22341" xr:uid="{00000000-0005-0000-0000-000056170000}"/>
    <cellStyle name="Calculation 2 2 4 7" xfId="39245" xr:uid="{00000000-0005-0000-0000-000057170000}"/>
    <cellStyle name="Calculation 2 2 5" xfId="2724" xr:uid="{00000000-0005-0000-0000-000058170000}"/>
    <cellStyle name="Calculation 2 2 5 2" xfId="15160" xr:uid="{00000000-0005-0000-0000-000059170000}"/>
    <cellStyle name="Calculation 2 2 5 2 2" xfId="22344" xr:uid="{00000000-0005-0000-0000-00005A170000}"/>
    <cellStyle name="Calculation 2 2 5 2 3" xfId="39249" xr:uid="{00000000-0005-0000-0000-00005B170000}"/>
    <cellStyle name="Calculation 2 2 5 3" xfId="15331" xr:uid="{00000000-0005-0000-0000-00005C170000}"/>
    <cellStyle name="Calculation 2 2 5 3 2" xfId="39250" xr:uid="{00000000-0005-0000-0000-00005D170000}"/>
    <cellStyle name="Calculation 2 2 5 4" xfId="15180" xr:uid="{00000000-0005-0000-0000-00005E170000}"/>
    <cellStyle name="Calculation 2 2 5 5" xfId="15351" xr:uid="{00000000-0005-0000-0000-00005F170000}"/>
    <cellStyle name="Calculation 2 2 5 6" xfId="22343" xr:uid="{00000000-0005-0000-0000-000060170000}"/>
    <cellStyle name="Calculation 2 2 5 7" xfId="39248" xr:uid="{00000000-0005-0000-0000-000061170000}"/>
    <cellStyle name="Calculation 2 2 6" xfId="15153" xr:uid="{00000000-0005-0000-0000-000062170000}"/>
    <cellStyle name="Calculation 2 2 6 2" xfId="22346" xr:uid="{00000000-0005-0000-0000-000063170000}"/>
    <cellStyle name="Calculation 2 2 6 3" xfId="22345" xr:uid="{00000000-0005-0000-0000-000064170000}"/>
    <cellStyle name="Calculation 2 2 6 4" xfId="39251" xr:uid="{00000000-0005-0000-0000-000065170000}"/>
    <cellStyle name="Calculation 2 2 7" xfId="15338" xr:uid="{00000000-0005-0000-0000-000066170000}"/>
    <cellStyle name="Calculation 2 2 7 2" xfId="22348" xr:uid="{00000000-0005-0000-0000-000067170000}"/>
    <cellStyle name="Calculation 2 2 7 3" xfId="22347" xr:uid="{00000000-0005-0000-0000-000068170000}"/>
    <cellStyle name="Calculation 2 2 7 4" xfId="39252" xr:uid="{00000000-0005-0000-0000-000069170000}"/>
    <cellStyle name="Calculation 2 2 8" xfId="15173" xr:uid="{00000000-0005-0000-0000-00006A170000}"/>
    <cellStyle name="Calculation 2 2 8 2" xfId="22350" xr:uid="{00000000-0005-0000-0000-00006B170000}"/>
    <cellStyle name="Calculation 2 2 8 3" xfId="22349" xr:uid="{00000000-0005-0000-0000-00006C170000}"/>
    <cellStyle name="Calculation 2 2 9" xfId="15358" xr:uid="{00000000-0005-0000-0000-00006D170000}"/>
    <cellStyle name="Calculation 2 2 9 2" xfId="22351" xr:uid="{00000000-0005-0000-0000-00006E170000}"/>
    <cellStyle name="Calculation 2 20" xfId="22352" xr:uid="{00000000-0005-0000-0000-00006F170000}"/>
    <cellStyle name="Calculation 2 20 2" xfId="22353" xr:uid="{00000000-0005-0000-0000-000070170000}"/>
    <cellStyle name="Calculation 2 21" xfId="22354" xr:uid="{00000000-0005-0000-0000-000071170000}"/>
    <cellStyle name="Calculation 2 21 2" xfId="22355" xr:uid="{00000000-0005-0000-0000-000072170000}"/>
    <cellStyle name="Calculation 2 22" xfId="22356" xr:uid="{00000000-0005-0000-0000-000073170000}"/>
    <cellStyle name="Calculation 2 22 2" xfId="22357" xr:uid="{00000000-0005-0000-0000-000074170000}"/>
    <cellStyle name="Calculation 2 23" xfId="22358" xr:uid="{00000000-0005-0000-0000-000075170000}"/>
    <cellStyle name="Calculation 2 24" xfId="22277" xr:uid="{00000000-0005-0000-0000-000076170000}"/>
    <cellStyle name="Calculation 2 3" xfId="2725" xr:uid="{00000000-0005-0000-0000-000077170000}"/>
    <cellStyle name="Calculation 2 3 10" xfId="22359" xr:uid="{00000000-0005-0000-0000-000078170000}"/>
    <cellStyle name="Calculation 2 3 10 2" xfId="22360" xr:uid="{00000000-0005-0000-0000-000079170000}"/>
    <cellStyle name="Calculation 2 3 11" xfId="22361" xr:uid="{00000000-0005-0000-0000-00007A170000}"/>
    <cellStyle name="Calculation 2 3 11 2" xfId="22362" xr:uid="{00000000-0005-0000-0000-00007B170000}"/>
    <cellStyle name="Calculation 2 3 12" xfId="22363" xr:uid="{00000000-0005-0000-0000-00007C170000}"/>
    <cellStyle name="Calculation 2 3 12 2" xfId="22364" xr:uid="{00000000-0005-0000-0000-00007D170000}"/>
    <cellStyle name="Calculation 2 3 13" xfId="22365" xr:uid="{00000000-0005-0000-0000-00007E170000}"/>
    <cellStyle name="Calculation 2 3 13 2" xfId="22366" xr:uid="{00000000-0005-0000-0000-00007F170000}"/>
    <cellStyle name="Calculation 2 3 14" xfId="22367" xr:uid="{00000000-0005-0000-0000-000080170000}"/>
    <cellStyle name="Calculation 2 3 14 2" xfId="22368" xr:uid="{00000000-0005-0000-0000-000081170000}"/>
    <cellStyle name="Calculation 2 3 15" xfId="22369" xr:uid="{00000000-0005-0000-0000-000082170000}"/>
    <cellStyle name="Calculation 2 3 15 2" xfId="22370" xr:uid="{00000000-0005-0000-0000-000083170000}"/>
    <cellStyle name="Calculation 2 3 16" xfId="22371" xr:uid="{00000000-0005-0000-0000-000084170000}"/>
    <cellStyle name="Calculation 2 3 16 2" xfId="22372" xr:uid="{00000000-0005-0000-0000-000085170000}"/>
    <cellStyle name="Calculation 2 3 17" xfId="22373" xr:uid="{00000000-0005-0000-0000-000086170000}"/>
    <cellStyle name="Calculation 2 3 17 2" xfId="22374" xr:uid="{00000000-0005-0000-0000-000087170000}"/>
    <cellStyle name="Calculation 2 3 18" xfId="22375" xr:uid="{00000000-0005-0000-0000-000088170000}"/>
    <cellStyle name="Calculation 2 3 19" xfId="39253" xr:uid="{00000000-0005-0000-0000-000089170000}"/>
    <cellStyle name="Calculation 2 3 2" xfId="2726" xr:uid="{00000000-0005-0000-0000-00008A170000}"/>
    <cellStyle name="Calculation 2 3 2 10" xfId="22376" xr:uid="{00000000-0005-0000-0000-00008B170000}"/>
    <cellStyle name="Calculation 2 3 2 10 2" xfId="22377" xr:uid="{00000000-0005-0000-0000-00008C170000}"/>
    <cellStyle name="Calculation 2 3 2 11" xfId="22378" xr:uid="{00000000-0005-0000-0000-00008D170000}"/>
    <cellStyle name="Calculation 2 3 2 11 2" xfId="22379" xr:uid="{00000000-0005-0000-0000-00008E170000}"/>
    <cellStyle name="Calculation 2 3 2 12" xfId="22380" xr:uid="{00000000-0005-0000-0000-00008F170000}"/>
    <cellStyle name="Calculation 2 3 2 12 2" xfId="22381" xr:uid="{00000000-0005-0000-0000-000090170000}"/>
    <cellStyle name="Calculation 2 3 2 13" xfId="22382" xr:uid="{00000000-0005-0000-0000-000091170000}"/>
    <cellStyle name="Calculation 2 3 2 13 2" xfId="22383" xr:uid="{00000000-0005-0000-0000-000092170000}"/>
    <cellStyle name="Calculation 2 3 2 14" xfId="22384" xr:uid="{00000000-0005-0000-0000-000093170000}"/>
    <cellStyle name="Calculation 2 3 2 14 2" xfId="22385" xr:uid="{00000000-0005-0000-0000-000094170000}"/>
    <cellStyle name="Calculation 2 3 2 15" xfId="22386" xr:uid="{00000000-0005-0000-0000-000095170000}"/>
    <cellStyle name="Calculation 2 3 2 15 2" xfId="22387" xr:uid="{00000000-0005-0000-0000-000096170000}"/>
    <cellStyle name="Calculation 2 3 2 16" xfId="22388" xr:uid="{00000000-0005-0000-0000-000097170000}"/>
    <cellStyle name="Calculation 2 3 2 17" xfId="39254" xr:uid="{00000000-0005-0000-0000-000098170000}"/>
    <cellStyle name="Calculation 2 3 2 2" xfId="15161" xr:uid="{00000000-0005-0000-0000-000099170000}"/>
    <cellStyle name="Calculation 2 3 2 2 2" xfId="22390" xr:uid="{00000000-0005-0000-0000-00009A170000}"/>
    <cellStyle name="Calculation 2 3 2 2 3" xfId="22389" xr:uid="{00000000-0005-0000-0000-00009B170000}"/>
    <cellStyle name="Calculation 2 3 2 3" xfId="15330" xr:uid="{00000000-0005-0000-0000-00009C170000}"/>
    <cellStyle name="Calculation 2 3 2 3 2" xfId="22392" xr:uid="{00000000-0005-0000-0000-00009D170000}"/>
    <cellStyle name="Calculation 2 3 2 3 3" xfId="22391" xr:uid="{00000000-0005-0000-0000-00009E170000}"/>
    <cellStyle name="Calculation 2 3 2 4" xfId="15181" xr:uid="{00000000-0005-0000-0000-00009F170000}"/>
    <cellStyle name="Calculation 2 3 2 4 2" xfId="22394" xr:uid="{00000000-0005-0000-0000-0000A0170000}"/>
    <cellStyle name="Calculation 2 3 2 4 3" xfId="22393" xr:uid="{00000000-0005-0000-0000-0000A1170000}"/>
    <cellStyle name="Calculation 2 3 2 5" xfId="15350" xr:uid="{00000000-0005-0000-0000-0000A2170000}"/>
    <cellStyle name="Calculation 2 3 2 5 2" xfId="22395" xr:uid="{00000000-0005-0000-0000-0000A3170000}"/>
    <cellStyle name="Calculation 2 3 2 6" xfId="22396" xr:uid="{00000000-0005-0000-0000-0000A4170000}"/>
    <cellStyle name="Calculation 2 3 2 6 2" xfId="22397" xr:uid="{00000000-0005-0000-0000-0000A5170000}"/>
    <cellStyle name="Calculation 2 3 2 7" xfId="22398" xr:uid="{00000000-0005-0000-0000-0000A6170000}"/>
    <cellStyle name="Calculation 2 3 2 7 2" xfId="22399" xr:uid="{00000000-0005-0000-0000-0000A7170000}"/>
    <cellStyle name="Calculation 2 3 2 8" xfId="22400" xr:uid="{00000000-0005-0000-0000-0000A8170000}"/>
    <cellStyle name="Calculation 2 3 2 8 2" xfId="22401" xr:uid="{00000000-0005-0000-0000-0000A9170000}"/>
    <cellStyle name="Calculation 2 3 2 9" xfId="22402" xr:uid="{00000000-0005-0000-0000-0000AA170000}"/>
    <cellStyle name="Calculation 2 3 2 9 2" xfId="22403" xr:uid="{00000000-0005-0000-0000-0000AB170000}"/>
    <cellStyle name="Calculation 2 3 3" xfId="2727" xr:uid="{00000000-0005-0000-0000-0000AC170000}"/>
    <cellStyle name="Calculation 2 3 3 2" xfId="15162" xr:uid="{00000000-0005-0000-0000-0000AD170000}"/>
    <cellStyle name="Calculation 2 3 3 2 2" xfId="22405" xr:uid="{00000000-0005-0000-0000-0000AE170000}"/>
    <cellStyle name="Calculation 2 3 3 3" xfId="15329" xr:uid="{00000000-0005-0000-0000-0000AF170000}"/>
    <cellStyle name="Calculation 2 3 3 4" xfId="15182" xr:uid="{00000000-0005-0000-0000-0000B0170000}"/>
    <cellStyle name="Calculation 2 3 3 5" xfId="15349" xr:uid="{00000000-0005-0000-0000-0000B1170000}"/>
    <cellStyle name="Calculation 2 3 3 6" xfId="22404" xr:uid="{00000000-0005-0000-0000-0000B2170000}"/>
    <cellStyle name="Calculation 2 3 3 7" xfId="39255" xr:uid="{00000000-0005-0000-0000-0000B3170000}"/>
    <cellStyle name="Calculation 2 3 4" xfId="2728" xr:uid="{00000000-0005-0000-0000-0000B4170000}"/>
    <cellStyle name="Calculation 2 3 4 2" xfId="15163" xr:uid="{00000000-0005-0000-0000-0000B5170000}"/>
    <cellStyle name="Calculation 2 3 4 2 2" xfId="22407" xr:uid="{00000000-0005-0000-0000-0000B6170000}"/>
    <cellStyle name="Calculation 2 3 4 3" xfId="15328" xr:uid="{00000000-0005-0000-0000-0000B7170000}"/>
    <cellStyle name="Calculation 2 3 4 4" xfId="15183" xr:uid="{00000000-0005-0000-0000-0000B8170000}"/>
    <cellStyle name="Calculation 2 3 4 5" xfId="15348" xr:uid="{00000000-0005-0000-0000-0000B9170000}"/>
    <cellStyle name="Calculation 2 3 4 6" xfId="22406" xr:uid="{00000000-0005-0000-0000-0000BA170000}"/>
    <cellStyle name="Calculation 2 3 5" xfId="2729" xr:uid="{00000000-0005-0000-0000-0000BB170000}"/>
    <cellStyle name="Calculation 2 3 5 2" xfId="15164" xr:uid="{00000000-0005-0000-0000-0000BC170000}"/>
    <cellStyle name="Calculation 2 3 5 2 2" xfId="22409" xr:uid="{00000000-0005-0000-0000-0000BD170000}"/>
    <cellStyle name="Calculation 2 3 5 3" xfId="15327" xr:uid="{00000000-0005-0000-0000-0000BE170000}"/>
    <cellStyle name="Calculation 2 3 5 4" xfId="15184" xr:uid="{00000000-0005-0000-0000-0000BF170000}"/>
    <cellStyle name="Calculation 2 3 5 5" xfId="15347" xr:uid="{00000000-0005-0000-0000-0000C0170000}"/>
    <cellStyle name="Calculation 2 3 5 6" xfId="22408" xr:uid="{00000000-0005-0000-0000-0000C1170000}"/>
    <cellStyle name="Calculation 2 3 6" xfId="22410" xr:uid="{00000000-0005-0000-0000-0000C2170000}"/>
    <cellStyle name="Calculation 2 3 6 2" xfId="22411" xr:uid="{00000000-0005-0000-0000-0000C3170000}"/>
    <cellStyle name="Calculation 2 3 7" xfId="22412" xr:uid="{00000000-0005-0000-0000-0000C4170000}"/>
    <cellStyle name="Calculation 2 3 7 2" xfId="22413" xr:uid="{00000000-0005-0000-0000-0000C5170000}"/>
    <cellStyle name="Calculation 2 3 8" xfId="22414" xr:uid="{00000000-0005-0000-0000-0000C6170000}"/>
    <cellStyle name="Calculation 2 3 8 2" xfId="22415" xr:uid="{00000000-0005-0000-0000-0000C7170000}"/>
    <cellStyle name="Calculation 2 3 9" xfId="22416" xr:uid="{00000000-0005-0000-0000-0000C8170000}"/>
    <cellStyle name="Calculation 2 3 9 2" xfId="22417" xr:uid="{00000000-0005-0000-0000-0000C9170000}"/>
    <cellStyle name="Calculation 2 4" xfId="2730" xr:uid="{00000000-0005-0000-0000-0000CA170000}"/>
    <cellStyle name="Calculation 2 4 10" xfId="22419" xr:uid="{00000000-0005-0000-0000-0000CB170000}"/>
    <cellStyle name="Calculation 2 4 10 2" xfId="22420" xr:uid="{00000000-0005-0000-0000-0000CC170000}"/>
    <cellStyle name="Calculation 2 4 11" xfId="22421" xr:uid="{00000000-0005-0000-0000-0000CD170000}"/>
    <cellStyle name="Calculation 2 4 11 2" xfId="22422" xr:uid="{00000000-0005-0000-0000-0000CE170000}"/>
    <cellStyle name="Calculation 2 4 12" xfId="22423" xr:uid="{00000000-0005-0000-0000-0000CF170000}"/>
    <cellStyle name="Calculation 2 4 12 2" xfId="22424" xr:uid="{00000000-0005-0000-0000-0000D0170000}"/>
    <cellStyle name="Calculation 2 4 13" xfId="22425" xr:uid="{00000000-0005-0000-0000-0000D1170000}"/>
    <cellStyle name="Calculation 2 4 13 2" xfId="22426" xr:uid="{00000000-0005-0000-0000-0000D2170000}"/>
    <cellStyle name="Calculation 2 4 14" xfId="22427" xr:uid="{00000000-0005-0000-0000-0000D3170000}"/>
    <cellStyle name="Calculation 2 4 14 2" xfId="22428" xr:uid="{00000000-0005-0000-0000-0000D4170000}"/>
    <cellStyle name="Calculation 2 4 15" xfId="22429" xr:uid="{00000000-0005-0000-0000-0000D5170000}"/>
    <cellStyle name="Calculation 2 4 15 2" xfId="22430" xr:uid="{00000000-0005-0000-0000-0000D6170000}"/>
    <cellStyle name="Calculation 2 4 16" xfId="22431" xr:uid="{00000000-0005-0000-0000-0000D7170000}"/>
    <cellStyle name="Calculation 2 4 16 2" xfId="22432" xr:uid="{00000000-0005-0000-0000-0000D8170000}"/>
    <cellStyle name="Calculation 2 4 17" xfId="22433" xr:uid="{00000000-0005-0000-0000-0000D9170000}"/>
    <cellStyle name="Calculation 2 4 17 2" xfId="22434" xr:uid="{00000000-0005-0000-0000-0000DA170000}"/>
    <cellStyle name="Calculation 2 4 18" xfId="22435" xr:uid="{00000000-0005-0000-0000-0000DB170000}"/>
    <cellStyle name="Calculation 2 4 19" xfId="22418" xr:uid="{00000000-0005-0000-0000-0000DC170000}"/>
    <cellStyle name="Calculation 2 4 2" xfId="15165" xr:uid="{00000000-0005-0000-0000-0000DD170000}"/>
    <cellStyle name="Calculation 2 4 2 10" xfId="22437" xr:uid="{00000000-0005-0000-0000-0000DE170000}"/>
    <cellStyle name="Calculation 2 4 2 10 2" xfId="22438" xr:uid="{00000000-0005-0000-0000-0000DF170000}"/>
    <cellStyle name="Calculation 2 4 2 11" xfId="22439" xr:uid="{00000000-0005-0000-0000-0000E0170000}"/>
    <cellStyle name="Calculation 2 4 2 11 2" xfId="22440" xr:uid="{00000000-0005-0000-0000-0000E1170000}"/>
    <cellStyle name="Calculation 2 4 2 12" xfId="22441" xr:uid="{00000000-0005-0000-0000-0000E2170000}"/>
    <cellStyle name="Calculation 2 4 2 12 2" xfId="22442" xr:uid="{00000000-0005-0000-0000-0000E3170000}"/>
    <cellStyle name="Calculation 2 4 2 13" xfId="22443" xr:uid="{00000000-0005-0000-0000-0000E4170000}"/>
    <cellStyle name="Calculation 2 4 2 13 2" xfId="22444" xr:uid="{00000000-0005-0000-0000-0000E5170000}"/>
    <cellStyle name="Calculation 2 4 2 14" xfId="22445" xr:uid="{00000000-0005-0000-0000-0000E6170000}"/>
    <cellStyle name="Calculation 2 4 2 14 2" xfId="22446" xr:uid="{00000000-0005-0000-0000-0000E7170000}"/>
    <cellStyle name="Calculation 2 4 2 15" xfId="22447" xr:uid="{00000000-0005-0000-0000-0000E8170000}"/>
    <cellStyle name="Calculation 2 4 2 15 2" xfId="22448" xr:uid="{00000000-0005-0000-0000-0000E9170000}"/>
    <cellStyle name="Calculation 2 4 2 16" xfId="22449" xr:uid="{00000000-0005-0000-0000-0000EA170000}"/>
    <cellStyle name="Calculation 2 4 2 17" xfId="22436" xr:uid="{00000000-0005-0000-0000-0000EB170000}"/>
    <cellStyle name="Calculation 2 4 2 18" xfId="39257" xr:uid="{00000000-0005-0000-0000-0000EC170000}"/>
    <cellStyle name="Calculation 2 4 2 2" xfId="22450" xr:uid="{00000000-0005-0000-0000-0000ED170000}"/>
    <cellStyle name="Calculation 2 4 2 2 2" xfId="22451" xr:uid="{00000000-0005-0000-0000-0000EE170000}"/>
    <cellStyle name="Calculation 2 4 2 3" xfId="22452" xr:uid="{00000000-0005-0000-0000-0000EF170000}"/>
    <cellStyle name="Calculation 2 4 2 3 2" xfId="22453" xr:uid="{00000000-0005-0000-0000-0000F0170000}"/>
    <cellStyle name="Calculation 2 4 2 4" xfId="22454" xr:uid="{00000000-0005-0000-0000-0000F1170000}"/>
    <cellStyle name="Calculation 2 4 2 4 2" xfId="22455" xr:uid="{00000000-0005-0000-0000-0000F2170000}"/>
    <cellStyle name="Calculation 2 4 2 5" xfId="22456" xr:uid="{00000000-0005-0000-0000-0000F3170000}"/>
    <cellStyle name="Calculation 2 4 2 5 2" xfId="22457" xr:uid="{00000000-0005-0000-0000-0000F4170000}"/>
    <cellStyle name="Calculation 2 4 2 6" xfId="22458" xr:uid="{00000000-0005-0000-0000-0000F5170000}"/>
    <cellStyle name="Calculation 2 4 2 6 2" xfId="22459" xr:uid="{00000000-0005-0000-0000-0000F6170000}"/>
    <cellStyle name="Calculation 2 4 2 7" xfId="22460" xr:uid="{00000000-0005-0000-0000-0000F7170000}"/>
    <cellStyle name="Calculation 2 4 2 7 2" xfId="22461" xr:uid="{00000000-0005-0000-0000-0000F8170000}"/>
    <cellStyle name="Calculation 2 4 2 8" xfId="22462" xr:uid="{00000000-0005-0000-0000-0000F9170000}"/>
    <cellStyle name="Calculation 2 4 2 8 2" xfId="22463" xr:uid="{00000000-0005-0000-0000-0000FA170000}"/>
    <cellStyle name="Calculation 2 4 2 9" xfId="22464" xr:uid="{00000000-0005-0000-0000-0000FB170000}"/>
    <cellStyle name="Calculation 2 4 2 9 2" xfId="22465" xr:uid="{00000000-0005-0000-0000-0000FC170000}"/>
    <cellStyle name="Calculation 2 4 20" xfId="39256" xr:uid="{00000000-0005-0000-0000-0000FD170000}"/>
    <cellStyle name="Calculation 2 4 3" xfId="15326" xr:uid="{00000000-0005-0000-0000-0000FE170000}"/>
    <cellStyle name="Calculation 2 4 3 2" xfId="22467" xr:uid="{00000000-0005-0000-0000-0000FF170000}"/>
    <cellStyle name="Calculation 2 4 3 3" xfId="22466" xr:uid="{00000000-0005-0000-0000-000000180000}"/>
    <cellStyle name="Calculation 2 4 3 4" xfId="39258" xr:uid="{00000000-0005-0000-0000-000001180000}"/>
    <cellStyle name="Calculation 2 4 4" xfId="15185" xr:uid="{00000000-0005-0000-0000-000002180000}"/>
    <cellStyle name="Calculation 2 4 4 2" xfId="22469" xr:uid="{00000000-0005-0000-0000-000003180000}"/>
    <cellStyle name="Calculation 2 4 4 3" xfId="22468" xr:uid="{00000000-0005-0000-0000-000004180000}"/>
    <cellStyle name="Calculation 2 4 5" xfId="15346" xr:uid="{00000000-0005-0000-0000-000005180000}"/>
    <cellStyle name="Calculation 2 4 5 2" xfId="22471" xr:uid="{00000000-0005-0000-0000-000006180000}"/>
    <cellStyle name="Calculation 2 4 5 3" xfId="22470" xr:uid="{00000000-0005-0000-0000-000007180000}"/>
    <cellStyle name="Calculation 2 4 6" xfId="22472" xr:uid="{00000000-0005-0000-0000-000008180000}"/>
    <cellStyle name="Calculation 2 4 6 2" xfId="22473" xr:uid="{00000000-0005-0000-0000-000009180000}"/>
    <cellStyle name="Calculation 2 4 7" xfId="22474" xr:uid="{00000000-0005-0000-0000-00000A180000}"/>
    <cellStyle name="Calculation 2 4 7 2" xfId="22475" xr:uid="{00000000-0005-0000-0000-00000B180000}"/>
    <cellStyle name="Calculation 2 4 8" xfId="22476" xr:uid="{00000000-0005-0000-0000-00000C180000}"/>
    <cellStyle name="Calculation 2 4 8 2" xfId="22477" xr:uid="{00000000-0005-0000-0000-00000D180000}"/>
    <cellStyle name="Calculation 2 4 9" xfId="22478" xr:uid="{00000000-0005-0000-0000-00000E180000}"/>
    <cellStyle name="Calculation 2 4 9 2" xfId="22479" xr:uid="{00000000-0005-0000-0000-00000F180000}"/>
    <cellStyle name="Calculation 2 5" xfId="2731" xr:uid="{00000000-0005-0000-0000-000010180000}"/>
    <cellStyle name="Calculation 2 5 10" xfId="22480" xr:uid="{00000000-0005-0000-0000-000011180000}"/>
    <cellStyle name="Calculation 2 5 10 2" xfId="22481" xr:uid="{00000000-0005-0000-0000-000012180000}"/>
    <cellStyle name="Calculation 2 5 11" xfId="22482" xr:uid="{00000000-0005-0000-0000-000013180000}"/>
    <cellStyle name="Calculation 2 5 11 2" xfId="22483" xr:uid="{00000000-0005-0000-0000-000014180000}"/>
    <cellStyle name="Calculation 2 5 12" xfId="22484" xr:uid="{00000000-0005-0000-0000-000015180000}"/>
    <cellStyle name="Calculation 2 5 12 2" xfId="22485" xr:uid="{00000000-0005-0000-0000-000016180000}"/>
    <cellStyle name="Calculation 2 5 13" xfId="22486" xr:uid="{00000000-0005-0000-0000-000017180000}"/>
    <cellStyle name="Calculation 2 5 13 2" xfId="22487" xr:uid="{00000000-0005-0000-0000-000018180000}"/>
    <cellStyle name="Calculation 2 5 14" xfId="22488" xr:uid="{00000000-0005-0000-0000-000019180000}"/>
    <cellStyle name="Calculation 2 5 14 2" xfId="22489" xr:uid="{00000000-0005-0000-0000-00001A180000}"/>
    <cellStyle name="Calculation 2 5 15" xfId="22490" xr:uid="{00000000-0005-0000-0000-00001B180000}"/>
    <cellStyle name="Calculation 2 5 15 2" xfId="22491" xr:uid="{00000000-0005-0000-0000-00001C180000}"/>
    <cellStyle name="Calculation 2 5 16" xfId="22492" xr:uid="{00000000-0005-0000-0000-00001D180000}"/>
    <cellStyle name="Calculation 2 5 17" xfId="39259" xr:uid="{00000000-0005-0000-0000-00001E180000}"/>
    <cellStyle name="Calculation 2 5 2" xfId="15166" xr:uid="{00000000-0005-0000-0000-00001F180000}"/>
    <cellStyle name="Calculation 2 5 2 2" xfId="22494" xr:uid="{00000000-0005-0000-0000-000020180000}"/>
    <cellStyle name="Calculation 2 5 2 3" xfId="22493" xr:uid="{00000000-0005-0000-0000-000021180000}"/>
    <cellStyle name="Calculation 2 5 2 4" xfId="39260" xr:uid="{00000000-0005-0000-0000-000022180000}"/>
    <cellStyle name="Calculation 2 5 3" xfId="15325" xr:uid="{00000000-0005-0000-0000-000023180000}"/>
    <cellStyle name="Calculation 2 5 3 2" xfId="22496" xr:uid="{00000000-0005-0000-0000-000024180000}"/>
    <cellStyle name="Calculation 2 5 3 3" xfId="22495" xr:uid="{00000000-0005-0000-0000-000025180000}"/>
    <cellStyle name="Calculation 2 5 3 4" xfId="39261" xr:uid="{00000000-0005-0000-0000-000026180000}"/>
    <cellStyle name="Calculation 2 5 4" xfId="15186" xr:uid="{00000000-0005-0000-0000-000027180000}"/>
    <cellStyle name="Calculation 2 5 4 2" xfId="22498" xr:uid="{00000000-0005-0000-0000-000028180000}"/>
    <cellStyle name="Calculation 2 5 4 3" xfId="22497" xr:uid="{00000000-0005-0000-0000-000029180000}"/>
    <cellStyle name="Calculation 2 5 5" xfId="15345" xr:uid="{00000000-0005-0000-0000-00002A180000}"/>
    <cellStyle name="Calculation 2 5 5 2" xfId="22499" xr:uid="{00000000-0005-0000-0000-00002B180000}"/>
    <cellStyle name="Calculation 2 5 6" xfId="22500" xr:uid="{00000000-0005-0000-0000-00002C180000}"/>
    <cellStyle name="Calculation 2 5 6 2" xfId="22501" xr:uid="{00000000-0005-0000-0000-00002D180000}"/>
    <cellStyle name="Calculation 2 5 7" xfId="22502" xr:uid="{00000000-0005-0000-0000-00002E180000}"/>
    <cellStyle name="Calculation 2 5 7 2" xfId="22503" xr:uid="{00000000-0005-0000-0000-00002F180000}"/>
    <cellStyle name="Calculation 2 5 8" xfId="22504" xr:uid="{00000000-0005-0000-0000-000030180000}"/>
    <cellStyle name="Calculation 2 5 8 2" xfId="22505" xr:uid="{00000000-0005-0000-0000-000031180000}"/>
    <cellStyle name="Calculation 2 5 9" xfId="22506" xr:uid="{00000000-0005-0000-0000-000032180000}"/>
    <cellStyle name="Calculation 2 5 9 2" xfId="22507" xr:uid="{00000000-0005-0000-0000-000033180000}"/>
    <cellStyle name="Calculation 2 6" xfId="2732" xr:uid="{00000000-0005-0000-0000-000034180000}"/>
    <cellStyle name="Calculation 2 6 2" xfId="15167" xr:uid="{00000000-0005-0000-0000-000035180000}"/>
    <cellStyle name="Calculation 2 6 2 2" xfId="22509" xr:uid="{00000000-0005-0000-0000-000036180000}"/>
    <cellStyle name="Calculation 2 6 2 3" xfId="39263" xr:uid="{00000000-0005-0000-0000-000037180000}"/>
    <cellStyle name="Calculation 2 6 3" xfId="15324" xr:uid="{00000000-0005-0000-0000-000038180000}"/>
    <cellStyle name="Calculation 2 6 3 2" xfId="39264" xr:uid="{00000000-0005-0000-0000-000039180000}"/>
    <cellStyle name="Calculation 2 6 4" xfId="15187" xr:uid="{00000000-0005-0000-0000-00003A180000}"/>
    <cellStyle name="Calculation 2 6 5" xfId="15344" xr:uid="{00000000-0005-0000-0000-00003B180000}"/>
    <cellStyle name="Calculation 2 6 6" xfId="22508" xr:uid="{00000000-0005-0000-0000-00003C180000}"/>
    <cellStyle name="Calculation 2 6 7" xfId="39262" xr:uid="{00000000-0005-0000-0000-00003D180000}"/>
    <cellStyle name="Calculation 2 7" xfId="15152" xr:uid="{00000000-0005-0000-0000-00003E180000}"/>
    <cellStyle name="Calculation 2 7 2" xfId="22511" xr:uid="{00000000-0005-0000-0000-00003F180000}"/>
    <cellStyle name="Calculation 2 7 3" xfId="22510" xr:uid="{00000000-0005-0000-0000-000040180000}"/>
    <cellStyle name="Calculation 2 7 4" xfId="39265" xr:uid="{00000000-0005-0000-0000-000041180000}"/>
    <cellStyle name="Calculation 2 8" xfId="15339" xr:uid="{00000000-0005-0000-0000-000042180000}"/>
    <cellStyle name="Calculation 2 8 2" xfId="22513" xr:uid="{00000000-0005-0000-0000-000043180000}"/>
    <cellStyle name="Calculation 2 8 3" xfId="22512" xr:uid="{00000000-0005-0000-0000-000044180000}"/>
    <cellStyle name="Calculation 2 8 4" xfId="39266" xr:uid="{00000000-0005-0000-0000-000045180000}"/>
    <cellStyle name="Calculation 2 9" xfId="15172" xr:uid="{00000000-0005-0000-0000-000046180000}"/>
    <cellStyle name="Calculation 2 9 2" xfId="22515" xr:uid="{00000000-0005-0000-0000-000047180000}"/>
    <cellStyle name="Calculation 2 9 3" xfId="22514" xr:uid="{00000000-0005-0000-0000-000048180000}"/>
    <cellStyle name="Calculation 2 9 4" xfId="39267" xr:uid="{00000000-0005-0000-0000-000049180000}"/>
    <cellStyle name="Calculation 2_FERC versus US GAAP differences - GSE MECO and Nantucket" xfId="22516" xr:uid="{00000000-0005-0000-0000-00004A180000}"/>
    <cellStyle name="Calculation 20" xfId="22517" xr:uid="{00000000-0005-0000-0000-00004B180000}"/>
    <cellStyle name="Calculation 21" xfId="22518" xr:uid="{00000000-0005-0000-0000-00004C180000}"/>
    <cellStyle name="Calculation 22" xfId="22519" xr:uid="{00000000-0005-0000-0000-00004D180000}"/>
    <cellStyle name="Calculation 23" xfId="22520" xr:uid="{00000000-0005-0000-0000-00004E180000}"/>
    <cellStyle name="Calculation 3" xfId="2733" xr:uid="{00000000-0005-0000-0000-00004F180000}"/>
    <cellStyle name="Calculation 3 10" xfId="22522" xr:uid="{00000000-0005-0000-0000-000050180000}"/>
    <cellStyle name="Calculation 3 10 2" xfId="22523" xr:uid="{00000000-0005-0000-0000-000051180000}"/>
    <cellStyle name="Calculation 3 11" xfId="22524" xr:uid="{00000000-0005-0000-0000-000052180000}"/>
    <cellStyle name="Calculation 3 11 2" xfId="22525" xr:uid="{00000000-0005-0000-0000-000053180000}"/>
    <cellStyle name="Calculation 3 12" xfId="22526" xr:uid="{00000000-0005-0000-0000-000054180000}"/>
    <cellStyle name="Calculation 3 12 2" xfId="22527" xr:uid="{00000000-0005-0000-0000-000055180000}"/>
    <cellStyle name="Calculation 3 13" xfId="22528" xr:uid="{00000000-0005-0000-0000-000056180000}"/>
    <cellStyle name="Calculation 3 13 2" xfId="22529" xr:uid="{00000000-0005-0000-0000-000057180000}"/>
    <cellStyle name="Calculation 3 14" xfId="22530" xr:uid="{00000000-0005-0000-0000-000058180000}"/>
    <cellStyle name="Calculation 3 14 2" xfId="22531" xr:uid="{00000000-0005-0000-0000-000059180000}"/>
    <cellStyle name="Calculation 3 15" xfId="22532" xr:uid="{00000000-0005-0000-0000-00005A180000}"/>
    <cellStyle name="Calculation 3 15 2" xfId="22533" xr:uid="{00000000-0005-0000-0000-00005B180000}"/>
    <cellStyle name="Calculation 3 16" xfId="22534" xr:uid="{00000000-0005-0000-0000-00005C180000}"/>
    <cellStyle name="Calculation 3 16 2" xfId="22535" xr:uid="{00000000-0005-0000-0000-00005D180000}"/>
    <cellStyle name="Calculation 3 17" xfId="22536" xr:uid="{00000000-0005-0000-0000-00005E180000}"/>
    <cellStyle name="Calculation 3 17 2" xfId="22537" xr:uid="{00000000-0005-0000-0000-00005F180000}"/>
    <cellStyle name="Calculation 3 18" xfId="22538" xr:uid="{00000000-0005-0000-0000-000060180000}"/>
    <cellStyle name="Calculation 3 18 2" xfId="22539" xr:uid="{00000000-0005-0000-0000-000061180000}"/>
    <cellStyle name="Calculation 3 19" xfId="22540" xr:uid="{00000000-0005-0000-0000-000062180000}"/>
    <cellStyle name="Calculation 3 19 2" xfId="22541" xr:uid="{00000000-0005-0000-0000-000063180000}"/>
    <cellStyle name="Calculation 3 2" xfId="2734" xr:uid="{00000000-0005-0000-0000-000064180000}"/>
    <cellStyle name="Calculation 3 2 10" xfId="22543" xr:uid="{00000000-0005-0000-0000-000065180000}"/>
    <cellStyle name="Calculation 3 2 10 2" xfId="22544" xr:uid="{00000000-0005-0000-0000-000066180000}"/>
    <cellStyle name="Calculation 3 2 11" xfId="22545" xr:uid="{00000000-0005-0000-0000-000067180000}"/>
    <cellStyle name="Calculation 3 2 11 2" xfId="22546" xr:uid="{00000000-0005-0000-0000-000068180000}"/>
    <cellStyle name="Calculation 3 2 12" xfId="22547" xr:uid="{00000000-0005-0000-0000-000069180000}"/>
    <cellStyle name="Calculation 3 2 12 2" xfId="22548" xr:uid="{00000000-0005-0000-0000-00006A180000}"/>
    <cellStyle name="Calculation 3 2 13" xfId="22549" xr:uid="{00000000-0005-0000-0000-00006B180000}"/>
    <cellStyle name="Calculation 3 2 13 2" xfId="22550" xr:uid="{00000000-0005-0000-0000-00006C180000}"/>
    <cellStyle name="Calculation 3 2 14" xfId="22551" xr:uid="{00000000-0005-0000-0000-00006D180000}"/>
    <cellStyle name="Calculation 3 2 14 2" xfId="22552" xr:uid="{00000000-0005-0000-0000-00006E180000}"/>
    <cellStyle name="Calculation 3 2 15" xfId="22553" xr:uid="{00000000-0005-0000-0000-00006F180000}"/>
    <cellStyle name="Calculation 3 2 15 2" xfId="22554" xr:uid="{00000000-0005-0000-0000-000070180000}"/>
    <cellStyle name="Calculation 3 2 16" xfId="22555" xr:uid="{00000000-0005-0000-0000-000071180000}"/>
    <cellStyle name="Calculation 3 2 16 2" xfId="22556" xr:uid="{00000000-0005-0000-0000-000072180000}"/>
    <cellStyle name="Calculation 3 2 17" xfId="22557" xr:uid="{00000000-0005-0000-0000-000073180000}"/>
    <cellStyle name="Calculation 3 2 17 2" xfId="22558" xr:uid="{00000000-0005-0000-0000-000074180000}"/>
    <cellStyle name="Calculation 3 2 18" xfId="22559" xr:uid="{00000000-0005-0000-0000-000075180000}"/>
    <cellStyle name="Calculation 3 2 19" xfId="22542" xr:uid="{00000000-0005-0000-0000-000076180000}"/>
    <cellStyle name="Calculation 3 2 2" xfId="15168" xr:uid="{00000000-0005-0000-0000-000077180000}"/>
    <cellStyle name="Calculation 3 2 2 10" xfId="22561" xr:uid="{00000000-0005-0000-0000-000078180000}"/>
    <cellStyle name="Calculation 3 2 2 10 2" xfId="22562" xr:uid="{00000000-0005-0000-0000-000079180000}"/>
    <cellStyle name="Calculation 3 2 2 11" xfId="22563" xr:uid="{00000000-0005-0000-0000-00007A180000}"/>
    <cellStyle name="Calculation 3 2 2 11 2" xfId="22564" xr:uid="{00000000-0005-0000-0000-00007B180000}"/>
    <cellStyle name="Calculation 3 2 2 12" xfId="22565" xr:uid="{00000000-0005-0000-0000-00007C180000}"/>
    <cellStyle name="Calculation 3 2 2 12 2" xfId="22566" xr:uid="{00000000-0005-0000-0000-00007D180000}"/>
    <cellStyle name="Calculation 3 2 2 13" xfId="22567" xr:uid="{00000000-0005-0000-0000-00007E180000}"/>
    <cellStyle name="Calculation 3 2 2 13 2" xfId="22568" xr:uid="{00000000-0005-0000-0000-00007F180000}"/>
    <cellStyle name="Calculation 3 2 2 14" xfId="22569" xr:uid="{00000000-0005-0000-0000-000080180000}"/>
    <cellStyle name="Calculation 3 2 2 14 2" xfId="22570" xr:uid="{00000000-0005-0000-0000-000081180000}"/>
    <cellStyle name="Calculation 3 2 2 15" xfId="22571" xr:uid="{00000000-0005-0000-0000-000082180000}"/>
    <cellStyle name="Calculation 3 2 2 15 2" xfId="22572" xr:uid="{00000000-0005-0000-0000-000083180000}"/>
    <cellStyle name="Calculation 3 2 2 16" xfId="22573" xr:uid="{00000000-0005-0000-0000-000084180000}"/>
    <cellStyle name="Calculation 3 2 2 17" xfId="22560" xr:uid="{00000000-0005-0000-0000-000085180000}"/>
    <cellStyle name="Calculation 3 2 2 2" xfId="22574" xr:uid="{00000000-0005-0000-0000-000086180000}"/>
    <cellStyle name="Calculation 3 2 2 2 2" xfId="22575" xr:uid="{00000000-0005-0000-0000-000087180000}"/>
    <cellStyle name="Calculation 3 2 2 3" xfId="22576" xr:uid="{00000000-0005-0000-0000-000088180000}"/>
    <cellStyle name="Calculation 3 2 2 3 2" xfId="22577" xr:uid="{00000000-0005-0000-0000-000089180000}"/>
    <cellStyle name="Calculation 3 2 2 4" xfId="22578" xr:uid="{00000000-0005-0000-0000-00008A180000}"/>
    <cellStyle name="Calculation 3 2 2 4 2" xfId="22579" xr:uid="{00000000-0005-0000-0000-00008B180000}"/>
    <cellStyle name="Calculation 3 2 2 5" xfId="22580" xr:uid="{00000000-0005-0000-0000-00008C180000}"/>
    <cellStyle name="Calculation 3 2 2 5 2" xfId="22581" xr:uid="{00000000-0005-0000-0000-00008D180000}"/>
    <cellStyle name="Calculation 3 2 2 6" xfId="22582" xr:uid="{00000000-0005-0000-0000-00008E180000}"/>
    <cellStyle name="Calculation 3 2 2 6 2" xfId="22583" xr:uid="{00000000-0005-0000-0000-00008F180000}"/>
    <cellStyle name="Calculation 3 2 2 7" xfId="22584" xr:uid="{00000000-0005-0000-0000-000090180000}"/>
    <cellStyle name="Calculation 3 2 2 7 2" xfId="22585" xr:uid="{00000000-0005-0000-0000-000091180000}"/>
    <cellStyle name="Calculation 3 2 2 8" xfId="22586" xr:uid="{00000000-0005-0000-0000-000092180000}"/>
    <cellStyle name="Calculation 3 2 2 8 2" xfId="22587" xr:uid="{00000000-0005-0000-0000-000093180000}"/>
    <cellStyle name="Calculation 3 2 2 9" xfId="22588" xr:uid="{00000000-0005-0000-0000-000094180000}"/>
    <cellStyle name="Calculation 3 2 2 9 2" xfId="22589" xr:uid="{00000000-0005-0000-0000-000095180000}"/>
    <cellStyle name="Calculation 3 2 3" xfId="15323" xr:uid="{00000000-0005-0000-0000-000096180000}"/>
    <cellStyle name="Calculation 3 2 3 2" xfId="22591" xr:uid="{00000000-0005-0000-0000-000097180000}"/>
    <cellStyle name="Calculation 3 2 3 3" xfId="22590" xr:uid="{00000000-0005-0000-0000-000098180000}"/>
    <cellStyle name="Calculation 3 2 4" xfId="15188" xr:uid="{00000000-0005-0000-0000-000099180000}"/>
    <cellStyle name="Calculation 3 2 4 2" xfId="22593" xr:uid="{00000000-0005-0000-0000-00009A180000}"/>
    <cellStyle name="Calculation 3 2 4 3" xfId="22592" xr:uid="{00000000-0005-0000-0000-00009B180000}"/>
    <cellStyle name="Calculation 3 2 5" xfId="15343" xr:uid="{00000000-0005-0000-0000-00009C180000}"/>
    <cellStyle name="Calculation 3 2 5 2" xfId="22595" xr:uid="{00000000-0005-0000-0000-00009D180000}"/>
    <cellStyle name="Calculation 3 2 5 3" xfId="22594" xr:uid="{00000000-0005-0000-0000-00009E180000}"/>
    <cellStyle name="Calculation 3 2 6" xfId="22596" xr:uid="{00000000-0005-0000-0000-00009F180000}"/>
    <cellStyle name="Calculation 3 2 6 2" xfId="22597" xr:uid="{00000000-0005-0000-0000-0000A0180000}"/>
    <cellStyle name="Calculation 3 2 7" xfId="22598" xr:uid="{00000000-0005-0000-0000-0000A1180000}"/>
    <cellStyle name="Calculation 3 2 7 2" xfId="22599" xr:uid="{00000000-0005-0000-0000-0000A2180000}"/>
    <cellStyle name="Calculation 3 2 8" xfId="22600" xr:uid="{00000000-0005-0000-0000-0000A3180000}"/>
    <cellStyle name="Calculation 3 2 8 2" xfId="22601" xr:uid="{00000000-0005-0000-0000-0000A4180000}"/>
    <cellStyle name="Calculation 3 2 9" xfId="22602" xr:uid="{00000000-0005-0000-0000-0000A5180000}"/>
    <cellStyle name="Calculation 3 2 9 2" xfId="22603" xr:uid="{00000000-0005-0000-0000-0000A6180000}"/>
    <cellStyle name="Calculation 3 20" xfId="22604" xr:uid="{00000000-0005-0000-0000-0000A7180000}"/>
    <cellStyle name="Calculation 3 20 2" xfId="22605" xr:uid="{00000000-0005-0000-0000-0000A8180000}"/>
    <cellStyle name="Calculation 3 21" xfId="22606" xr:uid="{00000000-0005-0000-0000-0000A9180000}"/>
    <cellStyle name="Calculation 3 22" xfId="22607" xr:uid="{00000000-0005-0000-0000-0000AA180000}"/>
    <cellStyle name="Calculation 3 23" xfId="22521" xr:uid="{00000000-0005-0000-0000-0000AB180000}"/>
    <cellStyle name="Calculation 3 24" xfId="39268" xr:uid="{00000000-0005-0000-0000-0000AC180000}"/>
    <cellStyle name="Calculation 3 3" xfId="22608" xr:uid="{00000000-0005-0000-0000-0000AD180000}"/>
    <cellStyle name="Calculation 3 3 10" xfId="22609" xr:uid="{00000000-0005-0000-0000-0000AE180000}"/>
    <cellStyle name="Calculation 3 3 10 2" xfId="22610" xr:uid="{00000000-0005-0000-0000-0000AF180000}"/>
    <cellStyle name="Calculation 3 3 11" xfId="22611" xr:uid="{00000000-0005-0000-0000-0000B0180000}"/>
    <cellStyle name="Calculation 3 3 11 2" xfId="22612" xr:uid="{00000000-0005-0000-0000-0000B1180000}"/>
    <cellStyle name="Calculation 3 3 12" xfId="22613" xr:uid="{00000000-0005-0000-0000-0000B2180000}"/>
    <cellStyle name="Calculation 3 3 12 2" xfId="22614" xr:uid="{00000000-0005-0000-0000-0000B3180000}"/>
    <cellStyle name="Calculation 3 3 13" xfId="22615" xr:uid="{00000000-0005-0000-0000-0000B4180000}"/>
    <cellStyle name="Calculation 3 3 13 2" xfId="22616" xr:uid="{00000000-0005-0000-0000-0000B5180000}"/>
    <cellStyle name="Calculation 3 3 14" xfId="22617" xr:uid="{00000000-0005-0000-0000-0000B6180000}"/>
    <cellStyle name="Calculation 3 3 14 2" xfId="22618" xr:uid="{00000000-0005-0000-0000-0000B7180000}"/>
    <cellStyle name="Calculation 3 3 15" xfId="22619" xr:uid="{00000000-0005-0000-0000-0000B8180000}"/>
    <cellStyle name="Calculation 3 3 15 2" xfId="22620" xr:uid="{00000000-0005-0000-0000-0000B9180000}"/>
    <cellStyle name="Calculation 3 3 16" xfId="22621" xr:uid="{00000000-0005-0000-0000-0000BA180000}"/>
    <cellStyle name="Calculation 3 3 2" xfId="22622" xr:uid="{00000000-0005-0000-0000-0000BB180000}"/>
    <cellStyle name="Calculation 3 3 2 2" xfId="22623" xr:uid="{00000000-0005-0000-0000-0000BC180000}"/>
    <cellStyle name="Calculation 3 3 3" xfId="22624" xr:uid="{00000000-0005-0000-0000-0000BD180000}"/>
    <cellStyle name="Calculation 3 3 3 2" xfId="22625" xr:uid="{00000000-0005-0000-0000-0000BE180000}"/>
    <cellStyle name="Calculation 3 3 4" xfId="22626" xr:uid="{00000000-0005-0000-0000-0000BF180000}"/>
    <cellStyle name="Calculation 3 3 4 2" xfId="22627" xr:uid="{00000000-0005-0000-0000-0000C0180000}"/>
    <cellStyle name="Calculation 3 3 5" xfId="22628" xr:uid="{00000000-0005-0000-0000-0000C1180000}"/>
    <cellStyle name="Calculation 3 3 5 2" xfId="22629" xr:uid="{00000000-0005-0000-0000-0000C2180000}"/>
    <cellStyle name="Calculation 3 3 6" xfId="22630" xr:uid="{00000000-0005-0000-0000-0000C3180000}"/>
    <cellStyle name="Calculation 3 3 6 2" xfId="22631" xr:uid="{00000000-0005-0000-0000-0000C4180000}"/>
    <cellStyle name="Calculation 3 3 7" xfId="22632" xr:uid="{00000000-0005-0000-0000-0000C5180000}"/>
    <cellStyle name="Calculation 3 3 7 2" xfId="22633" xr:uid="{00000000-0005-0000-0000-0000C6180000}"/>
    <cellStyle name="Calculation 3 3 8" xfId="22634" xr:uid="{00000000-0005-0000-0000-0000C7180000}"/>
    <cellStyle name="Calculation 3 3 8 2" xfId="22635" xr:uid="{00000000-0005-0000-0000-0000C8180000}"/>
    <cellStyle name="Calculation 3 3 9" xfId="22636" xr:uid="{00000000-0005-0000-0000-0000C9180000}"/>
    <cellStyle name="Calculation 3 3 9 2" xfId="22637" xr:uid="{00000000-0005-0000-0000-0000CA180000}"/>
    <cellStyle name="Calculation 3 4" xfId="22638" xr:uid="{00000000-0005-0000-0000-0000CB180000}"/>
    <cellStyle name="Calculation 3 4 2" xfId="22639" xr:uid="{00000000-0005-0000-0000-0000CC180000}"/>
    <cellStyle name="Calculation 3 5" xfId="22640" xr:uid="{00000000-0005-0000-0000-0000CD180000}"/>
    <cellStyle name="Calculation 3 5 2" xfId="22641" xr:uid="{00000000-0005-0000-0000-0000CE180000}"/>
    <cellStyle name="Calculation 3 6" xfId="22642" xr:uid="{00000000-0005-0000-0000-0000CF180000}"/>
    <cellStyle name="Calculation 3 6 2" xfId="22643" xr:uid="{00000000-0005-0000-0000-0000D0180000}"/>
    <cellStyle name="Calculation 3 7" xfId="22644" xr:uid="{00000000-0005-0000-0000-0000D1180000}"/>
    <cellStyle name="Calculation 3 7 2" xfId="22645" xr:uid="{00000000-0005-0000-0000-0000D2180000}"/>
    <cellStyle name="Calculation 3 8" xfId="22646" xr:uid="{00000000-0005-0000-0000-0000D3180000}"/>
    <cellStyle name="Calculation 3 8 2" xfId="22647" xr:uid="{00000000-0005-0000-0000-0000D4180000}"/>
    <cellStyle name="Calculation 3 9" xfId="22648" xr:uid="{00000000-0005-0000-0000-0000D5180000}"/>
    <cellStyle name="Calculation 3 9 2" xfId="22649" xr:uid="{00000000-0005-0000-0000-0000D6180000}"/>
    <cellStyle name="Calculation 3_Income Statement " xfId="22650" xr:uid="{00000000-0005-0000-0000-0000D7180000}"/>
    <cellStyle name="Calculation 4" xfId="2735" xr:uid="{00000000-0005-0000-0000-0000D8180000}"/>
    <cellStyle name="Calculation 4 10" xfId="22652" xr:uid="{00000000-0005-0000-0000-0000D9180000}"/>
    <cellStyle name="Calculation 4 10 2" xfId="22653" xr:uid="{00000000-0005-0000-0000-0000DA180000}"/>
    <cellStyle name="Calculation 4 11" xfId="22654" xr:uid="{00000000-0005-0000-0000-0000DB180000}"/>
    <cellStyle name="Calculation 4 11 2" xfId="22655" xr:uid="{00000000-0005-0000-0000-0000DC180000}"/>
    <cellStyle name="Calculation 4 12" xfId="22656" xr:uid="{00000000-0005-0000-0000-0000DD180000}"/>
    <cellStyle name="Calculation 4 12 2" xfId="22657" xr:uid="{00000000-0005-0000-0000-0000DE180000}"/>
    <cellStyle name="Calculation 4 13" xfId="22658" xr:uid="{00000000-0005-0000-0000-0000DF180000}"/>
    <cellStyle name="Calculation 4 13 2" xfId="22659" xr:uid="{00000000-0005-0000-0000-0000E0180000}"/>
    <cellStyle name="Calculation 4 14" xfId="22660" xr:uid="{00000000-0005-0000-0000-0000E1180000}"/>
    <cellStyle name="Calculation 4 14 2" xfId="22661" xr:uid="{00000000-0005-0000-0000-0000E2180000}"/>
    <cellStyle name="Calculation 4 15" xfId="22662" xr:uid="{00000000-0005-0000-0000-0000E3180000}"/>
    <cellStyle name="Calculation 4 15 2" xfId="22663" xr:uid="{00000000-0005-0000-0000-0000E4180000}"/>
    <cellStyle name="Calculation 4 16" xfId="22664" xr:uid="{00000000-0005-0000-0000-0000E5180000}"/>
    <cellStyle name="Calculation 4 16 2" xfId="22665" xr:uid="{00000000-0005-0000-0000-0000E6180000}"/>
    <cellStyle name="Calculation 4 17" xfId="22666" xr:uid="{00000000-0005-0000-0000-0000E7180000}"/>
    <cellStyle name="Calculation 4 17 2" xfId="22667" xr:uid="{00000000-0005-0000-0000-0000E8180000}"/>
    <cellStyle name="Calculation 4 18" xfId="22668" xr:uid="{00000000-0005-0000-0000-0000E9180000}"/>
    <cellStyle name="Calculation 4 18 2" xfId="22669" xr:uid="{00000000-0005-0000-0000-0000EA180000}"/>
    <cellStyle name="Calculation 4 19" xfId="22670" xr:uid="{00000000-0005-0000-0000-0000EB180000}"/>
    <cellStyle name="Calculation 4 19 2" xfId="22671" xr:uid="{00000000-0005-0000-0000-0000EC180000}"/>
    <cellStyle name="Calculation 4 2" xfId="15169" xr:uid="{00000000-0005-0000-0000-0000ED180000}"/>
    <cellStyle name="Calculation 4 2 10" xfId="22673" xr:uid="{00000000-0005-0000-0000-0000EE180000}"/>
    <cellStyle name="Calculation 4 2 10 2" xfId="22674" xr:uid="{00000000-0005-0000-0000-0000EF180000}"/>
    <cellStyle name="Calculation 4 2 11" xfId="22675" xr:uid="{00000000-0005-0000-0000-0000F0180000}"/>
    <cellStyle name="Calculation 4 2 11 2" xfId="22676" xr:uid="{00000000-0005-0000-0000-0000F1180000}"/>
    <cellStyle name="Calculation 4 2 12" xfId="22677" xr:uid="{00000000-0005-0000-0000-0000F2180000}"/>
    <cellStyle name="Calculation 4 2 12 2" xfId="22678" xr:uid="{00000000-0005-0000-0000-0000F3180000}"/>
    <cellStyle name="Calculation 4 2 13" xfId="22679" xr:uid="{00000000-0005-0000-0000-0000F4180000}"/>
    <cellStyle name="Calculation 4 2 13 2" xfId="22680" xr:uid="{00000000-0005-0000-0000-0000F5180000}"/>
    <cellStyle name="Calculation 4 2 14" xfId="22681" xr:uid="{00000000-0005-0000-0000-0000F6180000}"/>
    <cellStyle name="Calculation 4 2 14 2" xfId="22682" xr:uid="{00000000-0005-0000-0000-0000F7180000}"/>
    <cellStyle name="Calculation 4 2 15" xfId="22683" xr:uid="{00000000-0005-0000-0000-0000F8180000}"/>
    <cellStyle name="Calculation 4 2 15 2" xfId="22684" xr:uid="{00000000-0005-0000-0000-0000F9180000}"/>
    <cellStyle name="Calculation 4 2 16" xfId="22685" xr:uid="{00000000-0005-0000-0000-0000FA180000}"/>
    <cellStyle name="Calculation 4 2 16 2" xfId="22686" xr:uid="{00000000-0005-0000-0000-0000FB180000}"/>
    <cellStyle name="Calculation 4 2 17" xfId="22687" xr:uid="{00000000-0005-0000-0000-0000FC180000}"/>
    <cellStyle name="Calculation 4 2 17 2" xfId="22688" xr:uid="{00000000-0005-0000-0000-0000FD180000}"/>
    <cellStyle name="Calculation 4 2 18" xfId="22689" xr:uid="{00000000-0005-0000-0000-0000FE180000}"/>
    <cellStyle name="Calculation 4 2 19" xfId="22672" xr:uid="{00000000-0005-0000-0000-0000FF180000}"/>
    <cellStyle name="Calculation 4 2 2" xfId="22690" xr:uid="{00000000-0005-0000-0000-000000190000}"/>
    <cellStyle name="Calculation 4 2 2 10" xfId="22691" xr:uid="{00000000-0005-0000-0000-000001190000}"/>
    <cellStyle name="Calculation 4 2 2 10 2" xfId="22692" xr:uid="{00000000-0005-0000-0000-000002190000}"/>
    <cellStyle name="Calculation 4 2 2 11" xfId="22693" xr:uid="{00000000-0005-0000-0000-000003190000}"/>
    <cellStyle name="Calculation 4 2 2 11 2" xfId="22694" xr:uid="{00000000-0005-0000-0000-000004190000}"/>
    <cellStyle name="Calculation 4 2 2 12" xfId="22695" xr:uid="{00000000-0005-0000-0000-000005190000}"/>
    <cellStyle name="Calculation 4 2 2 12 2" xfId="22696" xr:uid="{00000000-0005-0000-0000-000006190000}"/>
    <cellStyle name="Calculation 4 2 2 13" xfId="22697" xr:uid="{00000000-0005-0000-0000-000007190000}"/>
    <cellStyle name="Calculation 4 2 2 13 2" xfId="22698" xr:uid="{00000000-0005-0000-0000-000008190000}"/>
    <cellStyle name="Calculation 4 2 2 14" xfId="22699" xr:uid="{00000000-0005-0000-0000-000009190000}"/>
    <cellStyle name="Calculation 4 2 2 14 2" xfId="22700" xr:uid="{00000000-0005-0000-0000-00000A190000}"/>
    <cellStyle name="Calculation 4 2 2 15" xfId="22701" xr:uid="{00000000-0005-0000-0000-00000B190000}"/>
    <cellStyle name="Calculation 4 2 2 15 2" xfId="22702" xr:uid="{00000000-0005-0000-0000-00000C190000}"/>
    <cellStyle name="Calculation 4 2 2 16" xfId="22703" xr:uid="{00000000-0005-0000-0000-00000D190000}"/>
    <cellStyle name="Calculation 4 2 2 2" xfId="22704" xr:uid="{00000000-0005-0000-0000-00000E190000}"/>
    <cellStyle name="Calculation 4 2 2 2 2" xfId="22705" xr:uid="{00000000-0005-0000-0000-00000F190000}"/>
    <cellStyle name="Calculation 4 2 2 3" xfId="22706" xr:uid="{00000000-0005-0000-0000-000010190000}"/>
    <cellStyle name="Calculation 4 2 2 3 2" xfId="22707" xr:uid="{00000000-0005-0000-0000-000011190000}"/>
    <cellStyle name="Calculation 4 2 2 4" xfId="22708" xr:uid="{00000000-0005-0000-0000-000012190000}"/>
    <cellStyle name="Calculation 4 2 2 4 2" xfId="22709" xr:uid="{00000000-0005-0000-0000-000013190000}"/>
    <cellStyle name="Calculation 4 2 2 5" xfId="22710" xr:uid="{00000000-0005-0000-0000-000014190000}"/>
    <cellStyle name="Calculation 4 2 2 5 2" xfId="22711" xr:uid="{00000000-0005-0000-0000-000015190000}"/>
    <cellStyle name="Calculation 4 2 2 6" xfId="22712" xr:uid="{00000000-0005-0000-0000-000016190000}"/>
    <cellStyle name="Calculation 4 2 2 6 2" xfId="22713" xr:uid="{00000000-0005-0000-0000-000017190000}"/>
    <cellStyle name="Calculation 4 2 2 7" xfId="22714" xr:uid="{00000000-0005-0000-0000-000018190000}"/>
    <cellStyle name="Calculation 4 2 2 7 2" xfId="22715" xr:uid="{00000000-0005-0000-0000-000019190000}"/>
    <cellStyle name="Calculation 4 2 2 8" xfId="22716" xr:uid="{00000000-0005-0000-0000-00001A190000}"/>
    <cellStyle name="Calculation 4 2 2 8 2" xfId="22717" xr:uid="{00000000-0005-0000-0000-00001B190000}"/>
    <cellStyle name="Calculation 4 2 2 9" xfId="22718" xr:uid="{00000000-0005-0000-0000-00001C190000}"/>
    <cellStyle name="Calculation 4 2 2 9 2" xfId="22719" xr:uid="{00000000-0005-0000-0000-00001D190000}"/>
    <cellStyle name="Calculation 4 2 3" xfId="22720" xr:uid="{00000000-0005-0000-0000-00001E190000}"/>
    <cellStyle name="Calculation 4 2 3 2" xfId="22721" xr:uid="{00000000-0005-0000-0000-00001F190000}"/>
    <cellStyle name="Calculation 4 2 4" xfId="22722" xr:uid="{00000000-0005-0000-0000-000020190000}"/>
    <cellStyle name="Calculation 4 2 4 2" xfId="22723" xr:uid="{00000000-0005-0000-0000-000021190000}"/>
    <cellStyle name="Calculation 4 2 5" xfId="22724" xr:uid="{00000000-0005-0000-0000-000022190000}"/>
    <cellStyle name="Calculation 4 2 5 2" xfId="22725" xr:uid="{00000000-0005-0000-0000-000023190000}"/>
    <cellStyle name="Calculation 4 2 6" xfId="22726" xr:uid="{00000000-0005-0000-0000-000024190000}"/>
    <cellStyle name="Calculation 4 2 6 2" xfId="22727" xr:uid="{00000000-0005-0000-0000-000025190000}"/>
    <cellStyle name="Calculation 4 2 7" xfId="22728" xr:uid="{00000000-0005-0000-0000-000026190000}"/>
    <cellStyle name="Calculation 4 2 7 2" xfId="22729" xr:uid="{00000000-0005-0000-0000-000027190000}"/>
    <cellStyle name="Calculation 4 2 8" xfId="22730" xr:uid="{00000000-0005-0000-0000-000028190000}"/>
    <cellStyle name="Calculation 4 2 8 2" xfId="22731" xr:uid="{00000000-0005-0000-0000-000029190000}"/>
    <cellStyle name="Calculation 4 2 9" xfId="22732" xr:uid="{00000000-0005-0000-0000-00002A190000}"/>
    <cellStyle name="Calculation 4 2 9 2" xfId="22733" xr:uid="{00000000-0005-0000-0000-00002B190000}"/>
    <cellStyle name="Calculation 4 20" xfId="22734" xr:uid="{00000000-0005-0000-0000-00002C190000}"/>
    <cellStyle name="Calculation 4 20 2" xfId="22735" xr:uid="{00000000-0005-0000-0000-00002D190000}"/>
    <cellStyle name="Calculation 4 21" xfId="22736" xr:uid="{00000000-0005-0000-0000-00002E190000}"/>
    <cellStyle name="Calculation 4 22" xfId="22651" xr:uid="{00000000-0005-0000-0000-00002F190000}"/>
    <cellStyle name="Calculation 4 3" xfId="15322" xr:uid="{00000000-0005-0000-0000-000030190000}"/>
    <cellStyle name="Calculation 4 3 10" xfId="22738" xr:uid="{00000000-0005-0000-0000-000031190000}"/>
    <cellStyle name="Calculation 4 3 10 2" xfId="22739" xr:uid="{00000000-0005-0000-0000-000032190000}"/>
    <cellStyle name="Calculation 4 3 11" xfId="22740" xr:uid="{00000000-0005-0000-0000-000033190000}"/>
    <cellStyle name="Calculation 4 3 11 2" xfId="22741" xr:uid="{00000000-0005-0000-0000-000034190000}"/>
    <cellStyle name="Calculation 4 3 12" xfId="22742" xr:uid="{00000000-0005-0000-0000-000035190000}"/>
    <cellStyle name="Calculation 4 3 12 2" xfId="22743" xr:uid="{00000000-0005-0000-0000-000036190000}"/>
    <cellStyle name="Calculation 4 3 13" xfId="22744" xr:uid="{00000000-0005-0000-0000-000037190000}"/>
    <cellStyle name="Calculation 4 3 13 2" xfId="22745" xr:uid="{00000000-0005-0000-0000-000038190000}"/>
    <cellStyle name="Calculation 4 3 14" xfId="22746" xr:uid="{00000000-0005-0000-0000-000039190000}"/>
    <cellStyle name="Calculation 4 3 14 2" xfId="22747" xr:uid="{00000000-0005-0000-0000-00003A190000}"/>
    <cellStyle name="Calculation 4 3 15" xfId="22748" xr:uid="{00000000-0005-0000-0000-00003B190000}"/>
    <cellStyle name="Calculation 4 3 15 2" xfId="22749" xr:uid="{00000000-0005-0000-0000-00003C190000}"/>
    <cellStyle name="Calculation 4 3 16" xfId="22750" xr:uid="{00000000-0005-0000-0000-00003D190000}"/>
    <cellStyle name="Calculation 4 3 17" xfId="22737" xr:uid="{00000000-0005-0000-0000-00003E190000}"/>
    <cellStyle name="Calculation 4 3 2" xfId="22751" xr:uid="{00000000-0005-0000-0000-00003F190000}"/>
    <cellStyle name="Calculation 4 3 2 2" xfId="22752" xr:uid="{00000000-0005-0000-0000-000040190000}"/>
    <cellStyle name="Calculation 4 3 3" xfId="22753" xr:uid="{00000000-0005-0000-0000-000041190000}"/>
    <cellStyle name="Calculation 4 3 3 2" xfId="22754" xr:uid="{00000000-0005-0000-0000-000042190000}"/>
    <cellStyle name="Calculation 4 3 4" xfId="22755" xr:uid="{00000000-0005-0000-0000-000043190000}"/>
    <cellStyle name="Calculation 4 3 4 2" xfId="22756" xr:uid="{00000000-0005-0000-0000-000044190000}"/>
    <cellStyle name="Calculation 4 3 5" xfId="22757" xr:uid="{00000000-0005-0000-0000-000045190000}"/>
    <cellStyle name="Calculation 4 3 5 2" xfId="22758" xr:uid="{00000000-0005-0000-0000-000046190000}"/>
    <cellStyle name="Calculation 4 3 6" xfId="22759" xr:uid="{00000000-0005-0000-0000-000047190000}"/>
    <cellStyle name="Calculation 4 3 6 2" xfId="22760" xr:uid="{00000000-0005-0000-0000-000048190000}"/>
    <cellStyle name="Calculation 4 3 7" xfId="22761" xr:uid="{00000000-0005-0000-0000-000049190000}"/>
    <cellStyle name="Calculation 4 3 7 2" xfId="22762" xr:uid="{00000000-0005-0000-0000-00004A190000}"/>
    <cellStyle name="Calculation 4 3 8" xfId="22763" xr:uid="{00000000-0005-0000-0000-00004B190000}"/>
    <cellStyle name="Calculation 4 3 8 2" xfId="22764" xr:uid="{00000000-0005-0000-0000-00004C190000}"/>
    <cellStyle name="Calculation 4 3 9" xfId="22765" xr:uid="{00000000-0005-0000-0000-00004D190000}"/>
    <cellStyle name="Calculation 4 3 9 2" xfId="22766" xr:uid="{00000000-0005-0000-0000-00004E190000}"/>
    <cellStyle name="Calculation 4 4" xfId="15189" xr:uid="{00000000-0005-0000-0000-00004F190000}"/>
    <cellStyle name="Calculation 4 4 2" xfId="22768" xr:uid="{00000000-0005-0000-0000-000050190000}"/>
    <cellStyle name="Calculation 4 4 3" xfId="22767" xr:uid="{00000000-0005-0000-0000-000051190000}"/>
    <cellStyle name="Calculation 4 5" xfId="15342" xr:uid="{00000000-0005-0000-0000-000052190000}"/>
    <cellStyle name="Calculation 4 5 2" xfId="22770" xr:uid="{00000000-0005-0000-0000-000053190000}"/>
    <cellStyle name="Calculation 4 5 3" xfId="22769" xr:uid="{00000000-0005-0000-0000-000054190000}"/>
    <cellStyle name="Calculation 4 6" xfId="18092" xr:uid="{00000000-0005-0000-0000-000055190000}"/>
    <cellStyle name="Calculation 4 6 2" xfId="22772" xr:uid="{00000000-0005-0000-0000-000056190000}"/>
    <cellStyle name="Calculation 4 6 3" xfId="22771" xr:uid="{00000000-0005-0000-0000-000057190000}"/>
    <cellStyle name="Calculation 4 7" xfId="17966" xr:uid="{00000000-0005-0000-0000-000058190000}"/>
    <cellStyle name="Calculation 4 7 2" xfId="22774" xr:uid="{00000000-0005-0000-0000-000059190000}"/>
    <cellStyle name="Calculation 4 7 3" xfId="22773" xr:uid="{00000000-0005-0000-0000-00005A190000}"/>
    <cellStyle name="Calculation 4 8" xfId="19601" xr:uid="{00000000-0005-0000-0000-00005B190000}"/>
    <cellStyle name="Calculation 4 8 2" xfId="22776" xr:uid="{00000000-0005-0000-0000-00005C190000}"/>
    <cellStyle name="Calculation 4 8 3" xfId="22775" xr:uid="{00000000-0005-0000-0000-00005D190000}"/>
    <cellStyle name="Calculation 4 9" xfId="22777" xr:uid="{00000000-0005-0000-0000-00005E190000}"/>
    <cellStyle name="Calculation 4 9 2" xfId="22778" xr:uid="{00000000-0005-0000-0000-00005F190000}"/>
    <cellStyle name="Calculation 4_Income Statement " xfId="22779" xr:uid="{00000000-0005-0000-0000-000060190000}"/>
    <cellStyle name="Calculation 5" xfId="2736" xr:uid="{00000000-0005-0000-0000-000061190000}"/>
    <cellStyle name="Calculation 5 10" xfId="22781" xr:uid="{00000000-0005-0000-0000-000062190000}"/>
    <cellStyle name="Calculation 5 10 2" xfId="22782" xr:uid="{00000000-0005-0000-0000-000063190000}"/>
    <cellStyle name="Calculation 5 11" xfId="22783" xr:uid="{00000000-0005-0000-0000-000064190000}"/>
    <cellStyle name="Calculation 5 11 2" xfId="22784" xr:uid="{00000000-0005-0000-0000-000065190000}"/>
    <cellStyle name="Calculation 5 12" xfId="22785" xr:uid="{00000000-0005-0000-0000-000066190000}"/>
    <cellStyle name="Calculation 5 12 2" xfId="22786" xr:uid="{00000000-0005-0000-0000-000067190000}"/>
    <cellStyle name="Calculation 5 13" xfId="22787" xr:uid="{00000000-0005-0000-0000-000068190000}"/>
    <cellStyle name="Calculation 5 13 2" xfId="22788" xr:uid="{00000000-0005-0000-0000-000069190000}"/>
    <cellStyle name="Calculation 5 14" xfId="22789" xr:uid="{00000000-0005-0000-0000-00006A190000}"/>
    <cellStyle name="Calculation 5 14 2" xfId="22790" xr:uid="{00000000-0005-0000-0000-00006B190000}"/>
    <cellStyle name="Calculation 5 15" xfId="22791" xr:uid="{00000000-0005-0000-0000-00006C190000}"/>
    <cellStyle name="Calculation 5 15 2" xfId="22792" xr:uid="{00000000-0005-0000-0000-00006D190000}"/>
    <cellStyle name="Calculation 5 16" xfId="22793" xr:uid="{00000000-0005-0000-0000-00006E190000}"/>
    <cellStyle name="Calculation 5 16 2" xfId="22794" xr:uid="{00000000-0005-0000-0000-00006F190000}"/>
    <cellStyle name="Calculation 5 17" xfId="22795" xr:uid="{00000000-0005-0000-0000-000070190000}"/>
    <cellStyle name="Calculation 5 17 2" xfId="22796" xr:uid="{00000000-0005-0000-0000-000071190000}"/>
    <cellStyle name="Calculation 5 18" xfId="22797" xr:uid="{00000000-0005-0000-0000-000072190000}"/>
    <cellStyle name="Calculation 5 18 2" xfId="22798" xr:uid="{00000000-0005-0000-0000-000073190000}"/>
    <cellStyle name="Calculation 5 19" xfId="22799" xr:uid="{00000000-0005-0000-0000-000074190000}"/>
    <cellStyle name="Calculation 5 19 2" xfId="22800" xr:uid="{00000000-0005-0000-0000-000075190000}"/>
    <cellStyle name="Calculation 5 2" xfId="2737" xr:uid="{00000000-0005-0000-0000-000076190000}"/>
    <cellStyle name="Calculation 5 2 10" xfId="22802" xr:uid="{00000000-0005-0000-0000-000077190000}"/>
    <cellStyle name="Calculation 5 2 10 2" xfId="22803" xr:uid="{00000000-0005-0000-0000-000078190000}"/>
    <cellStyle name="Calculation 5 2 11" xfId="22804" xr:uid="{00000000-0005-0000-0000-000079190000}"/>
    <cellStyle name="Calculation 5 2 11 2" xfId="22805" xr:uid="{00000000-0005-0000-0000-00007A190000}"/>
    <cellStyle name="Calculation 5 2 12" xfId="22806" xr:uid="{00000000-0005-0000-0000-00007B190000}"/>
    <cellStyle name="Calculation 5 2 12 2" xfId="22807" xr:uid="{00000000-0005-0000-0000-00007C190000}"/>
    <cellStyle name="Calculation 5 2 13" xfId="22808" xr:uid="{00000000-0005-0000-0000-00007D190000}"/>
    <cellStyle name="Calculation 5 2 13 2" xfId="22809" xr:uid="{00000000-0005-0000-0000-00007E190000}"/>
    <cellStyle name="Calculation 5 2 14" xfId="22810" xr:uid="{00000000-0005-0000-0000-00007F190000}"/>
    <cellStyle name="Calculation 5 2 14 2" xfId="22811" xr:uid="{00000000-0005-0000-0000-000080190000}"/>
    <cellStyle name="Calculation 5 2 15" xfId="22812" xr:uid="{00000000-0005-0000-0000-000081190000}"/>
    <cellStyle name="Calculation 5 2 15 2" xfId="22813" xr:uid="{00000000-0005-0000-0000-000082190000}"/>
    <cellStyle name="Calculation 5 2 16" xfId="22814" xr:uid="{00000000-0005-0000-0000-000083190000}"/>
    <cellStyle name="Calculation 5 2 16 2" xfId="22815" xr:uid="{00000000-0005-0000-0000-000084190000}"/>
    <cellStyle name="Calculation 5 2 17" xfId="22816" xr:uid="{00000000-0005-0000-0000-000085190000}"/>
    <cellStyle name="Calculation 5 2 17 2" xfId="22817" xr:uid="{00000000-0005-0000-0000-000086190000}"/>
    <cellStyle name="Calculation 5 2 18" xfId="22818" xr:uid="{00000000-0005-0000-0000-000087190000}"/>
    <cellStyle name="Calculation 5 2 19" xfId="22801" xr:uid="{00000000-0005-0000-0000-000088190000}"/>
    <cellStyle name="Calculation 5 2 2" xfId="22819" xr:uid="{00000000-0005-0000-0000-000089190000}"/>
    <cellStyle name="Calculation 5 2 2 10" xfId="22820" xr:uid="{00000000-0005-0000-0000-00008A190000}"/>
    <cellStyle name="Calculation 5 2 2 10 2" xfId="22821" xr:uid="{00000000-0005-0000-0000-00008B190000}"/>
    <cellStyle name="Calculation 5 2 2 11" xfId="22822" xr:uid="{00000000-0005-0000-0000-00008C190000}"/>
    <cellStyle name="Calculation 5 2 2 11 2" xfId="22823" xr:uid="{00000000-0005-0000-0000-00008D190000}"/>
    <cellStyle name="Calculation 5 2 2 12" xfId="22824" xr:uid="{00000000-0005-0000-0000-00008E190000}"/>
    <cellStyle name="Calculation 5 2 2 12 2" xfId="22825" xr:uid="{00000000-0005-0000-0000-00008F190000}"/>
    <cellStyle name="Calculation 5 2 2 13" xfId="22826" xr:uid="{00000000-0005-0000-0000-000090190000}"/>
    <cellStyle name="Calculation 5 2 2 13 2" xfId="22827" xr:uid="{00000000-0005-0000-0000-000091190000}"/>
    <cellStyle name="Calculation 5 2 2 14" xfId="22828" xr:uid="{00000000-0005-0000-0000-000092190000}"/>
    <cellStyle name="Calculation 5 2 2 14 2" xfId="22829" xr:uid="{00000000-0005-0000-0000-000093190000}"/>
    <cellStyle name="Calculation 5 2 2 15" xfId="22830" xr:uid="{00000000-0005-0000-0000-000094190000}"/>
    <cellStyle name="Calculation 5 2 2 15 2" xfId="22831" xr:uid="{00000000-0005-0000-0000-000095190000}"/>
    <cellStyle name="Calculation 5 2 2 16" xfId="22832" xr:uid="{00000000-0005-0000-0000-000096190000}"/>
    <cellStyle name="Calculation 5 2 2 2" xfId="22833" xr:uid="{00000000-0005-0000-0000-000097190000}"/>
    <cellStyle name="Calculation 5 2 2 2 2" xfId="22834" xr:uid="{00000000-0005-0000-0000-000098190000}"/>
    <cellStyle name="Calculation 5 2 2 3" xfId="22835" xr:uid="{00000000-0005-0000-0000-000099190000}"/>
    <cellStyle name="Calculation 5 2 2 3 2" xfId="22836" xr:uid="{00000000-0005-0000-0000-00009A190000}"/>
    <cellStyle name="Calculation 5 2 2 4" xfId="22837" xr:uid="{00000000-0005-0000-0000-00009B190000}"/>
    <cellStyle name="Calculation 5 2 2 4 2" xfId="22838" xr:uid="{00000000-0005-0000-0000-00009C190000}"/>
    <cellStyle name="Calculation 5 2 2 5" xfId="22839" xr:uid="{00000000-0005-0000-0000-00009D190000}"/>
    <cellStyle name="Calculation 5 2 2 5 2" xfId="22840" xr:uid="{00000000-0005-0000-0000-00009E190000}"/>
    <cellStyle name="Calculation 5 2 2 6" xfId="22841" xr:uid="{00000000-0005-0000-0000-00009F190000}"/>
    <cellStyle name="Calculation 5 2 2 6 2" xfId="22842" xr:uid="{00000000-0005-0000-0000-0000A0190000}"/>
    <cellStyle name="Calculation 5 2 2 7" xfId="22843" xr:uid="{00000000-0005-0000-0000-0000A1190000}"/>
    <cellStyle name="Calculation 5 2 2 7 2" xfId="22844" xr:uid="{00000000-0005-0000-0000-0000A2190000}"/>
    <cellStyle name="Calculation 5 2 2 8" xfId="22845" xr:uid="{00000000-0005-0000-0000-0000A3190000}"/>
    <cellStyle name="Calculation 5 2 2 8 2" xfId="22846" xr:uid="{00000000-0005-0000-0000-0000A4190000}"/>
    <cellStyle name="Calculation 5 2 2 9" xfId="22847" xr:uid="{00000000-0005-0000-0000-0000A5190000}"/>
    <cellStyle name="Calculation 5 2 2 9 2" xfId="22848" xr:uid="{00000000-0005-0000-0000-0000A6190000}"/>
    <cellStyle name="Calculation 5 2 3" xfId="22849" xr:uid="{00000000-0005-0000-0000-0000A7190000}"/>
    <cellStyle name="Calculation 5 2 3 2" xfId="22850" xr:uid="{00000000-0005-0000-0000-0000A8190000}"/>
    <cellStyle name="Calculation 5 2 4" xfId="22851" xr:uid="{00000000-0005-0000-0000-0000A9190000}"/>
    <cellStyle name="Calculation 5 2 4 2" xfId="22852" xr:uid="{00000000-0005-0000-0000-0000AA190000}"/>
    <cellStyle name="Calculation 5 2 5" xfId="22853" xr:uid="{00000000-0005-0000-0000-0000AB190000}"/>
    <cellStyle name="Calculation 5 2 5 2" xfId="22854" xr:uid="{00000000-0005-0000-0000-0000AC190000}"/>
    <cellStyle name="Calculation 5 2 6" xfId="22855" xr:uid="{00000000-0005-0000-0000-0000AD190000}"/>
    <cellStyle name="Calculation 5 2 6 2" xfId="22856" xr:uid="{00000000-0005-0000-0000-0000AE190000}"/>
    <cellStyle name="Calculation 5 2 7" xfId="22857" xr:uid="{00000000-0005-0000-0000-0000AF190000}"/>
    <cellStyle name="Calculation 5 2 7 2" xfId="22858" xr:uid="{00000000-0005-0000-0000-0000B0190000}"/>
    <cellStyle name="Calculation 5 2 8" xfId="22859" xr:uid="{00000000-0005-0000-0000-0000B1190000}"/>
    <cellStyle name="Calculation 5 2 8 2" xfId="22860" xr:uid="{00000000-0005-0000-0000-0000B2190000}"/>
    <cellStyle name="Calculation 5 2 9" xfId="22861" xr:uid="{00000000-0005-0000-0000-0000B3190000}"/>
    <cellStyle name="Calculation 5 2 9 2" xfId="22862" xr:uid="{00000000-0005-0000-0000-0000B4190000}"/>
    <cellStyle name="Calculation 5 20" xfId="22863" xr:uid="{00000000-0005-0000-0000-0000B5190000}"/>
    <cellStyle name="Calculation 5 20 2" xfId="22864" xr:uid="{00000000-0005-0000-0000-0000B6190000}"/>
    <cellStyle name="Calculation 5 21" xfId="22865" xr:uid="{00000000-0005-0000-0000-0000B7190000}"/>
    <cellStyle name="Calculation 5 22" xfId="22780" xr:uid="{00000000-0005-0000-0000-0000B8190000}"/>
    <cellStyle name="Calculation 5 3" xfId="15170" xr:uid="{00000000-0005-0000-0000-0000B9190000}"/>
    <cellStyle name="Calculation 5 3 10" xfId="22867" xr:uid="{00000000-0005-0000-0000-0000BA190000}"/>
    <cellStyle name="Calculation 5 3 10 2" xfId="22868" xr:uid="{00000000-0005-0000-0000-0000BB190000}"/>
    <cellStyle name="Calculation 5 3 11" xfId="22869" xr:uid="{00000000-0005-0000-0000-0000BC190000}"/>
    <cellStyle name="Calculation 5 3 11 2" xfId="22870" xr:uid="{00000000-0005-0000-0000-0000BD190000}"/>
    <cellStyle name="Calculation 5 3 12" xfId="22871" xr:uid="{00000000-0005-0000-0000-0000BE190000}"/>
    <cellStyle name="Calculation 5 3 12 2" xfId="22872" xr:uid="{00000000-0005-0000-0000-0000BF190000}"/>
    <cellStyle name="Calculation 5 3 13" xfId="22873" xr:uid="{00000000-0005-0000-0000-0000C0190000}"/>
    <cellStyle name="Calculation 5 3 13 2" xfId="22874" xr:uid="{00000000-0005-0000-0000-0000C1190000}"/>
    <cellStyle name="Calculation 5 3 14" xfId="22875" xr:uid="{00000000-0005-0000-0000-0000C2190000}"/>
    <cellStyle name="Calculation 5 3 14 2" xfId="22876" xr:uid="{00000000-0005-0000-0000-0000C3190000}"/>
    <cellStyle name="Calculation 5 3 15" xfId="22877" xr:uid="{00000000-0005-0000-0000-0000C4190000}"/>
    <cellStyle name="Calculation 5 3 15 2" xfId="22878" xr:uid="{00000000-0005-0000-0000-0000C5190000}"/>
    <cellStyle name="Calculation 5 3 16" xfId="22879" xr:uid="{00000000-0005-0000-0000-0000C6190000}"/>
    <cellStyle name="Calculation 5 3 17" xfId="22866" xr:uid="{00000000-0005-0000-0000-0000C7190000}"/>
    <cellStyle name="Calculation 5 3 2" xfId="22880" xr:uid="{00000000-0005-0000-0000-0000C8190000}"/>
    <cellStyle name="Calculation 5 3 2 2" xfId="22881" xr:uid="{00000000-0005-0000-0000-0000C9190000}"/>
    <cellStyle name="Calculation 5 3 3" xfId="22882" xr:uid="{00000000-0005-0000-0000-0000CA190000}"/>
    <cellStyle name="Calculation 5 3 3 2" xfId="22883" xr:uid="{00000000-0005-0000-0000-0000CB190000}"/>
    <cellStyle name="Calculation 5 3 4" xfId="22884" xr:uid="{00000000-0005-0000-0000-0000CC190000}"/>
    <cellStyle name="Calculation 5 3 4 2" xfId="22885" xr:uid="{00000000-0005-0000-0000-0000CD190000}"/>
    <cellStyle name="Calculation 5 3 5" xfId="22886" xr:uid="{00000000-0005-0000-0000-0000CE190000}"/>
    <cellStyle name="Calculation 5 3 5 2" xfId="22887" xr:uid="{00000000-0005-0000-0000-0000CF190000}"/>
    <cellStyle name="Calculation 5 3 6" xfId="22888" xr:uid="{00000000-0005-0000-0000-0000D0190000}"/>
    <cellStyle name="Calculation 5 3 6 2" xfId="22889" xr:uid="{00000000-0005-0000-0000-0000D1190000}"/>
    <cellStyle name="Calculation 5 3 7" xfId="22890" xr:uid="{00000000-0005-0000-0000-0000D2190000}"/>
    <cellStyle name="Calculation 5 3 7 2" xfId="22891" xr:uid="{00000000-0005-0000-0000-0000D3190000}"/>
    <cellStyle name="Calculation 5 3 8" xfId="22892" xr:uid="{00000000-0005-0000-0000-0000D4190000}"/>
    <cellStyle name="Calculation 5 3 8 2" xfId="22893" xr:uid="{00000000-0005-0000-0000-0000D5190000}"/>
    <cellStyle name="Calculation 5 3 9" xfId="22894" xr:uid="{00000000-0005-0000-0000-0000D6190000}"/>
    <cellStyle name="Calculation 5 3 9 2" xfId="22895" xr:uid="{00000000-0005-0000-0000-0000D7190000}"/>
    <cellStyle name="Calculation 5 4" xfId="15321" xr:uid="{00000000-0005-0000-0000-0000D8190000}"/>
    <cellStyle name="Calculation 5 4 2" xfId="22897" xr:uid="{00000000-0005-0000-0000-0000D9190000}"/>
    <cellStyle name="Calculation 5 4 3" xfId="22896" xr:uid="{00000000-0005-0000-0000-0000DA190000}"/>
    <cellStyle name="Calculation 5 5" xfId="15190" xr:uid="{00000000-0005-0000-0000-0000DB190000}"/>
    <cellStyle name="Calculation 5 5 2" xfId="22899" xr:uid="{00000000-0005-0000-0000-0000DC190000}"/>
    <cellStyle name="Calculation 5 5 3" xfId="22898" xr:uid="{00000000-0005-0000-0000-0000DD190000}"/>
    <cellStyle name="Calculation 5 6" xfId="15341" xr:uid="{00000000-0005-0000-0000-0000DE190000}"/>
    <cellStyle name="Calculation 5 6 2" xfId="22901" xr:uid="{00000000-0005-0000-0000-0000DF190000}"/>
    <cellStyle name="Calculation 5 6 3" xfId="22900" xr:uid="{00000000-0005-0000-0000-0000E0190000}"/>
    <cellStyle name="Calculation 5 7" xfId="18093" xr:uid="{00000000-0005-0000-0000-0000E1190000}"/>
    <cellStyle name="Calculation 5 7 2" xfId="22903" xr:uid="{00000000-0005-0000-0000-0000E2190000}"/>
    <cellStyle name="Calculation 5 7 3" xfId="22902" xr:uid="{00000000-0005-0000-0000-0000E3190000}"/>
    <cellStyle name="Calculation 5 8" xfId="17965" xr:uid="{00000000-0005-0000-0000-0000E4190000}"/>
    <cellStyle name="Calculation 5 8 2" xfId="22905" xr:uid="{00000000-0005-0000-0000-0000E5190000}"/>
    <cellStyle name="Calculation 5 8 3" xfId="22904" xr:uid="{00000000-0005-0000-0000-0000E6190000}"/>
    <cellStyle name="Calculation 5 9" xfId="19602" xr:uid="{00000000-0005-0000-0000-0000E7190000}"/>
    <cellStyle name="Calculation 5 9 2" xfId="22907" xr:uid="{00000000-0005-0000-0000-0000E8190000}"/>
    <cellStyle name="Calculation 5 9 3" xfId="22906" xr:uid="{00000000-0005-0000-0000-0000E9190000}"/>
    <cellStyle name="Calculation 5_Income Statement " xfId="22908" xr:uid="{00000000-0005-0000-0000-0000EA190000}"/>
    <cellStyle name="Calculation 6" xfId="2738" xr:uid="{00000000-0005-0000-0000-0000EB190000}"/>
    <cellStyle name="Calculation 6 10" xfId="22909" xr:uid="{00000000-0005-0000-0000-0000EC190000}"/>
    <cellStyle name="Calculation 6 10 2" xfId="22910" xr:uid="{00000000-0005-0000-0000-0000ED190000}"/>
    <cellStyle name="Calculation 6 11" xfId="22911" xr:uid="{00000000-0005-0000-0000-0000EE190000}"/>
    <cellStyle name="Calculation 6 11 2" xfId="22912" xr:uid="{00000000-0005-0000-0000-0000EF190000}"/>
    <cellStyle name="Calculation 6 12" xfId="22913" xr:uid="{00000000-0005-0000-0000-0000F0190000}"/>
    <cellStyle name="Calculation 6 12 2" xfId="22914" xr:uid="{00000000-0005-0000-0000-0000F1190000}"/>
    <cellStyle name="Calculation 6 13" xfId="22915" xr:uid="{00000000-0005-0000-0000-0000F2190000}"/>
    <cellStyle name="Calculation 6 13 2" xfId="22916" xr:uid="{00000000-0005-0000-0000-0000F3190000}"/>
    <cellStyle name="Calculation 6 14" xfId="22917" xr:uid="{00000000-0005-0000-0000-0000F4190000}"/>
    <cellStyle name="Calculation 6 14 2" xfId="22918" xr:uid="{00000000-0005-0000-0000-0000F5190000}"/>
    <cellStyle name="Calculation 6 15" xfId="22919" xr:uid="{00000000-0005-0000-0000-0000F6190000}"/>
    <cellStyle name="Calculation 6 15 2" xfId="22920" xr:uid="{00000000-0005-0000-0000-0000F7190000}"/>
    <cellStyle name="Calculation 6 16" xfId="22921" xr:uid="{00000000-0005-0000-0000-0000F8190000}"/>
    <cellStyle name="Calculation 6 16 2" xfId="22922" xr:uid="{00000000-0005-0000-0000-0000F9190000}"/>
    <cellStyle name="Calculation 6 17" xfId="22923" xr:uid="{00000000-0005-0000-0000-0000FA190000}"/>
    <cellStyle name="Calculation 6 17 2" xfId="22924" xr:uid="{00000000-0005-0000-0000-0000FB190000}"/>
    <cellStyle name="Calculation 6 18" xfId="22925" xr:uid="{00000000-0005-0000-0000-0000FC190000}"/>
    <cellStyle name="Calculation 6 18 2" xfId="22926" xr:uid="{00000000-0005-0000-0000-0000FD190000}"/>
    <cellStyle name="Calculation 6 19" xfId="22927" xr:uid="{00000000-0005-0000-0000-0000FE190000}"/>
    <cellStyle name="Calculation 6 19 2" xfId="22928" xr:uid="{00000000-0005-0000-0000-0000FF190000}"/>
    <cellStyle name="Calculation 6 2" xfId="15171" xr:uid="{00000000-0005-0000-0000-0000001A0000}"/>
    <cellStyle name="Calculation 6 2 10" xfId="22930" xr:uid="{00000000-0005-0000-0000-0000011A0000}"/>
    <cellStyle name="Calculation 6 2 10 2" xfId="22931" xr:uid="{00000000-0005-0000-0000-0000021A0000}"/>
    <cellStyle name="Calculation 6 2 11" xfId="22932" xr:uid="{00000000-0005-0000-0000-0000031A0000}"/>
    <cellStyle name="Calculation 6 2 11 2" xfId="22933" xr:uid="{00000000-0005-0000-0000-0000041A0000}"/>
    <cellStyle name="Calculation 6 2 12" xfId="22934" xr:uid="{00000000-0005-0000-0000-0000051A0000}"/>
    <cellStyle name="Calculation 6 2 12 2" xfId="22935" xr:uid="{00000000-0005-0000-0000-0000061A0000}"/>
    <cellStyle name="Calculation 6 2 13" xfId="22936" xr:uid="{00000000-0005-0000-0000-0000071A0000}"/>
    <cellStyle name="Calculation 6 2 13 2" xfId="22937" xr:uid="{00000000-0005-0000-0000-0000081A0000}"/>
    <cellStyle name="Calculation 6 2 14" xfId="22938" xr:uid="{00000000-0005-0000-0000-0000091A0000}"/>
    <cellStyle name="Calculation 6 2 14 2" xfId="22939" xr:uid="{00000000-0005-0000-0000-00000A1A0000}"/>
    <cellStyle name="Calculation 6 2 15" xfId="22940" xr:uid="{00000000-0005-0000-0000-00000B1A0000}"/>
    <cellStyle name="Calculation 6 2 15 2" xfId="22941" xr:uid="{00000000-0005-0000-0000-00000C1A0000}"/>
    <cellStyle name="Calculation 6 2 16" xfId="22942" xr:uid="{00000000-0005-0000-0000-00000D1A0000}"/>
    <cellStyle name="Calculation 6 2 16 2" xfId="22943" xr:uid="{00000000-0005-0000-0000-00000E1A0000}"/>
    <cellStyle name="Calculation 6 2 17" xfId="22944" xr:uid="{00000000-0005-0000-0000-00000F1A0000}"/>
    <cellStyle name="Calculation 6 2 17 2" xfId="22945" xr:uid="{00000000-0005-0000-0000-0000101A0000}"/>
    <cellStyle name="Calculation 6 2 18" xfId="22946" xr:uid="{00000000-0005-0000-0000-0000111A0000}"/>
    <cellStyle name="Calculation 6 2 19" xfId="22929" xr:uid="{00000000-0005-0000-0000-0000121A0000}"/>
    <cellStyle name="Calculation 6 2 2" xfId="22947" xr:uid="{00000000-0005-0000-0000-0000131A0000}"/>
    <cellStyle name="Calculation 6 2 2 10" xfId="22948" xr:uid="{00000000-0005-0000-0000-0000141A0000}"/>
    <cellStyle name="Calculation 6 2 2 10 2" xfId="22949" xr:uid="{00000000-0005-0000-0000-0000151A0000}"/>
    <cellStyle name="Calculation 6 2 2 11" xfId="22950" xr:uid="{00000000-0005-0000-0000-0000161A0000}"/>
    <cellStyle name="Calculation 6 2 2 11 2" xfId="22951" xr:uid="{00000000-0005-0000-0000-0000171A0000}"/>
    <cellStyle name="Calculation 6 2 2 12" xfId="22952" xr:uid="{00000000-0005-0000-0000-0000181A0000}"/>
    <cellStyle name="Calculation 6 2 2 12 2" xfId="22953" xr:uid="{00000000-0005-0000-0000-0000191A0000}"/>
    <cellStyle name="Calculation 6 2 2 13" xfId="22954" xr:uid="{00000000-0005-0000-0000-00001A1A0000}"/>
    <cellStyle name="Calculation 6 2 2 13 2" xfId="22955" xr:uid="{00000000-0005-0000-0000-00001B1A0000}"/>
    <cellStyle name="Calculation 6 2 2 14" xfId="22956" xr:uid="{00000000-0005-0000-0000-00001C1A0000}"/>
    <cellStyle name="Calculation 6 2 2 14 2" xfId="22957" xr:uid="{00000000-0005-0000-0000-00001D1A0000}"/>
    <cellStyle name="Calculation 6 2 2 15" xfId="22958" xr:uid="{00000000-0005-0000-0000-00001E1A0000}"/>
    <cellStyle name="Calculation 6 2 2 15 2" xfId="22959" xr:uid="{00000000-0005-0000-0000-00001F1A0000}"/>
    <cellStyle name="Calculation 6 2 2 16" xfId="22960" xr:uid="{00000000-0005-0000-0000-0000201A0000}"/>
    <cellStyle name="Calculation 6 2 2 2" xfId="22961" xr:uid="{00000000-0005-0000-0000-0000211A0000}"/>
    <cellStyle name="Calculation 6 2 2 2 2" xfId="22962" xr:uid="{00000000-0005-0000-0000-0000221A0000}"/>
    <cellStyle name="Calculation 6 2 2 3" xfId="22963" xr:uid="{00000000-0005-0000-0000-0000231A0000}"/>
    <cellStyle name="Calculation 6 2 2 3 2" xfId="22964" xr:uid="{00000000-0005-0000-0000-0000241A0000}"/>
    <cellStyle name="Calculation 6 2 2 4" xfId="22965" xr:uid="{00000000-0005-0000-0000-0000251A0000}"/>
    <cellStyle name="Calculation 6 2 2 4 2" xfId="22966" xr:uid="{00000000-0005-0000-0000-0000261A0000}"/>
    <cellStyle name="Calculation 6 2 2 5" xfId="22967" xr:uid="{00000000-0005-0000-0000-0000271A0000}"/>
    <cellStyle name="Calculation 6 2 2 5 2" xfId="22968" xr:uid="{00000000-0005-0000-0000-0000281A0000}"/>
    <cellStyle name="Calculation 6 2 2 6" xfId="22969" xr:uid="{00000000-0005-0000-0000-0000291A0000}"/>
    <cellStyle name="Calculation 6 2 2 6 2" xfId="22970" xr:uid="{00000000-0005-0000-0000-00002A1A0000}"/>
    <cellStyle name="Calculation 6 2 2 7" xfId="22971" xr:uid="{00000000-0005-0000-0000-00002B1A0000}"/>
    <cellStyle name="Calculation 6 2 2 7 2" xfId="22972" xr:uid="{00000000-0005-0000-0000-00002C1A0000}"/>
    <cellStyle name="Calculation 6 2 2 8" xfId="22973" xr:uid="{00000000-0005-0000-0000-00002D1A0000}"/>
    <cellStyle name="Calculation 6 2 2 8 2" xfId="22974" xr:uid="{00000000-0005-0000-0000-00002E1A0000}"/>
    <cellStyle name="Calculation 6 2 2 9" xfId="22975" xr:uid="{00000000-0005-0000-0000-00002F1A0000}"/>
    <cellStyle name="Calculation 6 2 2 9 2" xfId="22976" xr:uid="{00000000-0005-0000-0000-0000301A0000}"/>
    <cellStyle name="Calculation 6 2 3" xfId="22977" xr:uid="{00000000-0005-0000-0000-0000311A0000}"/>
    <cellStyle name="Calculation 6 2 3 2" xfId="22978" xr:uid="{00000000-0005-0000-0000-0000321A0000}"/>
    <cellStyle name="Calculation 6 2 4" xfId="22979" xr:uid="{00000000-0005-0000-0000-0000331A0000}"/>
    <cellStyle name="Calculation 6 2 4 2" xfId="22980" xr:uid="{00000000-0005-0000-0000-0000341A0000}"/>
    <cellStyle name="Calculation 6 2 5" xfId="22981" xr:uid="{00000000-0005-0000-0000-0000351A0000}"/>
    <cellStyle name="Calculation 6 2 5 2" xfId="22982" xr:uid="{00000000-0005-0000-0000-0000361A0000}"/>
    <cellStyle name="Calculation 6 2 6" xfId="22983" xr:uid="{00000000-0005-0000-0000-0000371A0000}"/>
    <cellStyle name="Calculation 6 2 6 2" xfId="22984" xr:uid="{00000000-0005-0000-0000-0000381A0000}"/>
    <cellStyle name="Calculation 6 2 7" xfId="22985" xr:uid="{00000000-0005-0000-0000-0000391A0000}"/>
    <cellStyle name="Calculation 6 2 7 2" xfId="22986" xr:uid="{00000000-0005-0000-0000-00003A1A0000}"/>
    <cellStyle name="Calculation 6 2 8" xfId="22987" xr:uid="{00000000-0005-0000-0000-00003B1A0000}"/>
    <cellStyle name="Calculation 6 2 8 2" xfId="22988" xr:uid="{00000000-0005-0000-0000-00003C1A0000}"/>
    <cellStyle name="Calculation 6 2 9" xfId="22989" xr:uid="{00000000-0005-0000-0000-00003D1A0000}"/>
    <cellStyle name="Calculation 6 2 9 2" xfId="22990" xr:uid="{00000000-0005-0000-0000-00003E1A0000}"/>
    <cellStyle name="Calculation 6 20" xfId="22991" xr:uid="{00000000-0005-0000-0000-00003F1A0000}"/>
    <cellStyle name="Calculation 6 20 2" xfId="22992" xr:uid="{00000000-0005-0000-0000-0000401A0000}"/>
    <cellStyle name="Calculation 6 21" xfId="22993" xr:uid="{00000000-0005-0000-0000-0000411A0000}"/>
    <cellStyle name="Calculation 6 3" xfId="15320" xr:uid="{00000000-0005-0000-0000-0000421A0000}"/>
    <cellStyle name="Calculation 6 3 10" xfId="22995" xr:uid="{00000000-0005-0000-0000-0000431A0000}"/>
    <cellStyle name="Calculation 6 3 10 2" xfId="22996" xr:uid="{00000000-0005-0000-0000-0000441A0000}"/>
    <cellStyle name="Calculation 6 3 11" xfId="22997" xr:uid="{00000000-0005-0000-0000-0000451A0000}"/>
    <cellStyle name="Calculation 6 3 11 2" xfId="22998" xr:uid="{00000000-0005-0000-0000-0000461A0000}"/>
    <cellStyle name="Calculation 6 3 12" xfId="22999" xr:uid="{00000000-0005-0000-0000-0000471A0000}"/>
    <cellStyle name="Calculation 6 3 12 2" xfId="23000" xr:uid="{00000000-0005-0000-0000-0000481A0000}"/>
    <cellStyle name="Calculation 6 3 13" xfId="23001" xr:uid="{00000000-0005-0000-0000-0000491A0000}"/>
    <cellStyle name="Calculation 6 3 13 2" xfId="23002" xr:uid="{00000000-0005-0000-0000-00004A1A0000}"/>
    <cellStyle name="Calculation 6 3 14" xfId="23003" xr:uid="{00000000-0005-0000-0000-00004B1A0000}"/>
    <cellStyle name="Calculation 6 3 14 2" xfId="23004" xr:uid="{00000000-0005-0000-0000-00004C1A0000}"/>
    <cellStyle name="Calculation 6 3 15" xfId="23005" xr:uid="{00000000-0005-0000-0000-00004D1A0000}"/>
    <cellStyle name="Calculation 6 3 15 2" xfId="23006" xr:uid="{00000000-0005-0000-0000-00004E1A0000}"/>
    <cellStyle name="Calculation 6 3 16" xfId="23007" xr:uid="{00000000-0005-0000-0000-00004F1A0000}"/>
    <cellStyle name="Calculation 6 3 17" xfId="22994" xr:uid="{00000000-0005-0000-0000-0000501A0000}"/>
    <cellStyle name="Calculation 6 3 2" xfId="23008" xr:uid="{00000000-0005-0000-0000-0000511A0000}"/>
    <cellStyle name="Calculation 6 3 2 2" xfId="23009" xr:uid="{00000000-0005-0000-0000-0000521A0000}"/>
    <cellStyle name="Calculation 6 3 3" xfId="23010" xr:uid="{00000000-0005-0000-0000-0000531A0000}"/>
    <cellStyle name="Calculation 6 3 3 2" xfId="23011" xr:uid="{00000000-0005-0000-0000-0000541A0000}"/>
    <cellStyle name="Calculation 6 3 4" xfId="23012" xr:uid="{00000000-0005-0000-0000-0000551A0000}"/>
    <cellStyle name="Calculation 6 3 4 2" xfId="23013" xr:uid="{00000000-0005-0000-0000-0000561A0000}"/>
    <cellStyle name="Calculation 6 3 5" xfId="23014" xr:uid="{00000000-0005-0000-0000-0000571A0000}"/>
    <cellStyle name="Calculation 6 3 5 2" xfId="23015" xr:uid="{00000000-0005-0000-0000-0000581A0000}"/>
    <cellStyle name="Calculation 6 3 6" xfId="23016" xr:uid="{00000000-0005-0000-0000-0000591A0000}"/>
    <cellStyle name="Calculation 6 3 6 2" xfId="23017" xr:uid="{00000000-0005-0000-0000-00005A1A0000}"/>
    <cellStyle name="Calculation 6 3 7" xfId="23018" xr:uid="{00000000-0005-0000-0000-00005B1A0000}"/>
    <cellStyle name="Calculation 6 3 7 2" xfId="23019" xr:uid="{00000000-0005-0000-0000-00005C1A0000}"/>
    <cellStyle name="Calculation 6 3 8" xfId="23020" xr:uid="{00000000-0005-0000-0000-00005D1A0000}"/>
    <cellStyle name="Calculation 6 3 8 2" xfId="23021" xr:uid="{00000000-0005-0000-0000-00005E1A0000}"/>
    <cellStyle name="Calculation 6 3 9" xfId="23022" xr:uid="{00000000-0005-0000-0000-00005F1A0000}"/>
    <cellStyle name="Calculation 6 3 9 2" xfId="23023" xr:uid="{00000000-0005-0000-0000-0000601A0000}"/>
    <cellStyle name="Calculation 6 4" xfId="15191" xr:uid="{00000000-0005-0000-0000-0000611A0000}"/>
    <cellStyle name="Calculation 6 4 2" xfId="23025" xr:uid="{00000000-0005-0000-0000-0000621A0000}"/>
    <cellStyle name="Calculation 6 4 3" xfId="23024" xr:uid="{00000000-0005-0000-0000-0000631A0000}"/>
    <cellStyle name="Calculation 6 5" xfId="15340" xr:uid="{00000000-0005-0000-0000-0000641A0000}"/>
    <cellStyle name="Calculation 6 5 2" xfId="23027" xr:uid="{00000000-0005-0000-0000-0000651A0000}"/>
    <cellStyle name="Calculation 6 5 3" xfId="23026" xr:uid="{00000000-0005-0000-0000-0000661A0000}"/>
    <cellStyle name="Calculation 6 6" xfId="18094" xr:uid="{00000000-0005-0000-0000-0000671A0000}"/>
    <cellStyle name="Calculation 6 6 2" xfId="23029" xr:uid="{00000000-0005-0000-0000-0000681A0000}"/>
    <cellStyle name="Calculation 6 6 3" xfId="23028" xr:uid="{00000000-0005-0000-0000-0000691A0000}"/>
    <cellStyle name="Calculation 6 7" xfId="23030" xr:uid="{00000000-0005-0000-0000-00006A1A0000}"/>
    <cellStyle name="Calculation 6 7 2" xfId="23031" xr:uid="{00000000-0005-0000-0000-00006B1A0000}"/>
    <cellStyle name="Calculation 6 8" xfId="23032" xr:uid="{00000000-0005-0000-0000-00006C1A0000}"/>
    <cellStyle name="Calculation 6 8 2" xfId="23033" xr:uid="{00000000-0005-0000-0000-00006D1A0000}"/>
    <cellStyle name="Calculation 6 9" xfId="23034" xr:uid="{00000000-0005-0000-0000-00006E1A0000}"/>
    <cellStyle name="Calculation 6 9 2" xfId="23035" xr:uid="{00000000-0005-0000-0000-00006F1A0000}"/>
    <cellStyle name="Calculation 6_Income Statement " xfId="23036" xr:uid="{00000000-0005-0000-0000-0000701A0000}"/>
    <cellStyle name="Calculation 7" xfId="18095" xr:uid="{00000000-0005-0000-0000-0000711A0000}"/>
    <cellStyle name="Calculation 7 10" xfId="23038" xr:uid="{00000000-0005-0000-0000-0000721A0000}"/>
    <cellStyle name="Calculation 7 10 2" xfId="23039" xr:uid="{00000000-0005-0000-0000-0000731A0000}"/>
    <cellStyle name="Calculation 7 11" xfId="23040" xr:uid="{00000000-0005-0000-0000-0000741A0000}"/>
    <cellStyle name="Calculation 7 11 2" xfId="23041" xr:uid="{00000000-0005-0000-0000-0000751A0000}"/>
    <cellStyle name="Calculation 7 12" xfId="23042" xr:uid="{00000000-0005-0000-0000-0000761A0000}"/>
    <cellStyle name="Calculation 7 12 2" xfId="23043" xr:uid="{00000000-0005-0000-0000-0000771A0000}"/>
    <cellStyle name="Calculation 7 13" xfId="23044" xr:uid="{00000000-0005-0000-0000-0000781A0000}"/>
    <cellStyle name="Calculation 7 13 2" xfId="23045" xr:uid="{00000000-0005-0000-0000-0000791A0000}"/>
    <cellStyle name="Calculation 7 14" xfId="23046" xr:uid="{00000000-0005-0000-0000-00007A1A0000}"/>
    <cellStyle name="Calculation 7 14 2" xfId="23047" xr:uid="{00000000-0005-0000-0000-00007B1A0000}"/>
    <cellStyle name="Calculation 7 15" xfId="23048" xr:uid="{00000000-0005-0000-0000-00007C1A0000}"/>
    <cellStyle name="Calculation 7 15 2" xfId="23049" xr:uid="{00000000-0005-0000-0000-00007D1A0000}"/>
    <cellStyle name="Calculation 7 16" xfId="23050" xr:uid="{00000000-0005-0000-0000-00007E1A0000}"/>
    <cellStyle name="Calculation 7 16 2" xfId="23051" xr:uid="{00000000-0005-0000-0000-00007F1A0000}"/>
    <cellStyle name="Calculation 7 17" xfId="23052" xr:uid="{00000000-0005-0000-0000-0000801A0000}"/>
    <cellStyle name="Calculation 7 17 2" xfId="23053" xr:uid="{00000000-0005-0000-0000-0000811A0000}"/>
    <cellStyle name="Calculation 7 18" xfId="23054" xr:uid="{00000000-0005-0000-0000-0000821A0000}"/>
    <cellStyle name="Calculation 7 18 2" xfId="23055" xr:uid="{00000000-0005-0000-0000-0000831A0000}"/>
    <cellStyle name="Calculation 7 19" xfId="23056" xr:uid="{00000000-0005-0000-0000-0000841A0000}"/>
    <cellStyle name="Calculation 7 19 2" xfId="23057" xr:uid="{00000000-0005-0000-0000-0000851A0000}"/>
    <cellStyle name="Calculation 7 2" xfId="17958" xr:uid="{00000000-0005-0000-0000-0000861A0000}"/>
    <cellStyle name="Calculation 7 2 10" xfId="23059" xr:uid="{00000000-0005-0000-0000-0000871A0000}"/>
    <cellStyle name="Calculation 7 2 10 2" xfId="23060" xr:uid="{00000000-0005-0000-0000-0000881A0000}"/>
    <cellStyle name="Calculation 7 2 11" xfId="23061" xr:uid="{00000000-0005-0000-0000-0000891A0000}"/>
    <cellStyle name="Calculation 7 2 11 2" xfId="23062" xr:uid="{00000000-0005-0000-0000-00008A1A0000}"/>
    <cellStyle name="Calculation 7 2 12" xfId="23063" xr:uid="{00000000-0005-0000-0000-00008B1A0000}"/>
    <cellStyle name="Calculation 7 2 12 2" xfId="23064" xr:uid="{00000000-0005-0000-0000-00008C1A0000}"/>
    <cellStyle name="Calculation 7 2 13" xfId="23065" xr:uid="{00000000-0005-0000-0000-00008D1A0000}"/>
    <cellStyle name="Calculation 7 2 13 2" xfId="23066" xr:uid="{00000000-0005-0000-0000-00008E1A0000}"/>
    <cellStyle name="Calculation 7 2 14" xfId="23067" xr:uid="{00000000-0005-0000-0000-00008F1A0000}"/>
    <cellStyle name="Calculation 7 2 14 2" xfId="23068" xr:uid="{00000000-0005-0000-0000-0000901A0000}"/>
    <cellStyle name="Calculation 7 2 15" xfId="23069" xr:uid="{00000000-0005-0000-0000-0000911A0000}"/>
    <cellStyle name="Calculation 7 2 15 2" xfId="23070" xr:uid="{00000000-0005-0000-0000-0000921A0000}"/>
    <cellStyle name="Calculation 7 2 16" xfId="23071" xr:uid="{00000000-0005-0000-0000-0000931A0000}"/>
    <cellStyle name="Calculation 7 2 16 2" xfId="23072" xr:uid="{00000000-0005-0000-0000-0000941A0000}"/>
    <cellStyle name="Calculation 7 2 17" xfId="23073" xr:uid="{00000000-0005-0000-0000-0000951A0000}"/>
    <cellStyle name="Calculation 7 2 17 2" xfId="23074" xr:uid="{00000000-0005-0000-0000-0000961A0000}"/>
    <cellStyle name="Calculation 7 2 18" xfId="23075" xr:uid="{00000000-0005-0000-0000-0000971A0000}"/>
    <cellStyle name="Calculation 7 2 19" xfId="23058" xr:uid="{00000000-0005-0000-0000-0000981A0000}"/>
    <cellStyle name="Calculation 7 2 2" xfId="23076" xr:uid="{00000000-0005-0000-0000-0000991A0000}"/>
    <cellStyle name="Calculation 7 2 2 10" xfId="23077" xr:uid="{00000000-0005-0000-0000-00009A1A0000}"/>
    <cellStyle name="Calculation 7 2 2 10 2" xfId="23078" xr:uid="{00000000-0005-0000-0000-00009B1A0000}"/>
    <cellStyle name="Calculation 7 2 2 11" xfId="23079" xr:uid="{00000000-0005-0000-0000-00009C1A0000}"/>
    <cellStyle name="Calculation 7 2 2 11 2" xfId="23080" xr:uid="{00000000-0005-0000-0000-00009D1A0000}"/>
    <cellStyle name="Calculation 7 2 2 12" xfId="23081" xr:uid="{00000000-0005-0000-0000-00009E1A0000}"/>
    <cellStyle name="Calculation 7 2 2 12 2" xfId="23082" xr:uid="{00000000-0005-0000-0000-00009F1A0000}"/>
    <cellStyle name="Calculation 7 2 2 13" xfId="23083" xr:uid="{00000000-0005-0000-0000-0000A01A0000}"/>
    <cellStyle name="Calculation 7 2 2 13 2" xfId="23084" xr:uid="{00000000-0005-0000-0000-0000A11A0000}"/>
    <cellStyle name="Calculation 7 2 2 14" xfId="23085" xr:uid="{00000000-0005-0000-0000-0000A21A0000}"/>
    <cellStyle name="Calculation 7 2 2 14 2" xfId="23086" xr:uid="{00000000-0005-0000-0000-0000A31A0000}"/>
    <cellStyle name="Calculation 7 2 2 15" xfId="23087" xr:uid="{00000000-0005-0000-0000-0000A41A0000}"/>
    <cellStyle name="Calculation 7 2 2 15 2" xfId="23088" xr:uid="{00000000-0005-0000-0000-0000A51A0000}"/>
    <cellStyle name="Calculation 7 2 2 16" xfId="23089" xr:uid="{00000000-0005-0000-0000-0000A61A0000}"/>
    <cellStyle name="Calculation 7 2 2 2" xfId="23090" xr:uid="{00000000-0005-0000-0000-0000A71A0000}"/>
    <cellStyle name="Calculation 7 2 2 2 2" xfId="23091" xr:uid="{00000000-0005-0000-0000-0000A81A0000}"/>
    <cellStyle name="Calculation 7 2 2 3" xfId="23092" xr:uid="{00000000-0005-0000-0000-0000A91A0000}"/>
    <cellStyle name="Calculation 7 2 2 3 2" xfId="23093" xr:uid="{00000000-0005-0000-0000-0000AA1A0000}"/>
    <cellStyle name="Calculation 7 2 2 4" xfId="23094" xr:uid="{00000000-0005-0000-0000-0000AB1A0000}"/>
    <cellStyle name="Calculation 7 2 2 4 2" xfId="23095" xr:uid="{00000000-0005-0000-0000-0000AC1A0000}"/>
    <cellStyle name="Calculation 7 2 2 5" xfId="23096" xr:uid="{00000000-0005-0000-0000-0000AD1A0000}"/>
    <cellStyle name="Calculation 7 2 2 5 2" xfId="23097" xr:uid="{00000000-0005-0000-0000-0000AE1A0000}"/>
    <cellStyle name="Calculation 7 2 2 6" xfId="23098" xr:uid="{00000000-0005-0000-0000-0000AF1A0000}"/>
    <cellStyle name="Calculation 7 2 2 6 2" xfId="23099" xr:uid="{00000000-0005-0000-0000-0000B01A0000}"/>
    <cellStyle name="Calculation 7 2 2 7" xfId="23100" xr:uid="{00000000-0005-0000-0000-0000B11A0000}"/>
    <cellStyle name="Calculation 7 2 2 7 2" xfId="23101" xr:uid="{00000000-0005-0000-0000-0000B21A0000}"/>
    <cellStyle name="Calculation 7 2 2 8" xfId="23102" xr:uid="{00000000-0005-0000-0000-0000B31A0000}"/>
    <cellStyle name="Calculation 7 2 2 8 2" xfId="23103" xr:uid="{00000000-0005-0000-0000-0000B41A0000}"/>
    <cellStyle name="Calculation 7 2 2 9" xfId="23104" xr:uid="{00000000-0005-0000-0000-0000B51A0000}"/>
    <cellStyle name="Calculation 7 2 2 9 2" xfId="23105" xr:uid="{00000000-0005-0000-0000-0000B61A0000}"/>
    <cellStyle name="Calculation 7 2 3" xfId="23106" xr:uid="{00000000-0005-0000-0000-0000B71A0000}"/>
    <cellStyle name="Calculation 7 2 3 2" xfId="23107" xr:uid="{00000000-0005-0000-0000-0000B81A0000}"/>
    <cellStyle name="Calculation 7 2 4" xfId="23108" xr:uid="{00000000-0005-0000-0000-0000B91A0000}"/>
    <cellStyle name="Calculation 7 2 4 2" xfId="23109" xr:uid="{00000000-0005-0000-0000-0000BA1A0000}"/>
    <cellStyle name="Calculation 7 2 5" xfId="23110" xr:uid="{00000000-0005-0000-0000-0000BB1A0000}"/>
    <cellStyle name="Calculation 7 2 5 2" xfId="23111" xr:uid="{00000000-0005-0000-0000-0000BC1A0000}"/>
    <cellStyle name="Calculation 7 2 6" xfId="23112" xr:uid="{00000000-0005-0000-0000-0000BD1A0000}"/>
    <cellStyle name="Calculation 7 2 6 2" xfId="23113" xr:uid="{00000000-0005-0000-0000-0000BE1A0000}"/>
    <cellStyle name="Calculation 7 2 7" xfId="23114" xr:uid="{00000000-0005-0000-0000-0000BF1A0000}"/>
    <cellStyle name="Calculation 7 2 7 2" xfId="23115" xr:uid="{00000000-0005-0000-0000-0000C01A0000}"/>
    <cellStyle name="Calculation 7 2 8" xfId="23116" xr:uid="{00000000-0005-0000-0000-0000C11A0000}"/>
    <cellStyle name="Calculation 7 2 8 2" xfId="23117" xr:uid="{00000000-0005-0000-0000-0000C21A0000}"/>
    <cellStyle name="Calculation 7 2 9" xfId="23118" xr:uid="{00000000-0005-0000-0000-0000C31A0000}"/>
    <cellStyle name="Calculation 7 2 9 2" xfId="23119" xr:uid="{00000000-0005-0000-0000-0000C41A0000}"/>
    <cellStyle name="Calculation 7 20" xfId="23120" xr:uid="{00000000-0005-0000-0000-0000C51A0000}"/>
    <cellStyle name="Calculation 7 20 2" xfId="23121" xr:uid="{00000000-0005-0000-0000-0000C61A0000}"/>
    <cellStyle name="Calculation 7 21" xfId="23122" xr:uid="{00000000-0005-0000-0000-0000C71A0000}"/>
    <cellStyle name="Calculation 7 22" xfId="23037" xr:uid="{00000000-0005-0000-0000-0000C81A0000}"/>
    <cellStyle name="Calculation 7 3" xfId="19603" xr:uid="{00000000-0005-0000-0000-0000C91A0000}"/>
    <cellStyle name="Calculation 7 3 10" xfId="23124" xr:uid="{00000000-0005-0000-0000-0000CA1A0000}"/>
    <cellStyle name="Calculation 7 3 10 2" xfId="23125" xr:uid="{00000000-0005-0000-0000-0000CB1A0000}"/>
    <cellStyle name="Calculation 7 3 11" xfId="23126" xr:uid="{00000000-0005-0000-0000-0000CC1A0000}"/>
    <cellStyle name="Calculation 7 3 11 2" xfId="23127" xr:uid="{00000000-0005-0000-0000-0000CD1A0000}"/>
    <cellStyle name="Calculation 7 3 12" xfId="23128" xr:uid="{00000000-0005-0000-0000-0000CE1A0000}"/>
    <cellStyle name="Calculation 7 3 12 2" xfId="23129" xr:uid="{00000000-0005-0000-0000-0000CF1A0000}"/>
    <cellStyle name="Calculation 7 3 13" xfId="23130" xr:uid="{00000000-0005-0000-0000-0000D01A0000}"/>
    <cellStyle name="Calculation 7 3 13 2" xfId="23131" xr:uid="{00000000-0005-0000-0000-0000D11A0000}"/>
    <cellStyle name="Calculation 7 3 14" xfId="23132" xr:uid="{00000000-0005-0000-0000-0000D21A0000}"/>
    <cellStyle name="Calculation 7 3 14 2" xfId="23133" xr:uid="{00000000-0005-0000-0000-0000D31A0000}"/>
    <cellStyle name="Calculation 7 3 15" xfId="23134" xr:uid="{00000000-0005-0000-0000-0000D41A0000}"/>
    <cellStyle name="Calculation 7 3 15 2" xfId="23135" xr:uid="{00000000-0005-0000-0000-0000D51A0000}"/>
    <cellStyle name="Calculation 7 3 16" xfId="23136" xr:uid="{00000000-0005-0000-0000-0000D61A0000}"/>
    <cellStyle name="Calculation 7 3 17" xfId="23123" xr:uid="{00000000-0005-0000-0000-0000D71A0000}"/>
    <cellStyle name="Calculation 7 3 2" xfId="23137" xr:uid="{00000000-0005-0000-0000-0000D81A0000}"/>
    <cellStyle name="Calculation 7 3 2 2" xfId="23138" xr:uid="{00000000-0005-0000-0000-0000D91A0000}"/>
    <cellStyle name="Calculation 7 3 3" xfId="23139" xr:uid="{00000000-0005-0000-0000-0000DA1A0000}"/>
    <cellStyle name="Calculation 7 3 3 2" xfId="23140" xr:uid="{00000000-0005-0000-0000-0000DB1A0000}"/>
    <cellStyle name="Calculation 7 3 4" xfId="23141" xr:uid="{00000000-0005-0000-0000-0000DC1A0000}"/>
    <cellStyle name="Calculation 7 3 4 2" xfId="23142" xr:uid="{00000000-0005-0000-0000-0000DD1A0000}"/>
    <cellStyle name="Calculation 7 3 5" xfId="23143" xr:uid="{00000000-0005-0000-0000-0000DE1A0000}"/>
    <cellStyle name="Calculation 7 3 5 2" xfId="23144" xr:uid="{00000000-0005-0000-0000-0000DF1A0000}"/>
    <cellStyle name="Calculation 7 3 6" xfId="23145" xr:uid="{00000000-0005-0000-0000-0000E01A0000}"/>
    <cellStyle name="Calculation 7 3 6 2" xfId="23146" xr:uid="{00000000-0005-0000-0000-0000E11A0000}"/>
    <cellStyle name="Calculation 7 3 7" xfId="23147" xr:uid="{00000000-0005-0000-0000-0000E21A0000}"/>
    <cellStyle name="Calculation 7 3 7 2" xfId="23148" xr:uid="{00000000-0005-0000-0000-0000E31A0000}"/>
    <cellStyle name="Calculation 7 3 8" xfId="23149" xr:uid="{00000000-0005-0000-0000-0000E41A0000}"/>
    <cellStyle name="Calculation 7 3 8 2" xfId="23150" xr:uid="{00000000-0005-0000-0000-0000E51A0000}"/>
    <cellStyle name="Calculation 7 3 9" xfId="23151" xr:uid="{00000000-0005-0000-0000-0000E61A0000}"/>
    <cellStyle name="Calculation 7 3 9 2" xfId="23152" xr:uid="{00000000-0005-0000-0000-0000E71A0000}"/>
    <cellStyle name="Calculation 7 4" xfId="23153" xr:uid="{00000000-0005-0000-0000-0000E81A0000}"/>
    <cellStyle name="Calculation 7 4 2" xfId="23154" xr:uid="{00000000-0005-0000-0000-0000E91A0000}"/>
    <cellStyle name="Calculation 7 5" xfId="23155" xr:uid="{00000000-0005-0000-0000-0000EA1A0000}"/>
    <cellStyle name="Calculation 7 5 2" xfId="23156" xr:uid="{00000000-0005-0000-0000-0000EB1A0000}"/>
    <cellStyle name="Calculation 7 6" xfId="23157" xr:uid="{00000000-0005-0000-0000-0000EC1A0000}"/>
    <cellStyle name="Calculation 7 6 2" xfId="23158" xr:uid="{00000000-0005-0000-0000-0000ED1A0000}"/>
    <cellStyle name="Calculation 7 7" xfId="23159" xr:uid="{00000000-0005-0000-0000-0000EE1A0000}"/>
    <cellStyle name="Calculation 7 7 2" xfId="23160" xr:uid="{00000000-0005-0000-0000-0000EF1A0000}"/>
    <cellStyle name="Calculation 7 8" xfId="23161" xr:uid="{00000000-0005-0000-0000-0000F01A0000}"/>
    <cellStyle name="Calculation 7 8 2" xfId="23162" xr:uid="{00000000-0005-0000-0000-0000F11A0000}"/>
    <cellStyle name="Calculation 7 9" xfId="23163" xr:uid="{00000000-0005-0000-0000-0000F21A0000}"/>
    <cellStyle name="Calculation 7 9 2" xfId="23164" xr:uid="{00000000-0005-0000-0000-0000F31A0000}"/>
    <cellStyle name="Calculation 7_Income Statement " xfId="23165" xr:uid="{00000000-0005-0000-0000-0000F41A0000}"/>
    <cellStyle name="Calculation 8" xfId="18096" xr:uid="{00000000-0005-0000-0000-0000F51A0000}"/>
    <cellStyle name="Calculation 8 10" xfId="23167" xr:uid="{00000000-0005-0000-0000-0000F61A0000}"/>
    <cellStyle name="Calculation 8 10 2" xfId="23168" xr:uid="{00000000-0005-0000-0000-0000F71A0000}"/>
    <cellStyle name="Calculation 8 11" xfId="23169" xr:uid="{00000000-0005-0000-0000-0000F81A0000}"/>
    <cellStyle name="Calculation 8 11 2" xfId="23170" xr:uid="{00000000-0005-0000-0000-0000F91A0000}"/>
    <cellStyle name="Calculation 8 12" xfId="23171" xr:uid="{00000000-0005-0000-0000-0000FA1A0000}"/>
    <cellStyle name="Calculation 8 12 2" xfId="23172" xr:uid="{00000000-0005-0000-0000-0000FB1A0000}"/>
    <cellStyle name="Calculation 8 13" xfId="23173" xr:uid="{00000000-0005-0000-0000-0000FC1A0000}"/>
    <cellStyle name="Calculation 8 13 2" xfId="23174" xr:uid="{00000000-0005-0000-0000-0000FD1A0000}"/>
    <cellStyle name="Calculation 8 14" xfId="23175" xr:uid="{00000000-0005-0000-0000-0000FE1A0000}"/>
    <cellStyle name="Calculation 8 14 2" xfId="23176" xr:uid="{00000000-0005-0000-0000-0000FF1A0000}"/>
    <cellStyle name="Calculation 8 15" xfId="23177" xr:uid="{00000000-0005-0000-0000-0000001B0000}"/>
    <cellStyle name="Calculation 8 15 2" xfId="23178" xr:uid="{00000000-0005-0000-0000-0000011B0000}"/>
    <cellStyle name="Calculation 8 16" xfId="23179" xr:uid="{00000000-0005-0000-0000-0000021B0000}"/>
    <cellStyle name="Calculation 8 16 2" xfId="23180" xr:uid="{00000000-0005-0000-0000-0000031B0000}"/>
    <cellStyle name="Calculation 8 17" xfId="23181" xr:uid="{00000000-0005-0000-0000-0000041B0000}"/>
    <cellStyle name="Calculation 8 17 2" xfId="23182" xr:uid="{00000000-0005-0000-0000-0000051B0000}"/>
    <cellStyle name="Calculation 8 18" xfId="23183" xr:uid="{00000000-0005-0000-0000-0000061B0000}"/>
    <cellStyle name="Calculation 8 18 2" xfId="23184" xr:uid="{00000000-0005-0000-0000-0000071B0000}"/>
    <cellStyle name="Calculation 8 19" xfId="23185" xr:uid="{00000000-0005-0000-0000-0000081B0000}"/>
    <cellStyle name="Calculation 8 19 2" xfId="23186" xr:uid="{00000000-0005-0000-0000-0000091B0000}"/>
    <cellStyle name="Calculation 8 2" xfId="17956" xr:uid="{00000000-0005-0000-0000-00000A1B0000}"/>
    <cellStyle name="Calculation 8 2 10" xfId="23188" xr:uid="{00000000-0005-0000-0000-00000B1B0000}"/>
    <cellStyle name="Calculation 8 2 10 2" xfId="23189" xr:uid="{00000000-0005-0000-0000-00000C1B0000}"/>
    <cellStyle name="Calculation 8 2 11" xfId="23190" xr:uid="{00000000-0005-0000-0000-00000D1B0000}"/>
    <cellStyle name="Calculation 8 2 11 2" xfId="23191" xr:uid="{00000000-0005-0000-0000-00000E1B0000}"/>
    <cellStyle name="Calculation 8 2 12" xfId="23192" xr:uid="{00000000-0005-0000-0000-00000F1B0000}"/>
    <cellStyle name="Calculation 8 2 12 2" xfId="23193" xr:uid="{00000000-0005-0000-0000-0000101B0000}"/>
    <cellStyle name="Calculation 8 2 13" xfId="23194" xr:uid="{00000000-0005-0000-0000-0000111B0000}"/>
    <cellStyle name="Calculation 8 2 13 2" xfId="23195" xr:uid="{00000000-0005-0000-0000-0000121B0000}"/>
    <cellStyle name="Calculation 8 2 14" xfId="23196" xr:uid="{00000000-0005-0000-0000-0000131B0000}"/>
    <cellStyle name="Calculation 8 2 14 2" xfId="23197" xr:uid="{00000000-0005-0000-0000-0000141B0000}"/>
    <cellStyle name="Calculation 8 2 15" xfId="23198" xr:uid="{00000000-0005-0000-0000-0000151B0000}"/>
    <cellStyle name="Calculation 8 2 15 2" xfId="23199" xr:uid="{00000000-0005-0000-0000-0000161B0000}"/>
    <cellStyle name="Calculation 8 2 16" xfId="23200" xr:uid="{00000000-0005-0000-0000-0000171B0000}"/>
    <cellStyle name="Calculation 8 2 16 2" xfId="23201" xr:uid="{00000000-0005-0000-0000-0000181B0000}"/>
    <cellStyle name="Calculation 8 2 17" xfId="23202" xr:uid="{00000000-0005-0000-0000-0000191B0000}"/>
    <cellStyle name="Calculation 8 2 17 2" xfId="23203" xr:uid="{00000000-0005-0000-0000-00001A1B0000}"/>
    <cellStyle name="Calculation 8 2 18" xfId="23204" xr:uid="{00000000-0005-0000-0000-00001B1B0000}"/>
    <cellStyle name="Calculation 8 2 19" xfId="23187" xr:uid="{00000000-0005-0000-0000-00001C1B0000}"/>
    <cellStyle name="Calculation 8 2 2" xfId="23205" xr:uid="{00000000-0005-0000-0000-00001D1B0000}"/>
    <cellStyle name="Calculation 8 2 2 10" xfId="23206" xr:uid="{00000000-0005-0000-0000-00001E1B0000}"/>
    <cellStyle name="Calculation 8 2 2 10 2" xfId="23207" xr:uid="{00000000-0005-0000-0000-00001F1B0000}"/>
    <cellStyle name="Calculation 8 2 2 11" xfId="23208" xr:uid="{00000000-0005-0000-0000-0000201B0000}"/>
    <cellStyle name="Calculation 8 2 2 11 2" xfId="23209" xr:uid="{00000000-0005-0000-0000-0000211B0000}"/>
    <cellStyle name="Calculation 8 2 2 12" xfId="23210" xr:uid="{00000000-0005-0000-0000-0000221B0000}"/>
    <cellStyle name="Calculation 8 2 2 12 2" xfId="23211" xr:uid="{00000000-0005-0000-0000-0000231B0000}"/>
    <cellStyle name="Calculation 8 2 2 13" xfId="23212" xr:uid="{00000000-0005-0000-0000-0000241B0000}"/>
    <cellStyle name="Calculation 8 2 2 13 2" xfId="23213" xr:uid="{00000000-0005-0000-0000-0000251B0000}"/>
    <cellStyle name="Calculation 8 2 2 14" xfId="23214" xr:uid="{00000000-0005-0000-0000-0000261B0000}"/>
    <cellStyle name="Calculation 8 2 2 14 2" xfId="23215" xr:uid="{00000000-0005-0000-0000-0000271B0000}"/>
    <cellStyle name="Calculation 8 2 2 15" xfId="23216" xr:uid="{00000000-0005-0000-0000-0000281B0000}"/>
    <cellStyle name="Calculation 8 2 2 15 2" xfId="23217" xr:uid="{00000000-0005-0000-0000-0000291B0000}"/>
    <cellStyle name="Calculation 8 2 2 16" xfId="23218" xr:uid="{00000000-0005-0000-0000-00002A1B0000}"/>
    <cellStyle name="Calculation 8 2 2 2" xfId="23219" xr:uid="{00000000-0005-0000-0000-00002B1B0000}"/>
    <cellStyle name="Calculation 8 2 2 2 2" xfId="23220" xr:uid="{00000000-0005-0000-0000-00002C1B0000}"/>
    <cellStyle name="Calculation 8 2 2 3" xfId="23221" xr:uid="{00000000-0005-0000-0000-00002D1B0000}"/>
    <cellStyle name="Calculation 8 2 2 3 2" xfId="23222" xr:uid="{00000000-0005-0000-0000-00002E1B0000}"/>
    <cellStyle name="Calculation 8 2 2 4" xfId="23223" xr:uid="{00000000-0005-0000-0000-00002F1B0000}"/>
    <cellStyle name="Calculation 8 2 2 4 2" xfId="23224" xr:uid="{00000000-0005-0000-0000-0000301B0000}"/>
    <cellStyle name="Calculation 8 2 2 5" xfId="23225" xr:uid="{00000000-0005-0000-0000-0000311B0000}"/>
    <cellStyle name="Calculation 8 2 2 5 2" xfId="23226" xr:uid="{00000000-0005-0000-0000-0000321B0000}"/>
    <cellStyle name="Calculation 8 2 2 6" xfId="23227" xr:uid="{00000000-0005-0000-0000-0000331B0000}"/>
    <cellStyle name="Calculation 8 2 2 6 2" xfId="23228" xr:uid="{00000000-0005-0000-0000-0000341B0000}"/>
    <cellStyle name="Calculation 8 2 2 7" xfId="23229" xr:uid="{00000000-0005-0000-0000-0000351B0000}"/>
    <cellStyle name="Calculation 8 2 2 7 2" xfId="23230" xr:uid="{00000000-0005-0000-0000-0000361B0000}"/>
    <cellStyle name="Calculation 8 2 2 8" xfId="23231" xr:uid="{00000000-0005-0000-0000-0000371B0000}"/>
    <cellStyle name="Calculation 8 2 2 8 2" xfId="23232" xr:uid="{00000000-0005-0000-0000-0000381B0000}"/>
    <cellStyle name="Calculation 8 2 2 9" xfId="23233" xr:uid="{00000000-0005-0000-0000-0000391B0000}"/>
    <cellStyle name="Calculation 8 2 2 9 2" xfId="23234" xr:uid="{00000000-0005-0000-0000-00003A1B0000}"/>
    <cellStyle name="Calculation 8 2 3" xfId="23235" xr:uid="{00000000-0005-0000-0000-00003B1B0000}"/>
    <cellStyle name="Calculation 8 2 3 2" xfId="23236" xr:uid="{00000000-0005-0000-0000-00003C1B0000}"/>
    <cellStyle name="Calculation 8 2 4" xfId="23237" xr:uid="{00000000-0005-0000-0000-00003D1B0000}"/>
    <cellStyle name="Calculation 8 2 4 2" xfId="23238" xr:uid="{00000000-0005-0000-0000-00003E1B0000}"/>
    <cellStyle name="Calculation 8 2 5" xfId="23239" xr:uid="{00000000-0005-0000-0000-00003F1B0000}"/>
    <cellStyle name="Calculation 8 2 5 2" xfId="23240" xr:uid="{00000000-0005-0000-0000-0000401B0000}"/>
    <cellStyle name="Calculation 8 2 6" xfId="23241" xr:uid="{00000000-0005-0000-0000-0000411B0000}"/>
    <cellStyle name="Calculation 8 2 6 2" xfId="23242" xr:uid="{00000000-0005-0000-0000-0000421B0000}"/>
    <cellStyle name="Calculation 8 2 7" xfId="23243" xr:uid="{00000000-0005-0000-0000-0000431B0000}"/>
    <cellStyle name="Calculation 8 2 7 2" xfId="23244" xr:uid="{00000000-0005-0000-0000-0000441B0000}"/>
    <cellStyle name="Calculation 8 2 8" xfId="23245" xr:uid="{00000000-0005-0000-0000-0000451B0000}"/>
    <cellStyle name="Calculation 8 2 8 2" xfId="23246" xr:uid="{00000000-0005-0000-0000-0000461B0000}"/>
    <cellStyle name="Calculation 8 2 9" xfId="23247" xr:uid="{00000000-0005-0000-0000-0000471B0000}"/>
    <cellStyle name="Calculation 8 2 9 2" xfId="23248" xr:uid="{00000000-0005-0000-0000-0000481B0000}"/>
    <cellStyle name="Calculation 8 20" xfId="23249" xr:uid="{00000000-0005-0000-0000-0000491B0000}"/>
    <cellStyle name="Calculation 8 20 2" xfId="23250" xr:uid="{00000000-0005-0000-0000-00004A1B0000}"/>
    <cellStyle name="Calculation 8 21" xfId="23251" xr:uid="{00000000-0005-0000-0000-00004B1B0000}"/>
    <cellStyle name="Calculation 8 22" xfId="23166" xr:uid="{00000000-0005-0000-0000-00004C1B0000}"/>
    <cellStyle name="Calculation 8 3" xfId="19604" xr:uid="{00000000-0005-0000-0000-00004D1B0000}"/>
    <cellStyle name="Calculation 8 3 10" xfId="23253" xr:uid="{00000000-0005-0000-0000-00004E1B0000}"/>
    <cellStyle name="Calculation 8 3 10 2" xfId="23254" xr:uid="{00000000-0005-0000-0000-00004F1B0000}"/>
    <cellStyle name="Calculation 8 3 11" xfId="23255" xr:uid="{00000000-0005-0000-0000-0000501B0000}"/>
    <cellStyle name="Calculation 8 3 11 2" xfId="23256" xr:uid="{00000000-0005-0000-0000-0000511B0000}"/>
    <cellStyle name="Calculation 8 3 12" xfId="23257" xr:uid="{00000000-0005-0000-0000-0000521B0000}"/>
    <cellStyle name="Calculation 8 3 12 2" xfId="23258" xr:uid="{00000000-0005-0000-0000-0000531B0000}"/>
    <cellStyle name="Calculation 8 3 13" xfId="23259" xr:uid="{00000000-0005-0000-0000-0000541B0000}"/>
    <cellStyle name="Calculation 8 3 13 2" xfId="23260" xr:uid="{00000000-0005-0000-0000-0000551B0000}"/>
    <cellStyle name="Calculation 8 3 14" xfId="23261" xr:uid="{00000000-0005-0000-0000-0000561B0000}"/>
    <cellStyle name="Calculation 8 3 14 2" xfId="23262" xr:uid="{00000000-0005-0000-0000-0000571B0000}"/>
    <cellStyle name="Calculation 8 3 15" xfId="23263" xr:uid="{00000000-0005-0000-0000-0000581B0000}"/>
    <cellStyle name="Calculation 8 3 15 2" xfId="23264" xr:uid="{00000000-0005-0000-0000-0000591B0000}"/>
    <cellStyle name="Calculation 8 3 16" xfId="23265" xr:uid="{00000000-0005-0000-0000-00005A1B0000}"/>
    <cellStyle name="Calculation 8 3 17" xfId="23252" xr:uid="{00000000-0005-0000-0000-00005B1B0000}"/>
    <cellStyle name="Calculation 8 3 2" xfId="23266" xr:uid="{00000000-0005-0000-0000-00005C1B0000}"/>
    <cellStyle name="Calculation 8 3 2 2" xfId="23267" xr:uid="{00000000-0005-0000-0000-00005D1B0000}"/>
    <cellStyle name="Calculation 8 3 3" xfId="23268" xr:uid="{00000000-0005-0000-0000-00005E1B0000}"/>
    <cellStyle name="Calculation 8 3 3 2" xfId="23269" xr:uid="{00000000-0005-0000-0000-00005F1B0000}"/>
    <cellStyle name="Calculation 8 3 4" xfId="23270" xr:uid="{00000000-0005-0000-0000-0000601B0000}"/>
    <cellStyle name="Calculation 8 3 4 2" xfId="23271" xr:uid="{00000000-0005-0000-0000-0000611B0000}"/>
    <cellStyle name="Calculation 8 3 5" xfId="23272" xr:uid="{00000000-0005-0000-0000-0000621B0000}"/>
    <cellStyle name="Calculation 8 3 5 2" xfId="23273" xr:uid="{00000000-0005-0000-0000-0000631B0000}"/>
    <cellStyle name="Calculation 8 3 6" xfId="23274" xr:uid="{00000000-0005-0000-0000-0000641B0000}"/>
    <cellStyle name="Calculation 8 3 6 2" xfId="23275" xr:uid="{00000000-0005-0000-0000-0000651B0000}"/>
    <cellStyle name="Calculation 8 3 7" xfId="23276" xr:uid="{00000000-0005-0000-0000-0000661B0000}"/>
    <cellStyle name="Calculation 8 3 7 2" xfId="23277" xr:uid="{00000000-0005-0000-0000-0000671B0000}"/>
    <cellStyle name="Calculation 8 3 8" xfId="23278" xr:uid="{00000000-0005-0000-0000-0000681B0000}"/>
    <cellStyle name="Calculation 8 3 8 2" xfId="23279" xr:uid="{00000000-0005-0000-0000-0000691B0000}"/>
    <cellStyle name="Calculation 8 3 9" xfId="23280" xr:uid="{00000000-0005-0000-0000-00006A1B0000}"/>
    <cellStyle name="Calculation 8 3 9 2" xfId="23281" xr:uid="{00000000-0005-0000-0000-00006B1B0000}"/>
    <cellStyle name="Calculation 8 4" xfId="23282" xr:uid="{00000000-0005-0000-0000-00006C1B0000}"/>
    <cellStyle name="Calculation 8 4 2" xfId="23283" xr:uid="{00000000-0005-0000-0000-00006D1B0000}"/>
    <cellStyle name="Calculation 8 5" xfId="23284" xr:uid="{00000000-0005-0000-0000-00006E1B0000}"/>
    <cellStyle name="Calculation 8 5 2" xfId="23285" xr:uid="{00000000-0005-0000-0000-00006F1B0000}"/>
    <cellStyle name="Calculation 8 6" xfId="23286" xr:uid="{00000000-0005-0000-0000-0000701B0000}"/>
    <cellStyle name="Calculation 8 6 2" xfId="23287" xr:uid="{00000000-0005-0000-0000-0000711B0000}"/>
    <cellStyle name="Calculation 8 7" xfId="23288" xr:uid="{00000000-0005-0000-0000-0000721B0000}"/>
    <cellStyle name="Calculation 8 7 2" xfId="23289" xr:uid="{00000000-0005-0000-0000-0000731B0000}"/>
    <cellStyle name="Calculation 8 8" xfId="23290" xr:uid="{00000000-0005-0000-0000-0000741B0000}"/>
    <cellStyle name="Calculation 8 8 2" xfId="23291" xr:uid="{00000000-0005-0000-0000-0000751B0000}"/>
    <cellStyle name="Calculation 8 9" xfId="23292" xr:uid="{00000000-0005-0000-0000-0000761B0000}"/>
    <cellStyle name="Calculation 8 9 2" xfId="23293" xr:uid="{00000000-0005-0000-0000-0000771B0000}"/>
    <cellStyle name="Calculation 8_Income Statement " xfId="23294" xr:uid="{00000000-0005-0000-0000-0000781B0000}"/>
    <cellStyle name="Calculation 9" xfId="18097" xr:uid="{00000000-0005-0000-0000-0000791B0000}"/>
    <cellStyle name="Calculation 9 10" xfId="23296" xr:uid="{00000000-0005-0000-0000-00007A1B0000}"/>
    <cellStyle name="Calculation 9 10 2" xfId="23297" xr:uid="{00000000-0005-0000-0000-00007B1B0000}"/>
    <cellStyle name="Calculation 9 11" xfId="23298" xr:uid="{00000000-0005-0000-0000-00007C1B0000}"/>
    <cellStyle name="Calculation 9 11 2" xfId="23299" xr:uid="{00000000-0005-0000-0000-00007D1B0000}"/>
    <cellStyle name="Calculation 9 12" xfId="23300" xr:uid="{00000000-0005-0000-0000-00007E1B0000}"/>
    <cellStyle name="Calculation 9 12 2" xfId="23301" xr:uid="{00000000-0005-0000-0000-00007F1B0000}"/>
    <cellStyle name="Calculation 9 13" xfId="23302" xr:uid="{00000000-0005-0000-0000-0000801B0000}"/>
    <cellStyle name="Calculation 9 13 2" xfId="23303" xr:uid="{00000000-0005-0000-0000-0000811B0000}"/>
    <cellStyle name="Calculation 9 14" xfId="23304" xr:uid="{00000000-0005-0000-0000-0000821B0000}"/>
    <cellStyle name="Calculation 9 14 2" xfId="23305" xr:uid="{00000000-0005-0000-0000-0000831B0000}"/>
    <cellStyle name="Calculation 9 15" xfId="23306" xr:uid="{00000000-0005-0000-0000-0000841B0000}"/>
    <cellStyle name="Calculation 9 15 2" xfId="23307" xr:uid="{00000000-0005-0000-0000-0000851B0000}"/>
    <cellStyle name="Calculation 9 16" xfId="23308" xr:uid="{00000000-0005-0000-0000-0000861B0000}"/>
    <cellStyle name="Calculation 9 16 2" xfId="23309" xr:uid="{00000000-0005-0000-0000-0000871B0000}"/>
    <cellStyle name="Calculation 9 17" xfId="23310" xr:uid="{00000000-0005-0000-0000-0000881B0000}"/>
    <cellStyle name="Calculation 9 17 2" xfId="23311" xr:uid="{00000000-0005-0000-0000-0000891B0000}"/>
    <cellStyle name="Calculation 9 18" xfId="23312" xr:uid="{00000000-0005-0000-0000-00008A1B0000}"/>
    <cellStyle name="Calculation 9 18 2" xfId="23313" xr:uid="{00000000-0005-0000-0000-00008B1B0000}"/>
    <cellStyle name="Calculation 9 19" xfId="23314" xr:uid="{00000000-0005-0000-0000-00008C1B0000}"/>
    <cellStyle name="Calculation 9 19 2" xfId="23315" xr:uid="{00000000-0005-0000-0000-00008D1B0000}"/>
    <cellStyle name="Calculation 9 2" xfId="17955" xr:uid="{00000000-0005-0000-0000-00008E1B0000}"/>
    <cellStyle name="Calculation 9 2 10" xfId="23317" xr:uid="{00000000-0005-0000-0000-00008F1B0000}"/>
    <cellStyle name="Calculation 9 2 10 2" xfId="23318" xr:uid="{00000000-0005-0000-0000-0000901B0000}"/>
    <cellStyle name="Calculation 9 2 11" xfId="23319" xr:uid="{00000000-0005-0000-0000-0000911B0000}"/>
    <cellStyle name="Calculation 9 2 11 2" xfId="23320" xr:uid="{00000000-0005-0000-0000-0000921B0000}"/>
    <cellStyle name="Calculation 9 2 12" xfId="23321" xr:uid="{00000000-0005-0000-0000-0000931B0000}"/>
    <cellStyle name="Calculation 9 2 12 2" xfId="23322" xr:uid="{00000000-0005-0000-0000-0000941B0000}"/>
    <cellStyle name="Calculation 9 2 13" xfId="23323" xr:uid="{00000000-0005-0000-0000-0000951B0000}"/>
    <cellStyle name="Calculation 9 2 13 2" xfId="23324" xr:uid="{00000000-0005-0000-0000-0000961B0000}"/>
    <cellStyle name="Calculation 9 2 14" xfId="23325" xr:uid="{00000000-0005-0000-0000-0000971B0000}"/>
    <cellStyle name="Calculation 9 2 14 2" xfId="23326" xr:uid="{00000000-0005-0000-0000-0000981B0000}"/>
    <cellStyle name="Calculation 9 2 15" xfId="23327" xr:uid="{00000000-0005-0000-0000-0000991B0000}"/>
    <cellStyle name="Calculation 9 2 15 2" xfId="23328" xr:uid="{00000000-0005-0000-0000-00009A1B0000}"/>
    <cellStyle name="Calculation 9 2 16" xfId="23329" xr:uid="{00000000-0005-0000-0000-00009B1B0000}"/>
    <cellStyle name="Calculation 9 2 16 2" xfId="23330" xr:uid="{00000000-0005-0000-0000-00009C1B0000}"/>
    <cellStyle name="Calculation 9 2 17" xfId="23331" xr:uid="{00000000-0005-0000-0000-00009D1B0000}"/>
    <cellStyle name="Calculation 9 2 17 2" xfId="23332" xr:uid="{00000000-0005-0000-0000-00009E1B0000}"/>
    <cellStyle name="Calculation 9 2 18" xfId="23333" xr:uid="{00000000-0005-0000-0000-00009F1B0000}"/>
    <cellStyle name="Calculation 9 2 19" xfId="23316" xr:uid="{00000000-0005-0000-0000-0000A01B0000}"/>
    <cellStyle name="Calculation 9 2 2" xfId="23334" xr:uid="{00000000-0005-0000-0000-0000A11B0000}"/>
    <cellStyle name="Calculation 9 2 2 10" xfId="23335" xr:uid="{00000000-0005-0000-0000-0000A21B0000}"/>
    <cellStyle name="Calculation 9 2 2 10 2" xfId="23336" xr:uid="{00000000-0005-0000-0000-0000A31B0000}"/>
    <cellStyle name="Calculation 9 2 2 11" xfId="23337" xr:uid="{00000000-0005-0000-0000-0000A41B0000}"/>
    <cellStyle name="Calculation 9 2 2 11 2" xfId="23338" xr:uid="{00000000-0005-0000-0000-0000A51B0000}"/>
    <cellStyle name="Calculation 9 2 2 12" xfId="23339" xr:uid="{00000000-0005-0000-0000-0000A61B0000}"/>
    <cellStyle name="Calculation 9 2 2 12 2" xfId="23340" xr:uid="{00000000-0005-0000-0000-0000A71B0000}"/>
    <cellStyle name="Calculation 9 2 2 13" xfId="23341" xr:uid="{00000000-0005-0000-0000-0000A81B0000}"/>
    <cellStyle name="Calculation 9 2 2 13 2" xfId="23342" xr:uid="{00000000-0005-0000-0000-0000A91B0000}"/>
    <cellStyle name="Calculation 9 2 2 14" xfId="23343" xr:uid="{00000000-0005-0000-0000-0000AA1B0000}"/>
    <cellStyle name="Calculation 9 2 2 14 2" xfId="23344" xr:uid="{00000000-0005-0000-0000-0000AB1B0000}"/>
    <cellStyle name="Calculation 9 2 2 15" xfId="23345" xr:uid="{00000000-0005-0000-0000-0000AC1B0000}"/>
    <cellStyle name="Calculation 9 2 2 15 2" xfId="23346" xr:uid="{00000000-0005-0000-0000-0000AD1B0000}"/>
    <cellStyle name="Calculation 9 2 2 16" xfId="23347" xr:uid="{00000000-0005-0000-0000-0000AE1B0000}"/>
    <cellStyle name="Calculation 9 2 2 2" xfId="23348" xr:uid="{00000000-0005-0000-0000-0000AF1B0000}"/>
    <cellStyle name="Calculation 9 2 2 2 2" xfId="23349" xr:uid="{00000000-0005-0000-0000-0000B01B0000}"/>
    <cellStyle name="Calculation 9 2 2 3" xfId="23350" xr:uid="{00000000-0005-0000-0000-0000B11B0000}"/>
    <cellStyle name="Calculation 9 2 2 3 2" xfId="23351" xr:uid="{00000000-0005-0000-0000-0000B21B0000}"/>
    <cellStyle name="Calculation 9 2 2 4" xfId="23352" xr:uid="{00000000-0005-0000-0000-0000B31B0000}"/>
    <cellStyle name="Calculation 9 2 2 4 2" xfId="23353" xr:uid="{00000000-0005-0000-0000-0000B41B0000}"/>
    <cellStyle name="Calculation 9 2 2 5" xfId="23354" xr:uid="{00000000-0005-0000-0000-0000B51B0000}"/>
    <cellStyle name="Calculation 9 2 2 5 2" xfId="23355" xr:uid="{00000000-0005-0000-0000-0000B61B0000}"/>
    <cellStyle name="Calculation 9 2 2 6" xfId="23356" xr:uid="{00000000-0005-0000-0000-0000B71B0000}"/>
    <cellStyle name="Calculation 9 2 2 6 2" xfId="23357" xr:uid="{00000000-0005-0000-0000-0000B81B0000}"/>
    <cellStyle name="Calculation 9 2 2 7" xfId="23358" xr:uid="{00000000-0005-0000-0000-0000B91B0000}"/>
    <cellStyle name="Calculation 9 2 2 7 2" xfId="23359" xr:uid="{00000000-0005-0000-0000-0000BA1B0000}"/>
    <cellStyle name="Calculation 9 2 2 8" xfId="23360" xr:uid="{00000000-0005-0000-0000-0000BB1B0000}"/>
    <cellStyle name="Calculation 9 2 2 8 2" xfId="23361" xr:uid="{00000000-0005-0000-0000-0000BC1B0000}"/>
    <cellStyle name="Calculation 9 2 2 9" xfId="23362" xr:uid="{00000000-0005-0000-0000-0000BD1B0000}"/>
    <cellStyle name="Calculation 9 2 2 9 2" xfId="23363" xr:uid="{00000000-0005-0000-0000-0000BE1B0000}"/>
    <cellStyle name="Calculation 9 2 3" xfId="23364" xr:uid="{00000000-0005-0000-0000-0000BF1B0000}"/>
    <cellStyle name="Calculation 9 2 3 2" xfId="23365" xr:uid="{00000000-0005-0000-0000-0000C01B0000}"/>
    <cellStyle name="Calculation 9 2 4" xfId="23366" xr:uid="{00000000-0005-0000-0000-0000C11B0000}"/>
    <cellStyle name="Calculation 9 2 4 2" xfId="23367" xr:uid="{00000000-0005-0000-0000-0000C21B0000}"/>
    <cellStyle name="Calculation 9 2 5" xfId="23368" xr:uid="{00000000-0005-0000-0000-0000C31B0000}"/>
    <cellStyle name="Calculation 9 2 5 2" xfId="23369" xr:uid="{00000000-0005-0000-0000-0000C41B0000}"/>
    <cellStyle name="Calculation 9 2 6" xfId="23370" xr:uid="{00000000-0005-0000-0000-0000C51B0000}"/>
    <cellStyle name="Calculation 9 2 6 2" xfId="23371" xr:uid="{00000000-0005-0000-0000-0000C61B0000}"/>
    <cellStyle name="Calculation 9 2 7" xfId="23372" xr:uid="{00000000-0005-0000-0000-0000C71B0000}"/>
    <cellStyle name="Calculation 9 2 7 2" xfId="23373" xr:uid="{00000000-0005-0000-0000-0000C81B0000}"/>
    <cellStyle name="Calculation 9 2 8" xfId="23374" xr:uid="{00000000-0005-0000-0000-0000C91B0000}"/>
    <cellStyle name="Calculation 9 2 8 2" xfId="23375" xr:uid="{00000000-0005-0000-0000-0000CA1B0000}"/>
    <cellStyle name="Calculation 9 2 9" xfId="23376" xr:uid="{00000000-0005-0000-0000-0000CB1B0000}"/>
    <cellStyle name="Calculation 9 2 9 2" xfId="23377" xr:uid="{00000000-0005-0000-0000-0000CC1B0000}"/>
    <cellStyle name="Calculation 9 20" xfId="23378" xr:uid="{00000000-0005-0000-0000-0000CD1B0000}"/>
    <cellStyle name="Calculation 9 20 2" xfId="23379" xr:uid="{00000000-0005-0000-0000-0000CE1B0000}"/>
    <cellStyle name="Calculation 9 21" xfId="23380" xr:uid="{00000000-0005-0000-0000-0000CF1B0000}"/>
    <cellStyle name="Calculation 9 22" xfId="23295" xr:uid="{00000000-0005-0000-0000-0000D01B0000}"/>
    <cellStyle name="Calculation 9 3" xfId="19605" xr:uid="{00000000-0005-0000-0000-0000D11B0000}"/>
    <cellStyle name="Calculation 9 3 10" xfId="23382" xr:uid="{00000000-0005-0000-0000-0000D21B0000}"/>
    <cellStyle name="Calculation 9 3 10 2" xfId="23383" xr:uid="{00000000-0005-0000-0000-0000D31B0000}"/>
    <cellStyle name="Calculation 9 3 11" xfId="23384" xr:uid="{00000000-0005-0000-0000-0000D41B0000}"/>
    <cellStyle name="Calculation 9 3 11 2" xfId="23385" xr:uid="{00000000-0005-0000-0000-0000D51B0000}"/>
    <cellStyle name="Calculation 9 3 12" xfId="23386" xr:uid="{00000000-0005-0000-0000-0000D61B0000}"/>
    <cellStyle name="Calculation 9 3 12 2" xfId="23387" xr:uid="{00000000-0005-0000-0000-0000D71B0000}"/>
    <cellStyle name="Calculation 9 3 13" xfId="23388" xr:uid="{00000000-0005-0000-0000-0000D81B0000}"/>
    <cellStyle name="Calculation 9 3 13 2" xfId="23389" xr:uid="{00000000-0005-0000-0000-0000D91B0000}"/>
    <cellStyle name="Calculation 9 3 14" xfId="23390" xr:uid="{00000000-0005-0000-0000-0000DA1B0000}"/>
    <cellStyle name="Calculation 9 3 14 2" xfId="23391" xr:uid="{00000000-0005-0000-0000-0000DB1B0000}"/>
    <cellStyle name="Calculation 9 3 15" xfId="23392" xr:uid="{00000000-0005-0000-0000-0000DC1B0000}"/>
    <cellStyle name="Calculation 9 3 15 2" xfId="23393" xr:uid="{00000000-0005-0000-0000-0000DD1B0000}"/>
    <cellStyle name="Calculation 9 3 16" xfId="23394" xr:uid="{00000000-0005-0000-0000-0000DE1B0000}"/>
    <cellStyle name="Calculation 9 3 17" xfId="23381" xr:uid="{00000000-0005-0000-0000-0000DF1B0000}"/>
    <cellStyle name="Calculation 9 3 2" xfId="23395" xr:uid="{00000000-0005-0000-0000-0000E01B0000}"/>
    <cellStyle name="Calculation 9 3 2 2" xfId="23396" xr:uid="{00000000-0005-0000-0000-0000E11B0000}"/>
    <cellStyle name="Calculation 9 3 3" xfId="23397" xr:uid="{00000000-0005-0000-0000-0000E21B0000}"/>
    <cellStyle name="Calculation 9 3 3 2" xfId="23398" xr:uid="{00000000-0005-0000-0000-0000E31B0000}"/>
    <cellStyle name="Calculation 9 3 4" xfId="23399" xr:uid="{00000000-0005-0000-0000-0000E41B0000}"/>
    <cellStyle name="Calculation 9 3 4 2" xfId="23400" xr:uid="{00000000-0005-0000-0000-0000E51B0000}"/>
    <cellStyle name="Calculation 9 3 5" xfId="23401" xr:uid="{00000000-0005-0000-0000-0000E61B0000}"/>
    <cellStyle name="Calculation 9 3 5 2" xfId="23402" xr:uid="{00000000-0005-0000-0000-0000E71B0000}"/>
    <cellStyle name="Calculation 9 3 6" xfId="23403" xr:uid="{00000000-0005-0000-0000-0000E81B0000}"/>
    <cellStyle name="Calculation 9 3 6 2" xfId="23404" xr:uid="{00000000-0005-0000-0000-0000E91B0000}"/>
    <cellStyle name="Calculation 9 3 7" xfId="23405" xr:uid="{00000000-0005-0000-0000-0000EA1B0000}"/>
    <cellStyle name="Calculation 9 3 7 2" xfId="23406" xr:uid="{00000000-0005-0000-0000-0000EB1B0000}"/>
    <cellStyle name="Calculation 9 3 8" xfId="23407" xr:uid="{00000000-0005-0000-0000-0000EC1B0000}"/>
    <cellStyle name="Calculation 9 3 8 2" xfId="23408" xr:uid="{00000000-0005-0000-0000-0000ED1B0000}"/>
    <cellStyle name="Calculation 9 3 9" xfId="23409" xr:uid="{00000000-0005-0000-0000-0000EE1B0000}"/>
    <cellStyle name="Calculation 9 3 9 2" xfId="23410" xr:uid="{00000000-0005-0000-0000-0000EF1B0000}"/>
    <cellStyle name="Calculation 9 4" xfId="23411" xr:uid="{00000000-0005-0000-0000-0000F01B0000}"/>
    <cellStyle name="Calculation 9 4 2" xfId="23412" xr:uid="{00000000-0005-0000-0000-0000F11B0000}"/>
    <cellStyle name="Calculation 9 5" xfId="23413" xr:uid="{00000000-0005-0000-0000-0000F21B0000}"/>
    <cellStyle name="Calculation 9 5 2" xfId="23414" xr:uid="{00000000-0005-0000-0000-0000F31B0000}"/>
    <cellStyle name="Calculation 9 6" xfId="23415" xr:uid="{00000000-0005-0000-0000-0000F41B0000}"/>
    <cellStyle name="Calculation 9 6 2" xfId="23416" xr:uid="{00000000-0005-0000-0000-0000F51B0000}"/>
    <cellStyle name="Calculation 9 7" xfId="23417" xr:uid="{00000000-0005-0000-0000-0000F61B0000}"/>
    <cellStyle name="Calculation 9 7 2" xfId="23418" xr:uid="{00000000-0005-0000-0000-0000F71B0000}"/>
    <cellStyle name="Calculation 9 8" xfId="23419" xr:uid="{00000000-0005-0000-0000-0000F81B0000}"/>
    <cellStyle name="Calculation 9 8 2" xfId="23420" xr:uid="{00000000-0005-0000-0000-0000F91B0000}"/>
    <cellStyle name="Calculation 9 9" xfId="23421" xr:uid="{00000000-0005-0000-0000-0000FA1B0000}"/>
    <cellStyle name="Calculation 9 9 2" xfId="23422" xr:uid="{00000000-0005-0000-0000-0000FB1B0000}"/>
    <cellStyle name="Calculation 9_Income Statement " xfId="23423" xr:uid="{00000000-0005-0000-0000-0000FC1B0000}"/>
    <cellStyle name="Centre alignment" xfId="2739" xr:uid="{00000000-0005-0000-0000-0000FD1B0000}"/>
    <cellStyle name="Centre alignment 2" xfId="39269" xr:uid="{00000000-0005-0000-0000-0000FE1B0000}"/>
    <cellStyle name="Centre alignment 3" xfId="39270" xr:uid="{00000000-0005-0000-0000-0000FF1B0000}"/>
    <cellStyle name="Check Cell" xfId="39017" builtinId="23" customBuiltin="1"/>
    <cellStyle name="Check Cell 10" xfId="18098" xr:uid="{00000000-0005-0000-0000-0000011C0000}"/>
    <cellStyle name="Check Cell 10 2" xfId="23425" xr:uid="{00000000-0005-0000-0000-0000021C0000}"/>
    <cellStyle name="Check Cell 10 2 2" xfId="23426" xr:uid="{00000000-0005-0000-0000-0000031C0000}"/>
    <cellStyle name="Check Cell 10 2 3" xfId="23427" xr:uid="{00000000-0005-0000-0000-0000041C0000}"/>
    <cellStyle name="Check Cell 10 3" xfId="23428" xr:uid="{00000000-0005-0000-0000-0000051C0000}"/>
    <cellStyle name="Check Cell 10 4" xfId="23429" xr:uid="{00000000-0005-0000-0000-0000061C0000}"/>
    <cellStyle name="Check Cell 10 5" xfId="23430" xr:uid="{00000000-0005-0000-0000-0000071C0000}"/>
    <cellStyle name="Check Cell 10 6" xfId="23424" xr:uid="{00000000-0005-0000-0000-0000081C0000}"/>
    <cellStyle name="Check Cell 11" xfId="23431" xr:uid="{00000000-0005-0000-0000-0000091C0000}"/>
    <cellStyle name="Check Cell 11 2" xfId="23432" xr:uid="{00000000-0005-0000-0000-00000A1C0000}"/>
    <cellStyle name="Check Cell 11 3" xfId="23433" xr:uid="{00000000-0005-0000-0000-00000B1C0000}"/>
    <cellStyle name="Check Cell 12" xfId="23434" xr:uid="{00000000-0005-0000-0000-00000C1C0000}"/>
    <cellStyle name="Check Cell 13" xfId="23435" xr:uid="{00000000-0005-0000-0000-00000D1C0000}"/>
    <cellStyle name="Check Cell 14" xfId="23436" xr:uid="{00000000-0005-0000-0000-00000E1C0000}"/>
    <cellStyle name="Check Cell 15" xfId="38811" xr:uid="{00000000-0005-0000-0000-00000F1C0000}"/>
    <cellStyle name="Check Cell 2" xfId="2740" xr:uid="{00000000-0005-0000-0000-0000101C0000}"/>
    <cellStyle name="Check Cell 2 2" xfId="2741" xr:uid="{00000000-0005-0000-0000-0000111C0000}"/>
    <cellStyle name="Check Cell 2 2 2" xfId="23439" xr:uid="{00000000-0005-0000-0000-0000121C0000}"/>
    <cellStyle name="Check Cell 2 2 3" xfId="23440" xr:uid="{00000000-0005-0000-0000-0000131C0000}"/>
    <cellStyle name="Check Cell 2 2 4" xfId="23438" xr:uid="{00000000-0005-0000-0000-0000141C0000}"/>
    <cellStyle name="Check Cell 2 2 5" xfId="39271" xr:uid="{00000000-0005-0000-0000-0000151C0000}"/>
    <cellStyle name="Check Cell 2 3" xfId="2742" xr:uid="{00000000-0005-0000-0000-0000161C0000}"/>
    <cellStyle name="Check Cell 2 3 2" xfId="23442" xr:uid="{00000000-0005-0000-0000-0000171C0000}"/>
    <cellStyle name="Check Cell 2 3 3" xfId="23443" xr:uid="{00000000-0005-0000-0000-0000181C0000}"/>
    <cellStyle name="Check Cell 2 3 4" xfId="23441" xr:uid="{00000000-0005-0000-0000-0000191C0000}"/>
    <cellStyle name="Check Cell 2 3 5" xfId="39272" xr:uid="{00000000-0005-0000-0000-00001A1C0000}"/>
    <cellStyle name="Check Cell 2 4" xfId="23444" xr:uid="{00000000-0005-0000-0000-00001B1C0000}"/>
    <cellStyle name="Check Cell 2 4 2" xfId="23445" xr:uid="{00000000-0005-0000-0000-00001C1C0000}"/>
    <cellStyle name="Check Cell 2 4 3" xfId="23446" xr:uid="{00000000-0005-0000-0000-00001D1C0000}"/>
    <cellStyle name="Check Cell 2 4 4" xfId="39273" xr:uid="{00000000-0005-0000-0000-00001E1C0000}"/>
    <cellStyle name="Check Cell 2 5" xfId="23447" xr:uid="{00000000-0005-0000-0000-00001F1C0000}"/>
    <cellStyle name="Check Cell 2 6" xfId="23448" xr:uid="{00000000-0005-0000-0000-0000201C0000}"/>
    <cellStyle name="Check Cell 2 7" xfId="23449" xr:uid="{00000000-0005-0000-0000-0000211C0000}"/>
    <cellStyle name="Check Cell 2 8" xfId="23450" xr:uid="{00000000-0005-0000-0000-0000221C0000}"/>
    <cellStyle name="Check Cell 2 9" xfId="23437" xr:uid="{00000000-0005-0000-0000-0000231C0000}"/>
    <cellStyle name="Check Cell 2_FERC versus US GAAP differences - GSE MECO and Nantucket" xfId="23451" xr:uid="{00000000-0005-0000-0000-0000241C0000}"/>
    <cellStyle name="Check Cell 3" xfId="2743" xr:uid="{00000000-0005-0000-0000-0000251C0000}"/>
    <cellStyle name="Check Cell 3 2" xfId="2744" xr:uid="{00000000-0005-0000-0000-0000261C0000}"/>
    <cellStyle name="Check Cell 3 2 2" xfId="23454" xr:uid="{00000000-0005-0000-0000-0000271C0000}"/>
    <cellStyle name="Check Cell 3 2 3" xfId="23455" xr:uid="{00000000-0005-0000-0000-0000281C0000}"/>
    <cellStyle name="Check Cell 3 2 4" xfId="23453" xr:uid="{00000000-0005-0000-0000-0000291C0000}"/>
    <cellStyle name="Check Cell 3 3" xfId="23456" xr:uid="{00000000-0005-0000-0000-00002A1C0000}"/>
    <cellStyle name="Check Cell 3 4" xfId="23457" xr:uid="{00000000-0005-0000-0000-00002B1C0000}"/>
    <cellStyle name="Check Cell 3 5" xfId="23458" xr:uid="{00000000-0005-0000-0000-00002C1C0000}"/>
    <cellStyle name="Check Cell 3 6" xfId="23459" xr:uid="{00000000-0005-0000-0000-00002D1C0000}"/>
    <cellStyle name="Check Cell 3 7" xfId="23452" xr:uid="{00000000-0005-0000-0000-00002E1C0000}"/>
    <cellStyle name="Check Cell 3 8" xfId="39274" xr:uid="{00000000-0005-0000-0000-00002F1C0000}"/>
    <cellStyle name="Check Cell 4" xfId="2745" xr:uid="{00000000-0005-0000-0000-0000301C0000}"/>
    <cellStyle name="Check Cell 4 2" xfId="18099" xr:uid="{00000000-0005-0000-0000-0000311C0000}"/>
    <cellStyle name="Check Cell 4 2 2" xfId="23462" xr:uid="{00000000-0005-0000-0000-0000321C0000}"/>
    <cellStyle name="Check Cell 4 2 3" xfId="23463" xr:uid="{00000000-0005-0000-0000-0000331C0000}"/>
    <cellStyle name="Check Cell 4 2 4" xfId="23461" xr:uid="{00000000-0005-0000-0000-0000341C0000}"/>
    <cellStyle name="Check Cell 4 3" xfId="23464" xr:uid="{00000000-0005-0000-0000-0000351C0000}"/>
    <cellStyle name="Check Cell 4 4" xfId="23465" xr:uid="{00000000-0005-0000-0000-0000361C0000}"/>
    <cellStyle name="Check Cell 4 5" xfId="23466" xr:uid="{00000000-0005-0000-0000-0000371C0000}"/>
    <cellStyle name="Check Cell 4 6" xfId="23460" xr:uid="{00000000-0005-0000-0000-0000381C0000}"/>
    <cellStyle name="Check Cell 5" xfId="2746" xr:uid="{00000000-0005-0000-0000-0000391C0000}"/>
    <cellStyle name="Check Cell 5 2" xfId="2747" xr:uid="{00000000-0005-0000-0000-00003A1C0000}"/>
    <cellStyle name="Check Cell 5 2 2" xfId="23469" xr:uid="{00000000-0005-0000-0000-00003B1C0000}"/>
    <cellStyle name="Check Cell 5 2 3" xfId="23470" xr:uid="{00000000-0005-0000-0000-00003C1C0000}"/>
    <cellStyle name="Check Cell 5 2 4" xfId="23468" xr:uid="{00000000-0005-0000-0000-00003D1C0000}"/>
    <cellStyle name="Check Cell 5 3" xfId="18100" xr:uid="{00000000-0005-0000-0000-00003E1C0000}"/>
    <cellStyle name="Check Cell 5 3 2" xfId="23471" xr:uid="{00000000-0005-0000-0000-00003F1C0000}"/>
    <cellStyle name="Check Cell 5 4" xfId="23472" xr:uid="{00000000-0005-0000-0000-0000401C0000}"/>
    <cellStyle name="Check Cell 5 5" xfId="23473" xr:uid="{00000000-0005-0000-0000-0000411C0000}"/>
    <cellStyle name="Check Cell 5 6" xfId="23467" xr:uid="{00000000-0005-0000-0000-0000421C0000}"/>
    <cellStyle name="Check Cell 6" xfId="2748" xr:uid="{00000000-0005-0000-0000-0000431C0000}"/>
    <cellStyle name="Check Cell 6 2" xfId="23475" xr:uid="{00000000-0005-0000-0000-0000441C0000}"/>
    <cellStyle name="Check Cell 6 2 2" xfId="23476" xr:uid="{00000000-0005-0000-0000-0000451C0000}"/>
    <cellStyle name="Check Cell 6 2 3" xfId="23477" xr:uid="{00000000-0005-0000-0000-0000461C0000}"/>
    <cellStyle name="Check Cell 6 3" xfId="23478" xr:uid="{00000000-0005-0000-0000-0000471C0000}"/>
    <cellStyle name="Check Cell 6 4" xfId="23479" xr:uid="{00000000-0005-0000-0000-0000481C0000}"/>
    <cellStyle name="Check Cell 6 5" xfId="23480" xr:uid="{00000000-0005-0000-0000-0000491C0000}"/>
    <cellStyle name="Check Cell 6 6" xfId="23474" xr:uid="{00000000-0005-0000-0000-00004A1C0000}"/>
    <cellStyle name="Check Cell 7" xfId="18101" xr:uid="{00000000-0005-0000-0000-00004B1C0000}"/>
    <cellStyle name="Check Cell 7 2" xfId="23482" xr:uid="{00000000-0005-0000-0000-00004C1C0000}"/>
    <cellStyle name="Check Cell 7 2 2" xfId="23483" xr:uid="{00000000-0005-0000-0000-00004D1C0000}"/>
    <cellStyle name="Check Cell 7 2 3" xfId="23484" xr:uid="{00000000-0005-0000-0000-00004E1C0000}"/>
    <cellStyle name="Check Cell 7 3" xfId="23485" xr:uid="{00000000-0005-0000-0000-00004F1C0000}"/>
    <cellStyle name="Check Cell 7 4" xfId="23486" xr:uid="{00000000-0005-0000-0000-0000501C0000}"/>
    <cellStyle name="Check Cell 7 5" xfId="23487" xr:uid="{00000000-0005-0000-0000-0000511C0000}"/>
    <cellStyle name="Check Cell 7 6" xfId="23481" xr:uid="{00000000-0005-0000-0000-0000521C0000}"/>
    <cellStyle name="Check Cell 8" xfId="18102" xr:uid="{00000000-0005-0000-0000-0000531C0000}"/>
    <cellStyle name="Check Cell 8 2" xfId="23489" xr:uid="{00000000-0005-0000-0000-0000541C0000}"/>
    <cellStyle name="Check Cell 8 2 2" xfId="23490" xr:uid="{00000000-0005-0000-0000-0000551C0000}"/>
    <cellStyle name="Check Cell 8 2 3" xfId="23491" xr:uid="{00000000-0005-0000-0000-0000561C0000}"/>
    <cellStyle name="Check Cell 8 3" xfId="23492" xr:uid="{00000000-0005-0000-0000-0000571C0000}"/>
    <cellStyle name="Check Cell 8 4" xfId="23493" xr:uid="{00000000-0005-0000-0000-0000581C0000}"/>
    <cellStyle name="Check Cell 8 5" xfId="23494" xr:uid="{00000000-0005-0000-0000-0000591C0000}"/>
    <cellStyle name="Check Cell 8 6" xfId="23488" xr:uid="{00000000-0005-0000-0000-00005A1C0000}"/>
    <cellStyle name="Check Cell 9" xfId="18103" xr:uid="{00000000-0005-0000-0000-00005B1C0000}"/>
    <cellStyle name="Check Cell 9 2" xfId="23496" xr:uid="{00000000-0005-0000-0000-00005C1C0000}"/>
    <cellStyle name="Check Cell 9 2 2" xfId="23497" xr:uid="{00000000-0005-0000-0000-00005D1C0000}"/>
    <cellStyle name="Check Cell 9 2 3" xfId="23498" xr:uid="{00000000-0005-0000-0000-00005E1C0000}"/>
    <cellStyle name="Check Cell 9 3" xfId="23499" xr:uid="{00000000-0005-0000-0000-00005F1C0000}"/>
    <cellStyle name="Check Cell 9 4" xfId="23500" xr:uid="{00000000-0005-0000-0000-0000601C0000}"/>
    <cellStyle name="Check Cell 9 5" xfId="23501" xr:uid="{00000000-0005-0000-0000-0000611C0000}"/>
    <cellStyle name="Check Cell 9 6" xfId="23495" xr:uid="{00000000-0005-0000-0000-0000621C0000}"/>
    <cellStyle name="CheckCell" xfId="2749" xr:uid="{00000000-0005-0000-0000-0000631C0000}"/>
    <cellStyle name="CheckCell 2" xfId="23502" xr:uid="{00000000-0005-0000-0000-0000641C0000}"/>
    <cellStyle name="Code" xfId="2750" xr:uid="{00000000-0005-0000-0000-0000651C0000}"/>
    <cellStyle name="Code 2" xfId="23504" xr:uid="{00000000-0005-0000-0000-0000661C0000}"/>
    <cellStyle name="Code 2 2" xfId="23505" xr:uid="{00000000-0005-0000-0000-0000671C0000}"/>
    <cellStyle name="Code 2 3" xfId="23506" xr:uid="{00000000-0005-0000-0000-0000681C0000}"/>
    <cellStyle name="Code 3" xfId="23507" xr:uid="{00000000-0005-0000-0000-0000691C0000}"/>
    <cellStyle name="Code 4" xfId="23508" xr:uid="{00000000-0005-0000-0000-00006A1C0000}"/>
    <cellStyle name="Code 5" xfId="23509" xr:uid="{00000000-0005-0000-0000-00006B1C0000}"/>
    <cellStyle name="Code 6" xfId="23503" xr:uid="{00000000-0005-0000-0000-00006C1C0000}"/>
    <cellStyle name="Code_Income Statement " xfId="23510" xr:uid="{00000000-0005-0000-0000-00006D1C0000}"/>
    <cellStyle name="ColBlue" xfId="2751" xr:uid="{00000000-0005-0000-0000-00006E1C0000}"/>
    <cellStyle name="ColBlue 2" xfId="23511" xr:uid="{00000000-0005-0000-0000-00006F1C0000}"/>
    <cellStyle name="ColGreen" xfId="2752" xr:uid="{00000000-0005-0000-0000-0000701C0000}"/>
    <cellStyle name="ColGreen 2" xfId="23512" xr:uid="{00000000-0005-0000-0000-0000711C0000}"/>
    <cellStyle name="ColRed" xfId="2753" xr:uid="{00000000-0005-0000-0000-0000721C0000}"/>
    <cellStyle name="ColRed 2" xfId="23513" xr:uid="{00000000-0005-0000-0000-0000731C0000}"/>
    <cellStyle name="column Head Underlined" xfId="2754" xr:uid="{00000000-0005-0000-0000-0000741C0000}"/>
    <cellStyle name="column Head Underlined 2" xfId="23514" xr:uid="{00000000-0005-0000-0000-0000751C0000}"/>
    <cellStyle name="Column Heading" xfId="2755" xr:uid="{00000000-0005-0000-0000-0000761C0000}"/>
    <cellStyle name="Column Heading 2" xfId="18104" xr:uid="{00000000-0005-0000-0000-0000771C0000}"/>
    <cellStyle name="Column Heading 3" xfId="23515" xr:uid="{00000000-0005-0000-0000-0000781C0000}"/>
    <cellStyle name="ColumnHeading" xfId="18105" xr:uid="{00000000-0005-0000-0000-0000791C0000}"/>
    <cellStyle name="ColumnHeading 2" xfId="23516" xr:uid="{00000000-0005-0000-0000-00007A1C0000}"/>
    <cellStyle name="Comma" xfId="17905" builtinId="3"/>
    <cellStyle name="Comma  - Style1" xfId="2756" xr:uid="{00000000-0005-0000-0000-00007C1C0000}"/>
    <cellStyle name="Comma  - Style1 2" xfId="23517" xr:uid="{00000000-0005-0000-0000-00007D1C0000}"/>
    <cellStyle name="Comma  - Style1 3" xfId="39276" xr:uid="{00000000-0005-0000-0000-00007E1C0000}"/>
    <cellStyle name="Comma  - Style2" xfId="2757" xr:uid="{00000000-0005-0000-0000-00007F1C0000}"/>
    <cellStyle name="Comma  - Style2 2" xfId="23518" xr:uid="{00000000-0005-0000-0000-0000801C0000}"/>
    <cellStyle name="Comma  - Style2 3" xfId="39277" xr:uid="{00000000-0005-0000-0000-0000811C0000}"/>
    <cellStyle name="Comma  - Style3" xfId="2758" xr:uid="{00000000-0005-0000-0000-0000821C0000}"/>
    <cellStyle name="Comma  - Style3 2" xfId="23519" xr:uid="{00000000-0005-0000-0000-0000831C0000}"/>
    <cellStyle name="Comma  - Style3 3" xfId="39278" xr:uid="{00000000-0005-0000-0000-0000841C0000}"/>
    <cellStyle name="Comma  - Style4" xfId="2759" xr:uid="{00000000-0005-0000-0000-0000851C0000}"/>
    <cellStyle name="Comma  - Style4 2" xfId="23520" xr:uid="{00000000-0005-0000-0000-0000861C0000}"/>
    <cellStyle name="Comma  - Style4 3" xfId="39279" xr:uid="{00000000-0005-0000-0000-0000871C0000}"/>
    <cellStyle name="Comma  - Style5" xfId="2760" xr:uid="{00000000-0005-0000-0000-0000881C0000}"/>
    <cellStyle name="Comma  - Style5 2" xfId="23521" xr:uid="{00000000-0005-0000-0000-0000891C0000}"/>
    <cellStyle name="Comma  - Style5 3" xfId="39280" xr:uid="{00000000-0005-0000-0000-00008A1C0000}"/>
    <cellStyle name="Comma  - Style6" xfId="2761" xr:uid="{00000000-0005-0000-0000-00008B1C0000}"/>
    <cellStyle name="Comma  - Style6 2" xfId="23522" xr:uid="{00000000-0005-0000-0000-00008C1C0000}"/>
    <cellStyle name="Comma  - Style6 3" xfId="39281" xr:uid="{00000000-0005-0000-0000-00008D1C0000}"/>
    <cellStyle name="Comma  - Style7" xfId="2762" xr:uid="{00000000-0005-0000-0000-00008E1C0000}"/>
    <cellStyle name="Comma  - Style7 2" xfId="23523" xr:uid="{00000000-0005-0000-0000-00008F1C0000}"/>
    <cellStyle name="Comma  - Style7 3" xfId="39282" xr:uid="{00000000-0005-0000-0000-0000901C0000}"/>
    <cellStyle name="Comma  - Style8" xfId="2763" xr:uid="{00000000-0005-0000-0000-0000911C0000}"/>
    <cellStyle name="Comma  - Style8 2" xfId="23524" xr:uid="{00000000-0005-0000-0000-0000921C0000}"/>
    <cellStyle name="Comma  - Style8 3" xfId="39283" xr:uid="{00000000-0005-0000-0000-0000931C0000}"/>
    <cellStyle name="Comma (0)" xfId="2764" xr:uid="{00000000-0005-0000-0000-0000941C0000}"/>
    <cellStyle name="Comma (0) 2" xfId="23525" xr:uid="{00000000-0005-0000-0000-0000951C0000}"/>
    <cellStyle name="Comma (1)" xfId="2765" xr:uid="{00000000-0005-0000-0000-0000961C0000}"/>
    <cellStyle name="Comma (1) 2" xfId="23526" xr:uid="{00000000-0005-0000-0000-0000971C0000}"/>
    <cellStyle name="Comma (2)" xfId="2766" xr:uid="{00000000-0005-0000-0000-0000981C0000}"/>
    <cellStyle name="Comma (2) 2" xfId="23527" xr:uid="{00000000-0005-0000-0000-0000991C0000}"/>
    <cellStyle name="Comma .00" xfId="2767" xr:uid="{00000000-0005-0000-0000-00009A1C0000}"/>
    <cellStyle name="Comma .00 2" xfId="2768" xr:uid="{00000000-0005-0000-0000-00009B1C0000}"/>
    <cellStyle name="Comma [0] 2" xfId="2769" xr:uid="{00000000-0005-0000-0000-00009C1C0000}"/>
    <cellStyle name="Comma [0] 2 2" xfId="23528" xr:uid="{00000000-0005-0000-0000-00009D1C0000}"/>
    <cellStyle name="Comma [0] 3" xfId="2770" xr:uid="{00000000-0005-0000-0000-00009E1C0000}"/>
    <cellStyle name="Comma [0] 3 2" xfId="23529" xr:uid="{00000000-0005-0000-0000-00009F1C0000}"/>
    <cellStyle name="Comma [0] 4" xfId="23530" xr:uid="{00000000-0005-0000-0000-0000A01C0000}"/>
    <cellStyle name="Comma [0] 4 2" xfId="23531" xr:uid="{00000000-0005-0000-0000-0000A11C0000}"/>
    <cellStyle name="Comma [0] 4 2 2" xfId="23532" xr:uid="{00000000-0005-0000-0000-0000A21C0000}"/>
    <cellStyle name="Comma [0] 4 2 3" xfId="23533" xr:uid="{00000000-0005-0000-0000-0000A31C0000}"/>
    <cellStyle name="Comma [0] 4 2 4" xfId="23534" xr:uid="{00000000-0005-0000-0000-0000A41C0000}"/>
    <cellStyle name="Comma [0] 4 2 5" xfId="23535" xr:uid="{00000000-0005-0000-0000-0000A51C0000}"/>
    <cellStyle name="Comma [0] 4 3" xfId="23536" xr:uid="{00000000-0005-0000-0000-0000A61C0000}"/>
    <cellStyle name="Comma [0] 4 4" xfId="23537" xr:uid="{00000000-0005-0000-0000-0000A71C0000}"/>
    <cellStyle name="Comma [0] 4 5" xfId="23538" xr:uid="{00000000-0005-0000-0000-0000A81C0000}"/>
    <cellStyle name="Comma [0] 4 6" xfId="23539" xr:uid="{00000000-0005-0000-0000-0000A91C0000}"/>
    <cellStyle name="Comma [0] 4 7" xfId="23540" xr:uid="{00000000-0005-0000-0000-0000AA1C0000}"/>
    <cellStyle name="Comma [0] 4 8" xfId="23541" xr:uid="{00000000-0005-0000-0000-0000AB1C0000}"/>
    <cellStyle name="Comma [0] 4 9" xfId="39284" xr:uid="{00000000-0005-0000-0000-0000AC1C0000}"/>
    <cellStyle name="Comma [1]" xfId="2771" xr:uid="{00000000-0005-0000-0000-0000AD1C0000}"/>
    <cellStyle name="Comma [1] 2" xfId="23543" xr:uid="{00000000-0005-0000-0000-0000AE1C0000}"/>
    <cellStyle name="Comma [1] 3" xfId="23542" xr:uid="{00000000-0005-0000-0000-0000AF1C0000}"/>
    <cellStyle name="Comma [2]" xfId="2772" xr:uid="{00000000-0005-0000-0000-0000B01C0000}"/>
    <cellStyle name="Comma [2] 2" xfId="23545" xr:uid="{00000000-0005-0000-0000-0000B11C0000}"/>
    <cellStyle name="Comma [2] 3" xfId="23544" xr:uid="{00000000-0005-0000-0000-0000B21C0000}"/>
    <cellStyle name="Comma [3]" xfId="2773" xr:uid="{00000000-0005-0000-0000-0000B31C0000}"/>
    <cellStyle name="Comma [3] 2" xfId="23547" xr:uid="{00000000-0005-0000-0000-0000B41C0000}"/>
    <cellStyle name="Comma [3] 3" xfId="23546" xr:uid="{00000000-0005-0000-0000-0000B51C0000}"/>
    <cellStyle name="Comma [6]" xfId="18106" xr:uid="{00000000-0005-0000-0000-0000B61C0000}"/>
    <cellStyle name="Comma [6] 2" xfId="23548" xr:uid="{00000000-0005-0000-0000-0000B71C0000}"/>
    <cellStyle name="Comma 0" xfId="2774" xr:uid="{00000000-0005-0000-0000-0000B81C0000}"/>
    <cellStyle name="Comma 0 2" xfId="23549" xr:uid="{00000000-0005-0000-0000-0000B91C0000}"/>
    <cellStyle name="Comma 0 2 2" xfId="39285" xr:uid="{00000000-0005-0000-0000-0000BA1C0000}"/>
    <cellStyle name="Comma 0 3" xfId="39286" xr:uid="{00000000-0005-0000-0000-0000BB1C0000}"/>
    <cellStyle name="Comma 0*" xfId="2775" xr:uid="{00000000-0005-0000-0000-0000BC1C0000}"/>
    <cellStyle name="Comma 0* 2" xfId="23550" xr:uid="{00000000-0005-0000-0000-0000BD1C0000}"/>
    <cellStyle name="Comma 0_Model_Sep_2_02" xfId="2776" xr:uid="{00000000-0005-0000-0000-0000BE1C0000}"/>
    <cellStyle name="Comma 10" xfId="2777" xr:uid="{00000000-0005-0000-0000-0000BF1C0000}"/>
    <cellStyle name="Comma 10 2" xfId="2778" xr:uid="{00000000-0005-0000-0000-0000C01C0000}"/>
    <cellStyle name="Comma 10 2 10" xfId="18109" xr:uid="{00000000-0005-0000-0000-0000C11C0000}"/>
    <cellStyle name="Comma 10 2 10 2" xfId="2779" xr:uid="{00000000-0005-0000-0000-0000C21C0000}"/>
    <cellStyle name="Comma 10 2 10 2 2" xfId="2780" xr:uid="{00000000-0005-0000-0000-0000C31C0000}"/>
    <cellStyle name="Comma 10 2 10 2 2 2" xfId="39289" xr:uid="{00000000-0005-0000-0000-0000C41C0000}"/>
    <cellStyle name="Comma 10 2 10 2 2 3" xfId="40496" xr:uid="{00000000-0005-0000-0000-0000C51C0000}"/>
    <cellStyle name="Comma 10 2 10 2 3" xfId="23554" xr:uid="{00000000-0005-0000-0000-0000C61C0000}"/>
    <cellStyle name="Comma 10 2 10 2 4" xfId="39288" xr:uid="{00000000-0005-0000-0000-0000C71C0000}"/>
    <cellStyle name="Comma 10 2 10 2 5" xfId="40495" xr:uid="{00000000-0005-0000-0000-0000C81C0000}"/>
    <cellStyle name="Comma 10 2 10 3" xfId="23553" xr:uid="{00000000-0005-0000-0000-0000C91C0000}"/>
    <cellStyle name="Comma 10 2 11" xfId="18110" xr:uid="{00000000-0005-0000-0000-0000CA1C0000}"/>
    <cellStyle name="Comma 10 2 11 2" xfId="23556" xr:uid="{00000000-0005-0000-0000-0000CB1C0000}"/>
    <cellStyle name="Comma 10 2 11 3" xfId="23555" xr:uid="{00000000-0005-0000-0000-0000CC1C0000}"/>
    <cellStyle name="Comma 10 2 12" xfId="18111" xr:uid="{00000000-0005-0000-0000-0000CD1C0000}"/>
    <cellStyle name="Comma 10 2 12 2" xfId="23558" xr:uid="{00000000-0005-0000-0000-0000CE1C0000}"/>
    <cellStyle name="Comma 10 2 12 3" xfId="23557" xr:uid="{00000000-0005-0000-0000-0000CF1C0000}"/>
    <cellStyle name="Comma 10 2 13" xfId="18112" xr:uid="{00000000-0005-0000-0000-0000D01C0000}"/>
    <cellStyle name="Comma 10 2 13 2" xfId="23560" xr:uid="{00000000-0005-0000-0000-0000D11C0000}"/>
    <cellStyle name="Comma 10 2 13 3" xfId="23559" xr:uid="{00000000-0005-0000-0000-0000D21C0000}"/>
    <cellStyle name="Comma 10 2 14" xfId="18113" xr:uid="{00000000-0005-0000-0000-0000D31C0000}"/>
    <cellStyle name="Comma 10 2 14 2" xfId="23562" xr:uid="{00000000-0005-0000-0000-0000D41C0000}"/>
    <cellStyle name="Comma 10 2 14 3" xfId="23561" xr:uid="{00000000-0005-0000-0000-0000D51C0000}"/>
    <cellStyle name="Comma 10 2 15" xfId="18114" xr:uid="{00000000-0005-0000-0000-0000D61C0000}"/>
    <cellStyle name="Comma 10 2 15 2" xfId="23564" xr:uid="{00000000-0005-0000-0000-0000D71C0000}"/>
    <cellStyle name="Comma 10 2 15 3" xfId="23563" xr:uid="{00000000-0005-0000-0000-0000D81C0000}"/>
    <cellStyle name="Comma 10 2 16" xfId="18115" xr:uid="{00000000-0005-0000-0000-0000D91C0000}"/>
    <cellStyle name="Comma 10 2 16 2" xfId="23566" xr:uid="{00000000-0005-0000-0000-0000DA1C0000}"/>
    <cellStyle name="Comma 10 2 16 3" xfId="23565" xr:uid="{00000000-0005-0000-0000-0000DB1C0000}"/>
    <cellStyle name="Comma 10 2 17" xfId="18116" xr:uid="{00000000-0005-0000-0000-0000DC1C0000}"/>
    <cellStyle name="Comma 10 2 17 2" xfId="23568" xr:uid="{00000000-0005-0000-0000-0000DD1C0000}"/>
    <cellStyle name="Comma 10 2 17 3" xfId="23567" xr:uid="{00000000-0005-0000-0000-0000DE1C0000}"/>
    <cellStyle name="Comma 10 2 18" xfId="18117" xr:uid="{00000000-0005-0000-0000-0000DF1C0000}"/>
    <cellStyle name="Comma 10 2 18 2" xfId="23570" xr:uid="{00000000-0005-0000-0000-0000E01C0000}"/>
    <cellStyle name="Comma 10 2 18 3" xfId="23569" xr:uid="{00000000-0005-0000-0000-0000E11C0000}"/>
    <cellStyle name="Comma 10 2 19" xfId="18118" xr:uid="{00000000-0005-0000-0000-0000E21C0000}"/>
    <cellStyle name="Comma 10 2 19 2" xfId="23572" xr:uid="{00000000-0005-0000-0000-0000E31C0000}"/>
    <cellStyle name="Comma 10 2 19 3" xfId="23571" xr:uid="{00000000-0005-0000-0000-0000E41C0000}"/>
    <cellStyle name="Comma 10 2 2" xfId="2781" xr:uid="{00000000-0005-0000-0000-0000E51C0000}"/>
    <cellStyle name="Comma 10 2 2 2" xfId="18119" xr:uid="{00000000-0005-0000-0000-0000E61C0000}"/>
    <cellStyle name="Comma 10 2 2 2 2" xfId="23574" xr:uid="{00000000-0005-0000-0000-0000E71C0000}"/>
    <cellStyle name="Comma 10 2 2 2 3" xfId="39290" xr:uid="{00000000-0005-0000-0000-0000E81C0000}"/>
    <cellStyle name="Comma 10 2 2 3" xfId="23573" xr:uid="{00000000-0005-0000-0000-0000E91C0000}"/>
    <cellStyle name="Comma 10 2 20" xfId="18120" xr:uid="{00000000-0005-0000-0000-0000EA1C0000}"/>
    <cellStyle name="Comma 10 2 20 2" xfId="23576" xr:uid="{00000000-0005-0000-0000-0000EB1C0000}"/>
    <cellStyle name="Comma 10 2 20 3" xfId="23575" xr:uid="{00000000-0005-0000-0000-0000EC1C0000}"/>
    <cellStyle name="Comma 10 2 21" xfId="18108" xr:uid="{00000000-0005-0000-0000-0000ED1C0000}"/>
    <cellStyle name="Comma 10 2 21 2" xfId="23577" xr:uid="{00000000-0005-0000-0000-0000EE1C0000}"/>
    <cellStyle name="Comma 10 2 21 3" xfId="39291" xr:uid="{00000000-0005-0000-0000-0000EF1C0000}"/>
    <cellStyle name="Comma 10 2 22" xfId="23578" xr:uid="{00000000-0005-0000-0000-0000F01C0000}"/>
    <cellStyle name="Comma 10 2 23" xfId="23579" xr:uid="{00000000-0005-0000-0000-0000F11C0000}"/>
    <cellStyle name="Comma 10 2 24" xfId="23552" xr:uid="{00000000-0005-0000-0000-0000F21C0000}"/>
    <cellStyle name="Comma 10 2 3" xfId="18121" xr:uid="{00000000-0005-0000-0000-0000F31C0000}"/>
    <cellStyle name="Comma 10 2 3 2" xfId="23581" xr:uid="{00000000-0005-0000-0000-0000F41C0000}"/>
    <cellStyle name="Comma 10 2 3 3" xfId="23580" xr:uid="{00000000-0005-0000-0000-0000F51C0000}"/>
    <cellStyle name="Comma 10 2 4" xfId="18122" xr:uid="{00000000-0005-0000-0000-0000F61C0000}"/>
    <cellStyle name="Comma 10 2 4 2" xfId="23583" xr:uid="{00000000-0005-0000-0000-0000F71C0000}"/>
    <cellStyle name="Comma 10 2 4 3" xfId="23582" xr:uid="{00000000-0005-0000-0000-0000F81C0000}"/>
    <cellStyle name="Comma 10 2 5" xfId="18123" xr:uid="{00000000-0005-0000-0000-0000F91C0000}"/>
    <cellStyle name="Comma 10 2 5 2" xfId="23585" xr:uid="{00000000-0005-0000-0000-0000FA1C0000}"/>
    <cellStyle name="Comma 10 2 5 2 2" xfId="23586" xr:uid="{00000000-0005-0000-0000-0000FB1C0000}"/>
    <cellStyle name="Comma 10 2 5 2 3" xfId="38813" xr:uid="{00000000-0005-0000-0000-0000FC1C0000}"/>
    <cellStyle name="Comma 10 2 5 3" xfId="23584" xr:uid="{00000000-0005-0000-0000-0000FD1C0000}"/>
    <cellStyle name="Comma 10 2 6" xfId="18124" xr:uid="{00000000-0005-0000-0000-0000FE1C0000}"/>
    <cellStyle name="Comma 10 2 6 2" xfId="23588" xr:uid="{00000000-0005-0000-0000-0000FF1C0000}"/>
    <cellStyle name="Comma 10 2 6 3" xfId="23587" xr:uid="{00000000-0005-0000-0000-0000001D0000}"/>
    <cellStyle name="Comma 10 2 7" xfId="18125" xr:uid="{00000000-0005-0000-0000-0000011D0000}"/>
    <cellStyle name="Comma 10 2 7 2" xfId="23590" xr:uid="{00000000-0005-0000-0000-0000021D0000}"/>
    <cellStyle name="Comma 10 2 7 3" xfId="23589" xr:uid="{00000000-0005-0000-0000-0000031D0000}"/>
    <cellStyle name="Comma 10 2 8" xfId="18126" xr:uid="{00000000-0005-0000-0000-0000041D0000}"/>
    <cellStyle name="Comma 10 2 8 2" xfId="23592" xr:uid="{00000000-0005-0000-0000-0000051D0000}"/>
    <cellStyle name="Comma 10 2 8 3" xfId="23591" xr:uid="{00000000-0005-0000-0000-0000061D0000}"/>
    <cellStyle name="Comma 10 2 9" xfId="18127" xr:uid="{00000000-0005-0000-0000-0000071D0000}"/>
    <cellStyle name="Comma 10 2 9 2" xfId="23594" xr:uid="{00000000-0005-0000-0000-0000081D0000}"/>
    <cellStyle name="Comma 10 2 9 3" xfId="23593" xr:uid="{00000000-0005-0000-0000-0000091D0000}"/>
    <cellStyle name="Comma 10 3" xfId="2782" xr:uid="{00000000-0005-0000-0000-00000A1D0000}"/>
    <cellStyle name="Comma 10 3 2" xfId="2783" xr:uid="{00000000-0005-0000-0000-00000B1D0000}"/>
    <cellStyle name="Comma 10 3 2 2" xfId="39292" xr:uid="{00000000-0005-0000-0000-00000C1D0000}"/>
    <cellStyle name="Comma 10 3 3" xfId="23595" xr:uid="{00000000-0005-0000-0000-00000D1D0000}"/>
    <cellStyle name="Comma 10 4" xfId="2784" xr:uid="{00000000-0005-0000-0000-00000E1D0000}"/>
    <cellStyle name="Comma 10 4 2" xfId="18128" xr:uid="{00000000-0005-0000-0000-00000F1D0000}"/>
    <cellStyle name="Comma 10 4 2 2" xfId="23597" xr:uid="{00000000-0005-0000-0000-0000101D0000}"/>
    <cellStyle name="Comma 10 4 3" xfId="23596" xr:uid="{00000000-0005-0000-0000-0000111D0000}"/>
    <cellStyle name="Comma 10 5" xfId="18107" xr:uid="{00000000-0005-0000-0000-0000121D0000}"/>
    <cellStyle name="Comma 10 5 2" xfId="23598" xr:uid="{00000000-0005-0000-0000-0000131D0000}"/>
    <cellStyle name="Comma 10 5 3" xfId="39293" xr:uid="{00000000-0005-0000-0000-0000141D0000}"/>
    <cellStyle name="Comma 10 6" xfId="23599" xr:uid="{00000000-0005-0000-0000-0000151D0000}"/>
    <cellStyle name="Comma 10 7" xfId="23600" xr:uid="{00000000-0005-0000-0000-0000161D0000}"/>
    <cellStyle name="Comma 10 8" xfId="23551" xr:uid="{00000000-0005-0000-0000-0000171D0000}"/>
    <cellStyle name="Comma 10 9" xfId="39287" xr:uid="{00000000-0005-0000-0000-0000181D0000}"/>
    <cellStyle name="Comma 100" xfId="23601" xr:uid="{00000000-0005-0000-0000-0000191D0000}"/>
    <cellStyle name="Comma 100 2" xfId="39294" xr:uid="{00000000-0005-0000-0000-00001A1D0000}"/>
    <cellStyle name="Comma 101" xfId="23602" xr:uid="{00000000-0005-0000-0000-00001B1D0000}"/>
    <cellStyle name="Comma 102" xfId="23603" xr:uid="{00000000-0005-0000-0000-00001C1D0000}"/>
    <cellStyle name="Comma 103" xfId="23604" xr:uid="{00000000-0005-0000-0000-00001D1D0000}"/>
    <cellStyle name="Comma 104" xfId="23605" xr:uid="{00000000-0005-0000-0000-00001E1D0000}"/>
    <cellStyle name="Comma 105" xfId="23606" xr:uid="{00000000-0005-0000-0000-00001F1D0000}"/>
    <cellStyle name="Comma 106" xfId="23607" xr:uid="{00000000-0005-0000-0000-0000201D0000}"/>
    <cellStyle name="Comma 107" xfId="23608" xr:uid="{00000000-0005-0000-0000-0000211D0000}"/>
    <cellStyle name="Comma 108" xfId="23609" xr:uid="{00000000-0005-0000-0000-0000221D0000}"/>
    <cellStyle name="Comma 109" xfId="23610" xr:uid="{00000000-0005-0000-0000-0000231D0000}"/>
    <cellStyle name="Comma 11" xfId="2785" xr:uid="{00000000-0005-0000-0000-0000241D0000}"/>
    <cellStyle name="Comma 11 2" xfId="2786" xr:uid="{00000000-0005-0000-0000-0000251D0000}"/>
    <cellStyle name="Comma 11 2 2" xfId="23612" xr:uid="{00000000-0005-0000-0000-0000261D0000}"/>
    <cellStyle name="Comma 11 2 2 2" xfId="39296" xr:uid="{00000000-0005-0000-0000-0000271D0000}"/>
    <cellStyle name="Comma 11 2 2 3" xfId="39295" xr:uid="{00000000-0005-0000-0000-0000281D0000}"/>
    <cellStyle name="Comma 11 2 3" xfId="39297" xr:uid="{00000000-0005-0000-0000-0000291D0000}"/>
    <cellStyle name="Comma 11 2 4" xfId="39298" xr:uid="{00000000-0005-0000-0000-00002A1D0000}"/>
    <cellStyle name="Comma 11 3" xfId="18129" xr:uid="{00000000-0005-0000-0000-00002B1D0000}"/>
    <cellStyle name="Comma 11 3 2" xfId="23614" xr:uid="{00000000-0005-0000-0000-00002C1D0000}"/>
    <cellStyle name="Comma 11 3 2 2" xfId="39299" xr:uid="{00000000-0005-0000-0000-00002D1D0000}"/>
    <cellStyle name="Comma 11 3 3" xfId="23613" xr:uid="{00000000-0005-0000-0000-00002E1D0000}"/>
    <cellStyle name="Comma 11 3 3 2" xfId="39300" xr:uid="{00000000-0005-0000-0000-00002F1D0000}"/>
    <cellStyle name="Comma 11 4" xfId="23615" xr:uid="{00000000-0005-0000-0000-0000301D0000}"/>
    <cellStyle name="Comma 11 4 2" xfId="39301" xr:uid="{00000000-0005-0000-0000-0000311D0000}"/>
    <cellStyle name="Comma 11 5" xfId="23616" xr:uid="{00000000-0005-0000-0000-0000321D0000}"/>
    <cellStyle name="Comma 11 6" xfId="23611" xr:uid="{00000000-0005-0000-0000-0000331D0000}"/>
    <cellStyle name="Comma 110" xfId="23617" xr:uid="{00000000-0005-0000-0000-0000341D0000}"/>
    <cellStyle name="Comma 111" xfId="23618" xr:uid="{00000000-0005-0000-0000-0000351D0000}"/>
    <cellStyle name="Comma 112" xfId="23619" xr:uid="{00000000-0005-0000-0000-0000361D0000}"/>
    <cellStyle name="Comma 113" xfId="23620" xr:uid="{00000000-0005-0000-0000-0000371D0000}"/>
    <cellStyle name="Comma 114" xfId="23621" xr:uid="{00000000-0005-0000-0000-0000381D0000}"/>
    <cellStyle name="Comma 115" xfId="23622" xr:uid="{00000000-0005-0000-0000-0000391D0000}"/>
    <cellStyle name="Comma 116" xfId="23623" xr:uid="{00000000-0005-0000-0000-00003A1D0000}"/>
    <cellStyle name="Comma 117" xfId="23624" xr:uid="{00000000-0005-0000-0000-00003B1D0000}"/>
    <cellStyle name="Comma 118" xfId="23625" xr:uid="{00000000-0005-0000-0000-00003C1D0000}"/>
    <cellStyle name="Comma 119" xfId="23626" xr:uid="{00000000-0005-0000-0000-00003D1D0000}"/>
    <cellStyle name="Comma 12" xfId="2787" xr:uid="{00000000-0005-0000-0000-00003E1D0000}"/>
    <cellStyle name="Comma 12 2" xfId="18131" xr:uid="{00000000-0005-0000-0000-00003F1D0000}"/>
    <cellStyle name="Comma 12 2 2" xfId="23629" xr:uid="{00000000-0005-0000-0000-0000401D0000}"/>
    <cellStyle name="Comma 12 2 2 2" xfId="39302" xr:uid="{00000000-0005-0000-0000-0000411D0000}"/>
    <cellStyle name="Comma 12 2 3" xfId="23628" xr:uid="{00000000-0005-0000-0000-0000421D0000}"/>
    <cellStyle name="Comma 12 3" xfId="18130" xr:uid="{00000000-0005-0000-0000-0000431D0000}"/>
    <cellStyle name="Comma 12 3 2" xfId="23630" xr:uid="{00000000-0005-0000-0000-0000441D0000}"/>
    <cellStyle name="Comma 12 3 3" xfId="39303" xr:uid="{00000000-0005-0000-0000-0000451D0000}"/>
    <cellStyle name="Comma 12 4" xfId="23631" xr:uid="{00000000-0005-0000-0000-0000461D0000}"/>
    <cellStyle name="Comma 12 5" xfId="23632" xr:uid="{00000000-0005-0000-0000-0000471D0000}"/>
    <cellStyle name="Comma 12 6" xfId="23627" xr:uid="{00000000-0005-0000-0000-0000481D0000}"/>
    <cellStyle name="Comma 120" xfId="23633" xr:uid="{00000000-0005-0000-0000-0000491D0000}"/>
    <cellStyle name="Comma 121" xfId="23634" xr:uid="{00000000-0005-0000-0000-00004A1D0000}"/>
    <cellStyle name="Comma 122" xfId="23635" xr:uid="{00000000-0005-0000-0000-00004B1D0000}"/>
    <cellStyle name="Comma 123" xfId="23636" xr:uid="{00000000-0005-0000-0000-00004C1D0000}"/>
    <cellStyle name="Comma 124" xfId="23637" xr:uid="{00000000-0005-0000-0000-00004D1D0000}"/>
    <cellStyle name="Comma 125" xfId="23638" xr:uid="{00000000-0005-0000-0000-00004E1D0000}"/>
    <cellStyle name="Comma 126" xfId="23639" xr:uid="{00000000-0005-0000-0000-00004F1D0000}"/>
    <cellStyle name="Comma 127" xfId="23640" xr:uid="{00000000-0005-0000-0000-0000501D0000}"/>
    <cellStyle name="Comma 128" xfId="23641" xr:uid="{00000000-0005-0000-0000-0000511D0000}"/>
    <cellStyle name="Comma 129" xfId="23642" xr:uid="{00000000-0005-0000-0000-0000521D0000}"/>
    <cellStyle name="Comma 13" xfId="2788" xr:uid="{00000000-0005-0000-0000-0000531D0000}"/>
    <cellStyle name="Comma 13 10" xfId="18133" xr:uid="{00000000-0005-0000-0000-0000541D0000}"/>
    <cellStyle name="Comma 13 10 2" xfId="23645" xr:uid="{00000000-0005-0000-0000-0000551D0000}"/>
    <cellStyle name="Comma 13 10 3" xfId="23644" xr:uid="{00000000-0005-0000-0000-0000561D0000}"/>
    <cellStyle name="Comma 13 11" xfId="18134" xr:uid="{00000000-0005-0000-0000-0000571D0000}"/>
    <cellStyle name="Comma 13 11 2" xfId="23647" xr:uid="{00000000-0005-0000-0000-0000581D0000}"/>
    <cellStyle name="Comma 13 11 3" xfId="23646" xr:uid="{00000000-0005-0000-0000-0000591D0000}"/>
    <cellStyle name="Comma 13 12" xfId="18135" xr:uid="{00000000-0005-0000-0000-00005A1D0000}"/>
    <cellStyle name="Comma 13 12 2" xfId="23649" xr:uid="{00000000-0005-0000-0000-00005B1D0000}"/>
    <cellStyle name="Comma 13 12 3" xfId="23648" xr:uid="{00000000-0005-0000-0000-00005C1D0000}"/>
    <cellStyle name="Comma 13 13" xfId="18136" xr:uid="{00000000-0005-0000-0000-00005D1D0000}"/>
    <cellStyle name="Comma 13 13 2" xfId="23651" xr:uid="{00000000-0005-0000-0000-00005E1D0000}"/>
    <cellStyle name="Comma 13 13 3" xfId="23650" xr:uid="{00000000-0005-0000-0000-00005F1D0000}"/>
    <cellStyle name="Comma 13 14" xfId="18137" xr:uid="{00000000-0005-0000-0000-0000601D0000}"/>
    <cellStyle name="Comma 13 14 2" xfId="23653" xr:uid="{00000000-0005-0000-0000-0000611D0000}"/>
    <cellStyle name="Comma 13 14 3" xfId="23652" xr:uid="{00000000-0005-0000-0000-0000621D0000}"/>
    <cellStyle name="Comma 13 15" xfId="18138" xr:uid="{00000000-0005-0000-0000-0000631D0000}"/>
    <cellStyle name="Comma 13 15 2" xfId="23655" xr:uid="{00000000-0005-0000-0000-0000641D0000}"/>
    <cellStyle name="Comma 13 15 3" xfId="23654" xr:uid="{00000000-0005-0000-0000-0000651D0000}"/>
    <cellStyle name="Comma 13 16" xfId="18139" xr:uid="{00000000-0005-0000-0000-0000661D0000}"/>
    <cellStyle name="Comma 13 16 2" xfId="23657" xr:uid="{00000000-0005-0000-0000-0000671D0000}"/>
    <cellStyle name="Comma 13 16 3" xfId="23658" xr:uid="{00000000-0005-0000-0000-0000681D0000}"/>
    <cellStyle name="Comma 13 16 4" xfId="38814" xr:uid="{00000000-0005-0000-0000-0000691D0000}"/>
    <cellStyle name="Comma 13 16 5" xfId="23656" xr:uid="{00000000-0005-0000-0000-00006A1D0000}"/>
    <cellStyle name="Comma 13 17" xfId="18140" xr:uid="{00000000-0005-0000-0000-00006B1D0000}"/>
    <cellStyle name="Comma 13 17 2" xfId="23660" xr:uid="{00000000-0005-0000-0000-00006C1D0000}"/>
    <cellStyle name="Comma 13 17 3" xfId="23659" xr:uid="{00000000-0005-0000-0000-00006D1D0000}"/>
    <cellStyle name="Comma 13 18" xfId="18141" xr:uid="{00000000-0005-0000-0000-00006E1D0000}"/>
    <cellStyle name="Comma 13 18 2" xfId="23662" xr:uid="{00000000-0005-0000-0000-00006F1D0000}"/>
    <cellStyle name="Comma 13 18 3" xfId="23661" xr:uid="{00000000-0005-0000-0000-0000701D0000}"/>
    <cellStyle name="Comma 13 19" xfId="18142" xr:uid="{00000000-0005-0000-0000-0000711D0000}"/>
    <cellStyle name="Comma 13 19 2" xfId="23664" xr:uid="{00000000-0005-0000-0000-0000721D0000}"/>
    <cellStyle name="Comma 13 19 3" xfId="23663" xr:uid="{00000000-0005-0000-0000-0000731D0000}"/>
    <cellStyle name="Comma 13 2" xfId="18143" xr:uid="{00000000-0005-0000-0000-0000741D0000}"/>
    <cellStyle name="Comma 13 2 2" xfId="23666" xr:uid="{00000000-0005-0000-0000-0000751D0000}"/>
    <cellStyle name="Comma 13 2 2 2" xfId="39304" xr:uid="{00000000-0005-0000-0000-0000761D0000}"/>
    <cellStyle name="Comma 13 2 3" xfId="23667" xr:uid="{00000000-0005-0000-0000-0000771D0000}"/>
    <cellStyle name="Comma 13 2 4" xfId="38815" xr:uid="{00000000-0005-0000-0000-0000781D0000}"/>
    <cellStyle name="Comma 13 2 5" xfId="23665" xr:uid="{00000000-0005-0000-0000-0000791D0000}"/>
    <cellStyle name="Comma 13 20" xfId="18144" xr:uid="{00000000-0005-0000-0000-00007A1D0000}"/>
    <cellStyle name="Comma 13 20 2" xfId="23669" xr:uid="{00000000-0005-0000-0000-00007B1D0000}"/>
    <cellStyle name="Comma 13 20 3" xfId="23668" xr:uid="{00000000-0005-0000-0000-00007C1D0000}"/>
    <cellStyle name="Comma 13 21" xfId="18132" xr:uid="{00000000-0005-0000-0000-00007D1D0000}"/>
    <cellStyle name="Comma 13 21 2" xfId="23670" xr:uid="{00000000-0005-0000-0000-00007E1D0000}"/>
    <cellStyle name="Comma 13 21 3" xfId="39305" xr:uid="{00000000-0005-0000-0000-00007F1D0000}"/>
    <cellStyle name="Comma 13 22" xfId="23671" xr:uid="{00000000-0005-0000-0000-0000801D0000}"/>
    <cellStyle name="Comma 13 23" xfId="23672" xr:uid="{00000000-0005-0000-0000-0000811D0000}"/>
    <cellStyle name="Comma 13 23 2 2" xfId="23673" xr:uid="{00000000-0005-0000-0000-0000821D0000}"/>
    <cellStyle name="Comma 13 23 2 2 2" xfId="23674" xr:uid="{00000000-0005-0000-0000-0000831D0000}"/>
    <cellStyle name="Comma 13 23 2 2 3" xfId="38816" xr:uid="{00000000-0005-0000-0000-0000841D0000}"/>
    <cellStyle name="Comma 13 24" xfId="23643" xr:uid="{00000000-0005-0000-0000-0000851D0000}"/>
    <cellStyle name="Comma 13 3" xfId="18145" xr:uid="{00000000-0005-0000-0000-0000861D0000}"/>
    <cellStyle name="Comma 13 3 2" xfId="23676" xr:uid="{00000000-0005-0000-0000-0000871D0000}"/>
    <cellStyle name="Comma 13 3 3" xfId="23675" xr:uid="{00000000-0005-0000-0000-0000881D0000}"/>
    <cellStyle name="Comma 13 4" xfId="18146" xr:uid="{00000000-0005-0000-0000-0000891D0000}"/>
    <cellStyle name="Comma 13 4 2" xfId="23678" xr:uid="{00000000-0005-0000-0000-00008A1D0000}"/>
    <cellStyle name="Comma 13 4 3" xfId="23677" xr:uid="{00000000-0005-0000-0000-00008B1D0000}"/>
    <cellStyle name="Comma 13 5" xfId="18147" xr:uid="{00000000-0005-0000-0000-00008C1D0000}"/>
    <cellStyle name="Comma 13 5 2" xfId="23680" xr:uid="{00000000-0005-0000-0000-00008D1D0000}"/>
    <cellStyle name="Comma 13 5 3" xfId="23679" xr:uid="{00000000-0005-0000-0000-00008E1D0000}"/>
    <cellStyle name="Comma 13 6" xfId="18148" xr:uid="{00000000-0005-0000-0000-00008F1D0000}"/>
    <cellStyle name="Comma 13 6 2" xfId="23682" xr:uid="{00000000-0005-0000-0000-0000901D0000}"/>
    <cellStyle name="Comma 13 6 3" xfId="23681" xr:uid="{00000000-0005-0000-0000-0000911D0000}"/>
    <cellStyle name="Comma 13 7" xfId="18149" xr:uid="{00000000-0005-0000-0000-0000921D0000}"/>
    <cellStyle name="Comma 13 7 2" xfId="23684" xr:uid="{00000000-0005-0000-0000-0000931D0000}"/>
    <cellStyle name="Comma 13 7 3" xfId="23683" xr:uid="{00000000-0005-0000-0000-0000941D0000}"/>
    <cellStyle name="Comma 13 8" xfId="18150" xr:uid="{00000000-0005-0000-0000-0000951D0000}"/>
    <cellStyle name="Comma 13 8 2" xfId="23686" xr:uid="{00000000-0005-0000-0000-0000961D0000}"/>
    <cellStyle name="Comma 13 8 3" xfId="23685" xr:uid="{00000000-0005-0000-0000-0000971D0000}"/>
    <cellStyle name="Comma 13 9" xfId="18151" xr:uid="{00000000-0005-0000-0000-0000981D0000}"/>
    <cellStyle name="Comma 13 9 2" xfId="23688" xr:uid="{00000000-0005-0000-0000-0000991D0000}"/>
    <cellStyle name="Comma 13 9 3" xfId="23687" xr:uid="{00000000-0005-0000-0000-00009A1D0000}"/>
    <cellStyle name="Comma 130" xfId="23689" xr:uid="{00000000-0005-0000-0000-00009B1D0000}"/>
    <cellStyle name="Comma 131" xfId="23690" xr:uid="{00000000-0005-0000-0000-00009C1D0000}"/>
    <cellStyle name="Comma 132" xfId="23691" xr:uid="{00000000-0005-0000-0000-00009D1D0000}"/>
    <cellStyle name="Comma 133" xfId="23692" xr:uid="{00000000-0005-0000-0000-00009E1D0000}"/>
    <cellStyle name="Comma 134" xfId="23693" xr:uid="{00000000-0005-0000-0000-00009F1D0000}"/>
    <cellStyle name="Comma 135" xfId="23694" xr:uid="{00000000-0005-0000-0000-0000A01D0000}"/>
    <cellStyle name="Comma 136" xfId="23695" xr:uid="{00000000-0005-0000-0000-0000A11D0000}"/>
    <cellStyle name="Comma 137" xfId="23696" xr:uid="{00000000-0005-0000-0000-0000A21D0000}"/>
    <cellStyle name="Comma 138" xfId="23697" xr:uid="{00000000-0005-0000-0000-0000A31D0000}"/>
    <cellStyle name="Comma 139" xfId="23698" xr:uid="{00000000-0005-0000-0000-0000A41D0000}"/>
    <cellStyle name="Comma 14" xfId="2789" xr:uid="{00000000-0005-0000-0000-0000A51D0000}"/>
    <cellStyle name="Comma 14 10" xfId="18153" xr:uid="{00000000-0005-0000-0000-0000A61D0000}"/>
    <cellStyle name="Comma 14 10 2" xfId="23701" xr:uid="{00000000-0005-0000-0000-0000A71D0000}"/>
    <cellStyle name="Comma 14 10 3" xfId="23700" xr:uid="{00000000-0005-0000-0000-0000A81D0000}"/>
    <cellStyle name="Comma 14 11" xfId="18154" xr:uid="{00000000-0005-0000-0000-0000A91D0000}"/>
    <cellStyle name="Comma 14 11 2" xfId="23703" xr:uid="{00000000-0005-0000-0000-0000AA1D0000}"/>
    <cellStyle name="Comma 14 11 3" xfId="23702" xr:uid="{00000000-0005-0000-0000-0000AB1D0000}"/>
    <cellStyle name="Comma 14 12" xfId="18155" xr:uid="{00000000-0005-0000-0000-0000AC1D0000}"/>
    <cellStyle name="Comma 14 12 2" xfId="23705" xr:uid="{00000000-0005-0000-0000-0000AD1D0000}"/>
    <cellStyle name="Comma 14 12 3" xfId="23704" xr:uid="{00000000-0005-0000-0000-0000AE1D0000}"/>
    <cellStyle name="Comma 14 13" xfId="18156" xr:uid="{00000000-0005-0000-0000-0000AF1D0000}"/>
    <cellStyle name="Comma 14 13 2" xfId="23707" xr:uid="{00000000-0005-0000-0000-0000B01D0000}"/>
    <cellStyle name="Comma 14 13 3" xfId="23706" xr:uid="{00000000-0005-0000-0000-0000B11D0000}"/>
    <cellStyle name="Comma 14 14" xfId="18157" xr:uid="{00000000-0005-0000-0000-0000B21D0000}"/>
    <cellStyle name="Comma 14 14 2" xfId="23709" xr:uid="{00000000-0005-0000-0000-0000B31D0000}"/>
    <cellStyle name="Comma 14 14 3" xfId="23708" xr:uid="{00000000-0005-0000-0000-0000B41D0000}"/>
    <cellStyle name="Comma 14 15" xfId="18158" xr:uid="{00000000-0005-0000-0000-0000B51D0000}"/>
    <cellStyle name="Comma 14 15 2" xfId="23711" xr:uid="{00000000-0005-0000-0000-0000B61D0000}"/>
    <cellStyle name="Comma 14 15 3" xfId="23710" xr:uid="{00000000-0005-0000-0000-0000B71D0000}"/>
    <cellStyle name="Comma 14 16" xfId="18159" xr:uid="{00000000-0005-0000-0000-0000B81D0000}"/>
    <cellStyle name="Comma 14 16 2" xfId="23713" xr:uid="{00000000-0005-0000-0000-0000B91D0000}"/>
    <cellStyle name="Comma 14 16 3" xfId="23712" xr:uid="{00000000-0005-0000-0000-0000BA1D0000}"/>
    <cellStyle name="Comma 14 17" xfId="18160" xr:uid="{00000000-0005-0000-0000-0000BB1D0000}"/>
    <cellStyle name="Comma 14 17 2" xfId="23715" xr:uid="{00000000-0005-0000-0000-0000BC1D0000}"/>
    <cellStyle name="Comma 14 17 3" xfId="23714" xr:uid="{00000000-0005-0000-0000-0000BD1D0000}"/>
    <cellStyle name="Comma 14 18" xfId="18161" xr:uid="{00000000-0005-0000-0000-0000BE1D0000}"/>
    <cellStyle name="Comma 14 18 2" xfId="23717" xr:uid="{00000000-0005-0000-0000-0000BF1D0000}"/>
    <cellStyle name="Comma 14 18 3" xfId="23716" xr:uid="{00000000-0005-0000-0000-0000C01D0000}"/>
    <cellStyle name="Comma 14 19" xfId="18162" xr:uid="{00000000-0005-0000-0000-0000C11D0000}"/>
    <cellStyle name="Comma 14 19 2" xfId="23719" xr:uid="{00000000-0005-0000-0000-0000C21D0000}"/>
    <cellStyle name="Comma 14 19 3" xfId="23718" xr:uid="{00000000-0005-0000-0000-0000C31D0000}"/>
    <cellStyle name="Comma 14 2" xfId="2790" xr:uid="{00000000-0005-0000-0000-0000C41D0000}"/>
    <cellStyle name="Comma 14 2 2" xfId="18163" xr:uid="{00000000-0005-0000-0000-0000C51D0000}"/>
    <cellStyle name="Comma 14 2 3" xfId="23720" xr:uid="{00000000-0005-0000-0000-0000C61D0000}"/>
    <cellStyle name="Comma 14 20" xfId="18152" xr:uid="{00000000-0005-0000-0000-0000C71D0000}"/>
    <cellStyle name="Comma 14 20 2" xfId="23721" xr:uid="{00000000-0005-0000-0000-0000C81D0000}"/>
    <cellStyle name="Comma 14 20 3" xfId="39306" xr:uid="{00000000-0005-0000-0000-0000C91D0000}"/>
    <cellStyle name="Comma 14 21" xfId="23722" xr:uid="{00000000-0005-0000-0000-0000CA1D0000}"/>
    <cellStyle name="Comma 14 22" xfId="23699" xr:uid="{00000000-0005-0000-0000-0000CB1D0000}"/>
    <cellStyle name="Comma 14 3" xfId="18164" xr:uid="{00000000-0005-0000-0000-0000CC1D0000}"/>
    <cellStyle name="Comma 14 3 2" xfId="23724" xr:uid="{00000000-0005-0000-0000-0000CD1D0000}"/>
    <cellStyle name="Comma 14 3 3" xfId="23723" xr:uid="{00000000-0005-0000-0000-0000CE1D0000}"/>
    <cellStyle name="Comma 14 4" xfId="18165" xr:uid="{00000000-0005-0000-0000-0000CF1D0000}"/>
    <cellStyle name="Comma 14 4 2" xfId="23726" xr:uid="{00000000-0005-0000-0000-0000D01D0000}"/>
    <cellStyle name="Comma 14 4 3" xfId="23725" xr:uid="{00000000-0005-0000-0000-0000D11D0000}"/>
    <cellStyle name="Comma 14 42" xfId="23727" xr:uid="{00000000-0005-0000-0000-0000D21D0000}"/>
    <cellStyle name="Comma 14 5" xfId="18166" xr:uid="{00000000-0005-0000-0000-0000D31D0000}"/>
    <cellStyle name="Comma 14 5 2" xfId="23729" xr:uid="{00000000-0005-0000-0000-0000D41D0000}"/>
    <cellStyle name="Comma 14 5 3" xfId="23728" xr:uid="{00000000-0005-0000-0000-0000D51D0000}"/>
    <cellStyle name="Comma 14 6" xfId="18167" xr:uid="{00000000-0005-0000-0000-0000D61D0000}"/>
    <cellStyle name="Comma 14 6 2" xfId="23731" xr:uid="{00000000-0005-0000-0000-0000D71D0000}"/>
    <cellStyle name="Comma 14 6 3" xfId="23730" xr:uid="{00000000-0005-0000-0000-0000D81D0000}"/>
    <cellStyle name="Comma 14 7" xfId="18168" xr:uid="{00000000-0005-0000-0000-0000D91D0000}"/>
    <cellStyle name="Comma 14 7 2" xfId="23733" xr:uid="{00000000-0005-0000-0000-0000DA1D0000}"/>
    <cellStyle name="Comma 14 7 3" xfId="23732" xr:uid="{00000000-0005-0000-0000-0000DB1D0000}"/>
    <cellStyle name="Comma 14 8" xfId="18169" xr:uid="{00000000-0005-0000-0000-0000DC1D0000}"/>
    <cellStyle name="Comma 14 8 2" xfId="23735" xr:uid="{00000000-0005-0000-0000-0000DD1D0000}"/>
    <cellStyle name="Comma 14 8 3" xfId="23734" xr:uid="{00000000-0005-0000-0000-0000DE1D0000}"/>
    <cellStyle name="Comma 14 9" xfId="18170" xr:uid="{00000000-0005-0000-0000-0000DF1D0000}"/>
    <cellStyle name="Comma 14 9 2" xfId="23737" xr:uid="{00000000-0005-0000-0000-0000E01D0000}"/>
    <cellStyle name="Comma 14 9 3" xfId="23736" xr:uid="{00000000-0005-0000-0000-0000E11D0000}"/>
    <cellStyle name="Comma 140" xfId="23738" xr:uid="{00000000-0005-0000-0000-0000E21D0000}"/>
    <cellStyle name="Comma 141" xfId="23739" xr:uid="{00000000-0005-0000-0000-0000E31D0000}"/>
    <cellStyle name="Comma 142" xfId="23740" xr:uid="{00000000-0005-0000-0000-0000E41D0000}"/>
    <cellStyle name="Comma 143" xfId="23741" xr:uid="{00000000-0005-0000-0000-0000E51D0000}"/>
    <cellStyle name="Comma 144" xfId="23742" xr:uid="{00000000-0005-0000-0000-0000E61D0000}"/>
    <cellStyle name="Comma 145" xfId="23743" xr:uid="{00000000-0005-0000-0000-0000E71D0000}"/>
    <cellStyle name="Comma 146" xfId="23744" xr:uid="{00000000-0005-0000-0000-0000E81D0000}"/>
    <cellStyle name="Comma 147" xfId="23745" xr:uid="{00000000-0005-0000-0000-0000E91D0000}"/>
    <cellStyle name="Comma 148" xfId="23746" xr:uid="{00000000-0005-0000-0000-0000EA1D0000}"/>
    <cellStyle name="Comma 149" xfId="23747" xr:uid="{00000000-0005-0000-0000-0000EB1D0000}"/>
    <cellStyle name="Comma 15" xfId="2791" xr:uid="{00000000-0005-0000-0000-0000EC1D0000}"/>
    <cellStyle name="Comma 15 2" xfId="18171" xr:uid="{00000000-0005-0000-0000-0000ED1D0000}"/>
    <cellStyle name="Comma 15 2 2" xfId="23749" xr:uid="{00000000-0005-0000-0000-0000EE1D0000}"/>
    <cellStyle name="Comma 15 2 3" xfId="39307" xr:uid="{00000000-0005-0000-0000-0000EF1D0000}"/>
    <cellStyle name="Comma 15 3" xfId="23750" xr:uid="{00000000-0005-0000-0000-0000F01D0000}"/>
    <cellStyle name="Comma 15 3 2" xfId="39308" xr:uid="{00000000-0005-0000-0000-0000F11D0000}"/>
    <cellStyle name="Comma 15 4" xfId="23748" xr:uid="{00000000-0005-0000-0000-0000F21D0000}"/>
    <cellStyle name="Comma 15 4 2" xfId="39309" xr:uid="{00000000-0005-0000-0000-0000F31D0000}"/>
    <cellStyle name="Comma 150" xfId="23751" xr:uid="{00000000-0005-0000-0000-0000F41D0000}"/>
    <cellStyle name="Comma 151" xfId="23752" xr:uid="{00000000-0005-0000-0000-0000F51D0000}"/>
    <cellStyle name="Comma 152" xfId="23753" xr:uid="{00000000-0005-0000-0000-0000F61D0000}"/>
    <cellStyle name="Comma 153" xfId="23754" xr:uid="{00000000-0005-0000-0000-0000F71D0000}"/>
    <cellStyle name="Comma 154" xfId="23755" xr:uid="{00000000-0005-0000-0000-0000F81D0000}"/>
    <cellStyle name="Comma 155" xfId="23756" xr:uid="{00000000-0005-0000-0000-0000F91D0000}"/>
    <cellStyle name="Comma 156" xfId="23757" xr:uid="{00000000-0005-0000-0000-0000FA1D0000}"/>
    <cellStyle name="Comma 157" xfId="23758" xr:uid="{00000000-0005-0000-0000-0000FB1D0000}"/>
    <cellStyle name="Comma 158" xfId="23759" xr:uid="{00000000-0005-0000-0000-0000FC1D0000}"/>
    <cellStyle name="Comma 159" xfId="23760" xr:uid="{00000000-0005-0000-0000-0000FD1D0000}"/>
    <cellStyle name="Comma 16" xfId="2792" xr:uid="{00000000-0005-0000-0000-0000FE1D0000}"/>
    <cellStyle name="Comma 16 2" xfId="18173" xr:uid="{00000000-0005-0000-0000-0000FF1D0000}"/>
    <cellStyle name="Comma 16 2 2" xfId="23762" xr:uid="{00000000-0005-0000-0000-0000001E0000}"/>
    <cellStyle name="Comma 16 2 2 2" xfId="39310" xr:uid="{00000000-0005-0000-0000-0000011E0000}"/>
    <cellStyle name="Comma 16 3" xfId="18172" xr:uid="{00000000-0005-0000-0000-0000021E0000}"/>
    <cellStyle name="Comma 16 3 2" xfId="23764" xr:uid="{00000000-0005-0000-0000-0000031E0000}"/>
    <cellStyle name="Comma 16 3 2 2" xfId="39311" xr:uid="{00000000-0005-0000-0000-0000041E0000}"/>
    <cellStyle name="Comma 16 3 3" xfId="23763" xr:uid="{00000000-0005-0000-0000-0000051E0000}"/>
    <cellStyle name="Comma 16 4" xfId="23765" xr:uid="{00000000-0005-0000-0000-0000061E0000}"/>
    <cellStyle name="Comma 16 4 2" xfId="23766" xr:uid="{00000000-0005-0000-0000-0000071E0000}"/>
    <cellStyle name="Comma 16 4 3" xfId="39312" xr:uid="{00000000-0005-0000-0000-0000081E0000}"/>
    <cellStyle name="Comma 16 5" xfId="23767" xr:uid="{00000000-0005-0000-0000-0000091E0000}"/>
    <cellStyle name="Comma 16 5 2" xfId="23768" xr:uid="{00000000-0005-0000-0000-00000A1E0000}"/>
    <cellStyle name="Comma 16 6" xfId="23769" xr:uid="{00000000-0005-0000-0000-00000B1E0000}"/>
    <cellStyle name="Comma 16 7" xfId="23770" xr:uid="{00000000-0005-0000-0000-00000C1E0000}"/>
    <cellStyle name="Comma 16 8" xfId="23761" xr:uid="{00000000-0005-0000-0000-00000D1E0000}"/>
    <cellStyle name="Comma 160" xfId="23771" xr:uid="{00000000-0005-0000-0000-00000E1E0000}"/>
    <cellStyle name="Comma 161" xfId="23772" xr:uid="{00000000-0005-0000-0000-00000F1E0000}"/>
    <cellStyle name="Comma 162" xfId="23773" xr:uid="{00000000-0005-0000-0000-0000101E0000}"/>
    <cellStyle name="Comma 163" xfId="23774" xr:uid="{00000000-0005-0000-0000-0000111E0000}"/>
    <cellStyle name="Comma 164" xfId="23775" xr:uid="{00000000-0005-0000-0000-0000121E0000}"/>
    <cellStyle name="Comma 165" xfId="23776" xr:uid="{00000000-0005-0000-0000-0000131E0000}"/>
    <cellStyle name="Comma 166" xfId="23777" xr:uid="{00000000-0005-0000-0000-0000141E0000}"/>
    <cellStyle name="Comma 167" xfId="23778" xr:uid="{00000000-0005-0000-0000-0000151E0000}"/>
    <cellStyle name="Comma 168" xfId="23779" xr:uid="{00000000-0005-0000-0000-0000161E0000}"/>
    <cellStyle name="Comma 169" xfId="23780" xr:uid="{00000000-0005-0000-0000-0000171E0000}"/>
    <cellStyle name="Comma 17" xfId="2793" xr:uid="{00000000-0005-0000-0000-0000181E0000}"/>
    <cellStyle name="Comma 17 2" xfId="2794" xr:uid="{00000000-0005-0000-0000-0000191E0000}"/>
    <cellStyle name="Comma 17 2 2" xfId="18175" xr:uid="{00000000-0005-0000-0000-00001A1E0000}"/>
    <cellStyle name="Comma 17 2 3" xfId="23782" xr:uid="{00000000-0005-0000-0000-00001B1E0000}"/>
    <cellStyle name="Comma 17 3" xfId="2795" xr:uid="{00000000-0005-0000-0000-00001C1E0000}"/>
    <cellStyle name="Comma 17 3 2" xfId="2796" xr:uid="{00000000-0005-0000-0000-00001D1E0000}"/>
    <cellStyle name="Comma 17 3 2 2" xfId="2797" xr:uid="{00000000-0005-0000-0000-00001E1E0000}"/>
    <cellStyle name="Comma 17 3 2 3" xfId="2798" xr:uid="{00000000-0005-0000-0000-00001F1E0000}"/>
    <cellStyle name="Comma 17 3 2 4" xfId="23784" xr:uid="{00000000-0005-0000-0000-0000201E0000}"/>
    <cellStyle name="Comma 17 3 3" xfId="2799" xr:uid="{00000000-0005-0000-0000-0000211E0000}"/>
    <cellStyle name="Comma 17 3 4" xfId="2800" xr:uid="{00000000-0005-0000-0000-0000221E0000}"/>
    <cellStyle name="Comma 17 3 5" xfId="23783" xr:uid="{00000000-0005-0000-0000-0000231E0000}"/>
    <cellStyle name="Comma 17 3 6" xfId="39313" xr:uid="{00000000-0005-0000-0000-0000241E0000}"/>
    <cellStyle name="Comma 17 4" xfId="2801" xr:uid="{00000000-0005-0000-0000-0000251E0000}"/>
    <cellStyle name="Comma 17 4 2" xfId="23786" xr:uid="{00000000-0005-0000-0000-0000261E0000}"/>
    <cellStyle name="Comma 17 4 3" xfId="23785" xr:uid="{00000000-0005-0000-0000-0000271E0000}"/>
    <cellStyle name="Comma 17 4 4" xfId="39314" xr:uid="{00000000-0005-0000-0000-0000281E0000}"/>
    <cellStyle name="Comma 17 5" xfId="18174" xr:uid="{00000000-0005-0000-0000-0000291E0000}"/>
    <cellStyle name="Comma 17 5 2" xfId="23788" xr:uid="{00000000-0005-0000-0000-00002A1E0000}"/>
    <cellStyle name="Comma 17 5 3" xfId="23787" xr:uid="{00000000-0005-0000-0000-00002B1E0000}"/>
    <cellStyle name="Comma 17 6" xfId="23789" xr:uid="{00000000-0005-0000-0000-00002C1E0000}"/>
    <cellStyle name="Comma 17 7" xfId="23790" xr:uid="{00000000-0005-0000-0000-00002D1E0000}"/>
    <cellStyle name="Comma 17 8" xfId="2802" xr:uid="{00000000-0005-0000-0000-00002E1E0000}"/>
    <cellStyle name="Comma 17 8 2" xfId="2803" xr:uid="{00000000-0005-0000-0000-00002F1E0000}"/>
    <cellStyle name="Comma 17 8 3" xfId="2804" xr:uid="{00000000-0005-0000-0000-0000301E0000}"/>
    <cellStyle name="Comma 17 9" xfId="23781" xr:uid="{00000000-0005-0000-0000-0000311E0000}"/>
    <cellStyle name="Comma 170" xfId="23791" xr:uid="{00000000-0005-0000-0000-0000321E0000}"/>
    <cellStyle name="Comma 171" xfId="23792" xr:uid="{00000000-0005-0000-0000-0000331E0000}"/>
    <cellStyle name="Comma 172" xfId="23793" xr:uid="{00000000-0005-0000-0000-0000341E0000}"/>
    <cellStyle name="Comma 173" xfId="23794" xr:uid="{00000000-0005-0000-0000-0000351E0000}"/>
    <cellStyle name="Comma 174" xfId="23795" xr:uid="{00000000-0005-0000-0000-0000361E0000}"/>
    <cellStyle name="Comma 175" xfId="23796" xr:uid="{00000000-0005-0000-0000-0000371E0000}"/>
    <cellStyle name="Comma 176" xfId="23797" xr:uid="{00000000-0005-0000-0000-0000381E0000}"/>
    <cellStyle name="Comma 177" xfId="23798" xr:uid="{00000000-0005-0000-0000-0000391E0000}"/>
    <cellStyle name="Comma 178" xfId="23799" xr:uid="{00000000-0005-0000-0000-00003A1E0000}"/>
    <cellStyle name="Comma 179" xfId="23800" xr:uid="{00000000-0005-0000-0000-00003B1E0000}"/>
    <cellStyle name="Comma 18" xfId="2805" xr:uid="{00000000-0005-0000-0000-00003C1E0000}"/>
    <cellStyle name="Comma 18 2" xfId="2806" xr:uid="{00000000-0005-0000-0000-00003D1E0000}"/>
    <cellStyle name="Comma 18 2 2" xfId="23802" xr:uid="{00000000-0005-0000-0000-00003E1E0000}"/>
    <cellStyle name="Comma 18 2 3" xfId="39315" xr:uid="{00000000-0005-0000-0000-00003F1E0000}"/>
    <cellStyle name="Comma 18 3" xfId="2807" xr:uid="{00000000-0005-0000-0000-0000401E0000}"/>
    <cellStyle name="Comma 18 3 2" xfId="23803" xr:uid="{00000000-0005-0000-0000-0000411E0000}"/>
    <cellStyle name="Comma 18 4" xfId="18176" xr:uid="{00000000-0005-0000-0000-0000421E0000}"/>
    <cellStyle name="Comma 18 4 2" xfId="23804" xr:uid="{00000000-0005-0000-0000-0000431E0000}"/>
    <cellStyle name="Comma 18 5" xfId="23801" xr:uid="{00000000-0005-0000-0000-0000441E0000}"/>
    <cellStyle name="Comma 180" xfId="23805" xr:uid="{00000000-0005-0000-0000-0000451E0000}"/>
    <cellStyle name="Comma 181" xfId="23806" xr:uid="{00000000-0005-0000-0000-0000461E0000}"/>
    <cellStyle name="Comma 181 2" xfId="23807" xr:uid="{00000000-0005-0000-0000-0000471E0000}"/>
    <cellStyle name="Comma 181 2 2" xfId="23808" xr:uid="{00000000-0005-0000-0000-0000481E0000}"/>
    <cellStyle name="Comma 181 3" xfId="23809" xr:uid="{00000000-0005-0000-0000-0000491E0000}"/>
    <cellStyle name="Comma 182" xfId="23810" xr:uid="{00000000-0005-0000-0000-00004A1E0000}"/>
    <cellStyle name="Comma 183" xfId="23811" xr:uid="{00000000-0005-0000-0000-00004B1E0000}"/>
    <cellStyle name="Comma 184" xfId="23812" xr:uid="{00000000-0005-0000-0000-00004C1E0000}"/>
    <cellStyle name="Comma 185" xfId="23813" xr:uid="{00000000-0005-0000-0000-00004D1E0000}"/>
    <cellStyle name="Comma 186" xfId="23814" xr:uid="{00000000-0005-0000-0000-00004E1E0000}"/>
    <cellStyle name="Comma 187" xfId="23815" xr:uid="{00000000-0005-0000-0000-00004F1E0000}"/>
    <cellStyle name="Comma 188" xfId="23816" xr:uid="{00000000-0005-0000-0000-0000501E0000}"/>
    <cellStyle name="Comma 189" xfId="23817" xr:uid="{00000000-0005-0000-0000-0000511E0000}"/>
    <cellStyle name="Comma 19" xfId="2808" xr:uid="{00000000-0005-0000-0000-0000521E0000}"/>
    <cellStyle name="Comma 19 2" xfId="2809" xr:uid="{00000000-0005-0000-0000-0000531E0000}"/>
    <cellStyle name="Comma 19 2 2" xfId="2810" xr:uid="{00000000-0005-0000-0000-0000541E0000}"/>
    <cellStyle name="Comma 19 2 3" xfId="23819" xr:uid="{00000000-0005-0000-0000-0000551E0000}"/>
    <cellStyle name="Comma 19 3" xfId="2811" xr:uid="{00000000-0005-0000-0000-0000561E0000}"/>
    <cellStyle name="Comma 19 3 2" xfId="23820" xr:uid="{00000000-0005-0000-0000-0000571E0000}"/>
    <cellStyle name="Comma 19 4" xfId="2812" xr:uid="{00000000-0005-0000-0000-0000581E0000}"/>
    <cellStyle name="Comma 19 4 2" xfId="23821" xr:uid="{00000000-0005-0000-0000-0000591E0000}"/>
    <cellStyle name="Comma 19 5" xfId="18177" xr:uid="{00000000-0005-0000-0000-00005A1E0000}"/>
    <cellStyle name="Comma 19 6" xfId="23818" xr:uid="{00000000-0005-0000-0000-00005B1E0000}"/>
    <cellStyle name="Comma 19 7" xfId="40497" xr:uid="{00000000-0005-0000-0000-00005C1E0000}"/>
    <cellStyle name="Comma 190" xfId="23822" xr:uid="{00000000-0005-0000-0000-00005D1E0000}"/>
    <cellStyle name="Comma 191" xfId="23823" xr:uid="{00000000-0005-0000-0000-00005E1E0000}"/>
    <cellStyle name="Comma 192" xfId="23824" xr:uid="{00000000-0005-0000-0000-00005F1E0000}"/>
    <cellStyle name="Comma 193" xfId="23825" xr:uid="{00000000-0005-0000-0000-0000601E0000}"/>
    <cellStyle name="Comma 194" xfId="23826" xr:uid="{00000000-0005-0000-0000-0000611E0000}"/>
    <cellStyle name="Comma 195" xfId="23827" xr:uid="{00000000-0005-0000-0000-0000621E0000}"/>
    <cellStyle name="Comma 196" xfId="23828" xr:uid="{00000000-0005-0000-0000-0000631E0000}"/>
    <cellStyle name="Comma 196 2" xfId="23829" xr:uid="{00000000-0005-0000-0000-0000641E0000}"/>
    <cellStyle name="Comma 197" xfId="23830" xr:uid="{00000000-0005-0000-0000-0000651E0000}"/>
    <cellStyle name="Comma 198" xfId="23831" xr:uid="{00000000-0005-0000-0000-0000661E0000}"/>
    <cellStyle name="Comma 199" xfId="23832" xr:uid="{00000000-0005-0000-0000-0000671E0000}"/>
    <cellStyle name="Comma 2" xfId="2813" xr:uid="{00000000-0005-0000-0000-0000681E0000}"/>
    <cellStyle name="Comma 2 10" xfId="2814" xr:uid="{00000000-0005-0000-0000-0000691E0000}"/>
    <cellStyle name="Comma 2 10 2" xfId="23834" xr:uid="{00000000-0005-0000-0000-00006A1E0000}"/>
    <cellStyle name="Comma 2 100" xfId="18178" xr:uid="{00000000-0005-0000-0000-00006B1E0000}"/>
    <cellStyle name="Comma 2 100 2" xfId="23836" xr:uid="{00000000-0005-0000-0000-00006C1E0000}"/>
    <cellStyle name="Comma 2 100 3" xfId="23835" xr:uid="{00000000-0005-0000-0000-00006D1E0000}"/>
    <cellStyle name="Comma 2 101" xfId="18179" xr:uid="{00000000-0005-0000-0000-00006E1E0000}"/>
    <cellStyle name="Comma 2 101 2" xfId="23838" xr:uid="{00000000-0005-0000-0000-00006F1E0000}"/>
    <cellStyle name="Comma 2 101 3" xfId="23837" xr:uid="{00000000-0005-0000-0000-0000701E0000}"/>
    <cellStyle name="Comma 2 102" xfId="18180" xr:uid="{00000000-0005-0000-0000-0000711E0000}"/>
    <cellStyle name="Comma 2 102 2" xfId="23840" xr:uid="{00000000-0005-0000-0000-0000721E0000}"/>
    <cellStyle name="Comma 2 102 3" xfId="23839" xr:uid="{00000000-0005-0000-0000-0000731E0000}"/>
    <cellStyle name="Comma 2 103" xfId="18181" xr:uid="{00000000-0005-0000-0000-0000741E0000}"/>
    <cellStyle name="Comma 2 103 2" xfId="23842" xr:uid="{00000000-0005-0000-0000-0000751E0000}"/>
    <cellStyle name="Comma 2 103 3" xfId="23841" xr:uid="{00000000-0005-0000-0000-0000761E0000}"/>
    <cellStyle name="Comma 2 104" xfId="18182" xr:uid="{00000000-0005-0000-0000-0000771E0000}"/>
    <cellStyle name="Comma 2 104 2" xfId="23844" xr:uid="{00000000-0005-0000-0000-0000781E0000}"/>
    <cellStyle name="Comma 2 104 3" xfId="23843" xr:uid="{00000000-0005-0000-0000-0000791E0000}"/>
    <cellStyle name="Comma 2 105" xfId="18183" xr:uid="{00000000-0005-0000-0000-00007A1E0000}"/>
    <cellStyle name="Comma 2 105 10" xfId="23846" xr:uid="{00000000-0005-0000-0000-00007B1E0000}"/>
    <cellStyle name="Comma 2 105 11" xfId="23845" xr:uid="{00000000-0005-0000-0000-00007C1E0000}"/>
    <cellStyle name="Comma 2 105 2" xfId="18184" xr:uid="{00000000-0005-0000-0000-00007D1E0000}"/>
    <cellStyle name="Comma 2 105 2 2" xfId="23848" xr:uid="{00000000-0005-0000-0000-00007E1E0000}"/>
    <cellStyle name="Comma 2 105 2 3" xfId="23847" xr:uid="{00000000-0005-0000-0000-00007F1E0000}"/>
    <cellStyle name="Comma 2 105 3" xfId="18185" xr:uid="{00000000-0005-0000-0000-0000801E0000}"/>
    <cellStyle name="Comma 2 105 3 2" xfId="23850" xr:uid="{00000000-0005-0000-0000-0000811E0000}"/>
    <cellStyle name="Comma 2 105 3 3" xfId="23849" xr:uid="{00000000-0005-0000-0000-0000821E0000}"/>
    <cellStyle name="Comma 2 105 4" xfId="18186" xr:uid="{00000000-0005-0000-0000-0000831E0000}"/>
    <cellStyle name="Comma 2 105 4 2" xfId="23852" xr:uid="{00000000-0005-0000-0000-0000841E0000}"/>
    <cellStyle name="Comma 2 105 4 3" xfId="23851" xr:uid="{00000000-0005-0000-0000-0000851E0000}"/>
    <cellStyle name="Comma 2 105 5" xfId="18187" xr:uid="{00000000-0005-0000-0000-0000861E0000}"/>
    <cellStyle name="Comma 2 105 5 2" xfId="23854" xr:uid="{00000000-0005-0000-0000-0000871E0000}"/>
    <cellStyle name="Comma 2 105 5 3" xfId="23853" xr:uid="{00000000-0005-0000-0000-0000881E0000}"/>
    <cellStyle name="Comma 2 105 6" xfId="18188" xr:uid="{00000000-0005-0000-0000-0000891E0000}"/>
    <cellStyle name="Comma 2 105 6 2" xfId="23856" xr:uid="{00000000-0005-0000-0000-00008A1E0000}"/>
    <cellStyle name="Comma 2 105 6 3" xfId="23855" xr:uid="{00000000-0005-0000-0000-00008B1E0000}"/>
    <cellStyle name="Comma 2 105 7" xfId="18189" xr:uid="{00000000-0005-0000-0000-00008C1E0000}"/>
    <cellStyle name="Comma 2 105 7 2" xfId="23858" xr:uid="{00000000-0005-0000-0000-00008D1E0000}"/>
    <cellStyle name="Comma 2 105 7 3" xfId="23857" xr:uid="{00000000-0005-0000-0000-00008E1E0000}"/>
    <cellStyle name="Comma 2 105 8" xfId="18190" xr:uid="{00000000-0005-0000-0000-00008F1E0000}"/>
    <cellStyle name="Comma 2 105 8 2" xfId="23860" xr:uid="{00000000-0005-0000-0000-0000901E0000}"/>
    <cellStyle name="Comma 2 105 8 3" xfId="23859" xr:uid="{00000000-0005-0000-0000-0000911E0000}"/>
    <cellStyle name="Comma 2 105 9" xfId="18191" xr:uid="{00000000-0005-0000-0000-0000921E0000}"/>
    <cellStyle name="Comma 2 105 9 2" xfId="23862" xr:uid="{00000000-0005-0000-0000-0000931E0000}"/>
    <cellStyle name="Comma 2 105 9 3" xfId="23861" xr:uid="{00000000-0005-0000-0000-0000941E0000}"/>
    <cellStyle name="Comma 2 106" xfId="18192" xr:uid="{00000000-0005-0000-0000-0000951E0000}"/>
    <cellStyle name="Comma 2 106 10" xfId="23864" xr:uid="{00000000-0005-0000-0000-0000961E0000}"/>
    <cellStyle name="Comma 2 106 11" xfId="23863" xr:uid="{00000000-0005-0000-0000-0000971E0000}"/>
    <cellStyle name="Comma 2 106 2" xfId="18193" xr:uid="{00000000-0005-0000-0000-0000981E0000}"/>
    <cellStyle name="Comma 2 106 2 2" xfId="23866" xr:uid="{00000000-0005-0000-0000-0000991E0000}"/>
    <cellStyle name="Comma 2 106 2 3" xfId="23865" xr:uid="{00000000-0005-0000-0000-00009A1E0000}"/>
    <cellStyle name="Comma 2 106 3" xfId="18194" xr:uid="{00000000-0005-0000-0000-00009B1E0000}"/>
    <cellStyle name="Comma 2 106 3 2" xfId="23868" xr:uid="{00000000-0005-0000-0000-00009C1E0000}"/>
    <cellStyle name="Comma 2 106 3 3" xfId="23867" xr:uid="{00000000-0005-0000-0000-00009D1E0000}"/>
    <cellStyle name="Comma 2 106 4" xfId="18195" xr:uid="{00000000-0005-0000-0000-00009E1E0000}"/>
    <cellStyle name="Comma 2 106 4 2" xfId="23870" xr:uid="{00000000-0005-0000-0000-00009F1E0000}"/>
    <cellStyle name="Comma 2 106 4 3" xfId="23869" xr:uid="{00000000-0005-0000-0000-0000A01E0000}"/>
    <cellStyle name="Comma 2 106 5" xfId="18196" xr:uid="{00000000-0005-0000-0000-0000A11E0000}"/>
    <cellStyle name="Comma 2 106 5 2" xfId="23872" xr:uid="{00000000-0005-0000-0000-0000A21E0000}"/>
    <cellStyle name="Comma 2 106 5 3" xfId="23871" xr:uid="{00000000-0005-0000-0000-0000A31E0000}"/>
    <cellStyle name="Comma 2 106 6" xfId="18197" xr:uid="{00000000-0005-0000-0000-0000A41E0000}"/>
    <cellStyle name="Comma 2 106 6 2" xfId="23874" xr:uid="{00000000-0005-0000-0000-0000A51E0000}"/>
    <cellStyle name="Comma 2 106 6 3" xfId="23873" xr:uid="{00000000-0005-0000-0000-0000A61E0000}"/>
    <cellStyle name="Comma 2 106 7" xfId="18198" xr:uid="{00000000-0005-0000-0000-0000A71E0000}"/>
    <cellStyle name="Comma 2 106 7 2" xfId="23876" xr:uid="{00000000-0005-0000-0000-0000A81E0000}"/>
    <cellStyle name="Comma 2 106 7 3" xfId="23875" xr:uid="{00000000-0005-0000-0000-0000A91E0000}"/>
    <cellStyle name="Comma 2 106 8" xfId="18199" xr:uid="{00000000-0005-0000-0000-0000AA1E0000}"/>
    <cellStyle name="Comma 2 106 8 2" xfId="23878" xr:uid="{00000000-0005-0000-0000-0000AB1E0000}"/>
    <cellStyle name="Comma 2 106 8 3" xfId="23877" xr:uid="{00000000-0005-0000-0000-0000AC1E0000}"/>
    <cellStyle name="Comma 2 106 9" xfId="18200" xr:uid="{00000000-0005-0000-0000-0000AD1E0000}"/>
    <cellStyle name="Comma 2 106 9 2" xfId="23880" xr:uid="{00000000-0005-0000-0000-0000AE1E0000}"/>
    <cellStyle name="Comma 2 106 9 3" xfId="23879" xr:uid="{00000000-0005-0000-0000-0000AF1E0000}"/>
    <cellStyle name="Comma 2 107" xfId="18201" xr:uid="{00000000-0005-0000-0000-0000B01E0000}"/>
    <cellStyle name="Comma 2 107 10" xfId="23882" xr:uid="{00000000-0005-0000-0000-0000B11E0000}"/>
    <cellStyle name="Comma 2 107 11" xfId="23881" xr:uid="{00000000-0005-0000-0000-0000B21E0000}"/>
    <cellStyle name="Comma 2 107 2" xfId="18202" xr:uid="{00000000-0005-0000-0000-0000B31E0000}"/>
    <cellStyle name="Comma 2 107 2 2" xfId="23884" xr:uid="{00000000-0005-0000-0000-0000B41E0000}"/>
    <cellStyle name="Comma 2 107 2 3" xfId="23883" xr:uid="{00000000-0005-0000-0000-0000B51E0000}"/>
    <cellStyle name="Comma 2 107 3" xfId="18203" xr:uid="{00000000-0005-0000-0000-0000B61E0000}"/>
    <cellStyle name="Comma 2 107 3 2" xfId="23886" xr:uid="{00000000-0005-0000-0000-0000B71E0000}"/>
    <cellStyle name="Comma 2 107 3 3" xfId="23885" xr:uid="{00000000-0005-0000-0000-0000B81E0000}"/>
    <cellStyle name="Comma 2 107 4" xfId="18204" xr:uid="{00000000-0005-0000-0000-0000B91E0000}"/>
    <cellStyle name="Comma 2 107 4 2" xfId="23888" xr:uid="{00000000-0005-0000-0000-0000BA1E0000}"/>
    <cellStyle name="Comma 2 107 4 3" xfId="23887" xr:uid="{00000000-0005-0000-0000-0000BB1E0000}"/>
    <cellStyle name="Comma 2 107 5" xfId="18205" xr:uid="{00000000-0005-0000-0000-0000BC1E0000}"/>
    <cellStyle name="Comma 2 107 5 2" xfId="23890" xr:uid="{00000000-0005-0000-0000-0000BD1E0000}"/>
    <cellStyle name="Comma 2 107 5 3" xfId="23889" xr:uid="{00000000-0005-0000-0000-0000BE1E0000}"/>
    <cellStyle name="Comma 2 107 6" xfId="18206" xr:uid="{00000000-0005-0000-0000-0000BF1E0000}"/>
    <cellStyle name="Comma 2 107 6 2" xfId="23892" xr:uid="{00000000-0005-0000-0000-0000C01E0000}"/>
    <cellStyle name="Comma 2 107 6 3" xfId="23891" xr:uid="{00000000-0005-0000-0000-0000C11E0000}"/>
    <cellStyle name="Comma 2 107 7" xfId="18207" xr:uid="{00000000-0005-0000-0000-0000C21E0000}"/>
    <cellStyle name="Comma 2 107 7 2" xfId="23894" xr:uid="{00000000-0005-0000-0000-0000C31E0000}"/>
    <cellStyle name="Comma 2 107 7 3" xfId="23893" xr:uid="{00000000-0005-0000-0000-0000C41E0000}"/>
    <cellStyle name="Comma 2 107 8" xfId="18208" xr:uid="{00000000-0005-0000-0000-0000C51E0000}"/>
    <cellStyle name="Comma 2 107 8 2" xfId="23896" xr:uid="{00000000-0005-0000-0000-0000C61E0000}"/>
    <cellStyle name="Comma 2 107 8 3" xfId="23895" xr:uid="{00000000-0005-0000-0000-0000C71E0000}"/>
    <cellStyle name="Comma 2 107 9" xfId="18209" xr:uid="{00000000-0005-0000-0000-0000C81E0000}"/>
    <cellStyle name="Comma 2 107 9 2" xfId="23898" xr:uid="{00000000-0005-0000-0000-0000C91E0000}"/>
    <cellStyle name="Comma 2 107 9 3" xfId="23897" xr:uid="{00000000-0005-0000-0000-0000CA1E0000}"/>
    <cellStyle name="Comma 2 108" xfId="18210" xr:uid="{00000000-0005-0000-0000-0000CB1E0000}"/>
    <cellStyle name="Comma 2 108 2" xfId="23900" xr:uid="{00000000-0005-0000-0000-0000CC1E0000}"/>
    <cellStyle name="Comma 2 108 3" xfId="23899" xr:uid="{00000000-0005-0000-0000-0000CD1E0000}"/>
    <cellStyle name="Comma 2 109" xfId="18211" xr:uid="{00000000-0005-0000-0000-0000CE1E0000}"/>
    <cellStyle name="Comma 2 109 2" xfId="23902" xr:uid="{00000000-0005-0000-0000-0000CF1E0000}"/>
    <cellStyle name="Comma 2 109 3" xfId="23901" xr:uid="{00000000-0005-0000-0000-0000D01E0000}"/>
    <cellStyle name="Comma 2 11" xfId="2815" xr:uid="{00000000-0005-0000-0000-0000D11E0000}"/>
    <cellStyle name="Comma 2 11 2" xfId="23903" xr:uid="{00000000-0005-0000-0000-0000D21E0000}"/>
    <cellStyle name="Comma 2 110" xfId="18212" xr:uid="{00000000-0005-0000-0000-0000D31E0000}"/>
    <cellStyle name="Comma 2 110 2" xfId="23905" xr:uid="{00000000-0005-0000-0000-0000D41E0000}"/>
    <cellStyle name="Comma 2 110 3" xfId="23904" xr:uid="{00000000-0005-0000-0000-0000D51E0000}"/>
    <cellStyle name="Comma 2 111" xfId="18213" xr:uid="{00000000-0005-0000-0000-0000D61E0000}"/>
    <cellStyle name="Comma 2 111 2" xfId="23907" xr:uid="{00000000-0005-0000-0000-0000D71E0000}"/>
    <cellStyle name="Comma 2 111 3" xfId="23906" xr:uid="{00000000-0005-0000-0000-0000D81E0000}"/>
    <cellStyle name="Comma 2 112" xfId="18214" xr:uid="{00000000-0005-0000-0000-0000D91E0000}"/>
    <cellStyle name="Comma 2 112 2" xfId="23909" xr:uid="{00000000-0005-0000-0000-0000DA1E0000}"/>
    <cellStyle name="Comma 2 112 3" xfId="23908" xr:uid="{00000000-0005-0000-0000-0000DB1E0000}"/>
    <cellStyle name="Comma 2 113" xfId="18215" xr:uid="{00000000-0005-0000-0000-0000DC1E0000}"/>
    <cellStyle name="Comma 2 113 2" xfId="23911" xr:uid="{00000000-0005-0000-0000-0000DD1E0000}"/>
    <cellStyle name="Comma 2 113 3" xfId="23910" xr:uid="{00000000-0005-0000-0000-0000DE1E0000}"/>
    <cellStyle name="Comma 2 114" xfId="18216" xr:uid="{00000000-0005-0000-0000-0000DF1E0000}"/>
    <cellStyle name="Comma 2 114 2" xfId="23913" xr:uid="{00000000-0005-0000-0000-0000E01E0000}"/>
    <cellStyle name="Comma 2 114 3" xfId="23912" xr:uid="{00000000-0005-0000-0000-0000E11E0000}"/>
    <cellStyle name="Comma 2 115" xfId="18217" xr:uid="{00000000-0005-0000-0000-0000E21E0000}"/>
    <cellStyle name="Comma 2 115 2" xfId="23915" xr:uid="{00000000-0005-0000-0000-0000E31E0000}"/>
    <cellStyle name="Comma 2 115 3" xfId="23914" xr:uid="{00000000-0005-0000-0000-0000E41E0000}"/>
    <cellStyle name="Comma 2 116" xfId="18218" xr:uid="{00000000-0005-0000-0000-0000E51E0000}"/>
    <cellStyle name="Comma 2 116 2" xfId="23917" xr:uid="{00000000-0005-0000-0000-0000E61E0000}"/>
    <cellStyle name="Comma 2 116 3" xfId="23916" xr:uid="{00000000-0005-0000-0000-0000E71E0000}"/>
    <cellStyle name="Comma 2 117" xfId="18219" xr:uid="{00000000-0005-0000-0000-0000E81E0000}"/>
    <cellStyle name="Comma 2 117 2" xfId="23919" xr:uid="{00000000-0005-0000-0000-0000E91E0000}"/>
    <cellStyle name="Comma 2 117 3" xfId="23918" xr:uid="{00000000-0005-0000-0000-0000EA1E0000}"/>
    <cellStyle name="Comma 2 118" xfId="18220" xr:uid="{00000000-0005-0000-0000-0000EB1E0000}"/>
    <cellStyle name="Comma 2 118 2" xfId="23921" xr:uid="{00000000-0005-0000-0000-0000EC1E0000}"/>
    <cellStyle name="Comma 2 118 3" xfId="23920" xr:uid="{00000000-0005-0000-0000-0000ED1E0000}"/>
    <cellStyle name="Comma 2 119" xfId="18221" xr:uid="{00000000-0005-0000-0000-0000EE1E0000}"/>
    <cellStyle name="Comma 2 119 2" xfId="23923" xr:uid="{00000000-0005-0000-0000-0000EF1E0000}"/>
    <cellStyle name="Comma 2 119 3" xfId="23922" xr:uid="{00000000-0005-0000-0000-0000F01E0000}"/>
    <cellStyle name="Comma 2 12" xfId="2816" xr:uid="{00000000-0005-0000-0000-0000F11E0000}"/>
    <cellStyle name="Comma 2 12 2" xfId="23924" xr:uid="{00000000-0005-0000-0000-0000F21E0000}"/>
    <cellStyle name="Comma 2 120" xfId="18222" xr:uid="{00000000-0005-0000-0000-0000F31E0000}"/>
    <cellStyle name="Comma 2 120 2" xfId="23926" xr:uid="{00000000-0005-0000-0000-0000F41E0000}"/>
    <cellStyle name="Comma 2 120 3" xfId="23925" xr:uid="{00000000-0005-0000-0000-0000F51E0000}"/>
    <cellStyle name="Comma 2 121" xfId="18223" xr:uid="{00000000-0005-0000-0000-0000F61E0000}"/>
    <cellStyle name="Comma 2 121 2" xfId="23928" xr:uid="{00000000-0005-0000-0000-0000F71E0000}"/>
    <cellStyle name="Comma 2 121 3" xfId="23927" xr:uid="{00000000-0005-0000-0000-0000F81E0000}"/>
    <cellStyle name="Comma 2 122" xfId="18224" xr:uid="{00000000-0005-0000-0000-0000F91E0000}"/>
    <cellStyle name="Comma 2 122 2" xfId="23929" xr:uid="{00000000-0005-0000-0000-0000FA1E0000}"/>
    <cellStyle name="Comma 2 122 3" xfId="39316" xr:uid="{00000000-0005-0000-0000-0000FB1E0000}"/>
    <cellStyle name="Comma 2 123" xfId="23930" xr:uid="{00000000-0005-0000-0000-0000FC1E0000}"/>
    <cellStyle name="Comma 2 123 2" xfId="39317" xr:uid="{00000000-0005-0000-0000-0000FD1E0000}"/>
    <cellStyle name="Comma 2 124" xfId="23931" xr:uid="{00000000-0005-0000-0000-0000FE1E0000}"/>
    <cellStyle name="Comma 2 125" xfId="23932" xr:uid="{00000000-0005-0000-0000-0000FF1E0000}"/>
    <cellStyle name="Comma 2 126" xfId="23933" xr:uid="{00000000-0005-0000-0000-0000001F0000}"/>
    <cellStyle name="Comma 2 127" xfId="23934" xr:uid="{00000000-0005-0000-0000-0000011F0000}"/>
    <cellStyle name="Comma 2 128" xfId="23833" xr:uid="{00000000-0005-0000-0000-0000021F0000}"/>
    <cellStyle name="Comma 2 129" xfId="40473" xr:uid="{00000000-0005-0000-0000-0000031F0000}"/>
    <cellStyle name="Comma 2 13" xfId="2817" xr:uid="{00000000-0005-0000-0000-0000041F0000}"/>
    <cellStyle name="Comma 2 13 2" xfId="23935" xr:uid="{00000000-0005-0000-0000-0000051F0000}"/>
    <cellStyle name="Comma 2 14" xfId="2818" xr:uid="{00000000-0005-0000-0000-0000061F0000}"/>
    <cellStyle name="Comma 2 14 2" xfId="18225" xr:uid="{00000000-0005-0000-0000-0000071F0000}"/>
    <cellStyle name="Comma 2 14 2 2" xfId="23937" xr:uid="{00000000-0005-0000-0000-0000081F0000}"/>
    <cellStyle name="Comma 2 14 3" xfId="23936" xr:uid="{00000000-0005-0000-0000-0000091F0000}"/>
    <cellStyle name="Comma 2 15" xfId="2819" xr:uid="{00000000-0005-0000-0000-00000A1F0000}"/>
    <cellStyle name="Comma 2 15 2" xfId="18226" xr:uid="{00000000-0005-0000-0000-00000B1F0000}"/>
    <cellStyle name="Comma 2 15 2 2" xfId="23939" xr:uid="{00000000-0005-0000-0000-00000C1F0000}"/>
    <cellStyle name="Comma 2 15 3" xfId="23938" xr:uid="{00000000-0005-0000-0000-00000D1F0000}"/>
    <cellStyle name="Comma 2 16" xfId="2820" xr:uid="{00000000-0005-0000-0000-00000E1F0000}"/>
    <cellStyle name="Comma 2 16 2" xfId="18227" xr:uid="{00000000-0005-0000-0000-00000F1F0000}"/>
    <cellStyle name="Comma 2 16 2 2" xfId="23941" xr:uid="{00000000-0005-0000-0000-0000101F0000}"/>
    <cellStyle name="Comma 2 16 3" xfId="23940" xr:uid="{00000000-0005-0000-0000-0000111F0000}"/>
    <cellStyle name="Comma 2 17" xfId="2821" xr:uid="{00000000-0005-0000-0000-0000121F0000}"/>
    <cellStyle name="Comma 2 17 2" xfId="18228" xr:uid="{00000000-0005-0000-0000-0000131F0000}"/>
    <cellStyle name="Comma 2 17 2 2" xfId="23943" xr:uid="{00000000-0005-0000-0000-0000141F0000}"/>
    <cellStyle name="Comma 2 17 3" xfId="23942" xr:uid="{00000000-0005-0000-0000-0000151F0000}"/>
    <cellStyle name="Comma 2 18" xfId="2822" xr:uid="{00000000-0005-0000-0000-0000161F0000}"/>
    <cellStyle name="Comma 2 18 2" xfId="18229" xr:uid="{00000000-0005-0000-0000-0000171F0000}"/>
    <cellStyle name="Comma 2 18 2 2" xfId="23945" xr:uid="{00000000-0005-0000-0000-0000181F0000}"/>
    <cellStyle name="Comma 2 18 3" xfId="23944" xr:uid="{00000000-0005-0000-0000-0000191F0000}"/>
    <cellStyle name="Comma 2 19" xfId="2823" xr:uid="{00000000-0005-0000-0000-00001A1F0000}"/>
    <cellStyle name="Comma 2 19 2" xfId="18230" xr:uid="{00000000-0005-0000-0000-00001B1F0000}"/>
    <cellStyle name="Comma 2 19 2 2" xfId="23947" xr:uid="{00000000-0005-0000-0000-00001C1F0000}"/>
    <cellStyle name="Comma 2 19 3" xfId="23946" xr:uid="{00000000-0005-0000-0000-00001D1F0000}"/>
    <cellStyle name="Comma 2 2" xfId="2824" xr:uid="{00000000-0005-0000-0000-00001E1F0000}"/>
    <cellStyle name="Comma 2 2 10" xfId="18231" xr:uid="{00000000-0005-0000-0000-00001F1F0000}"/>
    <cellStyle name="Comma 2 2 10 2" xfId="23949" xr:uid="{00000000-0005-0000-0000-0000201F0000}"/>
    <cellStyle name="Comma 2 2 100" xfId="18232" xr:uid="{00000000-0005-0000-0000-0000211F0000}"/>
    <cellStyle name="Comma 2 2 100 2" xfId="23951" xr:uid="{00000000-0005-0000-0000-0000221F0000}"/>
    <cellStyle name="Comma 2 2 100 3" xfId="23950" xr:uid="{00000000-0005-0000-0000-0000231F0000}"/>
    <cellStyle name="Comma 2 2 101" xfId="18233" xr:uid="{00000000-0005-0000-0000-0000241F0000}"/>
    <cellStyle name="Comma 2 2 101 2" xfId="23953" xr:uid="{00000000-0005-0000-0000-0000251F0000}"/>
    <cellStyle name="Comma 2 2 101 3" xfId="23952" xr:uid="{00000000-0005-0000-0000-0000261F0000}"/>
    <cellStyle name="Comma 2 2 102" xfId="18234" xr:uid="{00000000-0005-0000-0000-0000271F0000}"/>
    <cellStyle name="Comma 2 2 102 10" xfId="23955" xr:uid="{00000000-0005-0000-0000-0000281F0000}"/>
    <cellStyle name="Comma 2 2 102 11" xfId="23954" xr:uid="{00000000-0005-0000-0000-0000291F0000}"/>
    <cellStyle name="Comma 2 2 102 2" xfId="18235" xr:uid="{00000000-0005-0000-0000-00002A1F0000}"/>
    <cellStyle name="Comma 2 2 102 2 2" xfId="23957" xr:uid="{00000000-0005-0000-0000-00002B1F0000}"/>
    <cellStyle name="Comma 2 2 102 2 3" xfId="23956" xr:uid="{00000000-0005-0000-0000-00002C1F0000}"/>
    <cellStyle name="Comma 2 2 102 3" xfId="18236" xr:uid="{00000000-0005-0000-0000-00002D1F0000}"/>
    <cellStyle name="Comma 2 2 102 3 2" xfId="23959" xr:uid="{00000000-0005-0000-0000-00002E1F0000}"/>
    <cellStyle name="Comma 2 2 102 3 3" xfId="23958" xr:uid="{00000000-0005-0000-0000-00002F1F0000}"/>
    <cellStyle name="Comma 2 2 102 4" xfId="18237" xr:uid="{00000000-0005-0000-0000-0000301F0000}"/>
    <cellStyle name="Comma 2 2 102 4 2" xfId="23961" xr:uid="{00000000-0005-0000-0000-0000311F0000}"/>
    <cellStyle name="Comma 2 2 102 4 3" xfId="23960" xr:uid="{00000000-0005-0000-0000-0000321F0000}"/>
    <cellStyle name="Comma 2 2 102 5" xfId="18238" xr:uid="{00000000-0005-0000-0000-0000331F0000}"/>
    <cellStyle name="Comma 2 2 102 5 2" xfId="23963" xr:uid="{00000000-0005-0000-0000-0000341F0000}"/>
    <cellStyle name="Comma 2 2 102 5 3" xfId="23962" xr:uid="{00000000-0005-0000-0000-0000351F0000}"/>
    <cellStyle name="Comma 2 2 102 6" xfId="18239" xr:uid="{00000000-0005-0000-0000-0000361F0000}"/>
    <cellStyle name="Comma 2 2 102 6 2" xfId="23965" xr:uid="{00000000-0005-0000-0000-0000371F0000}"/>
    <cellStyle name="Comma 2 2 102 6 3" xfId="23964" xr:uid="{00000000-0005-0000-0000-0000381F0000}"/>
    <cellStyle name="Comma 2 2 102 7" xfId="18240" xr:uid="{00000000-0005-0000-0000-0000391F0000}"/>
    <cellStyle name="Comma 2 2 102 7 2" xfId="23967" xr:uid="{00000000-0005-0000-0000-00003A1F0000}"/>
    <cellStyle name="Comma 2 2 102 7 3" xfId="23966" xr:uid="{00000000-0005-0000-0000-00003B1F0000}"/>
    <cellStyle name="Comma 2 2 102 8" xfId="18241" xr:uid="{00000000-0005-0000-0000-00003C1F0000}"/>
    <cellStyle name="Comma 2 2 102 8 2" xfId="23969" xr:uid="{00000000-0005-0000-0000-00003D1F0000}"/>
    <cellStyle name="Comma 2 2 102 8 3" xfId="23968" xr:uid="{00000000-0005-0000-0000-00003E1F0000}"/>
    <cellStyle name="Comma 2 2 102 9" xfId="18242" xr:uid="{00000000-0005-0000-0000-00003F1F0000}"/>
    <cellStyle name="Comma 2 2 102 9 2" xfId="23971" xr:uid="{00000000-0005-0000-0000-0000401F0000}"/>
    <cellStyle name="Comma 2 2 102 9 3" xfId="23970" xr:uid="{00000000-0005-0000-0000-0000411F0000}"/>
    <cellStyle name="Comma 2 2 103" xfId="18243" xr:uid="{00000000-0005-0000-0000-0000421F0000}"/>
    <cellStyle name="Comma 2 2 103 10" xfId="23973" xr:uid="{00000000-0005-0000-0000-0000431F0000}"/>
    <cellStyle name="Comma 2 2 103 11" xfId="23972" xr:uid="{00000000-0005-0000-0000-0000441F0000}"/>
    <cellStyle name="Comma 2 2 103 2" xfId="18244" xr:uid="{00000000-0005-0000-0000-0000451F0000}"/>
    <cellStyle name="Comma 2 2 103 2 2" xfId="23975" xr:uid="{00000000-0005-0000-0000-0000461F0000}"/>
    <cellStyle name="Comma 2 2 103 2 3" xfId="23974" xr:uid="{00000000-0005-0000-0000-0000471F0000}"/>
    <cellStyle name="Comma 2 2 103 3" xfId="18245" xr:uid="{00000000-0005-0000-0000-0000481F0000}"/>
    <cellStyle name="Comma 2 2 103 3 2" xfId="23977" xr:uid="{00000000-0005-0000-0000-0000491F0000}"/>
    <cellStyle name="Comma 2 2 103 3 3" xfId="23976" xr:uid="{00000000-0005-0000-0000-00004A1F0000}"/>
    <cellStyle name="Comma 2 2 103 4" xfId="18246" xr:uid="{00000000-0005-0000-0000-00004B1F0000}"/>
    <cellStyle name="Comma 2 2 103 4 2" xfId="23979" xr:uid="{00000000-0005-0000-0000-00004C1F0000}"/>
    <cellStyle name="Comma 2 2 103 4 3" xfId="23978" xr:uid="{00000000-0005-0000-0000-00004D1F0000}"/>
    <cellStyle name="Comma 2 2 103 5" xfId="18247" xr:uid="{00000000-0005-0000-0000-00004E1F0000}"/>
    <cellStyle name="Comma 2 2 103 5 2" xfId="23981" xr:uid="{00000000-0005-0000-0000-00004F1F0000}"/>
    <cellStyle name="Comma 2 2 103 5 3" xfId="23980" xr:uid="{00000000-0005-0000-0000-0000501F0000}"/>
    <cellStyle name="Comma 2 2 103 6" xfId="18248" xr:uid="{00000000-0005-0000-0000-0000511F0000}"/>
    <cellStyle name="Comma 2 2 103 6 2" xfId="23983" xr:uid="{00000000-0005-0000-0000-0000521F0000}"/>
    <cellStyle name="Comma 2 2 103 6 3" xfId="23982" xr:uid="{00000000-0005-0000-0000-0000531F0000}"/>
    <cellStyle name="Comma 2 2 103 7" xfId="18249" xr:uid="{00000000-0005-0000-0000-0000541F0000}"/>
    <cellStyle name="Comma 2 2 103 7 2" xfId="23985" xr:uid="{00000000-0005-0000-0000-0000551F0000}"/>
    <cellStyle name="Comma 2 2 103 7 3" xfId="23984" xr:uid="{00000000-0005-0000-0000-0000561F0000}"/>
    <cellStyle name="Comma 2 2 103 8" xfId="18250" xr:uid="{00000000-0005-0000-0000-0000571F0000}"/>
    <cellStyle name="Comma 2 2 103 8 2" xfId="23987" xr:uid="{00000000-0005-0000-0000-0000581F0000}"/>
    <cellStyle name="Comma 2 2 103 8 3" xfId="23986" xr:uid="{00000000-0005-0000-0000-0000591F0000}"/>
    <cellStyle name="Comma 2 2 103 9" xfId="18251" xr:uid="{00000000-0005-0000-0000-00005A1F0000}"/>
    <cellStyle name="Comma 2 2 103 9 2" xfId="23989" xr:uid="{00000000-0005-0000-0000-00005B1F0000}"/>
    <cellStyle name="Comma 2 2 103 9 3" xfId="23988" xr:uid="{00000000-0005-0000-0000-00005C1F0000}"/>
    <cellStyle name="Comma 2 2 104" xfId="18252" xr:uid="{00000000-0005-0000-0000-00005D1F0000}"/>
    <cellStyle name="Comma 2 2 104 10" xfId="23991" xr:uid="{00000000-0005-0000-0000-00005E1F0000}"/>
    <cellStyle name="Comma 2 2 104 11" xfId="23990" xr:uid="{00000000-0005-0000-0000-00005F1F0000}"/>
    <cellStyle name="Comma 2 2 104 2" xfId="18253" xr:uid="{00000000-0005-0000-0000-0000601F0000}"/>
    <cellStyle name="Comma 2 2 104 2 2" xfId="23993" xr:uid="{00000000-0005-0000-0000-0000611F0000}"/>
    <cellStyle name="Comma 2 2 104 2 3" xfId="23992" xr:uid="{00000000-0005-0000-0000-0000621F0000}"/>
    <cellStyle name="Comma 2 2 104 3" xfId="18254" xr:uid="{00000000-0005-0000-0000-0000631F0000}"/>
    <cellStyle name="Comma 2 2 104 3 2" xfId="23995" xr:uid="{00000000-0005-0000-0000-0000641F0000}"/>
    <cellStyle name="Comma 2 2 104 3 3" xfId="23994" xr:uid="{00000000-0005-0000-0000-0000651F0000}"/>
    <cellStyle name="Comma 2 2 104 4" xfId="18255" xr:uid="{00000000-0005-0000-0000-0000661F0000}"/>
    <cellStyle name="Comma 2 2 104 4 2" xfId="23997" xr:uid="{00000000-0005-0000-0000-0000671F0000}"/>
    <cellStyle name="Comma 2 2 104 4 3" xfId="23996" xr:uid="{00000000-0005-0000-0000-0000681F0000}"/>
    <cellStyle name="Comma 2 2 104 5" xfId="18256" xr:uid="{00000000-0005-0000-0000-0000691F0000}"/>
    <cellStyle name="Comma 2 2 104 5 2" xfId="23999" xr:uid="{00000000-0005-0000-0000-00006A1F0000}"/>
    <cellStyle name="Comma 2 2 104 5 3" xfId="23998" xr:uid="{00000000-0005-0000-0000-00006B1F0000}"/>
    <cellStyle name="Comma 2 2 104 6" xfId="18257" xr:uid="{00000000-0005-0000-0000-00006C1F0000}"/>
    <cellStyle name="Comma 2 2 104 6 2" xfId="24001" xr:uid="{00000000-0005-0000-0000-00006D1F0000}"/>
    <cellStyle name="Comma 2 2 104 6 3" xfId="24000" xr:uid="{00000000-0005-0000-0000-00006E1F0000}"/>
    <cellStyle name="Comma 2 2 104 7" xfId="18258" xr:uid="{00000000-0005-0000-0000-00006F1F0000}"/>
    <cellStyle name="Comma 2 2 104 7 2" xfId="24003" xr:uid="{00000000-0005-0000-0000-0000701F0000}"/>
    <cellStyle name="Comma 2 2 104 7 3" xfId="24002" xr:uid="{00000000-0005-0000-0000-0000711F0000}"/>
    <cellStyle name="Comma 2 2 104 8" xfId="18259" xr:uid="{00000000-0005-0000-0000-0000721F0000}"/>
    <cellStyle name="Comma 2 2 104 8 2" xfId="24005" xr:uid="{00000000-0005-0000-0000-0000731F0000}"/>
    <cellStyle name="Comma 2 2 104 8 3" xfId="24004" xr:uid="{00000000-0005-0000-0000-0000741F0000}"/>
    <cellStyle name="Comma 2 2 104 9" xfId="18260" xr:uid="{00000000-0005-0000-0000-0000751F0000}"/>
    <cellStyle name="Comma 2 2 104 9 2" xfId="24007" xr:uid="{00000000-0005-0000-0000-0000761F0000}"/>
    <cellStyle name="Comma 2 2 104 9 3" xfId="24006" xr:uid="{00000000-0005-0000-0000-0000771F0000}"/>
    <cellStyle name="Comma 2 2 105" xfId="18261" xr:uid="{00000000-0005-0000-0000-0000781F0000}"/>
    <cellStyle name="Comma 2 2 105 2" xfId="24009" xr:uid="{00000000-0005-0000-0000-0000791F0000}"/>
    <cellStyle name="Comma 2 2 105 3" xfId="24008" xr:uid="{00000000-0005-0000-0000-00007A1F0000}"/>
    <cellStyle name="Comma 2 2 106" xfId="18262" xr:uid="{00000000-0005-0000-0000-00007B1F0000}"/>
    <cellStyle name="Comma 2 2 106 2" xfId="24011" xr:uid="{00000000-0005-0000-0000-00007C1F0000}"/>
    <cellStyle name="Comma 2 2 106 3" xfId="24010" xr:uid="{00000000-0005-0000-0000-00007D1F0000}"/>
    <cellStyle name="Comma 2 2 107" xfId="18263" xr:uid="{00000000-0005-0000-0000-00007E1F0000}"/>
    <cellStyle name="Comma 2 2 107 2" xfId="24013" xr:uid="{00000000-0005-0000-0000-00007F1F0000}"/>
    <cellStyle name="Comma 2 2 107 3" xfId="24012" xr:uid="{00000000-0005-0000-0000-0000801F0000}"/>
    <cellStyle name="Comma 2 2 108" xfId="18264" xr:uid="{00000000-0005-0000-0000-0000811F0000}"/>
    <cellStyle name="Comma 2 2 108 2" xfId="24015" xr:uid="{00000000-0005-0000-0000-0000821F0000}"/>
    <cellStyle name="Comma 2 2 108 3" xfId="24014" xr:uid="{00000000-0005-0000-0000-0000831F0000}"/>
    <cellStyle name="Comma 2 2 109" xfId="18265" xr:uid="{00000000-0005-0000-0000-0000841F0000}"/>
    <cellStyle name="Comma 2 2 109 2" xfId="24017" xr:uid="{00000000-0005-0000-0000-0000851F0000}"/>
    <cellStyle name="Comma 2 2 109 3" xfId="24016" xr:uid="{00000000-0005-0000-0000-0000861F0000}"/>
    <cellStyle name="Comma 2 2 11" xfId="18266" xr:uid="{00000000-0005-0000-0000-0000871F0000}"/>
    <cellStyle name="Comma 2 2 11 2" xfId="24018" xr:uid="{00000000-0005-0000-0000-0000881F0000}"/>
    <cellStyle name="Comma 2 2 110" xfId="18267" xr:uid="{00000000-0005-0000-0000-0000891F0000}"/>
    <cellStyle name="Comma 2 2 110 2" xfId="24020" xr:uid="{00000000-0005-0000-0000-00008A1F0000}"/>
    <cellStyle name="Comma 2 2 110 3" xfId="24019" xr:uid="{00000000-0005-0000-0000-00008B1F0000}"/>
    <cellStyle name="Comma 2 2 111" xfId="18268" xr:uid="{00000000-0005-0000-0000-00008C1F0000}"/>
    <cellStyle name="Comma 2 2 111 2" xfId="24022" xr:uid="{00000000-0005-0000-0000-00008D1F0000}"/>
    <cellStyle name="Comma 2 2 111 3" xfId="24021" xr:uid="{00000000-0005-0000-0000-00008E1F0000}"/>
    <cellStyle name="Comma 2 2 112" xfId="18269" xr:uid="{00000000-0005-0000-0000-00008F1F0000}"/>
    <cellStyle name="Comma 2 2 112 2" xfId="24024" xr:uid="{00000000-0005-0000-0000-0000901F0000}"/>
    <cellStyle name="Comma 2 2 112 3" xfId="24023" xr:uid="{00000000-0005-0000-0000-0000911F0000}"/>
    <cellStyle name="Comma 2 2 113" xfId="18270" xr:uid="{00000000-0005-0000-0000-0000921F0000}"/>
    <cellStyle name="Comma 2 2 113 2" xfId="24026" xr:uid="{00000000-0005-0000-0000-0000931F0000}"/>
    <cellStyle name="Comma 2 2 113 3" xfId="24025" xr:uid="{00000000-0005-0000-0000-0000941F0000}"/>
    <cellStyle name="Comma 2 2 114" xfId="18271" xr:uid="{00000000-0005-0000-0000-0000951F0000}"/>
    <cellStyle name="Comma 2 2 114 2" xfId="24028" xr:uid="{00000000-0005-0000-0000-0000961F0000}"/>
    <cellStyle name="Comma 2 2 114 3" xfId="24027" xr:uid="{00000000-0005-0000-0000-0000971F0000}"/>
    <cellStyle name="Comma 2 2 115" xfId="18272" xr:uid="{00000000-0005-0000-0000-0000981F0000}"/>
    <cellStyle name="Comma 2 2 115 2" xfId="24030" xr:uid="{00000000-0005-0000-0000-0000991F0000}"/>
    <cellStyle name="Comma 2 2 115 3" xfId="24029" xr:uid="{00000000-0005-0000-0000-00009A1F0000}"/>
    <cellStyle name="Comma 2 2 116" xfId="18273" xr:uid="{00000000-0005-0000-0000-00009B1F0000}"/>
    <cellStyle name="Comma 2 2 116 2" xfId="24032" xr:uid="{00000000-0005-0000-0000-00009C1F0000}"/>
    <cellStyle name="Comma 2 2 116 3" xfId="24031" xr:uid="{00000000-0005-0000-0000-00009D1F0000}"/>
    <cellStyle name="Comma 2 2 117" xfId="18274" xr:uid="{00000000-0005-0000-0000-00009E1F0000}"/>
    <cellStyle name="Comma 2 2 117 2" xfId="24034" xr:uid="{00000000-0005-0000-0000-00009F1F0000}"/>
    <cellStyle name="Comma 2 2 117 3" xfId="24033" xr:uid="{00000000-0005-0000-0000-0000A01F0000}"/>
    <cellStyle name="Comma 2 2 118" xfId="18275" xr:uid="{00000000-0005-0000-0000-0000A11F0000}"/>
    <cellStyle name="Comma 2 2 118 2" xfId="24036" xr:uid="{00000000-0005-0000-0000-0000A21F0000}"/>
    <cellStyle name="Comma 2 2 118 3" xfId="24035" xr:uid="{00000000-0005-0000-0000-0000A31F0000}"/>
    <cellStyle name="Comma 2 2 119" xfId="24037" xr:uid="{00000000-0005-0000-0000-0000A41F0000}"/>
    <cellStyle name="Comma 2 2 12" xfId="18276" xr:uid="{00000000-0005-0000-0000-0000A51F0000}"/>
    <cellStyle name="Comma 2 2 12 2" xfId="24038" xr:uid="{00000000-0005-0000-0000-0000A61F0000}"/>
    <cellStyle name="Comma 2 2 120" xfId="24039" xr:uid="{00000000-0005-0000-0000-0000A71F0000}"/>
    <cellStyle name="Comma 2 2 121" xfId="23948" xr:uid="{00000000-0005-0000-0000-0000A81F0000}"/>
    <cellStyle name="Comma 2 2 13" xfId="18277" xr:uid="{00000000-0005-0000-0000-0000A91F0000}"/>
    <cellStyle name="Comma 2 2 13 2" xfId="24040" xr:uid="{00000000-0005-0000-0000-0000AA1F0000}"/>
    <cellStyle name="Comma 2 2 14" xfId="18278" xr:uid="{00000000-0005-0000-0000-0000AB1F0000}"/>
    <cellStyle name="Comma 2 2 14 2" xfId="24042" xr:uid="{00000000-0005-0000-0000-0000AC1F0000}"/>
    <cellStyle name="Comma 2 2 14 3" xfId="24041" xr:uid="{00000000-0005-0000-0000-0000AD1F0000}"/>
    <cellStyle name="Comma 2 2 15" xfId="18279" xr:uid="{00000000-0005-0000-0000-0000AE1F0000}"/>
    <cellStyle name="Comma 2 2 15 2" xfId="24044" xr:uid="{00000000-0005-0000-0000-0000AF1F0000}"/>
    <cellStyle name="Comma 2 2 15 3" xfId="24043" xr:uid="{00000000-0005-0000-0000-0000B01F0000}"/>
    <cellStyle name="Comma 2 2 16" xfId="18280" xr:uid="{00000000-0005-0000-0000-0000B11F0000}"/>
    <cellStyle name="Comma 2 2 16 2" xfId="24046" xr:uid="{00000000-0005-0000-0000-0000B21F0000}"/>
    <cellStyle name="Comma 2 2 16 3" xfId="24045" xr:uid="{00000000-0005-0000-0000-0000B31F0000}"/>
    <cellStyle name="Comma 2 2 17" xfId="18281" xr:uid="{00000000-0005-0000-0000-0000B41F0000}"/>
    <cellStyle name="Comma 2 2 17 2" xfId="24048" xr:uid="{00000000-0005-0000-0000-0000B51F0000}"/>
    <cellStyle name="Comma 2 2 17 3" xfId="24047" xr:uid="{00000000-0005-0000-0000-0000B61F0000}"/>
    <cellStyle name="Comma 2 2 18" xfId="18282" xr:uid="{00000000-0005-0000-0000-0000B71F0000}"/>
    <cellStyle name="Comma 2 2 18 2" xfId="24050" xr:uid="{00000000-0005-0000-0000-0000B81F0000}"/>
    <cellStyle name="Comma 2 2 18 3" xfId="24049" xr:uid="{00000000-0005-0000-0000-0000B91F0000}"/>
    <cellStyle name="Comma 2 2 19" xfId="18283" xr:uid="{00000000-0005-0000-0000-0000BA1F0000}"/>
    <cellStyle name="Comma 2 2 19 2" xfId="24052" xr:uid="{00000000-0005-0000-0000-0000BB1F0000}"/>
    <cellStyle name="Comma 2 2 19 3" xfId="24051" xr:uid="{00000000-0005-0000-0000-0000BC1F0000}"/>
    <cellStyle name="Comma 2 2 2" xfId="2825" xr:uid="{00000000-0005-0000-0000-0000BD1F0000}"/>
    <cellStyle name="Comma 2 2 2 10" xfId="18284" xr:uid="{00000000-0005-0000-0000-0000BE1F0000}"/>
    <cellStyle name="Comma 2 2 2 10 2" xfId="24054" xr:uid="{00000000-0005-0000-0000-0000BF1F0000}"/>
    <cellStyle name="Comma 2 2 2 11" xfId="18285" xr:uid="{00000000-0005-0000-0000-0000C01F0000}"/>
    <cellStyle name="Comma 2 2 2 11 2" xfId="24055" xr:uid="{00000000-0005-0000-0000-0000C11F0000}"/>
    <cellStyle name="Comma 2 2 2 12" xfId="24053" xr:uid="{00000000-0005-0000-0000-0000C21F0000}"/>
    <cellStyle name="Comma 2 2 2 2" xfId="18286" xr:uid="{00000000-0005-0000-0000-0000C31F0000}"/>
    <cellStyle name="Comma 2 2 2 2 2" xfId="24056" xr:uid="{00000000-0005-0000-0000-0000C41F0000}"/>
    <cellStyle name="Comma 2 2 2 3" xfId="18287" xr:uid="{00000000-0005-0000-0000-0000C51F0000}"/>
    <cellStyle name="Comma 2 2 2 3 2" xfId="24057" xr:uid="{00000000-0005-0000-0000-0000C61F0000}"/>
    <cellStyle name="Comma 2 2 2 4" xfId="18288" xr:uid="{00000000-0005-0000-0000-0000C71F0000}"/>
    <cellStyle name="Comma 2 2 2 4 2" xfId="24058" xr:uid="{00000000-0005-0000-0000-0000C81F0000}"/>
    <cellStyle name="Comma 2 2 2 5" xfId="18289" xr:uid="{00000000-0005-0000-0000-0000C91F0000}"/>
    <cellStyle name="Comma 2 2 2 5 2" xfId="24059" xr:uid="{00000000-0005-0000-0000-0000CA1F0000}"/>
    <cellStyle name="Comma 2 2 2 6" xfId="18290" xr:uid="{00000000-0005-0000-0000-0000CB1F0000}"/>
    <cellStyle name="Comma 2 2 2 6 2" xfId="24060" xr:uid="{00000000-0005-0000-0000-0000CC1F0000}"/>
    <cellStyle name="Comma 2 2 2 7" xfId="18291" xr:uid="{00000000-0005-0000-0000-0000CD1F0000}"/>
    <cellStyle name="Comma 2 2 2 7 2" xfId="24061" xr:uid="{00000000-0005-0000-0000-0000CE1F0000}"/>
    <cellStyle name="Comma 2 2 2 8" xfId="18292" xr:uid="{00000000-0005-0000-0000-0000CF1F0000}"/>
    <cellStyle name="Comma 2 2 2 8 2" xfId="24062" xr:uid="{00000000-0005-0000-0000-0000D01F0000}"/>
    <cellStyle name="Comma 2 2 2 9" xfId="18293" xr:uid="{00000000-0005-0000-0000-0000D11F0000}"/>
    <cellStyle name="Comma 2 2 2 9 2" xfId="24063" xr:uid="{00000000-0005-0000-0000-0000D21F0000}"/>
    <cellStyle name="Comma 2 2 20" xfId="18294" xr:uid="{00000000-0005-0000-0000-0000D31F0000}"/>
    <cellStyle name="Comma 2 2 20 2" xfId="24065" xr:uid="{00000000-0005-0000-0000-0000D41F0000}"/>
    <cellStyle name="Comma 2 2 20 3" xfId="24064" xr:uid="{00000000-0005-0000-0000-0000D51F0000}"/>
    <cellStyle name="Comma 2 2 21" xfId="18295" xr:uid="{00000000-0005-0000-0000-0000D61F0000}"/>
    <cellStyle name="Comma 2 2 21 2" xfId="24067" xr:uid="{00000000-0005-0000-0000-0000D71F0000}"/>
    <cellStyle name="Comma 2 2 21 3" xfId="24066" xr:uid="{00000000-0005-0000-0000-0000D81F0000}"/>
    <cellStyle name="Comma 2 2 22" xfId="18296" xr:uid="{00000000-0005-0000-0000-0000D91F0000}"/>
    <cellStyle name="Comma 2 2 22 2" xfId="24069" xr:uid="{00000000-0005-0000-0000-0000DA1F0000}"/>
    <cellStyle name="Comma 2 2 22 3" xfId="24068" xr:uid="{00000000-0005-0000-0000-0000DB1F0000}"/>
    <cellStyle name="Comma 2 2 23" xfId="18297" xr:uid="{00000000-0005-0000-0000-0000DC1F0000}"/>
    <cellStyle name="Comma 2 2 23 2" xfId="24071" xr:uid="{00000000-0005-0000-0000-0000DD1F0000}"/>
    <cellStyle name="Comma 2 2 23 3" xfId="24070" xr:uid="{00000000-0005-0000-0000-0000DE1F0000}"/>
    <cellStyle name="Comma 2 2 24" xfId="18298" xr:uid="{00000000-0005-0000-0000-0000DF1F0000}"/>
    <cellStyle name="Comma 2 2 24 2" xfId="24073" xr:uid="{00000000-0005-0000-0000-0000E01F0000}"/>
    <cellStyle name="Comma 2 2 24 3" xfId="24072" xr:uid="{00000000-0005-0000-0000-0000E11F0000}"/>
    <cellStyle name="Comma 2 2 25" xfId="18299" xr:uid="{00000000-0005-0000-0000-0000E21F0000}"/>
    <cellStyle name="Comma 2 2 25 2" xfId="24075" xr:uid="{00000000-0005-0000-0000-0000E31F0000}"/>
    <cellStyle name="Comma 2 2 25 3" xfId="24074" xr:uid="{00000000-0005-0000-0000-0000E41F0000}"/>
    <cellStyle name="Comma 2 2 26" xfId="18300" xr:uid="{00000000-0005-0000-0000-0000E51F0000}"/>
    <cellStyle name="Comma 2 2 26 2" xfId="24077" xr:uid="{00000000-0005-0000-0000-0000E61F0000}"/>
    <cellStyle name="Comma 2 2 26 3" xfId="24076" xr:uid="{00000000-0005-0000-0000-0000E71F0000}"/>
    <cellStyle name="Comma 2 2 27" xfId="18301" xr:uid="{00000000-0005-0000-0000-0000E81F0000}"/>
    <cellStyle name="Comma 2 2 27 2" xfId="24079" xr:uid="{00000000-0005-0000-0000-0000E91F0000}"/>
    <cellStyle name="Comma 2 2 27 3" xfId="24078" xr:uid="{00000000-0005-0000-0000-0000EA1F0000}"/>
    <cellStyle name="Comma 2 2 28" xfId="18302" xr:uid="{00000000-0005-0000-0000-0000EB1F0000}"/>
    <cellStyle name="Comma 2 2 28 2" xfId="24081" xr:uid="{00000000-0005-0000-0000-0000EC1F0000}"/>
    <cellStyle name="Comma 2 2 28 3" xfId="24080" xr:uid="{00000000-0005-0000-0000-0000ED1F0000}"/>
    <cellStyle name="Comma 2 2 29" xfId="18303" xr:uid="{00000000-0005-0000-0000-0000EE1F0000}"/>
    <cellStyle name="Comma 2 2 29 2" xfId="24083" xr:uid="{00000000-0005-0000-0000-0000EF1F0000}"/>
    <cellStyle name="Comma 2 2 29 3" xfId="24082" xr:uid="{00000000-0005-0000-0000-0000F01F0000}"/>
    <cellStyle name="Comma 2 2 3" xfId="18304" xr:uid="{00000000-0005-0000-0000-0000F11F0000}"/>
    <cellStyle name="Comma 2 2 3 10" xfId="18305" xr:uid="{00000000-0005-0000-0000-0000F21F0000}"/>
    <cellStyle name="Comma 2 2 3 10 2" xfId="24086" xr:uid="{00000000-0005-0000-0000-0000F31F0000}"/>
    <cellStyle name="Comma 2 2 3 10 3" xfId="24085" xr:uid="{00000000-0005-0000-0000-0000F41F0000}"/>
    <cellStyle name="Comma 2 2 3 11" xfId="18306" xr:uid="{00000000-0005-0000-0000-0000F51F0000}"/>
    <cellStyle name="Comma 2 2 3 11 2" xfId="24088" xr:uid="{00000000-0005-0000-0000-0000F61F0000}"/>
    <cellStyle name="Comma 2 2 3 11 3" xfId="24087" xr:uid="{00000000-0005-0000-0000-0000F71F0000}"/>
    <cellStyle name="Comma 2 2 3 12" xfId="18307" xr:uid="{00000000-0005-0000-0000-0000F81F0000}"/>
    <cellStyle name="Comma 2 2 3 12 2" xfId="24090" xr:uid="{00000000-0005-0000-0000-0000F91F0000}"/>
    <cellStyle name="Comma 2 2 3 12 3" xfId="24089" xr:uid="{00000000-0005-0000-0000-0000FA1F0000}"/>
    <cellStyle name="Comma 2 2 3 13" xfId="18308" xr:uid="{00000000-0005-0000-0000-0000FB1F0000}"/>
    <cellStyle name="Comma 2 2 3 13 2" xfId="24092" xr:uid="{00000000-0005-0000-0000-0000FC1F0000}"/>
    <cellStyle name="Comma 2 2 3 13 3" xfId="24091" xr:uid="{00000000-0005-0000-0000-0000FD1F0000}"/>
    <cellStyle name="Comma 2 2 3 14" xfId="18309" xr:uid="{00000000-0005-0000-0000-0000FE1F0000}"/>
    <cellStyle name="Comma 2 2 3 14 2" xfId="24094" xr:uid="{00000000-0005-0000-0000-0000FF1F0000}"/>
    <cellStyle name="Comma 2 2 3 14 3" xfId="24093" xr:uid="{00000000-0005-0000-0000-000000200000}"/>
    <cellStyle name="Comma 2 2 3 15" xfId="18310" xr:uid="{00000000-0005-0000-0000-000001200000}"/>
    <cellStyle name="Comma 2 2 3 15 2" xfId="24096" xr:uid="{00000000-0005-0000-0000-000002200000}"/>
    <cellStyle name="Comma 2 2 3 15 3" xfId="24095" xr:uid="{00000000-0005-0000-0000-000003200000}"/>
    <cellStyle name="Comma 2 2 3 16" xfId="18311" xr:uid="{00000000-0005-0000-0000-000004200000}"/>
    <cellStyle name="Comma 2 2 3 16 2" xfId="24098" xr:uid="{00000000-0005-0000-0000-000005200000}"/>
    <cellStyle name="Comma 2 2 3 16 3" xfId="24097" xr:uid="{00000000-0005-0000-0000-000006200000}"/>
    <cellStyle name="Comma 2 2 3 17" xfId="18312" xr:uid="{00000000-0005-0000-0000-000007200000}"/>
    <cellStyle name="Comma 2 2 3 17 2" xfId="24100" xr:uid="{00000000-0005-0000-0000-000008200000}"/>
    <cellStyle name="Comma 2 2 3 17 3" xfId="24099" xr:uid="{00000000-0005-0000-0000-000009200000}"/>
    <cellStyle name="Comma 2 2 3 18" xfId="18313" xr:uid="{00000000-0005-0000-0000-00000A200000}"/>
    <cellStyle name="Comma 2 2 3 18 2" xfId="24102" xr:uid="{00000000-0005-0000-0000-00000B200000}"/>
    <cellStyle name="Comma 2 2 3 18 3" xfId="24101" xr:uid="{00000000-0005-0000-0000-00000C200000}"/>
    <cellStyle name="Comma 2 2 3 19" xfId="18314" xr:uid="{00000000-0005-0000-0000-00000D200000}"/>
    <cellStyle name="Comma 2 2 3 19 2" xfId="24104" xr:uid="{00000000-0005-0000-0000-00000E200000}"/>
    <cellStyle name="Comma 2 2 3 19 3" xfId="24103" xr:uid="{00000000-0005-0000-0000-00000F200000}"/>
    <cellStyle name="Comma 2 2 3 2" xfId="18315" xr:uid="{00000000-0005-0000-0000-000010200000}"/>
    <cellStyle name="Comma 2 2 3 2 2" xfId="24106" xr:uid="{00000000-0005-0000-0000-000011200000}"/>
    <cellStyle name="Comma 2 2 3 2 2 2" xfId="39319" xr:uid="{00000000-0005-0000-0000-000012200000}"/>
    <cellStyle name="Comma 2 2 3 2 3" xfId="24105" xr:uid="{00000000-0005-0000-0000-000013200000}"/>
    <cellStyle name="Comma 2 2 3 20" xfId="24084" xr:uid="{00000000-0005-0000-0000-000014200000}"/>
    <cellStyle name="Comma 2 2 3 3" xfId="18316" xr:uid="{00000000-0005-0000-0000-000015200000}"/>
    <cellStyle name="Comma 2 2 3 3 2" xfId="24108" xr:uid="{00000000-0005-0000-0000-000016200000}"/>
    <cellStyle name="Comma 2 2 3 3 3" xfId="24107" xr:uid="{00000000-0005-0000-0000-000017200000}"/>
    <cellStyle name="Comma 2 2 3 4" xfId="18317" xr:uid="{00000000-0005-0000-0000-000018200000}"/>
    <cellStyle name="Comma 2 2 3 4 2" xfId="24110" xr:uid="{00000000-0005-0000-0000-000019200000}"/>
    <cellStyle name="Comma 2 2 3 4 3" xfId="24109" xr:uid="{00000000-0005-0000-0000-00001A200000}"/>
    <cellStyle name="Comma 2 2 3 5" xfId="18318" xr:uid="{00000000-0005-0000-0000-00001B200000}"/>
    <cellStyle name="Comma 2 2 3 5 2" xfId="24112" xr:uid="{00000000-0005-0000-0000-00001C200000}"/>
    <cellStyle name="Comma 2 2 3 5 3" xfId="24111" xr:uid="{00000000-0005-0000-0000-00001D200000}"/>
    <cellStyle name="Comma 2 2 3 6" xfId="18319" xr:uid="{00000000-0005-0000-0000-00001E200000}"/>
    <cellStyle name="Comma 2 2 3 6 2" xfId="24114" xr:uid="{00000000-0005-0000-0000-00001F200000}"/>
    <cellStyle name="Comma 2 2 3 6 3" xfId="24113" xr:uid="{00000000-0005-0000-0000-000020200000}"/>
    <cellStyle name="Comma 2 2 3 7" xfId="18320" xr:uid="{00000000-0005-0000-0000-000021200000}"/>
    <cellStyle name="Comma 2 2 3 7 2" xfId="24116" xr:uid="{00000000-0005-0000-0000-000022200000}"/>
    <cellStyle name="Comma 2 2 3 7 3" xfId="24115" xr:uid="{00000000-0005-0000-0000-000023200000}"/>
    <cellStyle name="Comma 2 2 3 8" xfId="18321" xr:uid="{00000000-0005-0000-0000-000024200000}"/>
    <cellStyle name="Comma 2 2 3 8 2" xfId="24118" xr:uid="{00000000-0005-0000-0000-000025200000}"/>
    <cellStyle name="Comma 2 2 3 8 3" xfId="24117" xr:uid="{00000000-0005-0000-0000-000026200000}"/>
    <cellStyle name="Comma 2 2 3 9" xfId="18322" xr:uid="{00000000-0005-0000-0000-000027200000}"/>
    <cellStyle name="Comma 2 2 3 9 2" xfId="24120" xr:uid="{00000000-0005-0000-0000-000028200000}"/>
    <cellStyle name="Comma 2 2 3 9 3" xfId="24119" xr:uid="{00000000-0005-0000-0000-000029200000}"/>
    <cellStyle name="Comma 2 2 30" xfId="18323" xr:uid="{00000000-0005-0000-0000-00002A200000}"/>
    <cellStyle name="Comma 2 2 30 2" xfId="24122" xr:uid="{00000000-0005-0000-0000-00002B200000}"/>
    <cellStyle name="Comma 2 2 30 3" xfId="24121" xr:uid="{00000000-0005-0000-0000-00002C200000}"/>
    <cellStyle name="Comma 2 2 31" xfId="18324" xr:uid="{00000000-0005-0000-0000-00002D200000}"/>
    <cellStyle name="Comma 2 2 31 2" xfId="24124" xr:uid="{00000000-0005-0000-0000-00002E200000}"/>
    <cellStyle name="Comma 2 2 31 3" xfId="24123" xr:uid="{00000000-0005-0000-0000-00002F200000}"/>
    <cellStyle name="Comma 2 2 32" xfId="18325" xr:uid="{00000000-0005-0000-0000-000030200000}"/>
    <cellStyle name="Comma 2 2 32 2" xfId="24126" xr:uid="{00000000-0005-0000-0000-000031200000}"/>
    <cellStyle name="Comma 2 2 32 3" xfId="24125" xr:uid="{00000000-0005-0000-0000-000032200000}"/>
    <cellStyle name="Comma 2 2 33" xfId="18326" xr:uid="{00000000-0005-0000-0000-000033200000}"/>
    <cellStyle name="Comma 2 2 33 2" xfId="24128" xr:uid="{00000000-0005-0000-0000-000034200000}"/>
    <cellStyle name="Comma 2 2 33 3" xfId="24127" xr:uid="{00000000-0005-0000-0000-000035200000}"/>
    <cellStyle name="Comma 2 2 34" xfId="18327" xr:uid="{00000000-0005-0000-0000-000036200000}"/>
    <cellStyle name="Comma 2 2 34 2" xfId="24130" xr:uid="{00000000-0005-0000-0000-000037200000}"/>
    <cellStyle name="Comma 2 2 34 3" xfId="24129" xr:uid="{00000000-0005-0000-0000-000038200000}"/>
    <cellStyle name="Comma 2 2 35" xfId="18328" xr:uid="{00000000-0005-0000-0000-000039200000}"/>
    <cellStyle name="Comma 2 2 35 2" xfId="24132" xr:uid="{00000000-0005-0000-0000-00003A200000}"/>
    <cellStyle name="Comma 2 2 35 3" xfId="24131" xr:uid="{00000000-0005-0000-0000-00003B200000}"/>
    <cellStyle name="Comma 2 2 36" xfId="18329" xr:uid="{00000000-0005-0000-0000-00003C200000}"/>
    <cellStyle name="Comma 2 2 36 2" xfId="24134" xr:uid="{00000000-0005-0000-0000-00003D200000}"/>
    <cellStyle name="Comma 2 2 36 3" xfId="24133" xr:uid="{00000000-0005-0000-0000-00003E200000}"/>
    <cellStyle name="Comma 2 2 37" xfId="18330" xr:uid="{00000000-0005-0000-0000-00003F200000}"/>
    <cellStyle name="Comma 2 2 37 2" xfId="24136" xr:uid="{00000000-0005-0000-0000-000040200000}"/>
    <cellStyle name="Comma 2 2 37 3" xfId="24135" xr:uid="{00000000-0005-0000-0000-000041200000}"/>
    <cellStyle name="Comma 2 2 38" xfId="18331" xr:uid="{00000000-0005-0000-0000-000042200000}"/>
    <cellStyle name="Comma 2 2 38 2" xfId="24138" xr:uid="{00000000-0005-0000-0000-000043200000}"/>
    <cellStyle name="Comma 2 2 38 3" xfId="24137" xr:uid="{00000000-0005-0000-0000-000044200000}"/>
    <cellStyle name="Comma 2 2 39" xfId="18332" xr:uid="{00000000-0005-0000-0000-000045200000}"/>
    <cellStyle name="Comma 2 2 39 2" xfId="24140" xr:uid="{00000000-0005-0000-0000-000046200000}"/>
    <cellStyle name="Comma 2 2 39 3" xfId="24139" xr:uid="{00000000-0005-0000-0000-000047200000}"/>
    <cellStyle name="Comma 2 2 4" xfId="18333" xr:uid="{00000000-0005-0000-0000-000048200000}"/>
    <cellStyle name="Comma 2 2 4 2" xfId="24141" xr:uid="{00000000-0005-0000-0000-000049200000}"/>
    <cellStyle name="Comma 2 2 4 2 2" xfId="39321" xr:uid="{00000000-0005-0000-0000-00004A200000}"/>
    <cellStyle name="Comma 2 2 40" xfId="18334" xr:uid="{00000000-0005-0000-0000-00004B200000}"/>
    <cellStyle name="Comma 2 2 40 2" xfId="24143" xr:uid="{00000000-0005-0000-0000-00004C200000}"/>
    <cellStyle name="Comma 2 2 40 3" xfId="24142" xr:uid="{00000000-0005-0000-0000-00004D200000}"/>
    <cellStyle name="Comma 2 2 41" xfId="18335" xr:uid="{00000000-0005-0000-0000-00004E200000}"/>
    <cellStyle name="Comma 2 2 41 2" xfId="24145" xr:uid="{00000000-0005-0000-0000-00004F200000}"/>
    <cellStyle name="Comma 2 2 41 3" xfId="24144" xr:uid="{00000000-0005-0000-0000-000050200000}"/>
    <cellStyle name="Comma 2 2 42" xfId="18336" xr:uid="{00000000-0005-0000-0000-000051200000}"/>
    <cellStyle name="Comma 2 2 42 2" xfId="24147" xr:uid="{00000000-0005-0000-0000-000052200000}"/>
    <cellStyle name="Comma 2 2 42 3" xfId="24146" xr:uid="{00000000-0005-0000-0000-000053200000}"/>
    <cellStyle name="Comma 2 2 43" xfId="18337" xr:uid="{00000000-0005-0000-0000-000054200000}"/>
    <cellStyle name="Comma 2 2 43 2" xfId="24149" xr:uid="{00000000-0005-0000-0000-000055200000}"/>
    <cellStyle name="Comma 2 2 43 3" xfId="24148" xr:uid="{00000000-0005-0000-0000-000056200000}"/>
    <cellStyle name="Comma 2 2 44" xfId="18338" xr:uid="{00000000-0005-0000-0000-000057200000}"/>
    <cellStyle name="Comma 2 2 44 2" xfId="24151" xr:uid="{00000000-0005-0000-0000-000058200000}"/>
    <cellStyle name="Comma 2 2 44 3" xfId="24150" xr:uid="{00000000-0005-0000-0000-000059200000}"/>
    <cellStyle name="Comma 2 2 45" xfId="18339" xr:uid="{00000000-0005-0000-0000-00005A200000}"/>
    <cellStyle name="Comma 2 2 45 2" xfId="24153" xr:uid="{00000000-0005-0000-0000-00005B200000}"/>
    <cellStyle name="Comma 2 2 45 3" xfId="24152" xr:uid="{00000000-0005-0000-0000-00005C200000}"/>
    <cellStyle name="Comma 2 2 46" xfId="18340" xr:uid="{00000000-0005-0000-0000-00005D200000}"/>
    <cellStyle name="Comma 2 2 46 2" xfId="24155" xr:uid="{00000000-0005-0000-0000-00005E200000}"/>
    <cellStyle name="Comma 2 2 46 3" xfId="24154" xr:uid="{00000000-0005-0000-0000-00005F200000}"/>
    <cellStyle name="Comma 2 2 47" xfId="18341" xr:uid="{00000000-0005-0000-0000-000060200000}"/>
    <cellStyle name="Comma 2 2 47 2" xfId="24157" xr:uid="{00000000-0005-0000-0000-000061200000}"/>
    <cellStyle name="Comma 2 2 47 3" xfId="24156" xr:uid="{00000000-0005-0000-0000-000062200000}"/>
    <cellStyle name="Comma 2 2 48" xfId="18342" xr:uid="{00000000-0005-0000-0000-000063200000}"/>
    <cellStyle name="Comma 2 2 48 2" xfId="24159" xr:uid="{00000000-0005-0000-0000-000064200000}"/>
    <cellStyle name="Comma 2 2 48 3" xfId="24158" xr:uid="{00000000-0005-0000-0000-000065200000}"/>
    <cellStyle name="Comma 2 2 49" xfId="18343" xr:uid="{00000000-0005-0000-0000-000066200000}"/>
    <cellStyle name="Comma 2 2 49 2" xfId="24161" xr:uid="{00000000-0005-0000-0000-000067200000}"/>
    <cellStyle name="Comma 2 2 49 3" xfId="24160" xr:uid="{00000000-0005-0000-0000-000068200000}"/>
    <cellStyle name="Comma 2 2 5" xfId="18344" xr:uid="{00000000-0005-0000-0000-000069200000}"/>
    <cellStyle name="Comma 2 2 5 2" xfId="24162" xr:uid="{00000000-0005-0000-0000-00006A200000}"/>
    <cellStyle name="Comma 2 2 5 2 2" xfId="39322" xr:uid="{00000000-0005-0000-0000-00006B200000}"/>
    <cellStyle name="Comma 2 2 50" xfId="18345" xr:uid="{00000000-0005-0000-0000-00006C200000}"/>
    <cellStyle name="Comma 2 2 50 2" xfId="24164" xr:uid="{00000000-0005-0000-0000-00006D200000}"/>
    <cellStyle name="Comma 2 2 50 3" xfId="24163" xr:uid="{00000000-0005-0000-0000-00006E200000}"/>
    <cellStyle name="Comma 2 2 51" xfId="18346" xr:uid="{00000000-0005-0000-0000-00006F200000}"/>
    <cellStyle name="Comma 2 2 51 2" xfId="24166" xr:uid="{00000000-0005-0000-0000-000070200000}"/>
    <cellStyle name="Comma 2 2 51 3" xfId="24165" xr:uid="{00000000-0005-0000-0000-000071200000}"/>
    <cellStyle name="Comma 2 2 52" xfId="18347" xr:uid="{00000000-0005-0000-0000-000072200000}"/>
    <cellStyle name="Comma 2 2 52 2" xfId="24168" xr:uid="{00000000-0005-0000-0000-000073200000}"/>
    <cellStyle name="Comma 2 2 52 3" xfId="24167" xr:uid="{00000000-0005-0000-0000-000074200000}"/>
    <cellStyle name="Comma 2 2 53" xfId="18348" xr:uid="{00000000-0005-0000-0000-000075200000}"/>
    <cellStyle name="Comma 2 2 53 2" xfId="24170" xr:uid="{00000000-0005-0000-0000-000076200000}"/>
    <cellStyle name="Comma 2 2 53 3" xfId="24169" xr:uid="{00000000-0005-0000-0000-000077200000}"/>
    <cellStyle name="Comma 2 2 54" xfId="18349" xr:uid="{00000000-0005-0000-0000-000078200000}"/>
    <cellStyle name="Comma 2 2 54 2" xfId="24172" xr:uid="{00000000-0005-0000-0000-000079200000}"/>
    <cellStyle name="Comma 2 2 54 3" xfId="24171" xr:uid="{00000000-0005-0000-0000-00007A200000}"/>
    <cellStyle name="Comma 2 2 55" xfId="18350" xr:uid="{00000000-0005-0000-0000-00007B200000}"/>
    <cellStyle name="Comma 2 2 55 2" xfId="24174" xr:uid="{00000000-0005-0000-0000-00007C200000}"/>
    <cellStyle name="Comma 2 2 55 3" xfId="24173" xr:uid="{00000000-0005-0000-0000-00007D200000}"/>
    <cellStyle name="Comma 2 2 56" xfId="18351" xr:uid="{00000000-0005-0000-0000-00007E200000}"/>
    <cellStyle name="Comma 2 2 56 2" xfId="24176" xr:uid="{00000000-0005-0000-0000-00007F200000}"/>
    <cellStyle name="Comma 2 2 56 3" xfId="24175" xr:uid="{00000000-0005-0000-0000-000080200000}"/>
    <cellStyle name="Comma 2 2 57" xfId="18352" xr:uid="{00000000-0005-0000-0000-000081200000}"/>
    <cellStyle name="Comma 2 2 57 2" xfId="24178" xr:uid="{00000000-0005-0000-0000-000082200000}"/>
    <cellStyle name="Comma 2 2 57 3" xfId="24177" xr:uid="{00000000-0005-0000-0000-000083200000}"/>
    <cellStyle name="Comma 2 2 58" xfId="18353" xr:uid="{00000000-0005-0000-0000-000084200000}"/>
    <cellStyle name="Comma 2 2 58 2" xfId="24180" xr:uid="{00000000-0005-0000-0000-000085200000}"/>
    <cellStyle name="Comma 2 2 58 3" xfId="24179" xr:uid="{00000000-0005-0000-0000-000086200000}"/>
    <cellStyle name="Comma 2 2 59" xfId="18354" xr:uid="{00000000-0005-0000-0000-000087200000}"/>
    <cellStyle name="Comma 2 2 59 2" xfId="24182" xr:uid="{00000000-0005-0000-0000-000088200000}"/>
    <cellStyle name="Comma 2 2 59 3" xfId="24181" xr:uid="{00000000-0005-0000-0000-000089200000}"/>
    <cellStyle name="Comma 2 2 6" xfId="18355" xr:uid="{00000000-0005-0000-0000-00008A200000}"/>
    <cellStyle name="Comma 2 2 6 2" xfId="24183" xr:uid="{00000000-0005-0000-0000-00008B200000}"/>
    <cellStyle name="Comma 2 2 60" xfId="18356" xr:uid="{00000000-0005-0000-0000-00008C200000}"/>
    <cellStyle name="Comma 2 2 60 2" xfId="24185" xr:uid="{00000000-0005-0000-0000-00008D200000}"/>
    <cellStyle name="Comma 2 2 60 3" xfId="24184" xr:uid="{00000000-0005-0000-0000-00008E200000}"/>
    <cellStyle name="Comma 2 2 61" xfId="18357" xr:uid="{00000000-0005-0000-0000-00008F200000}"/>
    <cellStyle name="Comma 2 2 61 2" xfId="24187" xr:uid="{00000000-0005-0000-0000-000090200000}"/>
    <cellStyle name="Comma 2 2 61 3" xfId="24186" xr:uid="{00000000-0005-0000-0000-000091200000}"/>
    <cellStyle name="Comma 2 2 62" xfId="18358" xr:uid="{00000000-0005-0000-0000-000092200000}"/>
    <cellStyle name="Comma 2 2 62 2" xfId="24189" xr:uid="{00000000-0005-0000-0000-000093200000}"/>
    <cellStyle name="Comma 2 2 62 3" xfId="24188" xr:uid="{00000000-0005-0000-0000-000094200000}"/>
    <cellStyle name="Comma 2 2 63" xfId="18359" xr:uid="{00000000-0005-0000-0000-000095200000}"/>
    <cellStyle name="Comma 2 2 63 2" xfId="24191" xr:uid="{00000000-0005-0000-0000-000096200000}"/>
    <cellStyle name="Comma 2 2 63 3" xfId="24190" xr:uid="{00000000-0005-0000-0000-000097200000}"/>
    <cellStyle name="Comma 2 2 64" xfId="18360" xr:uid="{00000000-0005-0000-0000-000098200000}"/>
    <cellStyle name="Comma 2 2 64 2" xfId="24193" xr:uid="{00000000-0005-0000-0000-000099200000}"/>
    <cellStyle name="Comma 2 2 64 3" xfId="24192" xr:uid="{00000000-0005-0000-0000-00009A200000}"/>
    <cellStyle name="Comma 2 2 65" xfId="18361" xr:uid="{00000000-0005-0000-0000-00009B200000}"/>
    <cellStyle name="Comma 2 2 65 2" xfId="24195" xr:uid="{00000000-0005-0000-0000-00009C200000}"/>
    <cellStyle name="Comma 2 2 65 3" xfId="24194" xr:uid="{00000000-0005-0000-0000-00009D200000}"/>
    <cellStyle name="Comma 2 2 66" xfId="18362" xr:uid="{00000000-0005-0000-0000-00009E200000}"/>
    <cellStyle name="Comma 2 2 66 2" xfId="24197" xr:uid="{00000000-0005-0000-0000-00009F200000}"/>
    <cellStyle name="Comma 2 2 66 3" xfId="24196" xr:uid="{00000000-0005-0000-0000-0000A0200000}"/>
    <cellStyle name="Comma 2 2 67" xfId="18363" xr:uid="{00000000-0005-0000-0000-0000A1200000}"/>
    <cellStyle name="Comma 2 2 67 2" xfId="24199" xr:uid="{00000000-0005-0000-0000-0000A2200000}"/>
    <cellStyle name="Comma 2 2 67 3" xfId="24198" xr:uid="{00000000-0005-0000-0000-0000A3200000}"/>
    <cellStyle name="Comma 2 2 68" xfId="18364" xr:uid="{00000000-0005-0000-0000-0000A4200000}"/>
    <cellStyle name="Comma 2 2 68 2" xfId="24201" xr:uid="{00000000-0005-0000-0000-0000A5200000}"/>
    <cellStyle name="Comma 2 2 68 3" xfId="24200" xr:uid="{00000000-0005-0000-0000-0000A6200000}"/>
    <cellStyle name="Comma 2 2 69" xfId="18365" xr:uid="{00000000-0005-0000-0000-0000A7200000}"/>
    <cellStyle name="Comma 2 2 69 2" xfId="24203" xr:uid="{00000000-0005-0000-0000-0000A8200000}"/>
    <cellStyle name="Comma 2 2 69 3" xfId="24202" xr:uid="{00000000-0005-0000-0000-0000A9200000}"/>
    <cellStyle name="Comma 2 2 7" xfId="18366" xr:uid="{00000000-0005-0000-0000-0000AA200000}"/>
    <cellStyle name="Comma 2 2 7 2" xfId="24204" xr:uid="{00000000-0005-0000-0000-0000AB200000}"/>
    <cellStyle name="Comma 2 2 70" xfId="18367" xr:uid="{00000000-0005-0000-0000-0000AC200000}"/>
    <cellStyle name="Comma 2 2 70 2" xfId="24206" xr:uid="{00000000-0005-0000-0000-0000AD200000}"/>
    <cellStyle name="Comma 2 2 70 3" xfId="24205" xr:uid="{00000000-0005-0000-0000-0000AE200000}"/>
    <cellStyle name="Comma 2 2 71" xfId="18368" xr:uid="{00000000-0005-0000-0000-0000AF200000}"/>
    <cellStyle name="Comma 2 2 71 2" xfId="24208" xr:uid="{00000000-0005-0000-0000-0000B0200000}"/>
    <cellStyle name="Comma 2 2 71 3" xfId="24207" xr:uid="{00000000-0005-0000-0000-0000B1200000}"/>
    <cellStyle name="Comma 2 2 72" xfId="18369" xr:uid="{00000000-0005-0000-0000-0000B2200000}"/>
    <cellStyle name="Comma 2 2 72 2" xfId="24210" xr:uid="{00000000-0005-0000-0000-0000B3200000}"/>
    <cellStyle name="Comma 2 2 72 3" xfId="24209" xr:uid="{00000000-0005-0000-0000-0000B4200000}"/>
    <cellStyle name="Comma 2 2 73" xfId="18370" xr:uid="{00000000-0005-0000-0000-0000B5200000}"/>
    <cellStyle name="Comma 2 2 73 2" xfId="24212" xr:uid="{00000000-0005-0000-0000-0000B6200000}"/>
    <cellStyle name="Comma 2 2 73 3" xfId="24211" xr:uid="{00000000-0005-0000-0000-0000B7200000}"/>
    <cellStyle name="Comma 2 2 74" xfId="18371" xr:uid="{00000000-0005-0000-0000-0000B8200000}"/>
    <cellStyle name="Comma 2 2 74 2" xfId="24214" xr:uid="{00000000-0005-0000-0000-0000B9200000}"/>
    <cellStyle name="Comma 2 2 74 3" xfId="24213" xr:uid="{00000000-0005-0000-0000-0000BA200000}"/>
    <cellStyle name="Comma 2 2 75" xfId="18372" xr:uid="{00000000-0005-0000-0000-0000BB200000}"/>
    <cellStyle name="Comma 2 2 75 2" xfId="24216" xr:uid="{00000000-0005-0000-0000-0000BC200000}"/>
    <cellStyle name="Comma 2 2 75 3" xfId="24215" xr:uid="{00000000-0005-0000-0000-0000BD200000}"/>
    <cellStyle name="Comma 2 2 76" xfId="18373" xr:uid="{00000000-0005-0000-0000-0000BE200000}"/>
    <cellStyle name="Comma 2 2 76 2" xfId="24218" xr:uid="{00000000-0005-0000-0000-0000BF200000}"/>
    <cellStyle name="Comma 2 2 76 3" xfId="24217" xr:uid="{00000000-0005-0000-0000-0000C0200000}"/>
    <cellStyle name="Comma 2 2 77" xfId="18374" xr:uid="{00000000-0005-0000-0000-0000C1200000}"/>
    <cellStyle name="Comma 2 2 77 2" xfId="24220" xr:uid="{00000000-0005-0000-0000-0000C2200000}"/>
    <cellStyle name="Comma 2 2 77 3" xfId="24219" xr:uid="{00000000-0005-0000-0000-0000C3200000}"/>
    <cellStyle name="Comma 2 2 78" xfId="18375" xr:uid="{00000000-0005-0000-0000-0000C4200000}"/>
    <cellStyle name="Comma 2 2 78 2" xfId="24222" xr:uid="{00000000-0005-0000-0000-0000C5200000}"/>
    <cellStyle name="Comma 2 2 78 3" xfId="24221" xr:uid="{00000000-0005-0000-0000-0000C6200000}"/>
    <cellStyle name="Comma 2 2 79" xfId="18376" xr:uid="{00000000-0005-0000-0000-0000C7200000}"/>
    <cellStyle name="Comma 2 2 79 2" xfId="24224" xr:uid="{00000000-0005-0000-0000-0000C8200000}"/>
    <cellStyle name="Comma 2 2 79 3" xfId="24223" xr:uid="{00000000-0005-0000-0000-0000C9200000}"/>
    <cellStyle name="Comma 2 2 8" xfId="18377" xr:uid="{00000000-0005-0000-0000-0000CA200000}"/>
    <cellStyle name="Comma 2 2 8 2" xfId="24225" xr:uid="{00000000-0005-0000-0000-0000CB200000}"/>
    <cellStyle name="Comma 2 2 80" xfId="18378" xr:uid="{00000000-0005-0000-0000-0000CC200000}"/>
    <cellStyle name="Comma 2 2 80 2" xfId="24227" xr:uid="{00000000-0005-0000-0000-0000CD200000}"/>
    <cellStyle name="Comma 2 2 80 3" xfId="24226" xr:uid="{00000000-0005-0000-0000-0000CE200000}"/>
    <cellStyle name="Comma 2 2 81" xfId="18379" xr:uid="{00000000-0005-0000-0000-0000CF200000}"/>
    <cellStyle name="Comma 2 2 81 2" xfId="24229" xr:uid="{00000000-0005-0000-0000-0000D0200000}"/>
    <cellStyle name="Comma 2 2 81 3" xfId="24228" xr:uid="{00000000-0005-0000-0000-0000D1200000}"/>
    <cellStyle name="Comma 2 2 82" xfId="18380" xr:uid="{00000000-0005-0000-0000-0000D2200000}"/>
    <cellStyle name="Comma 2 2 82 2" xfId="24231" xr:uid="{00000000-0005-0000-0000-0000D3200000}"/>
    <cellStyle name="Comma 2 2 82 3" xfId="24230" xr:uid="{00000000-0005-0000-0000-0000D4200000}"/>
    <cellStyle name="Comma 2 2 83" xfId="18381" xr:uid="{00000000-0005-0000-0000-0000D5200000}"/>
    <cellStyle name="Comma 2 2 83 2" xfId="24233" xr:uid="{00000000-0005-0000-0000-0000D6200000}"/>
    <cellStyle name="Comma 2 2 83 3" xfId="24232" xr:uid="{00000000-0005-0000-0000-0000D7200000}"/>
    <cellStyle name="Comma 2 2 84" xfId="18382" xr:uid="{00000000-0005-0000-0000-0000D8200000}"/>
    <cellStyle name="Comma 2 2 84 2" xfId="24235" xr:uid="{00000000-0005-0000-0000-0000D9200000}"/>
    <cellStyle name="Comma 2 2 84 3" xfId="24234" xr:uid="{00000000-0005-0000-0000-0000DA200000}"/>
    <cellStyle name="Comma 2 2 85" xfId="18383" xr:uid="{00000000-0005-0000-0000-0000DB200000}"/>
    <cellStyle name="Comma 2 2 85 2" xfId="24237" xr:uid="{00000000-0005-0000-0000-0000DC200000}"/>
    <cellStyle name="Comma 2 2 85 3" xfId="24236" xr:uid="{00000000-0005-0000-0000-0000DD200000}"/>
    <cellStyle name="Comma 2 2 86" xfId="18384" xr:uid="{00000000-0005-0000-0000-0000DE200000}"/>
    <cellStyle name="Comma 2 2 86 2" xfId="24239" xr:uid="{00000000-0005-0000-0000-0000DF200000}"/>
    <cellStyle name="Comma 2 2 86 3" xfId="24238" xr:uid="{00000000-0005-0000-0000-0000E0200000}"/>
    <cellStyle name="Comma 2 2 87" xfId="18385" xr:uid="{00000000-0005-0000-0000-0000E1200000}"/>
    <cellStyle name="Comma 2 2 87 2" xfId="24241" xr:uid="{00000000-0005-0000-0000-0000E2200000}"/>
    <cellStyle name="Comma 2 2 87 3" xfId="24240" xr:uid="{00000000-0005-0000-0000-0000E3200000}"/>
    <cellStyle name="Comma 2 2 88" xfId="18386" xr:uid="{00000000-0005-0000-0000-0000E4200000}"/>
    <cellStyle name="Comma 2 2 88 2" xfId="24243" xr:uid="{00000000-0005-0000-0000-0000E5200000}"/>
    <cellStyle name="Comma 2 2 88 3" xfId="24242" xr:uid="{00000000-0005-0000-0000-0000E6200000}"/>
    <cellStyle name="Comma 2 2 89" xfId="18387" xr:uid="{00000000-0005-0000-0000-0000E7200000}"/>
    <cellStyle name="Comma 2 2 89 2" xfId="24245" xr:uid="{00000000-0005-0000-0000-0000E8200000}"/>
    <cellStyle name="Comma 2 2 89 3" xfId="24244" xr:uid="{00000000-0005-0000-0000-0000E9200000}"/>
    <cellStyle name="Comma 2 2 9" xfId="18388" xr:uid="{00000000-0005-0000-0000-0000EA200000}"/>
    <cellStyle name="Comma 2 2 9 2" xfId="24246" xr:uid="{00000000-0005-0000-0000-0000EB200000}"/>
    <cellStyle name="Comma 2 2 90" xfId="18389" xr:uid="{00000000-0005-0000-0000-0000EC200000}"/>
    <cellStyle name="Comma 2 2 90 2" xfId="24248" xr:uid="{00000000-0005-0000-0000-0000ED200000}"/>
    <cellStyle name="Comma 2 2 90 3" xfId="24247" xr:uid="{00000000-0005-0000-0000-0000EE200000}"/>
    <cellStyle name="Comma 2 2 91" xfId="18390" xr:uid="{00000000-0005-0000-0000-0000EF200000}"/>
    <cellStyle name="Comma 2 2 91 2" xfId="24250" xr:uid="{00000000-0005-0000-0000-0000F0200000}"/>
    <cellStyle name="Comma 2 2 91 3" xfId="24249" xr:uid="{00000000-0005-0000-0000-0000F1200000}"/>
    <cellStyle name="Comma 2 2 92" xfId="18391" xr:uid="{00000000-0005-0000-0000-0000F2200000}"/>
    <cellStyle name="Comma 2 2 92 2" xfId="24252" xr:uid="{00000000-0005-0000-0000-0000F3200000}"/>
    <cellStyle name="Comma 2 2 92 3" xfId="24251" xr:uid="{00000000-0005-0000-0000-0000F4200000}"/>
    <cellStyle name="Comma 2 2 93" xfId="18392" xr:uid="{00000000-0005-0000-0000-0000F5200000}"/>
    <cellStyle name="Comma 2 2 93 2" xfId="24254" xr:uid="{00000000-0005-0000-0000-0000F6200000}"/>
    <cellStyle name="Comma 2 2 93 3" xfId="24253" xr:uid="{00000000-0005-0000-0000-0000F7200000}"/>
    <cellStyle name="Comma 2 2 94" xfId="18393" xr:uid="{00000000-0005-0000-0000-0000F8200000}"/>
    <cellStyle name="Comma 2 2 94 2" xfId="24256" xr:uid="{00000000-0005-0000-0000-0000F9200000}"/>
    <cellStyle name="Comma 2 2 94 3" xfId="24255" xr:uid="{00000000-0005-0000-0000-0000FA200000}"/>
    <cellStyle name="Comma 2 2 95" xfId="18394" xr:uid="{00000000-0005-0000-0000-0000FB200000}"/>
    <cellStyle name="Comma 2 2 95 2" xfId="24258" xr:uid="{00000000-0005-0000-0000-0000FC200000}"/>
    <cellStyle name="Comma 2 2 95 3" xfId="24257" xr:uid="{00000000-0005-0000-0000-0000FD200000}"/>
    <cellStyle name="Comma 2 2 96" xfId="18395" xr:uid="{00000000-0005-0000-0000-0000FE200000}"/>
    <cellStyle name="Comma 2 2 96 2" xfId="24260" xr:uid="{00000000-0005-0000-0000-0000FF200000}"/>
    <cellStyle name="Comma 2 2 96 3" xfId="24259" xr:uid="{00000000-0005-0000-0000-000000210000}"/>
    <cellStyle name="Comma 2 2 97" xfId="18396" xr:uid="{00000000-0005-0000-0000-000001210000}"/>
    <cellStyle name="Comma 2 2 97 2" xfId="24262" xr:uid="{00000000-0005-0000-0000-000002210000}"/>
    <cellStyle name="Comma 2 2 97 3" xfId="24261" xr:uid="{00000000-0005-0000-0000-000003210000}"/>
    <cellStyle name="Comma 2 2 98" xfId="18397" xr:uid="{00000000-0005-0000-0000-000004210000}"/>
    <cellStyle name="Comma 2 2 98 2" xfId="24264" xr:uid="{00000000-0005-0000-0000-000005210000}"/>
    <cellStyle name="Comma 2 2 98 3" xfId="24263" xr:uid="{00000000-0005-0000-0000-000006210000}"/>
    <cellStyle name="Comma 2 2 99" xfId="18398" xr:uid="{00000000-0005-0000-0000-000007210000}"/>
    <cellStyle name="Comma 2 2 99 2" xfId="24266" xr:uid="{00000000-0005-0000-0000-000008210000}"/>
    <cellStyle name="Comma 2 2 99 3" xfId="24265" xr:uid="{00000000-0005-0000-0000-000009210000}"/>
    <cellStyle name="Comma 2 20" xfId="2826" xr:uid="{00000000-0005-0000-0000-00000A210000}"/>
    <cellStyle name="Comma 2 20 2" xfId="18399" xr:uid="{00000000-0005-0000-0000-00000B210000}"/>
    <cellStyle name="Comma 2 20 2 2" xfId="24268" xr:uid="{00000000-0005-0000-0000-00000C210000}"/>
    <cellStyle name="Comma 2 20 3" xfId="24267" xr:uid="{00000000-0005-0000-0000-00000D210000}"/>
    <cellStyle name="Comma 2 21" xfId="2827" xr:uid="{00000000-0005-0000-0000-00000E210000}"/>
    <cellStyle name="Comma 2 21 2" xfId="18400" xr:uid="{00000000-0005-0000-0000-00000F210000}"/>
    <cellStyle name="Comma 2 21 2 2" xfId="24270" xr:uid="{00000000-0005-0000-0000-000010210000}"/>
    <cellStyle name="Comma 2 21 3" xfId="24269" xr:uid="{00000000-0005-0000-0000-000011210000}"/>
    <cellStyle name="Comma 2 22" xfId="2828" xr:uid="{00000000-0005-0000-0000-000012210000}"/>
    <cellStyle name="Comma 2 22 2" xfId="18401" xr:uid="{00000000-0005-0000-0000-000013210000}"/>
    <cellStyle name="Comma 2 22 2 2" xfId="24272" xr:uid="{00000000-0005-0000-0000-000014210000}"/>
    <cellStyle name="Comma 2 22 3" xfId="24271" xr:uid="{00000000-0005-0000-0000-000015210000}"/>
    <cellStyle name="Comma 2 23" xfId="18402" xr:uid="{00000000-0005-0000-0000-000016210000}"/>
    <cellStyle name="Comma 2 23 2" xfId="24274" xr:uid="{00000000-0005-0000-0000-000017210000}"/>
    <cellStyle name="Comma 2 23 3" xfId="24273" xr:uid="{00000000-0005-0000-0000-000018210000}"/>
    <cellStyle name="Comma 2 23 4" xfId="40498" xr:uid="{00000000-0005-0000-0000-000019210000}"/>
    <cellStyle name="Comma 2 24" xfId="18403" xr:uid="{00000000-0005-0000-0000-00001A210000}"/>
    <cellStyle name="Comma 2 24 2" xfId="24276" xr:uid="{00000000-0005-0000-0000-00001B210000}"/>
    <cellStyle name="Comma 2 24 3" xfId="24275" xr:uid="{00000000-0005-0000-0000-00001C210000}"/>
    <cellStyle name="Comma 2 25" xfId="18404" xr:uid="{00000000-0005-0000-0000-00001D210000}"/>
    <cellStyle name="Comma 2 25 2" xfId="24278" xr:uid="{00000000-0005-0000-0000-00001E210000}"/>
    <cellStyle name="Comma 2 25 3" xfId="24277" xr:uid="{00000000-0005-0000-0000-00001F210000}"/>
    <cellStyle name="Comma 2 26" xfId="18405" xr:uid="{00000000-0005-0000-0000-000020210000}"/>
    <cellStyle name="Comma 2 26 2" xfId="24280" xr:uid="{00000000-0005-0000-0000-000021210000}"/>
    <cellStyle name="Comma 2 26 3" xfId="24279" xr:uid="{00000000-0005-0000-0000-000022210000}"/>
    <cellStyle name="Comma 2 27" xfId="18406" xr:uid="{00000000-0005-0000-0000-000023210000}"/>
    <cellStyle name="Comma 2 27 2" xfId="24282" xr:uid="{00000000-0005-0000-0000-000024210000}"/>
    <cellStyle name="Comma 2 27 3" xfId="24281" xr:uid="{00000000-0005-0000-0000-000025210000}"/>
    <cellStyle name="Comma 2 28" xfId="18407" xr:uid="{00000000-0005-0000-0000-000026210000}"/>
    <cellStyle name="Comma 2 28 2" xfId="24284" xr:uid="{00000000-0005-0000-0000-000027210000}"/>
    <cellStyle name="Comma 2 28 3" xfId="24283" xr:uid="{00000000-0005-0000-0000-000028210000}"/>
    <cellStyle name="Comma 2 29" xfId="18408" xr:uid="{00000000-0005-0000-0000-000029210000}"/>
    <cellStyle name="Comma 2 29 2" xfId="24286" xr:uid="{00000000-0005-0000-0000-00002A210000}"/>
    <cellStyle name="Comma 2 29 3" xfId="24285" xr:uid="{00000000-0005-0000-0000-00002B210000}"/>
    <cellStyle name="Comma 2 3" xfId="2829" xr:uid="{00000000-0005-0000-0000-00002C210000}"/>
    <cellStyle name="Comma 2 3 10" xfId="18409" xr:uid="{00000000-0005-0000-0000-00002D210000}"/>
    <cellStyle name="Comma 2 3 10 2" xfId="24288" xr:uid="{00000000-0005-0000-0000-00002E210000}"/>
    <cellStyle name="Comma 2 3 11" xfId="18410" xr:uid="{00000000-0005-0000-0000-00002F210000}"/>
    <cellStyle name="Comma 2 3 11 2" xfId="24289" xr:uid="{00000000-0005-0000-0000-000030210000}"/>
    <cellStyle name="Comma 2 3 12" xfId="18411" xr:uid="{00000000-0005-0000-0000-000031210000}"/>
    <cellStyle name="Comma 2 3 12 2" xfId="24291" xr:uid="{00000000-0005-0000-0000-000032210000}"/>
    <cellStyle name="Comma 2 3 12 3" xfId="24290" xr:uid="{00000000-0005-0000-0000-000033210000}"/>
    <cellStyle name="Comma 2 3 13" xfId="18412" xr:uid="{00000000-0005-0000-0000-000034210000}"/>
    <cellStyle name="Comma 2 3 13 2" xfId="24293" xr:uid="{00000000-0005-0000-0000-000035210000}"/>
    <cellStyle name="Comma 2 3 13 3" xfId="24292" xr:uid="{00000000-0005-0000-0000-000036210000}"/>
    <cellStyle name="Comma 2 3 14" xfId="24287" xr:uid="{00000000-0005-0000-0000-000037210000}"/>
    <cellStyle name="Comma 2 3 2" xfId="2830" xr:uid="{00000000-0005-0000-0000-000038210000}"/>
    <cellStyle name="Comma 2 3 2 2" xfId="24294" xr:uid="{00000000-0005-0000-0000-000039210000}"/>
    <cellStyle name="Comma 2 3 2 2 2" xfId="39323" xr:uid="{00000000-0005-0000-0000-00003A210000}"/>
    <cellStyle name="Comma 2 3 3" xfId="18413" xr:uid="{00000000-0005-0000-0000-00003B210000}"/>
    <cellStyle name="Comma 2 3 3 2" xfId="24295" xr:uid="{00000000-0005-0000-0000-00003C210000}"/>
    <cellStyle name="Comma 2 3 3 2 2" xfId="39324" xr:uid="{00000000-0005-0000-0000-00003D210000}"/>
    <cellStyle name="Comma 2 3 4" xfId="18414" xr:uid="{00000000-0005-0000-0000-00003E210000}"/>
    <cellStyle name="Comma 2 3 4 2" xfId="24296" xr:uid="{00000000-0005-0000-0000-00003F210000}"/>
    <cellStyle name="Comma 2 3 4 2 2" xfId="39325" xr:uid="{00000000-0005-0000-0000-000040210000}"/>
    <cellStyle name="Comma 2 3 5" xfId="18415" xr:uid="{00000000-0005-0000-0000-000041210000}"/>
    <cellStyle name="Comma 2 3 5 2" xfId="24297" xr:uid="{00000000-0005-0000-0000-000042210000}"/>
    <cellStyle name="Comma 2 3 6" xfId="18416" xr:uid="{00000000-0005-0000-0000-000043210000}"/>
    <cellStyle name="Comma 2 3 6 2" xfId="24298" xr:uid="{00000000-0005-0000-0000-000044210000}"/>
    <cellStyle name="Comma 2 3 7" xfId="18417" xr:uid="{00000000-0005-0000-0000-000045210000}"/>
    <cellStyle name="Comma 2 3 7 2" xfId="24299" xr:uid="{00000000-0005-0000-0000-000046210000}"/>
    <cellStyle name="Comma 2 3 8" xfId="18418" xr:uid="{00000000-0005-0000-0000-000047210000}"/>
    <cellStyle name="Comma 2 3 8 2" xfId="24300" xr:uid="{00000000-0005-0000-0000-000048210000}"/>
    <cellStyle name="Comma 2 3 9" xfId="18419" xr:uid="{00000000-0005-0000-0000-000049210000}"/>
    <cellStyle name="Comma 2 3 9 2" xfId="24301" xr:uid="{00000000-0005-0000-0000-00004A210000}"/>
    <cellStyle name="Comma 2 30" xfId="18420" xr:uid="{00000000-0005-0000-0000-00004B210000}"/>
    <cellStyle name="Comma 2 30 2" xfId="24303" xr:uid="{00000000-0005-0000-0000-00004C210000}"/>
    <cellStyle name="Comma 2 30 3" xfId="24302" xr:uid="{00000000-0005-0000-0000-00004D210000}"/>
    <cellStyle name="Comma 2 31" xfId="18421" xr:uid="{00000000-0005-0000-0000-00004E210000}"/>
    <cellStyle name="Comma 2 31 2" xfId="24305" xr:uid="{00000000-0005-0000-0000-00004F210000}"/>
    <cellStyle name="Comma 2 31 3" xfId="24304" xr:uid="{00000000-0005-0000-0000-000050210000}"/>
    <cellStyle name="Comma 2 32" xfId="18422" xr:uid="{00000000-0005-0000-0000-000051210000}"/>
    <cellStyle name="Comma 2 32 2" xfId="24307" xr:uid="{00000000-0005-0000-0000-000052210000}"/>
    <cellStyle name="Comma 2 32 3" xfId="24306" xr:uid="{00000000-0005-0000-0000-000053210000}"/>
    <cellStyle name="Comma 2 33" xfId="18423" xr:uid="{00000000-0005-0000-0000-000054210000}"/>
    <cellStyle name="Comma 2 33 2" xfId="24309" xr:uid="{00000000-0005-0000-0000-000055210000}"/>
    <cellStyle name="Comma 2 33 3" xfId="24308" xr:uid="{00000000-0005-0000-0000-000056210000}"/>
    <cellStyle name="Comma 2 34" xfId="18424" xr:uid="{00000000-0005-0000-0000-000057210000}"/>
    <cellStyle name="Comma 2 34 2" xfId="24311" xr:uid="{00000000-0005-0000-0000-000058210000}"/>
    <cellStyle name="Comma 2 34 3" xfId="24310" xr:uid="{00000000-0005-0000-0000-000059210000}"/>
    <cellStyle name="Comma 2 35" xfId="18425" xr:uid="{00000000-0005-0000-0000-00005A210000}"/>
    <cellStyle name="Comma 2 35 2" xfId="24313" xr:uid="{00000000-0005-0000-0000-00005B210000}"/>
    <cellStyle name="Comma 2 35 3" xfId="24312" xr:uid="{00000000-0005-0000-0000-00005C210000}"/>
    <cellStyle name="Comma 2 36" xfId="18426" xr:uid="{00000000-0005-0000-0000-00005D210000}"/>
    <cellStyle name="Comma 2 36 2" xfId="24315" xr:uid="{00000000-0005-0000-0000-00005E210000}"/>
    <cellStyle name="Comma 2 36 3" xfId="24314" xr:uid="{00000000-0005-0000-0000-00005F210000}"/>
    <cellStyle name="Comma 2 37" xfId="18427" xr:uid="{00000000-0005-0000-0000-000060210000}"/>
    <cellStyle name="Comma 2 37 2" xfId="24317" xr:uid="{00000000-0005-0000-0000-000061210000}"/>
    <cellStyle name="Comma 2 37 3" xfId="24316" xr:uid="{00000000-0005-0000-0000-000062210000}"/>
    <cellStyle name="Comma 2 38" xfId="18428" xr:uid="{00000000-0005-0000-0000-000063210000}"/>
    <cellStyle name="Comma 2 38 2" xfId="24319" xr:uid="{00000000-0005-0000-0000-000064210000}"/>
    <cellStyle name="Comma 2 38 3" xfId="24318" xr:uid="{00000000-0005-0000-0000-000065210000}"/>
    <cellStyle name="Comma 2 39" xfId="18429" xr:uid="{00000000-0005-0000-0000-000066210000}"/>
    <cellStyle name="Comma 2 39 2" xfId="24321" xr:uid="{00000000-0005-0000-0000-000067210000}"/>
    <cellStyle name="Comma 2 39 3" xfId="24320" xr:uid="{00000000-0005-0000-0000-000068210000}"/>
    <cellStyle name="Comma 2 4" xfId="2831" xr:uid="{00000000-0005-0000-0000-000069210000}"/>
    <cellStyle name="Comma 2 4 2" xfId="18430" xr:uid="{00000000-0005-0000-0000-00006A210000}"/>
    <cellStyle name="Comma 2 4 2 2" xfId="39328" xr:uid="{00000000-0005-0000-0000-00006B210000}"/>
    <cellStyle name="Comma 2 4 3" xfId="24322" xr:uid="{00000000-0005-0000-0000-00006C210000}"/>
    <cellStyle name="Comma 2 4 4" xfId="39327" xr:uid="{00000000-0005-0000-0000-00006D210000}"/>
    <cellStyle name="Comma 2 40" xfId="18431" xr:uid="{00000000-0005-0000-0000-00006E210000}"/>
    <cellStyle name="Comma 2 40 2" xfId="24324" xr:uid="{00000000-0005-0000-0000-00006F210000}"/>
    <cellStyle name="Comma 2 40 3" xfId="24323" xr:uid="{00000000-0005-0000-0000-000070210000}"/>
    <cellStyle name="Comma 2 41" xfId="18432" xr:uid="{00000000-0005-0000-0000-000071210000}"/>
    <cellStyle name="Comma 2 41 2" xfId="24326" xr:uid="{00000000-0005-0000-0000-000072210000}"/>
    <cellStyle name="Comma 2 41 3" xfId="24325" xr:uid="{00000000-0005-0000-0000-000073210000}"/>
    <cellStyle name="Comma 2 42" xfId="18433" xr:uid="{00000000-0005-0000-0000-000074210000}"/>
    <cellStyle name="Comma 2 42 2" xfId="24328" xr:uid="{00000000-0005-0000-0000-000075210000}"/>
    <cellStyle name="Comma 2 42 3" xfId="24327" xr:uid="{00000000-0005-0000-0000-000076210000}"/>
    <cellStyle name="Comma 2 43" xfId="18434" xr:uid="{00000000-0005-0000-0000-000077210000}"/>
    <cellStyle name="Comma 2 43 2" xfId="24330" xr:uid="{00000000-0005-0000-0000-000078210000}"/>
    <cellStyle name="Comma 2 43 3" xfId="24329" xr:uid="{00000000-0005-0000-0000-000079210000}"/>
    <cellStyle name="Comma 2 44" xfId="18435" xr:uid="{00000000-0005-0000-0000-00007A210000}"/>
    <cellStyle name="Comma 2 44 2" xfId="24332" xr:uid="{00000000-0005-0000-0000-00007B210000}"/>
    <cellStyle name="Comma 2 44 3" xfId="24331" xr:uid="{00000000-0005-0000-0000-00007C210000}"/>
    <cellStyle name="Comma 2 45" xfId="18436" xr:uid="{00000000-0005-0000-0000-00007D210000}"/>
    <cellStyle name="Comma 2 45 2" xfId="24334" xr:uid="{00000000-0005-0000-0000-00007E210000}"/>
    <cellStyle name="Comma 2 45 3" xfId="24333" xr:uid="{00000000-0005-0000-0000-00007F210000}"/>
    <cellStyle name="Comma 2 46" xfId="18437" xr:uid="{00000000-0005-0000-0000-000080210000}"/>
    <cellStyle name="Comma 2 46 2" xfId="24336" xr:uid="{00000000-0005-0000-0000-000081210000}"/>
    <cellStyle name="Comma 2 46 3" xfId="24335" xr:uid="{00000000-0005-0000-0000-000082210000}"/>
    <cellStyle name="Comma 2 47" xfId="18438" xr:uid="{00000000-0005-0000-0000-000083210000}"/>
    <cellStyle name="Comma 2 47 2" xfId="24338" xr:uid="{00000000-0005-0000-0000-000084210000}"/>
    <cellStyle name="Comma 2 47 3" xfId="24337" xr:uid="{00000000-0005-0000-0000-000085210000}"/>
    <cellStyle name="Comma 2 48" xfId="18439" xr:uid="{00000000-0005-0000-0000-000086210000}"/>
    <cellStyle name="Comma 2 48 2" xfId="24340" xr:uid="{00000000-0005-0000-0000-000087210000}"/>
    <cellStyle name="Comma 2 48 3" xfId="24339" xr:uid="{00000000-0005-0000-0000-000088210000}"/>
    <cellStyle name="Comma 2 49" xfId="18440" xr:uid="{00000000-0005-0000-0000-000089210000}"/>
    <cellStyle name="Comma 2 49 2" xfId="24342" xr:uid="{00000000-0005-0000-0000-00008A210000}"/>
    <cellStyle name="Comma 2 49 3" xfId="24341" xr:uid="{00000000-0005-0000-0000-00008B210000}"/>
    <cellStyle name="Comma 2 5" xfId="2832" xr:uid="{00000000-0005-0000-0000-00008C210000}"/>
    <cellStyle name="Comma 2 5 10" xfId="18442" xr:uid="{00000000-0005-0000-0000-00008D210000}"/>
    <cellStyle name="Comma 2 5 10 2" xfId="24345" xr:uid="{00000000-0005-0000-0000-00008E210000}"/>
    <cellStyle name="Comma 2 5 10 3" xfId="24344" xr:uid="{00000000-0005-0000-0000-00008F210000}"/>
    <cellStyle name="Comma 2 5 11" xfId="18443" xr:uid="{00000000-0005-0000-0000-000090210000}"/>
    <cellStyle name="Comma 2 5 11 2" xfId="24347" xr:uid="{00000000-0005-0000-0000-000091210000}"/>
    <cellStyle name="Comma 2 5 11 3" xfId="24346" xr:uid="{00000000-0005-0000-0000-000092210000}"/>
    <cellStyle name="Comma 2 5 12" xfId="18444" xr:uid="{00000000-0005-0000-0000-000093210000}"/>
    <cellStyle name="Comma 2 5 12 2" xfId="24349" xr:uid="{00000000-0005-0000-0000-000094210000}"/>
    <cellStyle name="Comma 2 5 12 3" xfId="24348" xr:uid="{00000000-0005-0000-0000-000095210000}"/>
    <cellStyle name="Comma 2 5 13" xfId="18445" xr:uid="{00000000-0005-0000-0000-000096210000}"/>
    <cellStyle name="Comma 2 5 13 2" xfId="24351" xr:uid="{00000000-0005-0000-0000-000097210000}"/>
    <cellStyle name="Comma 2 5 13 3" xfId="24350" xr:uid="{00000000-0005-0000-0000-000098210000}"/>
    <cellStyle name="Comma 2 5 14" xfId="18446" xr:uid="{00000000-0005-0000-0000-000099210000}"/>
    <cellStyle name="Comma 2 5 14 2" xfId="24353" xr:uid="{00000000-0005-0000-0000-00009A210000}"/>
    <cellStyle name="Comma 2 5 14 3" xfId="24352" xr:uid="{00000000-0005-0000-0000-00009B210000}"/>
    <cellStyle name="Comma 2 5 15" xfId="18447" xr:uid="{00000000-0005-0000-0000-00009C210000}"/>
    <cellStyle name="Comma 2 5 15 2" xfId="24355" xr:uid="{00000000-0005-0000-0000-00009D210000}"/>
    <cellStyle name="Comma 2 5 15 3" xfId="24354" xr:uid="{00000000-0005-0000-0000-00009E210000}"/>
    <cellStyle name="Comma 2 5 16" xfId="18448" xr:uid="{00000000-0005-0000-0000-00009F210000}"/>
    <cellStyle name="Comma 2 5 16 2" xfId="24357" xr:uid="{00000000-0005-0000-0000-0000A0210000}"/>
    <cellStyle name="Comma 2 5 16 3" xfId="24356" xr:uid="{00000000-0005-0000-0000-0000A1210000}"/>
    <cellStyle name="Comma 2 5 17" xfId="18449" xr:uid="{00000000-0005-0000-0000-0000A2210000}"/>
    <cellStyle name="Comma 2 5 17 2" xfId="24359" xr:uid="{00000000-0005-0000-0000-0000A3210000}"/>
    <cellStyle name="Comma 2 5 17 3" xfId="24358" xr:uid="{00000000-0005-0000-0000-0000A4210000}"/>
    <cellStyle name="Comma 2 5 18" xfId="18450" xr:uid="{00000000-0005-0000-0000-0000A5210000}"/>
    <cellStyle name="Comma 2 5 18 2" xfId="24361" xr:uid="{00000000-0005-0000-0000-0000A6210000}"/>
    <cellStyle name="Comma 2 5 18 3" xfId="24360" xr:uid="{00000000-0005-0000-0000-0000A7210000}"/>
    <cellStyle name="Comma 2 5 19" xfId="18451" xr:uid="{00000000-0005-0000-0000-0000A8210000}"/>
    <cellStyle name="Comma 2 5 19 2" xfId="24363" xr:uid="{00000000-0005-0000-0000-0000A9210000}"/>
    <cellStyle name="Comma 2 5 19 3" xfId="24362" xr:uid="{00000000-0005-0000-0000-0000AA210000}"/>
    <cellStyle name="Comma 2 5 2" xfId="2833" xr:uid="{00000000-0005-0000-0000-0000AB210000}"/>
    <cellStyle name="Comma 2 5 2 2" xfId="18452" xr:uid="{00000000-0005-0000-0000-0000AC210000}"/>
    <cellStyle name="Comma 2 5 2 2 2" xfId="24365" xr:uid="{00000000-0005-0000-0000-0000AD210000}"/>
    <cellStyle name="Comma 2 5 2 3" xfId="24364" xr:uid="{00000000-0005-0000-0000-0000AE210000}"/>
    <cellStyle name="Comma 2 5 20" xfId="18453" xr:uid="{00000000-0005-0000-0000-0000AF210000}"/>
    <cellStyle name="Comma 2 5 20 2" xfId="24367" xr:uid="{00000000-0005-0000-0000-0000B0210000}"/>
    <cellStyle name="Comma 2 5 20 3" xfId="24366" xr:uid="{00000000-0005-0000-0000-0000B1210000}"/>
    <cellStyle name="Comma 2 5 21" xfId="18454" xr:uid="{00000000-0005-0000-0000-0000B2210000}"/>
    <cellStyle name="Comma 2 5 21 2" xfId="24369" xr:uid="{00000000-0005-0000-0000-0000B3210000}"/>
    <cellStyle name="Comma 2 5 21 3" xfId="24368" xr:uid="{00000000-0005-0000-0000-0000B4210000}"/>
    <cellStyle name="Comma 2 5 22" xfId="18441" xr:uid="{00000000-0005-0000-0000-0000B5210000}"/>
    <cellStyle name="Comma 2 5 22 2" xfId="39329" xr:uid="{00000000-0005-0000-0000-0000B6210000}"/>
    <cellStyle name="Comma 2 5 23" xfId="24343" xr:uid="{00000000-0005-0000-0000-0000B7210000}"/>
    <cellStyle name="Comma 2 5 3" xfId="18455" xr:uid="{00000000-0005-0000-0000-0000B8210000}"/>
    <cellStyle name="Comma 2 5 3 2" xfId="24371" xr:uid="{00000000-0005-0000-0000-0000B9210000}"/>
    <cellStyle name="Comma 2 5 3 3" xfId="24370" xr:uid="{00000000-0005-0000-0000-0000BA210000}"/>
    <cellStyle name="Comma 2 5 4" xfId="18456" xr:uid="{00000000-0005-0000-0000-0000BB210000}"/>
    <cellStyle name="Comma 2 5 4 2" xfId="24373" xr:uid="{00000000-0005-0000-0000-0000BC210000}"/>
    <cellStyle name="Comma 2 5 4 3" xfId="24372" xr:uid="{00000000-0005-0000-0000-0000BD210000}"/>
    <cellStyle name="Comma 2 5 5" xfId="18457" xr:uid="{00000000-0005-0000-0000-0000BE210000}"/>
    <cellStyle name="Comma 2 5 5 2" xfId="24375" xr:uid="{00000000-0005-0000-0000-0000BF210000}"/>
    <cellStyle name="Comma 2 5 5 3" xfId="24374" xr:uid="{00000000-0005-0000-0000-0000C0210000}"/>
    <cellStyle name="Comma 2 5 6" xfId="18458" xr:uid="{00000000-0005-0000-0000-0000C1210000}"/>
    <cellStyle name="Comma 2 5 6 2" xfId="24377" xr:uid="{00000000-0005-0000-0000-0000C2210000}"/>
    <cellStyle name="Comma 2 5 6 3" xfId="24376" xr:uid="{00000000-0005-0000-0000-0000C3210000}"/>
    <cellStyle name="Comma 2 5 7" xfId="18459" xr:uid="{00000000-0005-0000-0000-0000C4210000}"/>
    <cellStyle name="Comma 2 5 7 2" xfId="24379" xr:uid="{00000000-0005-0000-0000-0000C5210000}"/>
    <cellStyle name="Comma 2 5 7 3" xfId="24378" xr:uid="{00000000-0005-0000-0000-0000C6210000}"/>
    <cellStyle name="Comma 2 5 8" xfId="18460" xr:uid="{00000000-0005-0000-0000-0000C7210000}"/>
    <cellStyle name="Comma 2 5 8 2" xfId="24381" xr:uid="{00000000-0005-0000-0000-0000C8210000}"/>
    <cellStyle name="Comma 2 5 8 3" xfId="24380" xr:uid="{00000000-0005-0000-0000-0000C9210000}"/>
    <cellStyle name="Comma 2 5 9" xfId="18461" xr:uid="{00000000-0005-0000-0000-0000CA210000}"/>
    <cellStyle name="Comma 2 5 9 2" xfId="24383" xr:uid="{00000000-0005-0000-0000-0000CB210000}"/>
    <cellStyle name="Comma 2 5 9 3" xfId="24382" xr:uid="{00000000-0005-0000-0000-0000CC210000}"/>
    <cellStyle name="Comma 2 50" xfId="18462" xr:uid="{00000000-0005-0000-0000-0000CD210000}"/>
    <cellStyle name="Comma 2 50 2" xfId="24385" xr:uid="{00000000-0005-0000-0000-0000CE210000}"/>
    <cellStyle name="Comma 2 50 3" xfId="24384" xr:uid="{00000000-0005-0000-0000-0000CF210000}"/>
    <cellStyle name="Comma 2 51" xfId="18463" xr:uid="{00000000-0005-0000-0000-0000D0210000}"/>
    <cellStyle name="Comma 2 51 2" xfId="24387" xr:uid="{00000000-0005-0000-0000-0000D1210000}"/>
    <cellStyle name="Comma 2 51 3" xfId="24386" xr:uid="{00000000-0005-0000-0000-0000D2210000}"/>
    <cellStyle name="Comma 2 52" xfId="18464" xr:uid="{00000000-0005-0000-0000-0000D3210000}"/>
    <cellStyle name="Comma 2 52 2" xfId="24389" xr:uid="{00000000-0005-0000-0000-0000D4210000}"/>
    <cellStyle name="Comma 2 52 3" xfId="24388" xr:uid="{00000000-0005-0000-0000-0000D5210000}"/>
    <cellStyle name="Comma 2 53" xfId="18465" xr:uid="{00000000-0005-0000-0000-0000D6210000}"/>
    <cellStyle name="Comma 2 53 2" xfId="24391" xr:uid="{00000000-0005-0000-0000-0000D7210000}"/>
    <cellStyle name="Comma 2 53 3" xfId="24390" xr:uid="{00000000-0005-0000-0000-0000D8210000}"/>
    <cellStyle name="Comma 2 54" xfId="18466" xr:uid="{00000000-0005-0000-0000-0000D9210000}"/>
    <cellStyle name="Comma 2 54 2" xfId="24393" xr:uid="{00000000-0005-0000-0000-0000DA210000}"/>
    <cellStyle name="Comma 2 54 3" xfId="24392" xr:uid="{00000000-0005-0000-0000-0000DB210000}"/>
    <cellStyle name="Comma 2 55" xfId="18467" xr:uid="{00000000-0005-0000-0000-0000DC210000}"/>
    <cellStyle name="Comma 2 55 2" xfId="24395" xr:uid="{00000000-0005-0000-0000-0000DD210000}"/>
    <cellStyle name="Comma 2 55 3" xfId="24394" xr:uid="{00000000-0005-0000-0000-0000DE210000}"/>
    <cellStyle name="Comma 2 56" xfId="18468" xr:uid="{00000000-0005-0000-0000-0000DF210000}"/>
    <cellStyle name="Comma 2 56 2" xfId="24397" xr:uid="{00000000-0005-0000-0000-0000E0210000}"/>
    <cellStyle name="Comma 2 56 3" xfId="24396" xr:uid="{00000000-0005-0000-0000-0000E1210000}"/>
    <cellStyle name="Comma 2 57" xfId="18469" xr:uid="{00000000-0005-0000-0000-0000E2210000}"/>
    <cellStyle name="Comma 2 57 2" xfId="24399" xr:uid="{00000000-0005-0000-0000-0000E3210000}"/>
    <cellStyle name="Comma 2 57 3" xfId="24398" xr:uid="{00000000-0005-0000-0000-0000E4210000}"/>
    <cellStyle name="Comma 2 58" xfId="18470" xr:uid="{00000000-0005-0000-0000-0000E5210000}"/>
    <cellStyle name="Comma 2 58 2" xfId="24401" xr:uid="{00000000-0005-0000-0000-0000E6210000}"/>
    <cellStyle name="Comma 2 58 3" xfId="24400" xr:uid="{00000000-0005-0000-0000-0000E7210000}"/>
    <cellStyle name="Comma 2 59" xfId="18471" xr:uid="{00000000-0005-0000-0000-0000E8210000}"/>
    <cellStyle name="Comma 2 59 2" xfId="24403" xr:uid="{00000000-0005-0000-0000-0000E9210000}"/>
    <cellStyle name="Comma 2 59 3" xfId="24402" xr:uid="{00000000-0005-0000-0000-0000EA210000}"/>
    <cellStyle name="Comma 2 6" xfId="2834" xr:uid="{00000000-0005-0000-0000-0000EB210000}"/>
    <cellStyle name="Comma 2 6 10" xfId="18473" xr:uid="{00000000-0005-0000-0000-0000EC210000}"/>
    <cellStyle name="Comma 2 6 10 2" xfId="24406" xr:uid="{00000000-0005-0000-0000-0000ED210000}"/>
    <cellStyle name="Comma 2 6 10 3" xfId="24405" xr:uid="{00000000-0005-0000-0000-0000EE210000}"/>
    <cellStyle name="Comma 2 6 11" xfId="18474" xr:uid="{00000000-0005-0000-0000-0000EF210000}"/>
    <cellStyle name="Comma 2 6 11 2" xfId="24408" xr:uid="{00000000-0005-0000-0000-0000F0210000}"/>
    <cellStyle name="Comma 2 6 11 3" xfId="24407" xr:uid="{00000000-0005-0000-0000-0000F1210000}"/>
    <cellStyle name="Comma 2 6 12" xfId="18475" xr:uid="{00000000-0005-0000-0000-0000F2210000}"/>
    <cellStyle name="Comma 2 6 12 2" xfId="24410" xr:uid="{00000000-0005-0000-0000-0000F3210000}"/>
    <cellStyle name="Comma 2 6 12 3" xfId="24409" xr:uid="{00000000-0005-0000-0000-0000F4210000}"/>
    <cellStyle name="Comma 2 6 13" xfId="18476" xr:uid="{00000000-0005-0000-0000-0000F5210000}"/>
    <cellStyle name="Comma 2 6 13 2" xfId="24412" xr:uid="{00000000-0005-0000-0000-0000F6210000}"/>
    <cellStyle name="Comma 2 6 13 3" xfId="24411" xr:uid="{00000000-0005-0000-0000-0000F7210000}"/>
    <cellStyle name="Comma 2 6 14" xfId="18477" xr:uid="{00000000-0005-0000-0000-0000F8210000}"/>
    <cellStyle name="Comma 2 6 14 2" xfId="24414" xr:uid="{00000000-0005-0000-0000-0000F9210000}"/>
    <cellStyle name="Comma 2 6 14 3" xfId="24413" xr:uid="{00000000-0005-0000-0000-0000FA210000}"/>
    <cellStyle name="Comma 2 6 15" xfId="18478" xr:uid="{00000000-0005-0000-0000-0000FB210000}"/>
    <cellStyle name="Comma 2 6 15 2" xfId="24416" xr:uid="{00000000-0005-0000-0000-0000FC210000}"/>
    <cellStyle name="Comma 2 6 15 3" xfId="24415" xr:uid="{00000000-0005-0000-0000-0000FD210000}"/>
    <cellStyle name="Comma 2 6 16" xfId="18479" xr:uid="{00000000-0005-0000-0000-0000FE210000}"/>
    <cellStyle name="Comma 2 6 16 2" xfId="24418" xr:uid="{00000000-0005-0000-0000-0000FF210000}"/>
    <cellStyle name="Comma 2 6 16 3" xfId="24417" xr:uid="{00000000-0005-0000-0000-000000220000}"/>
    <cellStyle name="Comma 2 6 17" xfId="18480" xr:uid="{00000000-0005-0000-0000-000001220000}"/>
    <cellStyle name="Comma 2 6 17 2" xfId="24420" xr:uid="{00000000-0005-0000-0000-000002220000}"/>
    <cellStyle name="Comma 2 6 17 3" xfId="24419" xr:uid="{00000000-0005-0000-0000-000003220000}"/>
    <cellStyle name="Comma 2 6 18" xfId="18481" xr:uid="{00000000-0005-0000-0000-000004220000}"/>
    <cellStyle name="Comma 2 6 18 2" xfId="24422" xr:uid="{00000000-0005-0000-0000-000005220000}"/>
    <cellStyle name="Comma 2 6 18 3" xfId="24421" xr:uid="{00000000-0005-0000-0000-000006220000}"/>
    <cellStyle name="Comma 2 6 19" xfId="18482" xr:uid="{00000000-0005-0000-0000-000007220000}"/>
    <cellStyle name="Comma 2 6 19 2" xfId="24424" xr:uid="{00000000-0005-0000-0000-000008220000}"/>
    <cellStyle name="Comma 2 6 19 3" xfId="24423" xr:uid="{00000000-0005-0000-0000-000009220000}"/>
    <cellStyle name="Comma 2 6 2" xfId="18483" xr:uid="{00000000-0005-0000-0000-00000A220000}"/>
    <cellStyle name="Comma 2 6 2 2" xfId="24426" xr:uid="{00000000-0005-0000-0000-00000B220000}"/>
    <cellStyle name="Comma 2 6 2 3" xfId="24425" xr:uid="{00000000-0005-0000-0000-00000C220000}"/>
    <cellStyle name="Comma 2 6 20" xfId="18472" xr:uid="{00000000-0005-0000-0000-00000D220000}"/>
    <cellStyle name="Comma 2 6 21" xfId="24404" xr:uid="{00000000-0005-0000-0000-00000E220000}"/>
    <cellStyle name="Comma 2 6 3" xfId="18484" xr:uid="{00000000-0005-0000-0000-00000F220000}"/>
    <cellStyle name="Comma 2 6 3 2" xfId="24428" xr:uid="{00000000-0005-0000-0000-000010220000}"/>
    <cellStyle name="Comma 2 6 3 3" xfId="24427" xr:uid="{00000000-0005-0000-0000-000011220000}"/>
    <cellStyle name="Comma 2 6 4" xfId="18485" xr:uid="{00000000-0005-0000-0000-000012220000}"/>
    <cellStyle name="Comma 2 6 4 2" xfId="24430" xr:uid="{00000000-0005-0000-0000-000013220000}"/>
    <cellStyle name="Comma 2 6 4 3" xfId="24429" xr:uid="{00000000-0005-0000-0000-000014220000}"/>
    <cellStyle name="Comma 2 6 5" xfId="18486" xr:uid="{00000000-0005-0000-0000-000015220000}"/>
    <cellStyle name="Comma 2 6 5 2" xfId="24432" xr:uid="{00000000-0005-0000-0000-000016220000}"/>
    <cellStyle name="Comma 2 6 5 3" xfId="24431" xr:uid="{00000000-0005-0000-0000-000017220000}"/>
    <cellStyle name="Comma 2 6 6" xfId="18487" xr:uid="{00000000-0005-0000-0000-000018220000}"/>
    <cellStyle name="Comma 2 6 6 2" xfId="24434" xr:uid="{00000000-0005-0000-0000-000019220000}"/>
    <cellStyle name="Comma 2 6 6 3" xfId="24433" xr:uid="{00000000-0005-0000-0000-00001A220000}"/>
    <cellStyle name="Comma 2 6 7" xfId="18488" xr:uid="{00000000-0005-0000-0000-00001B220000}"/>
    <cellStyle name="Comma 2 6 7 2" xfId="24436" xr:uid="{00000000-0005-0000-0000-00001C220000}"/>
    <cellStyle name="Comma 2 6 7 3" xfId="24435" xr:uid="{00000000-0005-0000-0000-00001D220000}"/>
    <cellStyle name="Comma 2 6 8" xfId="18489" xr:uid="{00000000-0005-0000-0000-00001E220000}"/>
    <cellStyle name="Comma 2 6 8 2" xfId="24438" xr:uid="{00000000-0005-0000-0000-00001F220000}"/>
    <cellStyle name="Comma 2 6 8 3" xfId="24437" xr:uid="{00000000-0005-0000-0000-000020220000}"/>
    <cellStyle name="Comma 2 6 9" xfId="18490" xr:uid="{00000000-0005-0000-0000-000021220000}"/>
    <cellStyle name="Comma 2 6 9 2" xfId="24440" xr:uid="{00000000-0005-0000-0000-000022220000}"/>
    <cellStyle name="Comma 2 6 9 3" xfId="24439" xr:uid="{00000000-0005-0000-0000-000023220000}"/>
    <cellStyle name="Comma 2 60" xfId="18491" xr:uid="{00000000-0005-0000-0000-000024220000}"/>
    <cellStyle name="Comma 2 60 2" xfId="24442" xr:uid="{00000000-0005-0000-0000-000025220000}"/>
    <cellStyle name="Comma 2 60 3" xfId="24441" xr:uid="{00000000-0005-0000-0000-000026220000}"/>
    <cellStyle name="Comma 2 61" xfId="18492" xr:uid="{00000000-0005-0000-0000-000027220000}"/>
    <cellStyle name="Comma 2 61 2" xfId="24444" xr:uid="{00000000-0005-0000-0000-000028220000}"/>
    <cellStyle name="Comma 2 61 3" xfId="24443" xr:uid="{00000000-0005-0000-0000-000029220000}"/>
    <cellStyle name="Comma 2 62" xfId="18493" xr:uid="{00000000-0005-0000-0000-00002A220000}"/>
    <cellStyle name="Comma 2 62 2" xfId="24446" xr:uid="{00000000-0005-0000-0000-00002B220000}"/>
    <cellStyle name="Comma 2 62 3" xfId="24445" xr:uid="{00000000-0005-0000-0000-00002C220000}"/>
    <cellStyle name="Comma 2 63" xfId="18494" xr:uid="{00000000-0005-0000-0000-00002D220000}"/>
    <cellStyle name="Comma 2 63 2" xfId="24448" xr:uid="{00000000-0005-0000-0000-00002E220000}"/>
    <cellStyle name="Comma 2 63 3" xfId="24447" xr:uid="{00000000-0005-0000-0000-00002F220000}"/>
    <cellStyle name="Comma 2 64" xfId="18495" xr:uid="{00000000-0005-0000-0000-000030220000}"/>
    <cellStyle name="Comma 2 64 2" xfId="24450" xr:uid="{00000000-0005-0000-0000-000031220000}"/>
    <cellStyle name="Comma 2 64 3" xfId="24449" xr:uid="{00000000-0005-0000-0000-000032220000}"/>
    <cellStyle name="Comma 2 65" xfId="18496" xr:uid="{00000000-0005-0000-0000-000033220000}"/>
    <cellStyle name="Comma 2 65 2" xfId="24452" xr:uid="{00000000-0005-0000-0000-000034220000}"/>
    <cellStyle name="Comma 2 65 3" xfId="24451" xr:uid="{00000000-0005-0000-0000-000035220000}"/>
    <cellStyle name="Comma 2 66" xfId="18497" xr:uid="{00000000-0005-0000-0000-000036220000}"/>
    <cellStyle name="Comma 2 66 2" xfId="24454" xr:uid="{00000000-0005-0000-0000-000037220000}"/>
    <cellStyle name="Comma 2 66 3" xfId="24453" xr:uid="{00000000-0005-0000-0000-000038220000}"/>
    <cellStyle name="Comma 2 67" xfId="18498" xr:uid="{00000000-0005-0000-0000-000039220000}"/>
    <cellStyle name="Comma 2 67 2" xfId="24456" xr:uid="{00000000-0005-0000-0000-00003A220000}"/>
    <cellStyle name="Comma 2 67 3" xfId="24455" xr:uid="{00000000-0005-0000-0000-00003B220000}"/>
    <cellStyle name="Comma 2 68" xfId="18499" xr:uid="{00000000-0005-0000-0000-00003C220000}"/>
    <cellStyle name="Comma 2 68 2" xfId="24458" xr:uid="{00000000-0005-0000-0000-00003D220000}"/>
    <cellStyle name="Comma 2 68 3" xfId="24457" xr:uid="{00000000-0005-0000-0000-00003E220000}"/>
    <cellStyle name="Comma 2 69" xfId="18500" xr:uid="{00000000-0005-0000-0000-00003F220000}"/>
    <cellStyle name="Comma 2 69 2" xfId="24460" xr:uid="{00000000-0005-0000-0000-000040220000}"/>
    <cellStyle name="Comma 2 69 3" xfId="24459" xr:uid="{00000000-0005-0000-0000-000041220000}"/>
    <cellStyle name="Comma 2 7" xfId="2835" xr:uid="{00000000-0005-0000-0000-000042220000}"/>
    <cellStyle name="Comma 2 7 2" xfId="24461" xr:uid="{00000000-0005-0000-0000-000043220000}"/>
    <cellStyle name="Comma 2 70" xfId="18501" xr:uid="{00000000-0005-0000-0000-000044220000}"/>
    <cellStyle name="Comma 2 70 2" xfId="24463" xr:uid="{00000000-0005-0000-0000-000045220000}"/>
    <cellStyle name="Comma 2 70 3" xfId="24462" xr:uid="{00000000-0005-0000-0000-000046220000}"/>
    <cellStyle name="Comma 2 71" xfId="18502" xr:uid="{00000000-0005-0000-0000-000047220000}"/>
    <cellStyle name="Comma 2 71 2" xfId="24465" xr:uid="{00000000-0005-0000-0000-000048220000}"/>
    <cellStyle name="Comma 2 71 3" xfId="24464" xr:uid="{00000000-0005-0000-0000-000049220000}"/>
    <cellStyle name="Comma 2 72" xfId="18503" xr:uid="{00000000-0005-0000-0000-00004A220000}"/>
    <cellStyle name="Comma 2 72 2" xfId="24467" xr:uid="{00000000-0005-0000-0000-00004B220000}"/>
    <cellStyle name="Comma 2 72 3" xfId="24466" xr:uid="{00000000-0005-0000-0000-00004C220000}"/>
    <cellStyle name="Comma 2 73" xfId="18504" xr:uid="{00000000-0005-0000-0000-00004D220000}"/>
    <cellStyle name="Comma 2 73 2" xfId="24469" xr:uid="{00000000-0005-0000-0000-00004E220000}"/>
    <cellStyle name="Comma 2 73 3" xfId="24468" xr:uid="{00000000-0005-0000-0000-00004F220000}"/>
    <cellStyle name="Comma 2 74" xfId="18505" xr:uid="{00000000-0005-0000-0000-000050220000}"/>
    <cellStyle name="Comma 2 74 2" xfId="24471" xr:uid="{00000000-0005-0000-0000-000051220000}"/>
    <cellStyle name="Comma 2 74 3" xfId="24470" xr:uid="{00000000-0005-0000-0000-000052220000}"/>
    <cellStyle name="Comma 2 75" xfId="18506" xr:uid="{00000000-0005-0000-0000-000053220000}"/>
    <cellStyle name="Comma 2 75 2" xfId="24473" xr:uid="{00000000-0005-0000-0000-000054220000}"/>
    <cellStyle name="Comma 2 75 3" xfId="24472" xr:uid="{00000000-0005-0000-0000-000055220000}"/>
    <cellStyle name="Comma 2 76" xfId="18507" xr:uid="{00000000-0005-0000-0000-000056220000}"/>
    <cellStyle name="Comma 2 76 2" xfId="24475" xr:uid="{00000000-0005-0000-0000-000057220000}"/>
    <cellStyle name="Comma 2 76 3" xfId="24474" xr:uid="{00000000-0005-0000-0000-000058220000}"/>
    <cellStyle name="Comma 2 77" xfId="18508" xr:uid="{00000000-0005-0000-0000-000059220000}"/>
    <cellStyle name="Comma 2 77 2" xfId="24477" xr:uid="{00000000-0005-0000-0000-00005A220000}"/>
    <cellStyle name="Comma 2 77 3" xfId="24476" xr:uid="{00000000-0005-0000-0000-00005B220000}"/>
    <cellStyle name="Comma 2 78" xfId="18509" xr:uid="{00000000-0005-0000-0000-00005C220000}"/>
    <cellStyle name="Comma 2 78 2" xfId="24479" xr:uid="{00000000-0005-0000-0000-00005D220000}"/>
    <cellStyle name="Comma 2 78 3" xfId="24478" xr:uid="{00000000-0005-0000-0000-00005E220000}"/>
    <cellStyle name="Comma 2 79" xfId="18510" xr:uid="{00000000-0005-0000-0000-00005F220000}"/>
    <cellStyle name="Comma 2 79 2" xfId="24481" xr:uid="{00000000-0005-0000-0000-000060220000}"/>
    <cellStyle name="Comma 2 79 3" xfId="24480" xr:uid="{00000000-0005-0000-0000-000061220000}"/>
    <cellStyle name="Comma 2 8" xfId="2836" xr:uid="{00000000-0005-0000-0000-000062220000}"/>
    <cellStyle name="Comma 2 8 2" xfId="24482" xr:uid="{00000000-0005-0000-0000-000063220000}"/>
    <cellStyle name="Comma 2 80" xfId="18511" xr:uid="{00000000-0005-0000-0000-000064220000}"/>
    <cellStyle name="Comma 2 80 2" xfId="24484" xr:uid="{00000000-0005-0000-0000-000065220000}"/>
    <cellStyle name="Comma 2 80 3" xfId="24483" xr:uid="{00000000-0005-0000-0000-000066220000}"/>
    <cellStyle name="Comma 2 81" xfId="18512" xr:uid="{00000000-0005-0000-0000-000067220000}"/>
    <cellStyle name="Comma 2 81 2" xfId="24486" xr:uid="{00000000-0005-0000-0000-000068220000}"/>
    <cellStyle name="Comma 2 81 3" xfId="24485" xr:uid="{00000000-0005-0000-0000-000069220000}"/>
    <cellStyle name="Comma 2 82" xfId="18513" xr:uid="{00000000-0005-0000-0000-00006A220000}"/>
    <cellStyle name="Comma 2 82 2" xfId="24488" xr:uid="{00000000-0005-0000-0000-00006B220000}"/>
    <cellStyle name="Comma 2 82 3" xfId="24487" xr:uid="{00000000-0005-0000-0000-00006C220000}"/>
    <cellStyle name="Comma 2 83" xfId="18514" xr:uid="{00000000-0005-0000-0000-00006D220000}"/>
    <cellStyle name="Comma 2 83 2" xfId="24490" xr:uid="{00000000-0005-0000-0000-00006E220000}"/>
    <cellStyle name="Comma 2 83 3" xfId="24489" xr:uid="{00000000-0005-0000-0000-00006F220000}"/>
    <cellStyle name="Comma 2 84" xfId="18515" xr:uid="{00000000-0005-0000-0000-000070220000}"/>
    <cellStyle name="Comma 2 84 2" xfId="24492" xr:uid="{00000000-0005-0000-0000-000071220000}"/>
    <cellStyle name="Comma 2 84 3" xfId="24491" xr:uid="{00000000-0005-0000-0000-000072220000}"/>
    <cellStyle name="Comma 2 85" xfId="18516" xr:uid="{00000000-0005-0000-0000-000073220000}"/>
    <cellStyle name="Comma 2 85 2" xfId="24494" xr:uid="{00000000-0005-0000-0000-000074220000}"/>
    <cellStyle name="Comma 2 85 3" xfId="24493" xr:uid="{00000000-0005-0000-0000-000075220000}"/>
    <cellStyle name="Comma 2 86" xfId="18517" xr:uid="{00000000-0005-0000-0000-000076220000}"/>
    <cellStyle name="Comma 2 86 2" xfId="24496" xr:uid="{00000000-0005-0000-0000-000077220000}"/>
    <cellStyle name="Comma 2 86 3" xfId="24495" xr:uid="{00000000-0005-0000-0000-000078220000}"/>
    <cellStyle name="Comma 2 87" xfId="18518" xr:uid="{00000000-0005-0000-0000-000079220000}"/>
    <cellStyle name="Comma 2 87 2" xfId="24498" xr:uid="{00000000-0005-0000-0000-00007A220000}"/>
    <cellStyle name="Comma 2 87 3" xfId="24497" xr:uid="{00000000-0005-0000-0000-00007B220000}"/>
    <cellStyle name="Comma 2 88" xfId="18519" xr:uid="{00000000-0005-0000-0000-00007C220000}"/>
    <cellStyle name="Comma 2 88 2" xfId="24500" xr:uid="{00000000-0005-0000-0000-00007D220000}"/>
    <cellStyle name="Comma 2 88 3" xfId="24499" xr:uid="{00000000-0005-0000-0000-00007E220000}"/>
    <cellStyle name="Comma 2 89" xfId="18520" xr:uid="{00000000-0005-0000-0000-00007F220000}"/>
    <cellStyle name="Comma 2 89 2" xfId="24502" xr:uid="{00000000-0005-0000-0000-000080220000}"/>
    <cellStyle name="Comma 2 89 3" xfId="24501" xr:uid="{00000000-0005-0000-0000-000081220000}"/>
    <cellStyle name="Comma 2 9" xfId="2837" xr:uid="{00000000-0005-0000-0000-000082220000}"/>
    <cellStyle name="Comma 2 9 2" xfId="24503" xr:uid="{00000000-0005-0000-0000-000083220000}"/>
    <cellStyle name="Comma 2 90" xfId="18521" xr:uid="{00000000-0005-0000-0000-000084220000}"/>
    <cellStyle name="Comma 2 90 2" xfId="24505" xr:uid="{00000000-0005-0000-0000-000085220000}"/>
    <cellStyle name="Comma 2 90 3" xfId="24504" xr:uid="{00000000-0005-0000-0000-000086220000}"/>
    <cellStyle name="Comma 2 91" xfId="18522" xr:uid="{00000000-0005-0000-0000-000087220000}"/>
    <cellStyle name="Comma 2 91 2" xfId="24507" xr:uid="{00000000-0005-0000-0000-000088220000}"/>
    <cellStyle name="Comma 2 91 3" xfId="24506" xr:uid="{00000000-0005-0000-0000-000089220000}"/>
    <cellStyle name="Comma 2 92" xfId="18523" xr:uid="{00000000-0005-0000-0000-00008A220000}"/>
    <cellStyle name="Comma 2 92 2" xfId="24509" xr:uid="{00000000-0005-0000-0000-00008B220000}"/>
    <cellStyle name="Comma 2 92 3" xfId="24508" xr:uid="{00000000-0005-0000-0000-00008C220000}"/>
    <cellStyle name="Comma 2 93" xfId="18524" xr:uid="{00000000-0005-0000-0000-00008D220000}"/>
    <cellStyle name="Comma 2 93 2" xfId="24511" xr:uid="{00000000-0005-0000-0000-00008E220000}"/>
    <cellStyle name="Comma 2 93 3" xfId="24510" xr:uid="{00000000-0005-0000-0000-00008F220000}"/>
    <cellStyle name="Comma 2 94" xfId="18525" xr:uid="{00000000-0005-0000-0000-000090220000}"/>
    <cellStyle name="Comma 2 94 2" xfId="24513" xr:uid="{00000000-0005-0000-0000-000091220000}"/>
    <cellStyle name="Comma 2 94 3" xfId="24512" xr:uid="{00000000-0005-0000-0000-000092220000}"/>
    <cellStyle name="Comma 2 95" xfId="18526" xr:uid="{00000000-0005-0000-0000-000093220000}"/>
    <cellStyle name="Comma 2 95 2" xfId="24515" xr:uid="{00000000-0005-0000-0000-000094220000}"/>
    <cellStyle name="Comma 2 95 3" xfId="24514" xr:uid="{00000000-0005-0000-0000-000095220000}"/>
    <cellStyle name="Comma 2 96" xfId="18527" xr:uid="{00000000-0005-0000-0000-000096220000}"/>
    <cellStyle name="Comma 2 96 2" xfId="24517" xr:uid="{00000000-0005-0000-0000-000097220000}"/>
    <cellStyle name="Comma 2 96 3" xfId="24516" xr:uid="{00000000-0005-0000-0000-000098220000}"/>
    <cellStyle name="Comma 2 97" xfId="18528" xr:uid="{00000000-0005-0000-0000-000099220000}"/>
    <cellStyle name="Comma 2 97 2" xfId="24519" xr:uid="{00000000-0005-0000-0000-00009A220000}"/>
    <cellStyle name="Comma 2 97 3" xfId="24518" xr:uid="{00000000-0005-0000-0000-00009B220000}"/>
    <cellStyle name="Comma 2 98" xfId="18529" xr:uid="{00000000-0005-0000-0000-00009C220000}"/>
    <cellStyle name="Comma 2 98 2" xfId="24521" xr:uid="{00000000-0005-0000-0000-00009D220000}"/>
    <cellStyle name="Comma 2 98 3" xfId="24520" xr:uid="{00000000-0005-0000-0000-00009E220000}"/>
    <cellStyle name="Comma 2 99" xfId="18530" xr:uid="{00000000-0005-0000-0000-00009F220000}"/>
    <cellStyle name="Comma 2 99 2" xfId="24523" xr:uid="{00000000-0005-0000-0000-0000A0220000}"/>
    <cellStyle name="Comma 2 99 3" xfId="24522" xr:uid="{00000000-0005-0000-0000-0000A1220000}"/>
    <cellStyle name="Comma 2*" xfId="2838" xr:uid="{00000000-0005-0000-0000-0000A2220000}"/>
    <cellStyle name="Comma 2* 2" xfId="24524" xr:uid="{00000000-0005-0000-0000-0000A3220000}"/>
    <cellStyle name="Comma 2_Book1" xfId="2839" xr:uid="{00000000-0005-0000-0000-0000A4220000}"/>
    <cellStyle name="Comma 20" xfId="2840" xr:uid="{00000000-0005-0000-0000-0000A5220000}"/>
    <cellStyle name="Comma 20 2" xfId="2841" xr:uid="{00000000-0005-0000-0000-0000A6220000}"/>
    <cellStyle name="Comma 20 2 2" xfId="24526" xr:uid="{00000000-0005-0000-0000-0000A7220000}"/>
    <cellStyle name="Comma 20 3" xfId="2842" xr:uid="{00000000-0005-0000-0000-0000A8220000}"/>
    <cellStyle name="Comma 20 3 2" xfId="24527" xr:uid="{00000000-0005-0000-0000-0000A9220000}"/>
    <cellStyle name="Comma 20 4" xfId="18531" xr:uid="{00000000-0005-0000-0000-0000AA220000}"/>
    <cellStyle name="Comma 20 5" xfId="24525" xr:uid="{00000000-0005-0000-0000-0000AB220000}"/>
    <cellStyle name="Comma 200" xfId="24528" xr:uid="{00000000-0005-0000-0000-0000AC220000}"/>
    <cellStyle name="Comma 201" xfId="24529" xr:uid="{00000000-0005-0000-0000-0000AD220000}"/>
    <cellStyle name="Comma 202" xfId="24530" xr:uid="{00000000-0005-0000-0000-0000AE220000}"/>
    <cellStyle name="Comma 203" xfId="24531" xr:uid="{00000000-0005-0000-0000-0000AF220000}"/>
    <cellStyle name="Comma 204" xfId="24532" xr:uid="{00000000-0005-0000-0000-0000B0220000}"/>
    <cellStyle name="Comma 205" xfId="24533" xr:uid="{00000000-0005-0000-0000-0000B1220000}"/>
    <cellStyle name="Comma 206" xfId="24534" xr:uid="{00000000-0005-0000-0000-0000B2220000}"/>
    <cellStyle name="Comma 207" xfId="24535" xr:uid="{00000000-0005-0000-0000-0000B3220000}"/>
    <cellStyle name="Comma 208" xfId="24536" xr:uid="{00000000-0005-0000-0000-0000B4220000}"/>
    <cellStyle name="Comma 209" xfId="24537" xr:uid="{00000000-0005-0000-0000-0000B5220000}"/>
    <cellStyle name="Comma 21" xfId="2843" xr:uid="{00000000-0005-0000-0000-0000B6220000}"/>
    <cellStyle name="Comma 21 2" xfId="2844" xr:uid="{00000000-0005-0000-0000-0000B7220000}"/>
    <cellStyle name="Comma 21 2 2" xfId="24540" xr:uid="{00000000-0005-0000-0000-0000B8220000}"/>
    <cellStyle name="Comma 21 2 3" xfId="24541" xr:uid="{00000000-0005-0000-0000-0000B9220000}"/>
    <cellStyle name="Comma 21 2 4" xfId="24539" xr:uid="{00000000-0005-0000-0000-0000BA220000}"/>
    <cellStyle name="Comma 21 3" xfId="18532" xr:uid="{00000000-0005-0000-0000-0000BB220000}"/>
    <cellStyle name="Comma 21 3 2" xfId="24542" xr:uid="{00000000-0005-0000-0000-0000BC220000}"/>
    <cellStyle name="Comma 21 4" xfId="24538" xr:uid="{00000000-0005-0000-0000-0000BD220000}"/>
    <cellStyle name="Comma 210" xfId="24543" xr:uid="{00000000-0005-0000-0000-0000BE220000}"/>
    <cellStyle name="Comma 211" xfId="24544" xr:uid="{00000000-0005-0000-0000-0000BF220000}"/>
    <cellStyle name="Comma 212" xfId="24545" xr:uid="{00000000-0005-0000-0000-0000C0220000}"/>
    <cellStyle name="Comma 213" xfId="24546" xr:uid="{00000000-0005-0000-0000-0000C1220000}"/>
    <cellStyle name="Comma 214" xfId="24547" xr:uid="{00000000-0005-0000-0000-0000C2220000}"/>
    <cellStyle name="Comma 215" xfId="24548" xr:uid="{00000000-0005-0000-0000-0000C3220000}"/>
    <cellStyle name="Comma 215 2" xfId="24549" xr:uid="{00000000-0005-0000-0000-0000C4220000}"/>
    <cellStyle name="Comma 216" xfId="24550" xr:uid="{00000000-0005-0000-0000-0000C5220000}"/>
    <cellStyle name="Comma 216 2" xfId="24551" xr:uid="{00000000-0005-0000-0000-0000C6220000}"/>
    <cellStyle name="Comma 217" xfId="24552" xr:uid="{00000000-0005-0000-0000-0000C7220000}"/>
    <cellStyle name="Comma 218" xfId="24553" xr:uid="{00000000-0005-0000-0000-0000C8220000}"/>
    <cellStyle name="Comma 219" xfId="24554" xr:uid="{00000000-0005-0000-0000-0000C9220000}"/>
    <cellStyle name="Comma 22" xfId="2845" xr:uid="{00000000-0005-0000-0000-0000CA220000}"/>
    <cellStyle name="Comma 22 2" xfId="2846" xr:uid="{00000000-0005-0000-0000-0000CB220000}"/>
    <cellStyle name="Comma 22 2 2" xfId="18534" xr:uid="{00000000-0005-0000-0000-0000CC220000}"/>
    <cellStyle name="Comma 22 2 2 2" xfId="24558" xr:uid="{00000000-0005-0000-0000-0000CD220000}"/>
    <cellStyle name="Comma 22 2 2 3" xfId="24557" xr:uid="{00000000-0005-0000-0000-0000CE220000}"/>
    <cellStyle name="Comma 22 2 2 4" xfId="39330" xr:uid="{00000000-0005-0000-0000-0000CF220000}"/>
    <cellStyle name="Comma 22 2 3" xfId="24556" xr:uid="{00000000-0005-0000-0000-0000D0220000}"/>
    <cellStyle name="Comma 22 3" xfId="18535" xr:uid="{00000000-0005-0000-0000-0000D1220000}"/>
    <cellStyle name="Comma 22 3 2" xfId="24560" xr:uid="{00000000-0005-0000-0000-0000D2220000}"/>
    <cellStyle name="Comma 22 3 3" xfId="24561" xr:uid="{00000000-0005-0000-0000-0000D3220000}"/>
    <cellStyle name="Comma 22 3 4" xfId="24559" xr:uid="{00000000-0005-0000-0000-0000D4220000}"/>
    <cellStyle name="Comma 22 4" xfId="18533" xr:uid="{00000000-0005-0000-0000-0000D5220000}"/>
    <cellStyle name="Comma 22 4 2" xfId="24562" xr:uid="{00000000-0005-0000-0000-0000D6220000}"/>
    <cellStyle name="Comma 22 5" xfId="24563" xr:uid="{00000000-0005-0000-0000-0000D7220000}"/>
    <cellStyle name="Comma 22 6" xfId="24555" xr:uid="{00000000-0005-0000-0000-0000D8220000}"/>
    <cellStyle name="Comma 220" xfId="24564" xr:uid="{00000000-0005-0000-0000-0000D9220000}"/>
    <cellStyle name="Comma 221" xfId="24565" xr:uid="{00000000-0005-0000-0000-0000DA220000}"/>
    <cellStyle name="Comma 222" xfId="24566" xr:uid="{00000000-0005-0000-0000-0000DB220000}"/>
    <cellStyle name="Comma 223" xfId="24567" xr:uid="{00000000-0005-0000-0000-0000DC220000}"/>
    <cellStyle name="Comma 224" xfId="24568" xr:uid="{00000000-0005-0000-0000-0000DD220000}"/>
    <cellStyle name="Comma 225" xfId="24569" xr:uid="{00000000-0005-0000-0000-0000DE220000}"/>
    <cellStyle name="Comma 226" xfId="24570" xr:uid="{00000000-0005-0000-0000-0000DF220000}"/>
    <cellStyle name="Comma 227" xfId="24571" xr:uid="{00000000-0005-0000-0000-0000E0220000}"/>
    <cellStyle name="Comma 228" xfId="24572" xr:uid="{00000000-0005-0000-0000-0000E1220000}"/>
    <cellStyle name="Comma 229" xfId="24573" xr:uid="{00000000-0005-0000-0000-0000E2220000}"/>
    <cellStyle name="Comma 23" xfId="2847" xr:uid="{00000000-0005-0000-0000-0000E3220000}"/>
    <cellStyle name="Comma 23 2" xfId="2848" xr:uid="{00000000-0005-0000-0000-0000E4220000}"/>
    <cellStyle name="Comma 23 2 2" xfId="24575" xr:uid="{00000000-0005-0000-0000-0000E5220000}"/>
    <cellStyle name="Comma 23 3" xfId="18536" xr:uid="{00000000-0005-0000-0000-0000E6220000}"/>
    <cellStyle name="Comma 23 3 2" xfId="24576" xr:uid="{00000000-0005-0000-0000-0000E7220000}"/>
    <cellStyle name="Comma 23 4" xfId="24577" xr:uid="{00000000-0005-0000-0000-0000E8220000}"/>
    <cellStyle name="Comma 23 5" xfId="24578" xr:uid="{00000000-0005-0000-0000-0000E9220000}"/>
    <cellStyle name="Comma 23 6" xfId="24579" xr:uid="{00000000-0005-0000-0000-0000EA220000}"/>
    <cellStyle name="Comma 23 7" xfId="24580" xr:uid="{00000000-0005-0000-0000-0000EB220000}"/>
    <cellStyle name="Comma 23 8" xfId="24581" xr:uid="{00000000-0005-0000-0000-0000EC220000}"/>
    <cellStyle name="Comma 23 9" xfId="24574" xr:uid="{00000000-0005-0000-0000-0000ED220000}"/>
    <cellStyle name="Comma 230" xfId="24582" xr:uid="{00000000-0005-0000-0000-0000EE220000}"/>
    <cellStyle name="Comma 231" xfId="24583" xr:uid="{00000000-0005-0000-0000-0000EF220000}"/>
    <cellStyle name="Comma 232" xfId="24584" xr:uid="{00000000-0005-0000-0000-0000F0220000}"/>
    <cellStyle name="Comma 233" xfId="24585" xr:uid="{00000000-0005-0000-0000-0000F1220000}"/>
    <cellStyle name="Comma 234" xfId="24586" xr:uid="{00000000-0005-0000-0000-0000F2220000}"/>
    <cellStyle name="Comma 235" xfId="24587" xr:uid="{00000000-0005-0000-0000-0000F3220000}"/>
    <cellStyle name="Comma 236" xfId="24588" xr:uid="{00000000-0005-0000-0000-0000F4220000}"/>
    <cellStyle name="Comma 237" xfId="24589" xr:uid="{00000000-0005-0000-0000-0000F5220000}"/>
    <cellStyle name="Comma 238" xfId="24590" xr:uid="{00000000-0005-0000-0000-0000F6220000}"/>
    <cellStyle name="Comma 239" xfId="24591" xr:uid="{00000000-0005-0000-0000-0000F7220000}"/>
    <cellStyle name="Comma 24" xfId="2849" xr:uid="{00000000-0005-0000-0000-0000F8220000}"/>
    <cellStyle name="Comma 24 10" xfId="39331" xr:uid="{00000000-0005-0000-0000-0000F9220000}"/>
    <cellStyle name="Comma 24 2" xfId="2850" xr:uid="{00000000-0005-0000-0000-0000FA220000}"/>
    <cellStyle name="Comma 24 2 2" xfId="24594" xr:uid="{00000000-0005-0000-0000-0000FB220000}"/>
    <cellStyle name="Comma 24 2 3" xfId="24593" xr:uid="{00000000-0005-0000-0000-0000FC220000}"/>
    <cellStyle name="Comma 24 2 4" xfId="39332" xr:uid="{00000000-0005-0000-0000-0000FD220000}"/>
    <cellStyle name="Comma 24 3" xfId="18537" xr:uid="{00000000-0005-0000-0000-0000FE220000}"/>
    <cellStyle name="Comma 24 3 2" xfId="24596" xr:uid="{00000000-0005-0000-0000-0000FF220000}"/>
    <cellStyle name="Comma 24 3 2 2" xfId="39333" xr:uid="{00000000-0005-0000-0000-000000230000}"/>
    <cellStyle name="Comma 24 3 3" xfId="24597" xr:uid="{00000000-0005-0000-0000-000001230000}"/>
    <cellStyle name="Comma 24 3 4" xfId="24598" xr:uid="{00000000-0005-0000-0000-000002230000}"/>
    <cellStyle name="Comma 24 3 5" xfId="24599" xr:uid="{00000000-0005-0000-0000-000003230000}"/>
    <cellStyle name="Comma 24 3 6" xfId="24595" xr:uid="{00000000-0005-0000-0000-000004230000}"/>
    <cellStyle name="Comma 24 4" xfId="24600" xr:uid="{00000000-0005-0000-0000-000005230000}"/>
    <cellStyle name="Comma 24 5" xfId="24601" xr:uid="{00000000-0005-0000-0000-000006230000}"/>
    <cellStyle name="Comma 24 6" xfId="24602" xr:uid="{00000000-0005-0000-0000-000007230000}"/>
    <cellStyle name="Comma 24 7" xfId="24603" xr:uid="{00000000-0005-0000-0000-000008230000}"/>
    <cellStyle name="Comma 24 8" xfId="24604" xr:uid="{00000000-0005-0000-0000-000009230000}"/>
    <cellStyle name="Comma 24 9" xfId="24592" xr:uid="{00000000-0005-0000-0000-00000A230000}"/>
    <cellStyle name="Comma 240" xfId="24605" xr:uid="{00000000-0005-0000-0000-00000B230000}"/>
    <cellStyle name="Comma 241" xfId="24606" xr:uid="{00000000-0005-0000-0000-00000C230000}"/>
    <cellStyle name="Comma 242" xfId="24607" xr:uid="{00000000-0005-0000-0000-00000D230000}"/>
    <cellStyle name="Comma 243" xfId="24608" xr:uid="{00000000-0005-0000-0000-00000E230000}"/>
    <cellStyle name="Comma 244" xfId="24609" xr:uid="{00000000-0005-0000-0000-00000F230000}"/>
    <cellStyle name="Comma 245" xfId="24610" xr:uid="{00000000-0005-0000-0000-000010230000}"/>
    <cellStyle name="Comma 246" xfId="24611" xr:uid="{00000000-0005-0000-0000-000011230000}"/>
    <cellStyle name="Comma 247" xfId="24612" xr:uid="{00000000-0005-0000-0000-000012230000}"/>
    <cellStyle name="Comma 248" xfId="24613" xr:uid="{00000000-0005-0000-0000-000013230000}"/>
    <cellStyle name="Comma 248 2" xfId="24614" xr:uid="{00000000-0005-0000-0000-000014230000}"/>
    <cellStyle name="Comma 248 3" xfId="24615" xr:uid="{00000000-0005-0000-0000-000015230000}"/>
    <cellStyle name="Comma 248 4" xfId="39334" xr:uid="{00000000-0005-0000-0000-000016230000}"/>
    <cellStyle name="Comma 249" xfId="24616" xr:uid="{00000000-0005-0000-0000-000017230000}"/>
    <cellStyle name="Comma 249 2" xfId="24617" xr:uid="{00000000-0005-0000-0000-000018230000}"/>
    <cellStyle name="Comma 249 3" xfId="39335" xr:uid="{00000000-0005-0000-0000-000019230000}"/>
    <cellStyle name="Comma 25" xfId="2851" xr:uid="{00000000-0005-0000-0000-00001A230000}"/>
    <cellStyle name="Comma 25 2" xfId="2852" xr:uid="{00000000-0005-0000-0000-00001B230000}"/>
    <cellStyle name="Comma 25 2 2" xfId="24619" xr:uid="{00000000-0005-0000-0000-00001C230000}"/>
    <cellStyle name="Comma 25 3" xfId="18538" xr:uid="{00000000-0005-0000-0000-00001D230000}"/>
    <cellStyle name="Comma 25 3 2" xfId="24620" xr:uid="{00000000-0005-0000-0000-00001E230000}"/>
    <cellStyle name="Comma 25 4" xfId="24621" xr:uid="{00000000-0005-0000-0000-00001F230000}"/>
    <cellStyle name="Comma 25 5" xfId="24622" xr:uid="{00000000-0005-0000-0000-000020230000}"/>
    <cellStyle name="Comma 25 6" xfId="24623" xr:uid="{00000000-0005-0000-0000-000021230000}"/>
    <cellStyle name="Comma 25 7" xfId="24624" xr:uid="{00000000-0005-0000-0000-000022230000}"/>
    <cellStyle name="Comma 25 8" xfId="24625" xr:uid="{00000000-0005-0000-0000-000023230000}"/>
    <cellStyle name="Comma 25 9" xfId="24618" xr:uid="{00000000-0005-0000-0000-000024230000}"/>
    <cellStyle name="Comma 250" xfId="24626" xr:uid="{00000000-0005-0000-0000-000025230000}"/>
    <cellStyle name="Comma 251" xfId="24627" xr:uid="{00000000-0005-0000-0000-000026230000}"/>
    <cellStyle name="Comma 252" xfId="24628" xr:uid="{00000000-0005-0000-0000-000027230000}"/>
    <cellStyle name="Comma 253" xfId="24629" xr:uid="{00000000-0005-0000-0000-000028230000}"/>
    <cellStyle name="Comma 254" xfId="24630" xr:uid="{00000000-0005-0000-0000-000029230000}"/>
    <cellStyle name="Comma 255" xfId="24631" xr:uid="{00000000-0005-0000-0000-00002A230000}"/>
    <cellStyle name="Comma 256" xfId="24632" xr:uid="{00000000-0005-0000-0000-00002B230000}"/>
    <cellStyle name="Comma 257" xfId="24633" xr:uid="{00000000-0005-0000-0000-00002C230000}"/>
    <cellStyle name="Comma 258" xfId="24634" xr:uid="{00000000-0005-0000-0000-00002D230000}"/>
    <cellStyle name="Comma 259" xfId="38812" xr:uid="{00000000-0005-0000-0000-00002E230000}"/>
    <cellStyle name="Comma 26" xfId="2853" xr:uid="{00000000-0005-0000-0000-00002F230000}"/>
    <cellStyle name="Comma 26 2" xfId="2854" xr:uid="{00000000-0005-0000-0000-000030230000}"/>
    <cellStyle name="Comma 26 3" xfId="18539" xr:uid="{00000000-0005-0000-0000-000031230000}"/>
    <cellStyle name="Comma 26 4" xfId="24635" xr:uid="{00000000-0005-0000-0000-000032230000}"/>
    <cellStyle name="Comma 26 5" xfId="39336" xr:uid="{00000000-0005-0000-0000-000033230000}"/>
    <cellStyle name="Comma 260" xfId="38842" xr:uid="{00000000-0005-0000-0000-000034230000}"/>
    <cellStyle name="Comma 261" xfId="38854" xr:uid="{00000000-0005-0000-0000-000035230000}"/>
    <cellStyle name="Comma 262" xfId="19630" xr:uid="{00000000-0005-0000-0000-000036230000}"/>
    <cellStyle name="Comma 263" xfId="38890" xr:uid="{00000000-0005-0000-0000-000037230000}"/>
    <cellStyle name="Comma 264" xfId="38992" xr:uid="{00000000-0005-0000-0000-000038230000}"/>
    <cellStyle name="Comma 265" xfId="39275" xr:uid="{00000000-0005-0000-0000-000039230000}"/>
    <cellStyle name="Comma 266" xfId="39911" xr:uid="{00000000-0005-0000-0000-00003A230000}"/>
    <cellStyle name="Comma 267" xfId="40470" xr:uid="{00000000-0005-0000-0000-00003B230000}"/>
    <cellStyle name="Comma 268" xfId="40474" xr:uid="{00000000-0005-0000-0000-00003C230000}"/>
    <cellStyle name="Comma 269" xfId="40489" xr:uid="{00000000-0005-0000-0000-00003D230000}"/>
    <cellStyle name="Comma 27" xfId="2855" xr:uid="{00000000-0005-0000-0000-00003E230000}"/>
    <cellStyle name="Comma 27 2" xfId="2856" xr:uid="{00000000-0005-0000-0000-00003F230000}"/>
    <cellStyle name="Comma 27 2 2" xfId="39339" xr:uid="{00000000-0005-0000-0000-000040230000}"/>
    <cellStyle name="Comma 27 2 3" xfId="39340" xr:uid="{00000000-0005-0000-0000-000041230000}"/>
    <cellStyle name="Comma 27 2 4" xfId="39338" xr:uid="{00000000-0005-0000-0000-000042230000}"/>
    <cellStyle name="Comma 27 3" xfId="18540" xr:uid="{00000000-0005-0000-0000-000043230000}"/>
    <cellStyle name="Comma 27 3 2" xfId="39341" xr:uid="{00000000-0005-0000-0000-000044230000}"/>
    <cellStyle name="Comma 27 4" xfId="24636" xr:uid="{00000000-0005-0000-0000-000045230000}"/>
    <cellStyle name="Comma 27 5" xfId="39337" xr:uid="{00000000-0005-0000-0000-000046230000}"/>
    <cellStyle name="Comma 270" xfId="38883" xr:uid="{00000000-0005-0000-0000-000047230000}"/>
    <cellStyle name="Comma 272" xfId="38884" xr:uid="{00000000-0005-0000-0000-000048230000}"/>
    <cellStyle name="Comma 274" xfId="38885" xr:uid="{00000000-0005-0000-0000-000049230000}"/>
    <cellStyle name="Comma 276" xfId="2857" xr:uid="{00000000-0005-0000-0000-00004A230000}"/>
    <cellStyle name="Comma 276 2" xfId="40499" xr:uid="{00000000-0005-0000-0000-00004B230000}"/>
    <cellStyle name="Comma 28" xfId="2858" xr:uid="{00000000-0005-0000-0000-00004C230000}"/>
    <cellStyle name="Comma 28 2" xfId="2859" xr:uid="{00000000-0005-0000-0000-00004D230000}"/>
    <cellStyle name="Comma 28 3" xfId="2860" xr:uid="{00000000-0005-0000-0000-00004E230000}"/>
    <cellStyle name="Comma 28 4" xfId="24637" xr:uid="{00000000-0005-0000-0000-00004F230000}"/>
    <cellStyle name="Comma 28 5" xfId="39342" xr:uid="{00000000-0005-0000-0000-000050230000}"/>
    <cellStyle name="Comma 29" xfId="2861" xr:uid="{00000000-0005-0000-0000-000051230000}"/>
    <cellStyle name="Comma 29 2" xfId="2862" xr:uid="{00000000-0005-0000-0000-000052230000}"/>
    <cellStyle name="Comma 29 3" xfId="18541" xr:uid="{00000000-0005-0000-0000-000053230000}"/>
    <cellStyle name="Comma 29 4" xfId="24638" xr:uid="{00000000-0005-0000-0000-000054230000}"/>
    <cellStyle name="Comma 29 5" xfId="39343" xr:uid="{00000000-0005-0000-0000-000055230000}"/>
    <cellStyle name="Comma 3" xfId="2863" xr:uid="{00000000-0005-0000-0000-000056230000}"/>
    <cellStyle name="Comma 3 10" xfId="2864" xr:uid="{00000000-0005-0000-0000-000057230000}"/>
    <cellStyle name="Comma 3 10 2" xfId="2865" xr:uid="{00000000-0005-0000-0000-000058230000}"/>
    <cellStyle name="Comma 3 10 2 2" xfId="24641" xr:uid="{00000000-0005-0000-0000-000059230000}"/>
    <cellStyle name="Comma 3 10 3" xfId="2866" xr:uid="{00000000-0005-0000-0000-00005A230000}"/>
    <cellStyle name="Comma 3 10 4" xfId="24640" xr:uid="{00000000-0005-0000-0000-00005B230000}"/>
    <cellStyle name="Comma 3 11" xfId="2867" xr:uid="{00000000-0005-0000-0000-00005C230000}"/>
    <cellStyle name="Comma 3 11 2" xfId="2868" xr:uid="{00000000-0005-0000-0000-00005D230000}"/>
    <cellStyle name="Comma 3 11 2 2" xfId="24643" xr:uid="{00000000-0005-0000-0000-00005E230000}"/>
    <cellStyle name="Comma 3 11 3" xfId="2869" xr:uid="{00000000-0005-0000-0000-00005F230000}"/>
    <cellStyle name="Comma 3 11 4" xfId="24642" xr:uid="{00000000-0005-0000-0000-000060230000}"/>
    <cellStyle name="Comma 3 12" xfId="2870" xr:uid="{00000000-0005-0000-0000-000061230000}"/>
    <cellStyle name="Comma 3 12 2" xfId="24645" xr:uid="{00000000-0005-0000-0000-000062230000}"/>
    <cellStyle name="Comma 3 12 3" xfId="24644" xr:uid="{00000000-0005-0000-0000-000063230000}"/>
    <cellStyle name="Comma 3 13" xfId="2871" xr:uid="{00000000-0005-0000-0000-000064230000}"/>
    <cellStyle name="Comma 3 13 2" xfId="24647" xr:uid="{00000000-0005-0000-0000-000065230000}"/>
    <cellStyle name="Comma 3 13 3" xfId="24646" xr:uid="{00000000-0005-0000-0000-000066230000}"/>
    <cellStyle name="Comma 3 14" xfId="18542" xr:uid="{00000000-0005-0000-0000-000067230000}"/>
    <cellStyle name="Comma 3 14 2" xfId="24649" xr:uid="{00000000-0005-0000-0000-000068230000}"/>
    <cellStyle name="Comma 3 14 3" xfId="24648" xr:uid="{00000000-0005-0000-0000-000069230000}"/>
    <cellStyle name="Comma 3 15" xfId="18543" xr:uid="{00000000-0005-0000-0000-00006A230000}"/>
    <cellStyle name="Comma 3 15 2" xfId="24651" xr:uid="{00000000-0005-0000-0000-00006B230000}"/>
    <cellStyle name="Comma 3 15 3" xfId="24650" xr:uid="{00000000-0005-0000-0000-00006C230000}"/>
    <cellStyle name="Comma 3 16" xfId="18544" xr:uid="{00000000-0005-0000-0000-00006D230000}"/>
    <cellStyle name="Comma 3 16 2" xfId="24653" xr:uid="{00000000-0005-0000-0000-00006E230000}"/>
    <cellStyle name="Comma 3 16 3" xfId="24652" xr:uid="{00000000-0005-0000-0000-00006F230000}"/>
    <cellStyle name="Comma 3 17" xfId="18545" xr:uid="{00000000-0005-0000-0000-000070230000}"/>
    <cellStyle name="Comma 3 17 2" xfId="24655" xr:uid="{00000000-0005-0000-0000-000071230000}"/>
    <cellStyle name="Comma 3 17 3" xfId="24654" xr:uid="{00000000-0005-0000-0000-000072230000}"/>
    <cellStyle name="Comma 3 18" xfId="18546" xr:uid="{00000000-0005-0000-0000-000073230000}"/>
    <cellStyle name="Comma 3 18 2" xfId="24657" xr:uid="{00000000-0005-0000-0000-000074230000}"/>
    <cellStyle name="Comma 3 18 3" xfId="24656" xr:uid="{00000000-0005-0000-0000-000075230000}"/>
    <cellStyle name="Comma 3 19" xfId="18547" xr:uid="{00000000-0005-0000-0000-000076230000}"/>
    <cellStyle name="Comma 3 19 2" xfId="24659" xr:uid="{00000000-0005-0000-0000-000077230000}"/>
    <cellStyle name="Comma 3 19 3" xfId="24658" xr:uid="{00000000-0005-0000-0000-000078230000}"/>
    <cellStyle name="Comma 3 2" xfId="2872" xr:uid="{00000000-0005-0000-0000-000079230000}"/>
    <cellStyle name="Comma 3 2 10" xfId="2873" xr:uid="{00000000-0005-0000-0000-00007A230000}"/>
    <cellStyle name="Comma 3 2 10 2" xfId="24662" xr:uid="{00000000-0005-0000-0000-00007B230000}"/>
    <cellStyle name="Comma 3 2 10 3" xfId="24661" xr:uid="{00000000-0005-0000-0000-00007C230000}"/>
    <cellStyle name="Comma 3 2 11" xfId="2874" xr:uid="{00000000-0005-0000-0000-00007D230000}"/>
    <cellStyle name="Comma 3 2 11 2" xfId="24664" xr:uid="{00000000-0005-0000-0000-00007E230000}"/>
    <cellStyle name="Comma 3 2 11 3" xfId="24663" xr:uid="{00000000-0005-0000-0000-00007F230000}"/>
    <cellStyle name="Comma 3 2 12" xfId="18548" xr:uid="{00000000-0005-0000-0000-000080230000}"/>
    <cellStyle name="Comma 3 2 12 2" xfId="24666" xr:uid="{00000000-0005-0000-0000-000081230000}"/>
    <cellStyle name="Comma 3 2 12 3" xfId="24665" xr:uid="{00000000-0005-0000-0000-000082230000}"/>
    <cellStyle name="Comma 3 2 13" xfId="18549" xr:uid="{00000000-0005-0000-0000-000083230000}"/>
    <cellStyle name="Comma 3 2 13 2" xfId="24668" xr:uid="{00000000-0005-0000-0000-000084230000}"/>
    <cellStyle name="Comma 3 2 13 3" xfId="24667" xr:uid="{00000000-0005-0000-0000-000085230000}"/>
    <cellStyle name="Comma 3 2 14" xfId="24669" xr:uid="{00000000-0005-0000-0000-000086230000}"/>
    <cellStyle name="Comma 3 2 14 2" xfId="39346" xr:uid="{00000000-0005-0000-0000-000087230000}"/>
    <cellStyle name="Comma 3 2 15" xfId="24660" xr:uid="{00000000-0005-0000-0000-000088230000}"/>
    <cellStyle name="Comma 3 2 16" xfId="39345" xr:uid="{00000000-0005-0000-0000-000089230000}"/>
    <cellStyle name="Comma 3 2 2" xfId="2875" xr:uid="{00000000-0005-0000-0000-00008A230000}"/>
    <cellStyle name="Comma 3 2 2 10" xfId="24670" xr:uid="{00000000-0005-0000-0000-00008B230000}"/>
    <cellStyle name="Comma 3 2 2 11" xfId="39347" xr:uid="{00000000-0005-0000-0000-00008C230000}"/>
    <cellStyle name="Comma 3 2 2 2" xfId="2876" xr:uid="{00000000-0005-0000-0000-00008D230000}"/>
    <cellStyle name="Comma 3 2 2 2 2" xfId="2877" xr:uid="{00000000-0005-0000-0000-00008E230000}"/>
    <cellStyle name="Comma 3 2 2 2 3" xfId="2878" xr:uid="{00000000-0005-0000-0000-00008F230000}"/>
    <cellStyle name="Comma 3 2 2 2 4" xfId="39348" xr:uid="{00000000-0005-0000-0000-000090230000}"/>
    <cellStyle name="Comma 3 2 2 3" xfId="2879" xr:uid="{00000000-0005-0000-0000-000091230000}"/>
    <cellStyle name="Comma 3 2 2 3 2" xfId="2880" xr:uid="{00000000-0005-0000-0000-000092230000}"/>
    <cellStyle name="Comma 3 2 2 3 3" xfId="2881" xr:uid="{00000000-0005-0000-0000-000093230000}"/>
    <cellStyle name="Comma 3 2 2 4" xfId="2882" xr:uid="{00000000-0005-0000-0000-000094230000}"/>
    <cellStyle name="Comma 3 2 2 4 2" xfId="2883" xr:uid="{00000000-0005-0000-0000-000095230000}"/>
    <cellStyle name="Comma 3 2 2 4 3" xfId="2884" xr:uid="{00000000-0005-0000-0000-000096230000}"/>
    <cellStyle name="Comma 3 2 2 5" xfId="2885" xr:uid="{00000000-0005-0000-0000-000097230000}"/>
    <cellStyle name="Comma 3 2 2 5 2" xfId="2886" xr:uid="{00000000-0005-0000-0000-000098230000}"/>
    <cellStyle name="Comma 3 2 2 5 3" xfId="2887" xr:uid="{00000000-0005-0000-0000-000099230000}"/>
    <cellStyle name="Comma 3 2 2 6" xfId="2888" xr:uid="{00000000-0005-0000-0000-00009A230000}"/>
    <cellStyle name="Comma 3 2 2 6 2" xfId="2889" xr:uid="{00000000-0005-0000-0000-00009B230000}"/>
    <cellStyle name="Comma 3 2 2 6 3" xfId="2890" xr:uid="{00000000-0005-0000-0000-00009C230000}"/>
    <cellStyle name="Comma 3 2 2 7" xfId="2891" xr:uid="{00000000-0005-0000-0000-00009D230000}"/>
    <cellStyle name="Comma 3 2 2 8" xfId="2892" xr:uid="{00000000-0005-0000-0000-00009E230000}"/>
    <cellStyle name="Comma 3 2 2 9" xfId="18550" xr:uid="{00000000-0005-0000-0000-00009F230000}"/>
    <cellStyle name="Comma 3 2 3" xfId="2893" xr:uid="{00000000-0005-0000-0000-0000A0230000}"/>
    <cellStyle name="Comma 3 2 3 10" xfId="39349" xr:uid="{00000000-0005-0000-0000-0000A1230000}"/>
    <cellStyle name="Comma 3 2 3 2" xfId="2894" xr:uid="{00000000-0005-0000-0000-0000A2230000}"/>
    <cellStyle name="Comma 3 2 3 2 2" xfId="2895" xr:uid="{00000000-0005-0000-0000-0000A3230000}"/>
    <cellStyle name="Comma 3 2 3 2 3" xfId="2896" xr:uid="{00000000-0005-0000-0000-0000A4230000}"/>
    <cellStyle name="Comma 3 2 3 2 4" xfId="24672" xr:uid="{00000000-0005-0000-0000-0000A5230000}"/>
    <cellStyle name="Comma 3 2 3 2 5" xfId="39350" xr:uid="{00000000-0005-0000-0000-0000A6230000}"/>
    <cellStyle name="Comma 3 2 3 3" xfId="2897" xr:uid="{00000000-0005-0000-0000-0000A7230000}"/>
    <cellStyle name="Comma 3 2 3 3 2" xfId="2898" xr:uid="{00000000-0005-0000-0000-0000A8230000}"/>
    <cellStyle name="Comma 3 2 3 3 3" xfId="2899" xr:uid="{00000000-0005-0000-0000-0000A9230000}"/>
    <cellStyle name="Comma 3 2 3 4" xfId="2900" xr:uid="{00000000-0005-0000-0000-0000AA230000}"/>
    <cellStyle name="Comma 3 2 3 4 2" xfId="2901" xr:uid="{00000000-0005-0000-0000-0000AB230000}"/>
    <cellStyle name="Comma 3 2 3 4 3" xfId="2902" xr:uid="{00000000-0005-0000-0000-0000AC230000}"/>
    <cellStyle name="Comma 3 2 3 5" xfId="2903" xr:uid="{00000000-0005-0000-0000-0000AD230000}"/>
    <cellStyle name="Comma 3 2 3 5 2" xfId="2904" xr:uid="{00000000-0005-0000-0000-0000AE230000}"/>
    <cellStyle name="Comma 3 2 3 5 3" xfId="2905" xr:uid="{00000000-0005-0000-0000-0000AF230000}"/>
    <cellStyle name="Comma 3 2 3 6" xfId="2906" xr:uid="{00000000-0005-0000-0000-0000B0230000}"/>
    <cellStyle name="Comma 3 2 3 6 2" xfId="2907" xr:uid="{00000000-0005-0000-0000-0000B1230000}"/>
    <cellStyle name="Comma 3 2 3 6 3" xfId="2908" xr:uid="{00000000-0005-0000-0000-0000B2230000}"/>
    <cellStyle name="Comma 3 2 3 7" xfId="2909" xr:uid="{00000000-0005-0000-0000-0000B3230000}"/>
    <cellStyle name="Comma 3 2 3 8" xfId="2910" xr:uid="{00000000-0005-0000-0000-0000B4230000}"/>
    <cellStyle name="Comma 3 2 3 9" xfId="24671" xr:uid="{00000000-0005-0000-0000-0000B5230000}"/>
    <cellStyle name="Comma 3 2 4" xfId="2911" xr:uid="{00000000-0005-0000-0000-0000B6230000}"/>
    <cellStyle name="Comma 3 2 4 10" xfId="39351" xr:uid="{00000000-0005-0000-0000-0000B7230000}"/>
    <cellStyle name="Comma 3 2 4 2" xfId="2912" xr:uid="{00000000-0005-0000-0000-0000B8230000}"/>
    <cellStyle name="Comma 3 2 4 2 2" xfId="2913" xr:uid="{00000000-0005-0000-0000-0000B9230000}"/>
    <cellStyle name="Comma 3 2 4 2 3" xfId="2914" xr:uid="{00000000-0005-0000-0000-0000BA230000}"/>
    <cellStyle name="Comma 3 2 4 2 4" xfId="24674" xr:uid="{00000000-0005-0000-0000-0000BB230000}"/>
    <cellStyle name="Comma 3 2 4 3" xfId="2915" xr:uid="{00000000-0005-0000-0000-0000BC230000}"/>
    <cellStyle name="Comma 3 2 4 3 2" xfId="2916" xr:uid="{00000000-0005-0000-0000-0000BD230000}"/>
    <cellStyle name="Comma 3 2 4 3 3" xfId="2917" xr:uid="{00000000-0005-0000-0000-0000BE230000}"/>
    <cellStyle name="Comma 3 2 4 4" xfId="2918" xr:uid="{00000000-0005-0000-0000-0000BF230000}"/>
    <cellStyle name="Comma 3 2 4 4 2" xfId="2919" xr:uid="{00000000-0005-0000-0000-0000C0230000}"/>
    <cellStyle name="Comma 3 2 4 4 3" xfId="2920" xr:uid="{00000000-0005-0000-0000-0000C1230000}"/>
    <cellStyle name="Comma 3 2 4 5" xfId="2921" xr:uid="{00000000-0005-0000-0000-0000C2230000}"/>
    <cellStyle name="Comma 3 2 4 5 2" xfId="2922" xr:uid="{00000000-0005-0000-0000-0000C3230000}"/>
    <cellStyle name="Comma 3 2 4 5 3" xfId="2923" xr:uid="{00000000-0005-0000-0000-0000C4230000}"/>
    <cellStyle name="Comma 3 2 4 6" xfId="2924" xr:uid="{00000000-0005-0000-0000-0000C5230000}"/>
    <cellStyle name="Comma 3 2 4 6 2" xfId="2925" xr:uid="{00000000-0005-0000-0000-0000C6230000}"/>
    <cellStyle name="Comma 3 2 4 6 3" xfId="2926" xr:uid="{00000000-0005-0000-0000-0000C7230000}"/>
    <cellStyle name="Comma 3 2 4 7" xfId="2927" xr:uid="{00000000-0005-0000-0000-0000C8230000}"/>
    <cellStyle name="Comma 3 2 4 8" xfId="2928" xr:uid="{00000000-0005-0000-0000-0000C9230000}"/>
    <cellStyle name="Comma 3 2 4 9" xfId="24673" xr:uid="{00000000-0005-0000-0000-0000CA230000}"/>
    <cellStyle name="Comma 3 2 5" xfId="2929" xr:uid="{00000000-0005-0000-0000-0000CB230000}"/>
    <cellStyle name="Comma 3 2 5 2" xfId="2930" xr:uid="{00000000-0005-0000-0000-0000CC230000}"/>
    <cellStyle name="Comma 3 2 5 2 2" xfId="24676" xr:uid="{00000000-0005-0000-0000-0000CD230000}"/>
    <cellStyle name="Comma 3 2 5 3" xfId="2931" xr:uid="{00000000-0005-0000-0000-0000CE230000}"/>
    <cellStyle name="Comma 3 2 5 4" xfId="24675" xr:uid="{00000000-0005-0000-0000-0000CF230000}"/>
    <cellStyle name="Comma 3 2 6" xfId="2932" xr:uid="{00000000-0005-0000-0000-0000D0230000}"/>
    <cellStyle name="Comma 3 2 6 2" xfId="2933" xr:uid="{00000000-0005-0000-0000-0000D1230000}"/>
    <cellStyle name="Comma 3 2 6 2 2" xfId="24678" xr:uid="{00000000-0005-0000-0000-0000D2230000}"/>
    <cellStyle name="Comma 3 2 6 3" xfId="2934" xr:uid="{00000000-0005-0000-0000-0000D3230000}"/>
    <cellStyle name="Comma 3 2 6 4" xfId="24677" xr:uid="{00000000-0005-0000-0000-0000D4230000}"/>
    <cellStyle name="Comma 3 2 7" xfId="2935" xr:uid="{00000000-0005-0000-0000-0000D5230000}"/>
    <cellStyle name="Comma 3 2 7 2" xfId="2936" xr:uid="{00000000-0005-0000-0000-0000D6230000}"/>
    <cellStyle name="Comma 3 2 7 2 2" xfId="24680" xr:uid="{00000000-0005-0000-0000-0000D7230000}"/>
    <cellStyle name="Comma 3 2 7 3" xfId="2937" xr:uid="{00000000-0005-0000-0000-0000D8230000}"/>
    <cellStyle name="Comma 3 2 7 4" xfId="24679" xr:uid="{00000000-0005-0000-0000-0000D9230000}"/>
    <cellStyle name="Comma 3 2 8" xfId="2938" xr:uid="{00000000-0005-0000-0000-0000DA230000}"/>
    <cellStyle name="Comma 3 2 8 2" xfId="2939" xr:uid="{00000000-0005-0000-0000-0000DB230000}"/>
    <cellStyle name="Comma 3 2 8 2 2" xfId="24682" xr:uid="{00000000-0005-0000-0000-0000DC230000}"/>
    <cellStyle name="Comma 3 2 8 3" xfId="2940" xr:uid="{00000000-0005-0000-0000-0000DD230000}"/>
    <cellStyle name="Comma 3 2 8 4" xfId="24681" xr:uid="{00000000-0005-0000-0000-0000DE230000}"/>
    <cellStyle name="Comma 3 2 9" xfId="2941" xr:uid="{00000000-0005-0000-0000-0000DF230000}"/>
    <cellStyle name="Comma 3 2 9 2" xfId="2942" xr:uid="{00000000-0005-0000-0000-0000E0230000}"/>
    <cellStyle name="Comma 3 2 9 2 2" xfId="24684" xr:uid="{00000000-0005-0000-0000-0000E1230000}"/>
    <cellStyle name="Comma 3 2 9 3" xfId="2943" xr:uid="{00000000-0005-0000-0000-0000E2230000}"/>
    <cellStyle name="Comma 3 2 9 4" xfId="24683" xr:uid="{00000000-0005-0000-0000-0000E3230000}"/>
    <cellStyle name="Comma 3 20" xfId="18551" xr:uid="{00000000-0005-0000-0000-0000E4230000}"/>
    <cellStyle name="Comma 3 20 2" xfId="24686" xr:uid="{00000000-0005-0000-0000-0000E5230000}"/>
    <cellStyle name="Comma 3 20 3" xfId="24685" xr:uid="{00000000-0005-0000-0000-0000E6230000}"/>
    <cellStyle name="Comma 3 21" xfId="18552" xr:uid="{00000000-0005-0000-0000-0000E7230000}"/>
    <cellStyle name="Comma 3 21 2" xfId="24688" xr:uid="{00000000-0005-0000-0000-0000E8230000}"/>
    <cellStyle name="Comma 3 21 3" xfId="24687" xr:uid="{00000000-0005-0000-0000-0000E9230000}"/>
    <cellStyle name="Comma 3 22" xfId="18553" xr:uid="{00000000-0005-0000-0000-0000EA230000}"/>
    <cellStyle name="Comma 3 22 2" xfId="24690" xr:uid="{00000000-0005-0000-0000-0000EB230000}"/>
    <cellStyle name="Comma 3 22 3" xfId="24689" xr:uid="{00000000-0005-0000-0000-0000EC230000}"/>
    <cellStyle name="Comma 3 23" xfId="18554" xr:uid="{00000000-0005-0000-0000-0000ED230000}"/>
    <cellStyle name="Comma 3 23 2" xfId="24692" xr:uid="{00000000-0005-0000-0000-0000EE230000}"/>
    <cellStyle name="Comma 3 23 3" xfId="24691" xr:uid="{00000000-0005-0000-0000-0000EF230000}"/>
    <cellStyle name="Comma 3 24" xfId="18555" xr:uid="{00000000-0005-0000-0000-0000F0230000}"/>
    <cellStyle name="Comma 3 24 2" xfId="24694" xr:uid="{00000000-0005-0000-0000-0000F1230000}"/>
    <cellStyle name="Comma 3 24 3" xfId="24693" xr:uid="{00000000-0005-0000-0000-0000F2230000}"/>
    <cellStyle name="Comma 3 25" xfId="18556" xr:uid="{00000000-0005-0000-0000-0000F3230000}"/>
    <cellStyle name="Comma 3 25 2" xfId="24696" xr:uid="{00000000-0005-0000-0000-0000F4230000}"/>
    <cellStyle name="Comma 3 25 3" xfId="24695" xr:uid="{00000000-0005-0000-0000-0000F5230000}"/>
    <cellStyle name="Comma 3 26" xfId="18557" xr:uid="{00000000-0005-0000-0000-0000F6230000}"/>
    <cellStyle name="Comma 3 26 2" xfId="24698" xr:uid="{00000000-0005-0000-0000-0000F7230000}"/>
    <cellStyle name="Comma 3 26 3" xfId="24697" xr:uid="{00000000-0005-0000-0000-0000F8230000}"/>
    <cellStyle name="Comma 3 27" xfId="18558" xr:uid="{00000000-0005-0000-0000-0000F9230000}"/>
    <cellStyle name="Comma 3 27 2" xfId="24700" xr:uid="{00000000-0005-0000-0000-0000FA230000}"/>
    <cellStyle name="Comma 3 27 3" xfId="24699" xr:uid="{00000000-0005-0000-0000-0000FB230000}"/>
    <cellStyle name="Comma 3 28" xfId="18559" xr:uid="{00000000-0005-0000-0000-0000FC230000}"/>
    <cellStyle name="Comma 3 28 2" xfId="24702" xr:uid="{00000000-0005-0000-0000-0000FD230000}"/>
    <cellStyle name="Comma 3 28 3" xfId="24701" xr:uid="{00000000-0005-0000-0000-0000FE230000}"/>
    <cellStyle name="Comma 3 29" xfId="18560" xr:uid="{00000000-0005-0000-0000-0000FF230000}"/>
    <cellStyle name="Comma 3 29 2" xfId="24704" xr:uid="{00000000-0005-0000-0000-000000240000}"/>
    <cellStyle name="Comma 3 29 3" xfId="24703" xr:uid="{00000000-0005-0000-0000-000001240000}"/>
    <cellStyle name="Comma 3 3" xfId="2944" xr:uid="{00000000-0005-0000-0000-000002240000}"/>
    <cellStyle name="Comma 3 3 10" xfId="18561" xr:uid="{00000000-0005-0000-0000-000003240000}"/>
    <cellStyle name="Comma 3 3 11" xfId="24705" xr:uid="{00000000-0005-0000-0000-000004240000}"/>
    <cellStyle name="Comma 3 3 12" xfId="39352" xr:uid="{00000000-0005-0000-0000-000005240000}"/>
    <cellStyle name="Comma 3 3 2" xfId="2945" xr:uid="{00000000-0005-0000-0000-000006240000}"/>
    <cellStyle name="Comma 3 3 2 2" xfId="2946" xr:uid="{00000000-0005-0000-0000-000007240000}"/>
    <cellStyle name="Comma 3 3 2 2 2" xfId="2947" xr:uid="{00000000-0005-0000-0000-000008240000}"/>
    <cellStyle name="Comma 3 3 2 2 3" xfId="2948" xr:uid="{00000000-0005-0000-0000-000009240000}"/>
    <cellStyle name="Comma 3 3 2 3" xfId="2949" xr:uid="{00000000-0005-0000-0000-00000A240000}"/>
    <cellStyle name="Comma 3 3 2 3 2" xfId="2950" xr:uid="{00000000-0005-0000-0000-00000B240000}"/>
    <cellStyle name="Comma 3 3 2 3 3" xfId="2951" xr:uid="{00000000-0005-0000-0000-00000C240000}"/>
    <cellStyle name="Comma 3 3 2 4" xfId="2952" xr:uid="{00000000-0005-0000-0000-00000D240000}"/>
    <cellStyle name="Comma 3 3 2 4 2" xfId="2953" xr:uid="{00000000-0005-0000-0000-00000E240000}"/>
    <cellStyle name="Comma 3 3 2 4 3" xfId="2954" xr:uid="{00000000-0005-0000-0000-00000F240000}"/>
    <cellStyle name="Comma 3 3 2 5" xfId="2955" xr:uid="{00000000-0005-0000-0000-000010240000}"/>
    <cellStyle name="Comma 3 3 2 5 2" xfId="2956" xr:uid="{00000000-0005-0000-0000-000011240000}"/>
    <cellStyle name="Comma 3 3 2 5 3" xfId="2957" xr:uid="{00000000-0005-0000-0000-000012240000}"/>
    <cellStyle name="Comma 3 3 2 6" xfId="2958" xr:uid="{00000000-0005-0000-0000-000013240000}"/>
    <cellStyle name="Comma 3 3 2 6 2" xfId="2959" xr:uid="{00000000-0005-0000-0000-000014240000}"/>
    <cellStyle name="Comma 3 3 2 6 3" xfId="2960" xr:uid="{00000000-0005-0000-0000-000015240000}"/>
    <cellStyle name="Comma 3 3 2 7" xfId="2961" xr:uid="{00000000-0005-0000-0000-000016240000}"/>
    <cellStyle name="Comma 3 3 2 8" xfId="2962" xr:uid="{00000000-0005-0000-0000-000017240000}"/>
    <cellStyle name="Comma 3 3 2 9" xfId="39353" xr:uid="{00000000-0005-0000-0000-000018240000}"/>
    <cellStyle name="Comma 3 3 3" xfId="2963" xr:uid="{00000000-0005-0000-0000-000019240000}"/>
    <cellStyle name="Comma 3 3 3 2" xfId="2964" xr:uid="{00000000-0005-0000-0000-00001A240000}"/>
    <cellStyle name="Comma 3 3 3 3" xfId="2965" xr:uid="{00000000-0005-0000-0000-00001B240000}"/>
    <cellStyle name="Comma 3 3 3 4" xfId="39354" xr:uid="{00000000-0005-0000-0000-00001C240000}"/>
    <cellStyle name="Comma 3 3 4" xfId="2966" xr:uid="{00000000-0005-0000-0000-00001D240000}"/>
    <cellStyle name="Comma 3 3 4 2" xfId="2967" xr:uid="{00000000-0005-0000-0000-00001E240000}"/>
    <cellStyle name="Comma 3 3 4 3" xfId="2968" xr:uid="{00000000-0005-0000-0000-00001F240000}"/>
    <cellStyle name="Comma 3 3 5" xfId="2969" xr:uid="{00000000-0005-0000-0000-000020240000}"/>
    <cellStyle name="Comma 3 3 5 2" xfId="2970" xr:uid="{00000000-0005-0000-0000-000021240000}"/>
    <cellStyle name="Comma 3 3 5 3" xfId="2971" xr:uid="{00000000-0005-0000-0000-000022240000}"/>
    <cellStyle name="Comma 3 3 6" xfId="2972" xr:uid="{00000000-0005-0000-0000-000023240000}"/>
    <cellStyle name="Comma 3 3 6 2" xfId="2973" xr:uid="{00000000-0005-0000-0000-000024240000}"/>
    <cellStyle name="Comma 3 3 6 3" xfId="2974" xr:uid="{00000000-0005-0000-0000-000025240000}"/>
    <cellStyle name="Comma 3 3 7" xfId="2975" xr:uid="{00000000-0005-0000-0000-000026240000}"/>
    <cellStyle name="Comma 3 3 7 2" xfId="2976" xr:uid="{00000000-0005-0000-0000-000027240000}"/>
    <cellStyle name="Comma 3 3 7 3" xfId="2977" xr:uid="{00000000-0005-0000-0000-000028240000}"/>
    <cellStyle name="Comma 3 3 8" xfId="2978" xr:uid="{00000000-0005-0000-0000-000029240000}"/>
    <cellStyle name="Comma 3 3 9" xfId="2979" xr:uid="{00000000-0005-0000-0000-00002A240000}"/>
    <cellStyle name="Comma 3 30" xfId="18562" xr:uid="{00000000-0005-0000-0000-00002B240000}"/>
    <cellStyle name="Comma 3 30 2" xfId="24707" xr:uid="{00000000-0005-0000-0000-00002C240000}"/>
    <cellStyle name="Comma 3 30 3" xfId="24706" xr:uid="{00000000-0005-0000-0000-00002D240000}"/>
    <cellStyle name="Comma 3 31" xfId="18563" xr:uid="{00000000-0005-0000-0000-00002E240000}"/>
    <cellStyle name="Comma 3 31 2" xfId="24709" xr:uid="{00000000-0005-0000-0000-00002F240000}"/>
    <cellStyle name="Comma 3 31 3" xfId="24708" xr:uid="{00000000-0005-0000-0000-000030240000}"/>
    <cellStyle name="Comma 3 32" xfId="18564" xr:uid="{00000000-0005-0000-0000-000031240000}"/>
    <cellStyle name="Comma 3 32 2" xfId="24711" xr:uid="{00000000-0005-0000-0000-000032240000}"/>
    <cellStyle name="Comma 3 32 3" xfId="24710" xr:uid="{00000000-0005-0000-0000-000033240000}"/>
    <cellStyle name="Comma 3 33" xfId="18565" xr:uid="{00000000-0005-0000-0000-000034240000}"/>
    <cellStyle name="Comma 3 33 2" xfId="24713" xr:uid="{00000000-0005-0000-0000-000035240000}"/>
    <cellStyle name="Comma 3 33 3" xfId="24712" xr:uid="{00000000-0005-0000-0000-000036240000}"/>
    <cellStyle name="Comma 3 34" xfId="18566" xr:uid="{00000000-0005-0000-0000-000037240000}"/>
    <cellStyle name="Comma 3 34 2" xfId="24715" xr:uid="{00000000-0005-0000-0000-000038240000}"/>
    <cellStyle name="Comma 3 34 3" xfId="24714" xr:uid="{00000000-0005-0000-0000-000039240000}"/>
    <cellStyle name="Comma 3 35" xfId="18567" xr:uid="{00000000-0005-0000-0000-00003A240000}"/>
    <cellStyle name="Comma 3 35 2" xfId="24717" xr:uid="{00000000-0005-0000-0000-00003B240000}"/>
    <cellStyle name="Comma 3 35 3" xfId="24716" xr:uid="{00000000-0005-0000-0000-00003C240000}"/>
    <cellStyle name="Comma 3 36" xfId="18568" xr:uid="{00000000-0005-0000-0000-00003D240000}"/>
    <cellStyle name="Comma 3 36 2" xfId="24719" xr:uid="{00000000-0005-0000-0000-00003E240000}"/>
    <cellStyle name="Comma 3 36 3" xfId="24718" xr:uid="{00000000-0005-0000-0000-00003F240000}"/>
    <cellStyle name="Comma 3 37" xfId="18569" xr:uid="{00000000-0005-0000-0000-000040240000}"/>
    <cellStyle name="Comma 3 37 2" xfId="24721" xr:uid="{00000000-0005-0000-0000-000041240000}"/>
    <cellStyle name="Comma 3 37 3" xfId="24720" xr:uid="{00000000-0005-0000-0000-000042240000}"/>
    <cellStyle name="Comma 3 38" xfId="18570" xr:uid="{00000000-0005-0000-0000-000043240000}"/>
    <cellStyle name="Comma 3 38 2" xfId="24723" xr:uid="{00000000-0005-0000-0000-000044240000}"/>
    <cellStyle name="Comma 3 38 3" xfId="24722" xr:uid="{00000000-0005-0000-0000-000045240000}"/>
    <cellStyle name="Comma 3 39" xfId="18571" xr:uid="{00000000-0005-0000-0000-000046240000}"/>
    <cellStyle name="Comma 3 39 2" xfId="24725" xr:uid="{00000000-0005-0000-0000-000047240000}"/>
    <cellStyle name="Comma 3 39 3" xfId="24724" xr:uid="{00000000-0005-0000-0000-000048240000}"/>
    <cellStyle name="Comma 3 4" xfId="2980" xr:uid="{00000000-0005-0000-0000-000049240000}"/>
    <cellStyle name="Comma 3 4 10" xfId="24726" xr:uid="{00000000-0005-0000-0000-00004A240000}"/>
    <cellStyle name="Comma 3 4 11" xfId="39355" xr:uid="{00000000-0005-0000-0000-00004B240000}"/>
    <cellStyle name="Comma 3 4 2" xfId="2981" xr:uid="{00000000-0005-0000-0000-00004C240000}"/>
    <cellStyle name="Comma 3 4 2 2" xfId="2982" xr:uid="{00000000-0005-0000-0000-00004D240000}"/>
    <cellStyle name="Comma 3 4 2 3" xfId="2983" xr:uid="{00000000-0005-0000-0000-00004E240000}"/>
    <cellStyle name="Comma 3 4 2 4" xfId="39356" xr:uid="{00000000-0005-0000-0000-00004F240000}"/>
    <cellStyle name="Comma 3 4 3" xfId="2984" xr:uid="{00000000-0005-0000-0000-000050240000}"/>
    <cellStyle name="Comma 3 4 3 2" xfId="2985" xr:uid="{00000000-0005-0000-0000-000051240000}"/>
    <cellStyle name="Comma 3 4 3 3" xfId="2986" xr:uid="{00000000-0005-0000-0000-000052240000}"/>
    <cellStyle name="Comma 3 4 4" xfId="2987" xr:uid="{00000000-0005-0000-0000-000053240000}"/>
    <cellStyle name="Comma 3 4 4 2" xfId="2988" xr:uid="{00000000-0005-0000-0000-000054240000}"/>
    <cellStyle name="Comma 3 4 4 3" xfId="2989" xr:uid="{00000000-0005-0000-0000-000055240000}"/>
    <cellStyle name="Comma 3 4 5" xfId="2990" xr:uid="{00000000-0005-0000-0000-000056240000}"/>
    <cellStyle name="Comma 3 4 5 2" xfId="2991" xr:uid="{00000000-0005-0000-0000-000057240000}"/>
    <cellStyle name="Comma 3 4 5 3" xfId="2992" xr:uid="{00000000-0005-0000-0000-000058240000}"/>
    <cellStyle name="Comma 3 4 6" xfId="2993" xr:uid="{00000000-0005-0000-0000-000059240000}"/>
    <cellStyle name="Comma 3 4 6 2" xfId="2994" xr:uid="{00000000-0005-0000-0000-00005A240000}"/>
    <cellStyle name="Comma 3 4 6 3" xfId="2995" xr:uid="{00000000-0005-0000-0000-00005B240000}"/>
    <cellStyle name="Comma 3 4 7" xfId="2996" xr:uid="{00000000-0005-0000-0000-00005C240000}"/>
    <cellStyle name="Comma 3 4 8" xfId="2997" xr:uid="{00000000-0005-0000-0000-00005D240000}"/>
    <cellStyle name="Comma 3 4 9" xfId="18572" xr:uid="{00000000-0005-0000-0000-00005E240000}"/>
    <cellStyle name="Comma 3 40" xfId="18573" xr:uid="{00000000-0005-0000-0000-00005F240000}"/>
    <cellStyle name="Comma 3 40 2" xfId="24728" xr:uid="{00000000-0005-0000-0000-000060240000}"/>
    <cellStyle name="Comma 3 40 3" xfId="24727" xr:uid="{00000000-0005-0000-0000-000061240000}"/>
    <cellStyle name="Comma 3 41" xfId="18574" xr:uid="{00000000-0005-0000-0000-000062240000}"/>
    <cellStyle name="Comma 3 41 2" xfId="24730" xr:uid="{00000000-0005-0000-0000-000063240000}"/>
    <cellStyle name="Comma 3 41 3" xfId="24729" xr:uid="{00000000-0005-0000-0000-000064240000}"/>
    <cellStyle name="Comma 3 42" xfId="18575" xr:uid="{00000000-0005-0000-0000-000065240000}"/>
    <cellStyle name="Comma 3 42 2" xfId="24732" xr:uid="{00000000-0005-0000-0000-000066240000}"/>
    <cellStyle name="Comma 3 42 3" xfId="24731" xr:uid="{00000000-0005-0000-0000-000067240000}"/>
    <cellStyle name="Comma 3 43" xfId="18576" xr:uid="{00000000-0005-0000-0000-000068240000}"/>
    <cellStyle name="Comma 3 43 2" xfId="24734" xr:uid="{00000000-0005-0000-0000-000069240000}"/>
    <cellStyle name="Comma 3 43 3" xfId="24733" xr:uid="{00000000-0005-0000-0000-00006A240000}"/>
    <cellStyle name="Comma 3 44" xfId="18577" xr:uid="{00000000-0005-0000-0000-00006B240000}"/>
    <cellStyle name="Comma 3 44 2" xfId="24736" xr:uid="{00000000-0005-0000-0000-00006C240000}"/>
    <cellStyle name="Comma 3 44 3" xfId="24735" xr:uid="{00000000-0005-0000-0000-00006D240000}"/>
    <cellStyle name="Comma 3 45" xfId="18578" xr:uid="{00000000-0005-0000-0000-00006E240000}"/>
    <cellStyle name="Comma 3 45 2" xfId="24738" xr:uid="{00000000-0005-0000-0000-00006F240000}"/>
    <cellStyle name="Comma 3 45 3" xfId="24737" xr:uid="{00000000-0005-0000-0000-000070240000}"/>
    <cellStyle name="Comma 3 46" xfId="18579" xr:uid="{00000000-0005-0000-0000-000071240000}"/>
    <cellStyle name="Comma 3 46 2" xfId="24740" xr:uid="{00000000-0005-0000-0000-000072240000}"/>
    <cellStyle name="Comma 3 46 3" xfId="24739" xr:uid="{00000000-0005-0000-0000-000073240000}"/>
    <cellStyle name="Comma 3 47" xfId="18580" xr:uid="{00000000-0005-0000-0000-000074240000}"/>
    <cellStyle name="Comma 3 47 2" xfId="24742" xr:uid="{00000000-0005-0000-0000-000075240000}"/>
    <cellStyle name="Comma 3 47 3" xfId="24741" xr:uid="{00000000-0005-0000-0000-000076240000}"/>
    <cellStyle name="Comma 3 48" xfId="18581" xr:uid="{00000000-0005-0000-0000-000077240000}"/>
    <cellStyle name="Comma 3 48 2" xfId="24744" xr:uid="{00000000-0005-0000-0000-000078240000}"/>
    <cellStyle name="Comma 3 48 3" xfId="24743" xr:uid="{00000000-0005-0000-0000-000079240000}"/>
    <cellStyle name="Comma 3 49" xfId="18582" xr:uid="{00000000-0005-0000-0000-00007A240000}"/>
    <cellStyle name="Comma 3 49 2" xfId="24746" xr:uid="{00000000-0005-0000-0000-00007B240000}"/>
    <cellStyle name="Comma 3 49 3" xfId="24745" xr:uid="{00000000-0005-0000-0000-00007C240000}"/>
    <cellStyle name="Comma 3 5" xfId="2998" xr:uid="{00000000-0005-0000-0000-00007D240000}"/>
    <cellStyle name="Comma 3 5 10" xfId="39357" xr:uid="{00000000-0005-0000-0000-00007E240000}"/>
    <cellStyle name="Comma 3 5 2" xfId="2999" xr:uid="{00000000-0005-0000-0000-00007F240000}"/>
    <cellStyle name="Comma 3 5 2 2" xfId="3000" xr:uid="{00000000-0005-0000-0000-000080240000}"/>
    <cellStyle name="Comma 3 5 2 3" xfId="3001" xr:uid="{00000000-0005-0000-0000-000081240000}"/>
    <cellStyle name="Comma 3 5 2 4" xfId="24748" xr:uid="{00000000-0005-0000-0000-000082240000}"/>
    <cellStyle name="Comma 3 5 2 5" xfId="39358" xr:uid="{00000000-0005-0000-0000-000083240000}"/>
    <cellStyle name="Comma 3 5 3" xfId="3002" xr:uid="{00000000-0005-0000-0000-000084240000}"/>
    <cellStyle name="Comma 3 5 3 2" xfId="3003" xr:uid="{00000000-0005-0000-0000-000085240000}"/>
    <cellStyle name="Comma 3 5 3 3" xfId="3004" xr:uid="{00000000-0005-0000-0000-000086240000}"/>
    <cellStyle name="Comma 3 5 4" xfId="3005" xr:uid="{00000000-0005-0000-0000-000087240000}"/>
    <cellStyle name="Comma 3 5 4 2" xfId="3006" xr:uid="{00000000-0005-0000-0000-000088240000}"/>
    <cellStyle name="Comma 3 5 4 3" xfId="3007" xr:uid="{00000000-0005-0000-0000-000089240000}"/>
    <cellStyle name="Comma 3 5 5" xfId="3008" xr:uid="{00000000-0005-0000-0000-00008A240000}"/>
    <cellStyle name="Comma 3 5 5 2" xfId="3009" xr:uid="{00000000-0005-0000-0000-00008B240000}"/>
    <cellStyle name="Comma 3 5 5 3" xfId="3010" xr:uid="{00000000-0005-0000-0000-00008C240000}"/>
    <cellStyle name="Comma 3 5 6" xfId="3011" xr:uid="{00000000-0005-0000-0000-00008D240000}"/>
    <cellStyle name="Comma 3 5 6 2" xfId="3012" xr:uid="{00000000-0005-0000-0000-00008E240000}"/>
    <cellStyle name="Comma 3 5 6 3" xfId="3013" xr:uid="{00000000-0005-0000-0000-00008F240000}"/>
    <cellStyle name="Comma 3 5 7" xfId="3014" xr:uid="{00000000-0005-0000-0000-000090240000}"/>
    <cellStyle name="Comma 3 5 8" xfId="3015" xr:uid="{00000000-0005-0000-0000-000091240000}"/>
    <cellStyle name="Comma 3 5 9" xfId="24747" xr:uid="{00000000-0005-0000-0000-000092240000}"/>
    <cellStyle name="Comma 3 50" xfId="18583" xr:uid="{00000000-0005-0000-0000-000093240000}"/>
    <cellStyle name="Comma 3 50 2" xfId="24750" xr:uid="{00000000-0005-0000-0000-000094240000}"/>
    <cellStyle name="Comma 3 50 3" xfId="24749" xr:uid="{00000000-0005-0000-0000-000095240000}"/>
    <cellStyle name="Comma 3 51" xfId="18584" xr:uid="{00000000-0005-0000-0000-000096240000}"/>
    <cellStyle name="Comma 3 51 2" xfId="24752" xr:uid="{00000000-0005-0000-0000-000097240000}"/>
    <cellStyle name="Comma 3 51 3" xfId="24751" xr:uid="{00000000-0005-0000-0000-000098240000}"/>
    <cellStyle name="Comma 3 52" xfId="18585" xr:uid="{00000000-0005-0000-0000-000099240000}"/>
    <cellStyle name="Comma 3 52 2" xfId="24754" xr:uid="{00000000-0005-0000-0000-00009A240000}"/>
    <cellStyle name="Comma 3 52 3" xfId="24753" xr:uid="{00000000-0005-0000-0000-00009B240000}"/>
    <cellStyle name="Comma 3 53" xfId="18586" xr:uid="{00000000-0005-0000-0000-00009C240000}"/>
    <cellStyle name="Comma 3 53 2" xfId="24756" xr:uid="{00000000-0005-0000-0000-00009D240000}"/>
    <cellStyle name="Comma 3 53 3" xfId="24755" xr:uid="{00000000-0005-0000-0000-00009E240000}"/>
    <cellStyle name="Comma 3 54" xfId="18587" xr:uid="{00000000-0005-0000-0000-00009F240000}"/>
    <cellStyle name="Comma 3 54 2" xfId="24758" xr:uid="{00000000-0005-0000-0000-0000A0240000}"/>
    <cellStyle name="Comma 3 54 3" xfId="24757" xr:uid="{00000000-0005-0000-0000-0000A1240000}"/>
    <cellStyle name="Comma 3 55" xfId="18588" xr:uid="{00000000-0005-0000-0000-0000A2240000}"/>
    <cellStyle name="Comma 3 55 2" xfId="24760" xr:uid="{00000000-0005-0000-0000-0000A3240000}"/>
    <cellStyle name="Comma 3 55 3" xfId="24759" xr:uid="{00000000-0005-0000-0000-0000A4240000}"/>
    <cellStyle name="Comma 3 56" xfId="18589" xr:uid="{00000000-0005-0000-0000-0000A5240000}"/>
    <cellStyle name="Comma 3 56 2" xfId="24762" xr:uid="{00000000-0005-0000-0000-0000A6240000}"/>
    <cellStyle name="Comma 3 56 3" xfId="24761" xr:uid="{00000000-0005-0000-0000-0000A7240000}"/>
    <cellStyle name="Comma 3 57" xfId="18590" xr:uid="{00000000-0005-0000-0000-0000A8240000}"/>
    <cellStyle name="Comma 3 57 2" xfId="24764" xr:uid="{00000000-0005-0000-0000-0000A9240000}"/>
    <cellStyle name="Comma 3 57 3" xfId="24763" xr:uid="{00000000-0005-0000-0000-0000AA240000}"/>
    <cellStyle name="Comma 3 58" xfId="18591" xr:uid="{00000000-0005-0000-0000-0000AB240000}"/>
    <cellStyle name="Comma 3 58 2" xfId="24766" xr:uid="{00000000-0005-0000-0000-0000AC240000}"/>
    <cellStyle name="Comma 3 58 3" xfId="24765" xr:uid="{00000000-0005-0000-0000-0000AD240000}"/>
    <cellStyle name="Comma 3 59" xfId="18592" xr:uid="{00000000-0005-0000-0000-0000AE240000}"/>
    <cellStyle name="Comma 3 59 2" xfId="24768" xr:uid="{00000000-0005-0000-0000-0000AF240000}"/>
    <cellStyle name="Comma 3 59 3" xfId="24767" xr:uid="{00000000-0005-0000-0000-0000B0240000}"/>
    <cellStyle name="Comma 3 6" xfId="3016" xr:uid="{00000000-0005-0000-0000-0000B1240000}"/>
    <cellStyle name="Comma 3 6 2" xfId="18593" xr:uid="{00000000-0005-0000-0000-0000B2240000}"/>
    <cellStyle name="Comma 3 6 2 2" xfId="24770" xr:uid="{00000000-0005-0000-0000-0000B3240000}"/>
    <cellStyle name="Comma 3 6 2 3" xfId="39359" xr:uid="{00000000-0005-0000-0000-0000B4240000}"/>
    <cellStyle name="Comma 3 6 3" xfId="24769" xr:uid="{00000000-0005-0000-0000-0000B5240000}"/>
    <cellStyle name="Comma 3 60" xfId="18594" xr:uid="{00000000-0005-0000-0000-0000B6240000}"/>
    <cellStyle name="Comma 3 60 2" xfId="24772" xr:uid="{00000000-0005-0000-0000-0000B7240000}"/>
    <cellStyle name="Comma 3 60 3" xfId="24771" xr:uid="{00000000-0005-0000-0000-0000B8240000}"/>
    <cellStyle name="Comma 3 61" xfId="18595" xr:uid="{00000000-0005-0000-0000-0000B9240000}"/>
    <cellStyle name="Comma 3 61 2" xfId="24774" xr:uid="{00000000-0005-0000-0000-0000BA240000}"/>
    <cellStyle name="Comma 3 61 3" xfId="24773" xr:uid="{00000000-0005-0000-0000-0000BB240000}"/>
    <cellStyle name="Comma 3 62" xfId="18596" xr:uid="{00000000-0005-0000-0000-0000BC240000}"/>
    <cellStyle name="Comma 3 62 2" xfId="24776" xr:uid="{00000000-0005-0000-0000-0000BD240000}"/>
    <cellStyle name="Comma 3 62 3" xfId="24775" xr:uid="{00000000-0005-0000-0000-0000BE240000}"/>
    <cellStyle name="Comma 3 63" xfId="18597" xr:uid="{00000000-0005-0000-0000-0000BF240000}"/>
    <cellStyle name="Comma 3 63 2" xfId="24778" xr:uid="{00000000-0005-0000-0000-0000C0240000}"/>
    <cellStyle name="Comma 3 63 3" xfId="24777" xr:uid="{00000000-0005-0000-0000-0000C1240000}"/>
    <cellStyle name="Comma 3 64" xfId="18598" xr:uid="{00000000-0005-0000-0000-0000C2240000}"/>
    <cellStyle name="Comma 3 64 2" xfId="24780" xr:uid="{00000000-0005-0000-0000-0000C3240000}"/>
    <cellStyle name="Comma 3 64 3" xfId="24779" xr:uid="{00000000-0005-0000-0000-0000C4240000}"/>
    <cellStyle name="Comma 3 65" xfId="18599" xr:uid="{00000000-0005-0000-0000-0000C5240000}"/>
    <cellStyle name="Comma 3 65 2" xfId="24782" xr:uid="{00000000-0005-0000-0000-0000C6240000}"/>
    <cellStyle name="Comma 3 65 3" xfId="24781" xr:uid="{00000000-0005-0000-0000-0000C7240000}"/>
    <cellStyle name="Comma 3 66" xfId="18600" xr:uid="{00000000-0005-0000-0000-0000C8240000}"/>
    <cellStyle name="Comma 3 66 2" xfId="24784" xr:uid="{00000000-0005-0000-0000-0000C9240000}"/>
    <cellStyle name="Comma 3 66 3" xfId="24783" xr:uid="{00000000-0005-0000-0000-0000CA240000}"/>
    <cellStyle name="Comma 3 67" xfId="18601" xr:uid="{00000000-0005-0000-0000-0000CB240000}"/>
    <cellStyle name="Comma 3 67 2" xfId="24786" xr:uid="{00000000-0005-0000-0000-0000CC240000}"/>
    <cellStyle name="Comma 3 67 3" xfId="24785" xr:uid="{00000000-0005-0000-0000-0000CD240000}"/>
    <cellStyle name="Comma 3 68" xfId="18602" xr:uid="{00000000-0005-0000-0000-0000CE240000}"/>
    <cellStyle name="Comma 3 68 2" xfId="24788" xr:uid="{00000000-0005-0000-0000-0000CF240000}"/>
    <cellStyle name="Comma 3 68 3" xfId="24787" xr:uid="{00000000-0005-0000-0000-0000D0240000}"/>
    <cellStyle name="Comma 3 69" xfId="18603" xr:uid="{00000000-0005-0000-0000-0000D1240000}"/>
    <cellStyle name="Comma 3 69 2" xfId="24790" xr:uid="{00000000-0005-0000-0000-0000D2240000}"/>
    <cellStyle name="Comma 3 69 3" xfId="24789" xr:uid="{00000000-0005-0000-0000-0000D3240000}"/>
    <cellStyle name="Comma 3 7" xfId="3017" xr:uid="{00000000-0005-0000-0000-0000D4240000}"/>
    <cellStyle name="Comma 3 7 2" xfId="3018" xr:uid="{00000000-0005-0000-0000-0000D5240000}"/>
    <cellStyle name="Comma 3 7 2 2" xfId="24792" xr:uid="{00000000-0005-0000-0000-0000D6240000}"/>
    <cellStyle name="Comma 3 7 2 3" xfId="39360" xr:uid="{00000000-0005-0000-0000-0000D7240000}"/>
    <cellStyle name="Comma 3 7 3" xfId="3019" xr:uid="{00000000-0005-0000-0000-0000D8240000}"/>
    <cellStyle name="Comma 3 7 4" xfId="24791" xr:uid="{00000000-0005-0000-0000-0000D9240000}"/>
    <cellStyle name="Comma 3 70" xfId="18604" xr:uid="{00000000-0005-0000-0000-0000DA240000}"/>
    <cellStyle name="Comma 3 70 2" xfId="24794" xr:uid="{00000000-0005-0000-0000-0000DB240000}"/>
    <cellStyle name="Comma 3 70 3" xfId="24793" xr:uid="{00000000-0005-0000-0000-0000DC240000}"/>
    <cellStyle name="Comma 3 71" xfId="18605" xr:uid="{00000000-0005-0000-0000-0000DD240000}"/>
    <cellStyle name="Comma 3 71 2" xfId="24796" xr:uid="{00000000-0005-0000-0000-0000DE240000}"/>
    <cellStyle name="Comma 3 71 3" xfId="24795" xr:uid="{00000000-0005-0000-0000-0000DF240000}"/>
    <cellStyle name="Comma 3 72" xfId="18606" xr:uid="{00000000-0005-0000-0000-0000E0240000}"/>
    <cellStyle name="Comma 3 72 2" xfId="24798" xr:uid="{00000000-0005-0000-0000-0000E1240000}"/>
    <cellStyle name="Comma 3 72 3" xfId="24797" xr:uid="{00000000-0005-0000-0000-0000E2240000}"/>
    <cellStyle name="Comma 3 73" xfId="18607" xr:uid="{00000000-0005-0000-0000-0000E3240000}"/>
    <cellStyle name="Comma 3 73 2" xfId="24800" xr:uid="{00000000-0005-0000-0000-0000E4240000}"/>
    <cellStyle name="Comma 3 73 3" xfId="24799" xr:uid="{00000000-0005-0000-0000-0000E5240000}"/>
    <cellStyle name="Comma 3 74" xfId="18608" xr:uid="{00000000-0005-0000-0000-0000E6240000}"/>
    <cellStyle name="Comma 3 74 2" xfId="24802" xr:uid="{00000000-0005-0000-0000-0000E7240000}"/>
    <cellStyle name="Comma 3 74 3" xfId="24801" xr:uid="{00000000-0005-0000-0000-0000E8240000}"/>
    <cellStyle name="Comma 3 75" xfId="18609" xr:uid="{00000000-0005-0000-0000-0000E9240000}"/>
    <cellStyle name="Comma 3 75 2" xfId="24804" xr:uid="{00000000-0005-0000-0000-0000EA240000}"/>
    <cellStyle name="Comma 3 75 3" xfId="24803" xr:uid="{00000000-0005-0000-0000-0000EB240000}"/>
    <cellStyle name="Comma 3 76" xfId="18610" xr:uid="{00000000-0005-0000-0000-0000EC240000}"/>
    <cellStyle name="Comma 3 76 2" xfId="24806" xr:uid="{00000000-0005-0000-0000-0000ED240000}"/>
    <cellStyle name="Comma 3 76 3" xfId="24805" xr:uid="{00000000-0005-0000-0000-0000EE240000}"/>
    <cellStyle name="Comma 3 77" xfId="18611" xr:uid="{00000000-0005-0000-0000-0000EF240000}"/>
    <cellStyle name="Comma 3 77 2" xfId="24808" xr:uid="{00000000-0005-0000-0000-0000F0240000}"/>
    <cellStyle name="Comma 3 77 3" xfId="24807" xr:uid="{00000000-0005-0000-0000-0000F1240000}"/>
    <cellStyle name="Comma 3 78" xfId="18612" xr:uid="{00000000-0005-0000-0000-0000F2240000}"/>
    <cellStyle name="Comma 3 78 2" xfId="24810" xr:uid="{00000000-0005-0000-0000-0000F3240000}"/>
    <cellStyle name="Comma 3 78 3" xfId="24809" xr:uid="{00000000-0005-0000-0000-0000F4240000}"/>
    <cellStyle name="Comma 3 79" xfId="18613" xr:uid="{00000000-0005-0000-0000-0000F5240000}"/>
    <cellStyle name="Comma 3 79 2" xfId="24812" xr:uid="{00000000-0005-0000-0000-0000F6240000}"/>
    <cellStyle name="Comma 3 79 3" xfId="24811" xr:uid="{00000000-0005-0000-0000-0000F7240000}"/>
    <cellStyle name="Comma 3 8" xfId="3020" xr:uid="{00000000-0005-0000-0000-0000F8240000}"/>
    <cellStyle name="Comma 3 8 2" xfId="3021" xr:uid="{00000000-0005-0000-0000-0000F9240000}"/>
    <cellStyle name="Comma 3 8 2 2" xfId="24814" xr:uid="{00000000-0005-0000-0000-0000FA240000}"/>
    <cellStyle name="Comma 3 8 3" xfId="3022" xr:uid="{00000000-0005-0000-0000-0000FB240000}"/>
    <cellStyle name="Comma 3 8 4" xfId="24813" xr:uid="{00000000-0005-0000-0000-0000FC240000}"/>
    <cellStyle name="Comma 3 80" xfId="18614" xr:uid="{00000000-0005-0000-0000-0000FD240000}"/>
    <cellStyle name="Comma 3 80 2" xfId="24816" xr:uid="{00000000-0005-0000-0000-0000FE240000}"/>
    <cellStyle name="Comma 3 80 3" xfId="24815" xr:uid="{00000000-0005-0000-0000-0000FF240000}"/>
    <cellStyle name="Comma 3 81" xfId="18615" xr:uid="{00000000-0005-0000-0000-000000250000}"/>
    <cellStyle name="Comma 3 81 2" xfId="24818" xr:uid="{00000000-0005-0000-0000-000001250000}"/>
    <cellStyle name="Comma 3 81 3" xfId="24817" xr:uid="{00000000-0005-0000-0000-000002250000}"/>
    <cellStyle name="Comma 3 82" xfId="18616" xr:uid="{00000000-0005-0000-0000-000003250000}"/>
    <cellStyle name="Comma 3 82 2" xfId="24820" xr:uid="{00000000-0005-0000-0000-000004250000}"/>
    <cellStyle name="Comma 3 82 3" xfId="24819" xr:uid="{00000000-0005-0000-0000-000005250000}"/>
    <cellStyle name="Comma 3 83" xfId="18617" xr:uid="{00000000-0005-0000-0000-000006250000}"/>
    <cellStyle name="Comma 3 83 2" xfId="24822" xr:uid="{00000000-0005-0000-0000-000007250000}"/>
    <cellStyle name="Comma 3 83 3" xfId="24821" xr:uid="{00000000-0005-0000-0000-000008250000}"/>
    <cellStyle name="Comma 3 84" xfId="18618" xr:uid="{00000000-0005-0000-0000-000009250000}"/>
    <cellStyle name="Comma 3 84 2" xfId="24824" xr:uid="{00000000-0005-0000-0000-00000A250000}"/>
    <cellStyle name="Comma 3 84 3" xfId="24823" xr:uid="{00000000-0005-0000-0000-00000B250000}"/>
    <cellStyle name="Comma 3 85" xfId="18619" xr:uid="{00000000-0005-0000-0000-00000C250000}"/>
    <cellStyle name="Comma 3 85 2" xfId="24826" xr:uid="{00000000-0005-0000-0000-00000D250000}"/>
    <cellStyle name="Comma 3 85 3" xfId="24825" xr:uid="{00000000-0005-0000-0000-00000E250000}"/>
    <cellStyle name="Comma 3 86" xfId="18620" xr:uid="{00000000-0005-0000-0000-00000F250000}"/>
    <cellStyle name="Comma 3 86 2" xfId="24828" xr:uid="{00000000-0005-0000-0000-000010250000}"/>
    <cellStyle name="Comma 3 86 3" xfId="24827" xr:uid="{00000000-0005-0000-0000-000011250000}"/>
    <cellStyle name="Comma 3 87" xfId="18621" xr:uid="{00000000-0005-0000-0000-000012250000}"/>
    <cellStyle name="Comma 3 87 2" xfId="24829" xr:uid="{00000000-0005-0000-0000-000013250000}"/>
    <cellStyle name="Comma 3 87 3" xfId="39361" xr:uid="{00000000-0005-0000-0000-000014250000}"/>
    <cellStyle name="Comma 3 88" xfId="38817" xr:uid="{00000000-0005-0000-0000-000015250000}"/>
    <cellStyle name="Comma 3 89" xfId="24639" xr:uid="{00000000-0005-0000-0000-000016250000}"/>
    <cellStyle name="Comma 3 9" xfId="3023" xr:uid="{00000000-0005-0000-0000-000017250000}"/>
    <cellStyle name="Comma 3 9 2" xfId="3024" xr:uid="{00000000-0005-0000-0000-000018250000}"/>
    <cellStyle name="Comma 3 9 2 2" xfId="24831" xr:uid="{00000000-0005-0000-0000-000019250000}"/>
    <cellStyle name="Comma 3 9 3" xfId="3025" xr:uid="{00000000-0005-0000-0000-00001A250000}"/>
    <cellStyle name="Comma 3 9 4" xfId="24830" xr:uid="{00000000-0005-0000-0000-00001B250000}"/>
    <cellStyle name="Comma 3 90" xfId="39344" xr:uid="{00000000-0005-0000-0000-00001C250000}"/>
    <cellStyle name="Comma 3*" xfId="3026" xr:uid="{00000000-0005-0000-0000-00001D250000}"/>
    <cellStyle name="Comma 3* 2" xfId="24832" xr:uid="{00000000-0005-0000-0000-00001E250000}"/>
    <cellStyle name="Comma 30" xfId="3027" xr:uid="{00000000-0005-0000-0000-00001F250000}"/>
    <cellStyle name="Comma 30 2" xfId="24833" xr:uid="{00000000-0005-0000-0000-000020250000}"/>
    <cellStyle name="Comma 30 3" xfId="39362" xr:uid="{00000000-0005-0000-0000-000021250000}"/>
    <cellStyle name="Comma 31" xfId="3028" xr:uid="{00000000-0005-0000-0000-000022250000}"/>
    <cellStyle name="Comma 31 2" xfId="24834" xr:uid="{00000000-0005-0000-0000-000023250000}"/>
    <cellStyle name="Comma 31 3" xfId="39363" xr:uid="{00000000-0005-0000-0000-000024250000}"/>
    <cellStyle name="Comma 32" xfId="3029" xr:uid="{00000000-0005-0000-0000-000025250000}"/>
    <cellStyle name="Comma 32 2" xfId="24835" xr:uid="{00000000-0005-0000-0000-000026250000}"/>
    <cellStyle name="Comma 33" xfId="3030" xr:uid="{00000000-0005-0000-0000-000027250000}"/>
    <cellStyle name="Comma 33 2" xfId="24836" xr:uid="{00000000-0005-0000-0000-000028250000}"/>
    <cellStyle name="Comma 33 3" xfId="39364" xr:uid="{00000000-0005-0000-0000-000029250000}"/>
    <cellStyle name="Comma 33 4" xfId="40492" xr:uid="{00000000-0005-0000-0000-00002A250000}"/>
    <cellStyle name="Comma 34" xfId="3031" xr:uid="{00000000-0005-0000-0000-00002B250000}"/>
    <cellStyle name="Comma 34 2" xfId="24837" xr:uid="{00000000-0005-0000-0000-00002C250000}"/>
    <cellStyle name="Comma 35" xfId="3032" xr:uid="{00000000-0005-0000-0000-00002D250000}"/>
    <cellStyle name="Comma 35 2" xfId="24838" xr:uid="{00000000-0005-0000-0000-00002E250000}"/>
    <cellStyle name="Comma 36" xfId="3033" xr:uid="{00000000-0005-0000-0000-00002F250000}"/>
    <cellStyle name="Comma 36 2" xfId="24839" xr:uid="{00000000-0005-0000-0000-000030250000}"/>
    <cellStyle name="Comma 37" xfId="17907" xr:uid="{00000000-0005-0000-0000-000031250000}"/>
    <cellStyle name="Comma 37 2" xfId="24840" xr:uid="{00000000-0005-0000-0000-000032250000}"/>
    <cellStyle name="Comma 38" xfId="24841" xr:uid="{00000000-0005-0000-0000-000033250000}"/>
    <cellStyle name="Comma 39" xfId="24842" xr:uid="{00000000-0005-0000-0000-000034250000}"/>
    <cellStyle name="Comma 4" xfId="3034" xr:uid="{00000000-0005-0000-0000-000035250000}"/>
    <cellStyle name="Comma 4 10" xfId="18623" xr:uid="{00000000-0005-0000-0000-000036250000}"/>
    <cellStyle name="Comma 4 10 2" xfId="24844" xr:uid="{00000000-0005-0000-0000-000037250000}"/>
    <cellStyle name="Comma 4 11" xfId="18624" xr:uid="{00000000-0005-0000-0000-000038250000}"/>
    <cellStyle name="Comma 4 11 2" xfId="24845" xr:uid="{00000000-0005-0000-0000-000039250000}"/>
    <cellStyle name="Comma 4 12" xfId="18625" xr:uid="{00000000-0005-0000-0000-00003A250000}"/>
    <cellStyle name="Comma 4 12 2" xfId="24847" xr:uid="{00000000-0005-0000-0000-00003B250000}"/>
    <cellStyle name="Comma 4 12 3" xfId="24846" xr:uid="{00000000-0005-0000-0000-00003C250000}"/>
    <cellStyle name="Comma 4 13" xfId="18626" xr:uid="{00000000-0005-0000-0000-00003D250000}"/>
    <cellStyle name="Comma 4 13 2" xfId="24849" xr:uid="{00000000-0005-0000-0000-00003E250000}"/>
    <cellStyle name="Comma 4 13 3" xfId="24848" xr:uid="{00000000-0005-0000-0000-00003F250000}"/>
    <cellStyle name="Comma 4 14" xfId="18627" xr:uid="{00000000-0005-0000-0000-000040250000}"/>
    <cellStyle name="Comma 4 14 2" xfId="24851" xr:uid="{00000000-0005-0000-0000-000041250000}"/>
    <cellStyle name="Comma 4 14 3" xfId="24850" xr:uid="{00000000-0005-0000-0000-000042250000}"/>
    <cellStyle name="Comma 4 14 4" xfId="39366" xr:uid="{00000000-0005-0000-0000-000043250000}"/>
    <cellStyle name="Comma 4 15" xfId="18622" xr:uid="{00000000-0005-0000-0000-000044250000}"/>
    <cellStyle name="Comma 4 15 2" xfId="24853" xr:uid="{00000000-0005-0000-0000-000045250000}"/>
    <cellStyle name="Comma 4 15 3" xfId="24852" xr:uid="{00000000-0005-0000-0000-000046250000}"/>
    <cellStyle name="Comma 4 15 4" xfId="39367" xr:uid="{00000000-0005-0000-0000-000047250000}"/>
    <cellStyle name="Comma 4 16" xfId="24854" xr:uid="{00000000-0005-0000-0000-000048250000}"/>
    <cellStyle name="Comma 4 17" xfId="24855" xr:uid="{00000000-0005-0000-0000-000049250000}"/>
    <cellStyle name="Comma 4 18" xfId="24856" xr:uid="{00000000-0005-0000-0000-00004A250000}"/>
    <cellStyle name="Comma 4 19" xfId="24843" xr:uid="{00000000-0005-0000-0000-00004B250000}"/>
    <cellStyle name="Comma 4 2" xfId="3035" xr:uid="{00000000-0005-0000-0000-00004C250000}"/>
    <cellStyle name="Comma 4 2 2" xfId="3036" xr:uid="{00000000-0005-0000-0000-00004D250000}"/>
    <cellStyle name="Comma 4 2 3" xfId="18628" xr:uid="{00000000-0005-0000-0000-00004E250000}"/>
    <cellStyle name="Comma 4 2 3 2" xfId="39369" xr:uid="{00000000-0005-0000-0000-00004F250000}"/>
    <cellStyle name="Comma 4 2 4" xfId="24857" xr:uid="{00000000-0005-0000-0000-000050250000}"/>
    <cellStyle name="Comma 4 2 4 2" xfId="39370" xr:uid="{00000000-0005-0000-0000-000051250000}"/>
    <cellStyle name="Comma 4 2 5" xfId="39371" xr:uid="{00000000-0005-0000-0000-000052250000}"/>
    <cellStyle name="Comma 4 2 6" xfId="39368" xr:uid="{00000000-0005-0000-0000-000053250000}"/>
    <cellStyle name="Comma 4 20" xfId="39365" xr:uid="{00000000-0005-0000-0000-000054250000}"/>
    <cellStyle name="Comma 4 3" xfId="3037" xr:uid="{00000000-0005-0000-0000-000055250000}"/>
    <cellStyle name="Comma 4 3 2" xfId="18629" xr:uid="{00000000-0005-0000-0000-000056250000}"/>
    <cellStyle name="Comma 4 3 2 2" xfId="39373" xr:uid="{00000000-0005-0000-0000-000057250000}"/>
    <cellStyle name="Comma 4 3 3" xfId="24858" xr:uid="{00000000-0005-0000-0000-000058250000}"/>
    <cellStyle name="Comma 4 3 3 2" xfId="39374" xr:uid="{00000000-0005-0000-0000-000059250000}"/>
    <cellStyle name="Comma 4 3 4" xfId="39372" xr:uid="{00000000-0005-0000-0000-00005A250000}"/>
    <cellStyle name="Comma 4 4" xfId="3038" xr:uid="{00000000-0005-0000-0000-00005B250000}"/>
    <cellStyle name="Comma 4 4 2" xfId="18630" xr:uid="{00000000-0005-0000-0000-00005C250000}"/>
    <cellStyle name="Comma 4 4 2 2" xfId="39376" xr:uid="{00000000-0005-0000-0000-00005D250000}"/>
    <cellStyle name="Comma 4 4 3" xfId="24859" xr:uid="{00000000-0005-0000-0000-00005E250000}"/>
    <cellStyle name="Comma 4 4 3 2" xfId="39377" xr:uid="{00000000-0005-0000-0000-00005F250000}"/>
    <cellStyle name="Comma 4 4 4" xfId="39375" xr:uid="{00000000-0005-0000-0000-000060250000}"/>
    <cellStyle name="Comma 4 5" xfId="18631" xr:uid="{00000000-0005-0000-0000-000061250000}"/>
    <cellStyle name="Comma 4 5 2" xfId="24860" xr:uid="{00000000-0005-0000-0000-000062250000}"/>
    <cellStyle name="Comma 4 5 2 2" xfId="39378" xr:uid="{00000000-0005-0000-0000-000063250000}"/>
    <cellStyle name="Comma 4 6" xfId="18632" xr:uid="{00000000-0005-0000-0000-000064250000}"/>
    <cellStyle name="Comma 4 6 2" xfId="24861" xr:uid="{00000000-0005-0000-0000-000065250000}"/>
    <cellStyle name="Comma 4 6 2 2" xfId="39379" xr:uid="{00000000-0005-0000-0000-000066250000}"/>
    <cellStyle name="Comma 4 7" xfId="18633" xr:uid="{00000000-0005-0000-0000-000067250000}"/>
    <cellStyle name="Comma 4 7 2" xfId="24862" xr:uid="{00000000-0005-0000-0000-000068250000}"/>
    <cellStyle name="Comma 4 8" xfId="18634" xr:uid="{00000000-0005-0000-0000-000069250000}"/>
    <cellStyle name="Comma 4 8 2" xfId="24863" xr:uid="{00000000-0005-0000-0000-00006A250000}"/>
    <cellStyle name="Comma 4 9" xfId="18635" xr:uid="{00000000-0005-0000-0000-00006B250000}"/>
    <cellStyle name="Comma 4 9 2" xfId="24864" xr:uid="{00000000-0005-0000-0000-00006C250000}"/>
    <cellStyle name="Comma 40" xfId="24865" xr:uid="{00000000-0005-0000-0000-00006D250000}"/>
    <cellStyle name="Comma 41" xfId="24866" xr:uid="{00000000-0005-0000-0000-00006E250000}"/>
    <cellStyle name="Comma 42" xfId="24867" xr:uid="{00000000-0005-0000-0000-00006F250000}"/>
    <cellStyle name="Comma 43" xfId="24868" xr:uid="{00000000-0005-0000-0000-000070250000}"/>
    <cellStyle name="Comma 44" xfId="24869" xr:uid="{00000000-0005-0000-0000-000071250000}"/>
    <cellStyle name="Comma 45" xfId="24870" xr:uid="{00000000-0005-0000-0000-000072250000}"/>
    <cellStyle name="Comma 46" xfId="24871" xr:uid="{00000000-0005-0000-0000-000073250000}"/>
    <cellStyle name="Comma 47" xfId="24872" xr:uid="{00000000-0005-0000-0000-000074250000}"/>
    <cellStyle name="Comma 48" xfId="24873" xr:uid="{00000000-0005-0000-0000-000075250000}"/>
    <cellStyle name="Comma 49" xfId="24874" xr:uid="{00000000-0005-0000-0000-000076250000}"/>
    <cellStyle name="Comma 5" xfId="3039" xr:uid="{00000000-0005-0000-0000-000077250000}"/>
    <cellStyle name="Comma 5 10" xfId="18637" xr:uid="{00000000-0005-0000-0000-000078250000}"/>
    <cellStyle name="Comma 5 10 2" xfId="24877" xr:uid="{00000000-0005-0000-0000-000079250000}"/>
    <cellStyle name="Comma 5 10 3" xfId="24876" xr:uid="{00000000-0005-0000-0000-00007A250000}"/>
    <cellStyle name="Comma 5 11" xfId="18638" xr:uid="{00000000-0005-0000-0000-00007B250000}"/>
    <cellStyle name="Comma 5 11 2" xfId="24879" xr:uid="{00000000-0005-0000-0000-00007C250000}"/>
    <cellStyle name="Comma 5 11 3" xfId="24878" xr:uid="{00000000-0005-0000-0000-00007D250000}"/>
    <cellStyle name="Comma 5 12" xfId="18639" xr:uid="{00000000-0005-0000-0000-00007E250000}"/>
    <cellStyle name="Comma 5 12 2" xfId="24881" xr:uid="{00000000-0005-0000-0000-00007F250000}"/>
    <cellStyle name="Comma 5 12 3" xfId="24880" xr:uid="{00000000-0005-0000-0000-000080250000}"/>
    <cellStyle name="Comma 5 13" xfId="18640" xr:uid="{00000000-0005-0000-0000-000081250000}"/>
    <cellStyle name="Comma 5 13 2" xfId="24883" xr:uid="{00000000-0005-0000-0000-000082250000}"/>
    <cellStyle name="Comma 5 13 3" xfId="24882" xr:uid="{00000000-0005-0000-0000-000083250000}"/>
    <cellStyle name="Comma 5 14" xfId="18641" xr:uid="{00000000-0005-0000-0000-000084250000}"/>
    <cellStyle name="Comma 5 14 2" xfId="24885" xr:uid="{00000000-0005-0000-0000-000085250000}"/>
    <cellStyle name="Comma 5 14 3" xfId="24884" xr:uid="{00000000-0005-0000-0000-000086250000}"/>
    <cellStyle name="Comma 5 15" xfId="18642" xr:uid="{00000000-0005-0000-0000-000087250000}"/>
    <cellStyle name="Comma 5 15 2" xfId="24886" xr:uid="{00000000-0005-0000-0000-000088250000}"/>
    <cellStyle name="Comma 5 15 3" xfId="39381" xr:uid="{00000000-0005-0000-0000-000089250000}"/>
    <cellStyle name="Comma 5 16" xfId="18636" xr:uid="{00000000-0005-0000-0000-00008A250000}"/>
    <cellStyle name="Comma 5 16 2" xfId="24887" xr:uid="{00000000-0005-0000-0000-00008B250000}"/>
    <cellStyle name="Comma 5 17" xfId="19606" xr:uid="{00000000-0005-0000-0000-00008C250000}"/>
    <cellStyle name="Comma 5 17 2" xfId="24888" xr:uid="{00000000-0005-0000-0000-00008D250000}"/>
    <cellStyle name="Comma 5 18" xfId="24875" xr:uid="{00000000-0005-0000-0000-00008E250000}"/>
    <cellStyle name="Comma 5 19" xfId="39380" xr:uid="{00000000-0005-0000-0000-00008F250000}"/>
    <cellStyle name="Comma 5 2" xfId="3040" xr:uid="{00000000-0005-0000-0000-000090250000}"/>
    <cellStyle name="Comma 5 2 10" xfId="18643" xr:uid="{00000000-0005-0000-0000-000091250000}"/>
    <cellStyle name="Comma 5 2 10 2" xfId="24891" xr:uid="{00000000-0005-0000-0000-000092250000}"/>
    <cellStyle name="Comma 5 2 10 3" xfId="24890" xr:uid="{00000000-0005-0000-0000-000093250000}"/>
    <cellStyle name="Comma 5 2 11" xfId="18644" xr:uid="{00000000-0005-0000-0000-000094250000}"/>
    <cellStyle name="Comma 5 2 11 2" xfId="24893" xr:uid="{00000000-0005-0000-0000-000095250000}"/>
    <cellStyle name="Comma 5 2 11 3" xfId="24892" xr:uid="{00000000-0005-0000-0000-000096250000}"/>
    <cellStyle name="Comma 5 2 12" xfId="18645" xr:uid="{00000000-0005-0000-0000-000097250000}"/>
    <cellStyle name="Comma 5 2 12 2" xfId="24895" xr:uid="{00000000-0005-0000-0000-000098250000}"/>
    <cellStyle name="Comma 5 2 12 3" xfId="24894" xr:uid="{00000000-0005-0000-0000-000099250000}"/>
    <cellStyle name="Comma 5 2 13" xfId="18646" xr:uid="{00000000-0005-0000-0000-00009A250000}"/>
    <cellStyle name="Comma 5 2 13 2" xfId="24897" xr:uid="{00000000-0005-0000-0000-00009B250000}"/>
    <cellStyle name="Comma 5 2 13 3" xfId="24896" xr:uid="{00000000-0005-0000-0000-00009C250000}"/>
    <cellStyle name="Comma 5 2 14" xfId="18647" xr:uid="{00000000-0005-0000-0000-00009D250000}"/>
    <cellStyle name="Comma 5 2 14 2" xfId="24899" xr:uid="{00000000-0005-0000-0000-00009E250000}"/>
    <cellStyle name="Comma 5 2 14 3" xfId="24898" xr:uid="{00000000-0005-0000-0000-00009F250000}"/>
    <cellStyle name="Comma 5 2 15" xfId="18648" xr:uid="{00000000-0005-0000-0000-0000A0250000}"/>
    <cellStyle name="Comma 5 2 15 2" xfId="24901" xr:uid="{00000000-0005-0000-0000-0000A1250000}"/>
    <cellStyle name="Comma 5 2 15 3" xfId="24900" xr:uid="{00000000-0005-0000-0000-0000A2250000}"/>
    <cellStyle name="Comma 5 2 16" xfId="18649" xr:uid="{00000000-0005-0000-0000-0000A3250000}"/>
    <cellStyle name="Comma 5 2 16 2" xfId="24903" xr:uid="{00000000-0005-0000-0000-0000A4250000}"/>
    <cellStyle name="Comma 5 2 16 3" xfId="24902" xr:uid="{00000000-0005-0000-0000-0000A5250000}"/>
    <cellStyle name="Comma 5 2 17" xfId="18650" xr:uid="{00000000-0005-0000-0000-0000A6250000}"/>
    <cellStyle name="Comma 5 2 17 2" xfId="24905" xr:uid="{00000000-0005-0000-0000-0000A7250000}"/>
    <cellStyle name="Comma 5 2 17 3" xfId="24904" xr:uid="{00000000-0005-0000-0000-0000A8250000}"/>
    <cellStyle name="Comma 5 2 18" xfId="18651" xr:uid="{00000000-0005-0000-0000-0000A9250000}"/>
    <cellStyle name="Comma 5 2 18 2" xfId="24907" xr:uid="{00000000-0005-0000-0000-0000AA250000}"/>
    <cellStyle name="Comma 5 2 18 3" xfId="24906" xr:uid="{00000000-0005-0000-0000-0000AB250000}"/>
    <cellStyle name="Comma 5 2 19" xfId="18652" xr:uid="{00000000-0005-0000-0000-0000AC250000}"/>
    <cellStyle name="Comma 5 2 19 2" xfId="24909" xr:uid="{00000000-0005-0000-0000-0000AD250000}"/>
    <cellStyle name="Comma 5 2 19 3" xfId="24908" xr:uid="{00000000-0005-0000-0000-0000AE250000}"/>
    <cellStyle name="Comma 5 2 2" xfId="3041" xr:uid="{00000000-0005-0000-0000-0000AF250000}"/>
    <cellStyle name="Comma 5 2 2 2" xfId="24911" xr:uid="{00000000-0005-0000-0000-0000B0250000}"/>
    <cellStyle name="Comma 5 2 2 2 2" xfId="39383" xr:uid="{00000000-0005-0000-0000-0000B1250000}"/>
    <cellStyle name="Comma 5 2 2 3" xfId="24910" xr:uid="{00000000-0005-0000-0000-0000B2250000}"/>
    <cellStyle name="Comma 5 2 20" xfId="18653" xr:uid="{00000000-0005-0000-0000-0000B3250000}"/>
    <cellStyle name="Comma 5 2 20 2" xfId="24913" xr:uid="{00000000-0005-0000-0000-0000B4250000}"/>
    <cellStyle name="Comma 5 2 20 3" xfId="24912" xr:uid="{00000000-0005-0000-0000-0000B5250000}"/>
    <cellStyle name="Comma 5 2 21" xfId="24914" xr:uid="{00000000-0005-0000-0000-0000B6250000}"/>
    <cellStyle name="Comma 5 2 21 2" xfId="39384" xr:uid="{00000000-0005-0000-0000-0000B7250000}"/>
    <cellStyle name="Comma 5 2 22" xfId="24889" xr:uid="{00000000-0005-0000-0000-0000B8250000}"/>
    <cellStyle name="Comma 5 2 23" xfId="39382" xr:uid="{00000000-0005-0000-0000-0000B9250000}"/>
    <cellStyle name="Comma 5 2 3" xfId="3042" xr:uid="{00000000-0005-0000-0000-0000BA250000}"/>
    <cellStyle name="Comma 5 2 3 2" xfId="24916" xr:uid="{00000000-0005-0000-0000-0000BB250000}"/>
    <cellStyle name="Comma 5 2 3 3" xfId="24915" xr:uid="{00000000-0005-0000-0000-0000BC250000}"/>
    <cellStyle name="Comma 5 2 4" xfId="18654" xr:uid="{00000000-0005-0000-0000-0000BD250000}"/>
    <cellStyle name="Comma 5 2 4 2" xfId="24918" xr:uid="{00000000-0005-0000-0000-0000BE250000}"/>
    <cellStyle name="Comma 5 2 4 3" xfId="24917" xr:uid="{00000000-0005-0000-0000-0000BF250000}"/>
    <cellStyle name="Comma 5 2 5" xfId="18655" xr:uid="{00000000-0005-0000-0000-0000C0250000}"/>
    <cellStyle name="Comma 5 2 5 2" xfId="24920" xr:uid="{00000000-0005-0000-0000-0000C1250000}"/>
    <cellStyle name="Comma 5 2 5 3" xfId="24919" xr:uid="{00000000-0005-0000-0000-0000C2250000}"/>
    <cellStyle name="Comma 5 2 6" xfId="18656" xr:uid="{00000000-0005-0000-0000-0000C3250000}"/>
    <cellStyle name="Comma 5 2 6 2" xfId="24922" xr:uid="{00000000-0005-0000-0000-0000C4250000}"/>
    <cellStyle name="Comma 5 2 6 3" xfId="24921" xr:uid="{00000000-0005-0000-0000-0000C5250000}"/>
    <cellStyle name="Comma 5 2 7" xfId="18657" xr:uid="{00000000-0005-0000-0000-0000C6250000}"/>
    <cellStyle name="Comma 5 2 7 2" xfId="24924" xr:uid="{00000000-0005-0000-0000-0000C7250000}"/>
    <cellStyle name="Comma 5 2 7 3" xfId="24923" xr:uid="{00000000-0005-0000-0000-0000C8250000}"/>
    <cellStyle name="Comma 5 2 8" xfId="18658" xr:uid="{00000000-0005-0000-0000-0000C9250000}"/>
    <cellStyle name="Comma 5 2 8 2" xfId="24926" xr:uid="{00000000-0005-0000-0000-0000CA250000}"/>
    <cellStyle name="Comma 5 2 8 3" xfId="24925" xr:uid="{00000000-0005-0000-0000-0000CB250000}"/>
    <cellStyle name="Comma 5 2 9" xfId="18659" xr:uid="{00000000-0005-0000-0000-0000CC250000}"/>
    <cellStyle name="Comma 5 2 9 2" xfId="24928" xr:uid="{00000000-0005-0000-0000-0000CD250000}"/>
    <cellStyle name="Comma 5 2 9 3" xfId="24927" xr:uid="{00000000-0005-0000-0000-0000CE250000}"/>
    <cellStyle name="Comma 5 3" xfId="3043" xr:uid="{00000000-0005-0000-0000-0000CF250000}"/>
    <cellStyle name="Comma 5 3 2" xfId="3044" xr:uid="{00000000-0005-0000-0000-0000D0250000}"/>
    <cellStyle name="Comma 5 3 2 2" xfId="39386" xr:uid="{00000000-0005-0000-0000-0000D1250000}"/>
    <cellStyle name="Comma 5 3 3" xfId="3045" xr:uid="{00000000-0005-0000-0000-0000D2250000}"/>
    <cellStyle name="Comma 5 3 3 2" xfId="39387" xr:uid="{00000000-0005-0000-0000-0000D3250000}"/>
    <cellStyle name="Comma 5 3 4" xfId="18660" xr:uid="{00000000-0005-0000-0000-0000D4250000}"/>
    <cellStyle name="Comma 5 3 4 2" xfId="39388" xr:uid="{00000000-0005-0000-0000-0000D5250000}"/>
    <cellStyle name="Comma 5 3 5" xfId="24929" xr:uid="{00000000-0005-0000-0000-0000D6250000}"/>
    <cellStyle name="Comma 5 3 5 2" xfId="39389" xr:uid="{00000000-0005-0000-0000-0000D7250000}"/>
    <cellStyle name="Comma 5 3 6" xfId="39385" xr:uid="{00000000-0005-0000-0000-0000D8250000}"/>
    <cellStyle name="Comma 5 4" xfId="3046" xr:uid="{00000000-0005-0000-0000-0000D9250000}"/>
    <cellStyle name="Comma 5 4 2" xfId="3047" xr:uid="{00000000-0005-0000-0000-0000DA250000}"/>
    <cellStyle name="Comma 5 4 2 2" xfId="24931" xr:uid="{00000000-0005-0000-0000-0000DB250000}"/>
    <cellStyle name="Comma 5 4 2 3" xfId="39391" xr:uid="{00000000-0005-0000-0000-0000DC250000}"/>
    <cellStyle name="Comma 5 4 3" xfId="3048" xr:uid="{00000000-0005-0000-0000-0000DD250000}"/>
    <cellStyle name="Comma 5 4 4" xfId="24930" xr:uid="{00000000-0005-0000-0000-0000DE250000}"/>
    <cellStyle name="Comma 5 4 5" xfId="39390" xr:uid="{00000000-0005-0000-0000-0000DF250000}"/>
    <cellStyle name="Comma 5 5" xfId="3049" xr:uid="{00000000-0005-0000-0000-0000E0250000}"/>
    <cellStyle name="Comma 5 5 2" xfId="3050" xr:uid="{00000000-0005-0000-0000-0000E1250000}"/>
    <cellStyle name="Comma 5 5 2 2" xfId="24933" xr:uid="{00000000-0005-0000-0000-0000E2250000}"/>
    <cellStyle name="Comma 5 5 3" xfId="3051" xr:uid="{00000000-0005-0000-0000-0000E3250000}"/>
    <cellStyle name="Comma 5 5 4" xfId="24932" xr:uid="{00000000-0005-0000-0000-0000E4250000}"/>
    <cellStyle name="Comma 5 6" xfId="3052" xr:uid="{00000000-0005-0000-0000-0000E5250000}"/>
    <cellStyle name="Comma 5 6 2" xfId="3053" xr:uid="{00000000-0005-0000-0000-0000E6250000}"/>
    <cellStyle name="Comma 5 6 2 2" xfId="24935" xr:uid="{00000000-0005-0000-0000-0000E7250000}"/>
    <cellStyle name="Comma 5 6 3" xfId="3054" xr:uid="{00000000-0005-0000-0000-0000E8250000}"/>
    <cellStyle name="Comma 5 6 4" xfId="24934" xr:uid="{00000000-0005-0000-0000-0000E9250000}"/>
    <cellStyle name="Comma 5 7" xfId="3055" xr:uid="{00000000-0005-0000-0000-0000EA250000}"/>
    <cellStyle name="Comma 5 7 2" xfId="24937" xr:uid="{00000000-0005-0000-0000-0000EB250000}"/>
    <cellStyle name="Comma 5 7 3" xfId="24936" xr:uid="{00000000-0005-0000-0000-0000EC250000}"/>
    <cellStyle name="Comma 5 8" xfId="3056" xr:uid="{00000000-0005-0000-0000-0000ED250000}"/>
    <cellStyle name="Comma 5 8 2" xfId="24939" xr:uid="{00000000-0005-0000-0000-0000EE250000}"/>
    <cellStyle name="Comma 5 8 3" xfId="24938" xr:uid="{00000000-0005-0000-0000-0000EF250000}"/>
    <cellStyle name="Comma 5 9" xfId="3057" xr:uid="{00000000-0005-0000-0000-0000F0250000}"/>
    <cellStyle name="Comma 5 9 2" xfId="18661" xr:uid="{00000000-0005-0000-0000-0000F1250000}"/>
    <cellStyle name="Comma 5 9 2 2" xfId="24941" xr:uid="{00000000-0005-0000-0000-0000F2250000}"/>
    <cellStyle name="Comma 5 9 3" xfId="24940" xr:uid="{00000000-0005-0000-0000-0000F3250000}"/>
    <cellStyle name="Comma 50" xfId="24942" xr:uid="{00000000-0005-0000-0000-0000F4250000}"/>
    <cellStyle name="Comma 51" xfId="24943" xr:uid="{00000000-0005-0000-0000-0000F5250000}"/>
    <cellStyle name="Comma 52" xfId="24944" xr:uid="{00000000-0005-0000-0000-0000F6250000}"/>
    <cellStyle name="Comma 53" xfId="24945" xr:uid="{00000000-0005-0000-0000-0000F7250000}"/>
    <cellStyle name="Comma 54" xfId="24946" xr:uid="{00000000-0005-0000-0000-0000F8250000}"/>
    <cellStyle name="Comma 55" xfId="24947" xr:uid="{00000000-0005-0000-0000-0000F9250000}"/>
    <cellStyle name="Comma 56" xfId="24948" xr:uid="{00000000-0005-0000-0000-0000FA250000}"/>
    <cellStyle name="Comma 57" xfId="24949" xr:uid="{00000000-0005-0000-0000-0000FB250000}"/>
    <cellStyle name="Comma 58" xfId="24950" xr:uid="{00000000-0005-0000-0000-0000FC250000}"/>
    <cellStyle name="Comma 59" xfId="24951" xr:uid="{00000000-0005-0000-0000-0000FD250000}"/>
    <cellStyle name="Comma 6" xfId="3058" xr:uid="{00000000-0005-0000-0000-0000FE250000}"/>
    <cellStyle name="Comma 6 10" xfId="18663" xr:uid="{00000000-0005-0000-0000-0000FF250000}"/>
    <cellStyle name="Comma 6 10 2" xfId="24954" xr:uid="{00000000-0005-0000-0000-000000260000}"/>
    <cellStyle name="Comma 6 10 3" xfId="24953" xr:uid="{00000000-0005-0000-0000-000001260000}"/>
    <cellStyle name="Comma 6 11" xfId="18664" xr:uid="{00000000-0005-0000-0000-000002260000}"/>
    <cellStyle name="Comma 6 11 2" xfId="24956" xr:uid="{00000000-0005-0000-0000-000003260000}"/>
    <cellStyle name="Comma 6 11 3" xfId="24955" xr:uid="{00000000-0005-0000-0000-000004260000}"/>
    <cellStyle name="Comma 6 12" xfId="18665" xr:uid="{00000000-0005-0000-0000-000005260000}"/>
    <cellStyle name="Comma 6 12 2" xfId="24958" xr:uid="{00000000-0005-0000-0000-000006260000}"/>
    <cellStyle name="Comma 6 12 3" xfId="24957" xr:uid="{00000000-0005-0000-0000-000007260000}"/>
    <cellStyle name="Comma 6 13" xfId="18666" xr:uid="{00000000-0005-0000-0000-000008260000}"/>
    <cellStyle name="Comma 6 13 2" xfId="24960" xr:uid="{00000000-0005-0000-0000-000009260000}"/>
    <cellStyle name="Comma 6 13 3" xfId="24959" xr:uid="{00000000-0005-0000-0000-00000A260000}"/>
    <cellStyle name="Comma 6 14" xfId="18667" xr:uid="{00000000-0005-0000-0000-00000B260000}"/>
    <cellStyle name="Comma 6 14 2" xfId="24961" xr:uid="{00000000-0005-0000-0000-00000C260000}"/>
    <cellStyle name="Comma 6 14 3" xfId="39393" xr:uid="{00000000-0005-0000-0000-00000D260000}"/>
    <cellStyle name="Comma 6 15" xfId="18668" xr:uid="{00000000-0005-0000-0000-00000E260000}"/>
    <cellStyle name="Comma 6 15 2" xfId="24962" xr:uid="{00000000-0005-0000-0000-00000F260000}"/>
    <cellStyle name="Comma 6 15 3" xfId="39394" xr:uid="{00000000-0005-0000-0000-000010260000}"/>
    <cellStyle name="Comma 6 16" xfId="18662" xr:uid="{00000000-0005-0000-0000-000011260000}"/>
    <cellStyle name="Comma 6 17" xfId="24952" xr:uid="{00000000-0005-0000-0000-000012260000}"/>
    <cellStyle name="Comma 6 18" xfId="39392" xr:uid="{00000000-0005-0000-0000-000013260000}"/>
    <cellStyle name="Comma 6 2" xfId="3059" xr:uid="{00000000-0005-0000-0000-000014260000}"/>
    <cellStyle name="Comma 6 2 2" xfId="3060" xr:uid="{00000000-0005-0000-0000-000015260000}"/>
    <cellStyle name="Comma 6 2 2 2" xfId="39395" xr:uid="{00000000-0005-0000-0000-000016260000}"/>
    <cellStyle name="Comma 6 2 3" xfId="18669" xr:uid="{00000000-0005-0000-0000-000017260000}"/>
    <cellStyle name="Comma 6 2 4" xfId="24963" xr:uid="{00000000-0005-0000-0000-000018260000}"/>
    <cellStyle name="Comma 6 3" xfId="3061" xr:uid="{00000000-0005-0000-0000-000019260000}"/>
    <cellStyle name="Comma 6 3 2" xfId="18670" xr:uid="{00000000-0005-0000-0000-00001A260000}"/>
    <cellStyle name="Comma 6 3 2 2" xfId="24965" xr:uid="{00000000-0005-0000-0000-00001B260000}"/>
    <cellStyle name="Comma 6 3 2 3" xfId="39396" xr:uid="{00000000-0005-0000-0000-00001C260000}"/>
    <cellStyle name="Comma 6 3 3" xfId="24964" xr:uid="{00000000-0005-0000-0000-00001D260000}"/>
    <cellStyle name="Comma 6 4" xfId="18671" xr:uid="{00000000-0005-0000-0000-00001E260000}"/>
    <cellStyle name="Comma 6 4 2" xfId="24967" xr:uid="{00000000-0005-0000-0000-00001F260000}"/>
    <cellStyle name="Comma 6 4 3" xfId="24966" xr:uid="{00000000-0005-0000-0000-000020260000}"/>
    <cellStyle name="Comma 6 5" xfId="18672" xr:uid="{00000000-0005-0000-0000-000021260000}"/>
    <cellStyle name="Comma 6 5 2" xfId="24969" xr:uid="{00000000-0005-0000-0000-000022260000}"/>
    <cellStyle name="Comma 6 5 3" xfId="24968" xr:uid="{00000000-0005-0000-0000-000023260000}"/>
    <cellStyle name="Comma 6 6" xfId="18673" xr:uid="{00000000-0005-0000-0000-000024260000}"/>
    <cellStyle name="Comma 6 6 2" xfId="24971" xr:uid="{00000000-0005-0000-0000-000025260000}"/>
    <cellStyle name="Comma 6 6 3" xfId="24970" xr:uid="{00000000-0005-0000-0000-000026260000}"/>
    <cellStyle name="Comma 6 7" xfId="18674" xr:uid="{00000000-0005-0000-0000-000027260000}"/>
    <cellStyle name="Comma 6 7 2" xfId="24973" xr:uid="{00000000-0005-0000-0000-000028260000}"/>
    <cellStyle name="Comma 6 7 3" xfId="24972" xr:uid="{00000000-0005-0000-0000-000029260000}"/>
    <cellStyle name="Comma 6 8" xfId="18675" xr:uid="{00000000-0005-0000-0000-00002A260000}"/>
    <cellStyle name="Comma 6 8 2" xfId="24975" xr:uid="{00000000-0005-0000-0000-00002B260000}"/>
    <cellStyle name="Comma 6 8 3" xfId="24974" xr:uid="{00000000-0005-0000-0000-00002C260000}"/>
    <cellStyle name="Comma 6 9" xfId="18676" xr:uid="{00000000-0005-0000-0000-00002D260000}"/>
    <cellStyle name="Comma 6 9 2" xfId="24977" xr:uid="{00000000-0005-0000-0000-00002E260000}"/>
    <cellStyle name="Comma 6 9 3" xfId="24976" xr:uid="{00000000-0005-0000-0000-00002F260000}"/>
    <cellStyle name="Comma 60" xfId="24978" xr:uid="{00000000-0005-0000-0000-000030260000}"/>
    <cellStyle name="Comma 61" xfId="24979" xr:uid="{00000000-0005-0000-0000-000031260000}"/>
    <cellStyle name="Comma 62" xfId="24980" xr:uid="{00000000-0005-0000-0000-000032260000}"/>
    <cellStyle name="Comma 63" xfId="24981" xr:uid="{00000000-0005-0000-0000-000033260000}"/>
    <cellStyle name="Comma 64" xfId="24982" xr:uid="{00000000-0005-0000-0000-000034260000}"/>
    <cellStyle name="Comma 65" xfId="24983" xr:uid="{00000000-0005-0000-0000-000035260000}"/>
    <cellStyle name="Comma 66" xfId="24984" xr:uid="{00000000-0005-0000-0000-000036260000}"/>
    <cellStyle name="Comma 67" xfId="24985" xr:uid="{00000000-0005-0000-0000-000037260000}"/>
    <cellStyle name="Comma 68" xfId="24986" xr:uid="{00000000-0005-0000-0000-000038260000}"/>
    <cellStyle name="Comma 69" xfId="24987" xr:uid="{00000000-0005-0000-0000-000039260000}"/>
    <cellStyle name="Comma 7" xfId="3062" xr:uid="{00000000-0005-0000-0000-00003A260000}"/>
    <cellStyle name="Comma 7 10" xfId="18677" xr:uid="{00000000-0005-0000-0000-00003B260000}"/>
    <cellStyle name="Comma 7 10 2" xfId="24990" xr:uid="{00000000-0005-0000-0000-00003C260000}"/>
    <cellStyle name="Comma 7 10 3" xfId="24989" xr:uid="{00000000-0005-0000-0000-00003D260000}"/>
    <cellStyle name="Comma 7 11" xfId="18678" xr:uid="{00000000-0005-0000-0000-00003E260000}"/>
    <cellStyle name="Comma 7 11 2" xfId="24992" xr:uid="{00000000-0005-0000-0000-00003F260000}"/>
    <cellStyle name="Comma 7 11 3" xfId="24991" xr:uid="{00000000-0005-0000-0000-000040260000}"/>
    <cellStyle name="Comma 7 12" xfId="18679" xr:uid="{00000000-0005-0000-0000-000041260000}"/>
    <cellStyle name="Comma 7 12 2" xfId="24994" xr:uid="{00000000-0005-0000-0000-000042260000}"/>
    <cellStyle name="Comma 7 12 3" xfId="24993" xr:uid="{00000000-0005-0000-0000-000043260000}"/>
    <cellStyle name="Comma 7 13" xfId="24995" xr:uid="{00000000-0005-0000-0000-000044260000}"/>
    <cellStyle name="Comma 7 13 2" xfId="39398" xr:uid="{00000000-0005-0000-0000-000045260000}"/>
    <cellStyle name="Comma 7 14" xfId="24996" xr:uid="{00000000-0005-0000-0000-000046260000}"/>
    <cellStyle name="Comma 7 14 2" xfId="39399" xr:uid="{00000000-0005-0000-0000-000047260000}"/>
    <cellStyle name="Comma 7 15" xfId="24988" xr:uid="{00000000-0005-0000-0000-000048260000}"/>
    <cellStyle name="Comma 7 16" xfId="39397" xr:uid="{00000000-0005-0000-0000-000049260000}"/>
    <cellStyle name="Comma 7 2" xfId="3063" xr:uid="{00000000-0005-0000-0000-00004A260000}"/>
    <cellStyle name="Comma 7 2 2" xfId="18680" xr:uid="{00000000-0005-0000-0000-00004B260000}"/>
    <cellStyle name="Comma 7 2 2 2" xfId="24998" xr:uid="{00000000-0005-0000-0000-00004C260000}"/>
    <cellStyle name="Comma 7 2 2 3" xfId="39400" xr:uid="{00000000-0005-0000-0000-00004D260000}"/>
    <cellStyle name="Comma 7 2 3" xfId="24997" xr:uid="{00000000-0005-0000-0000-00004E260000}"/>
    <cellStyle name="Comma 7 2 3 2" xfId="39401" xr:uid="{00000000-0005-0000-0000-00004F260000}"/>
    <cellStyle name="Comma 7 3" xfId="3064" xr:uid="{00000000-0005-0000-0000-000050260000}"/>
    <cellStyle name="Comma 7 3 2" xfId="18681" xr:uid="{00000000-0005-0000-0000-000051260000}"/>
    <cellStyle name="Comma 7 3 2 2" xfId="25000" xr:uid="{00000000-0005-0000-0000-000052260000}"/>
    <cellStyle name="Comma 7 3 2 3" xfId="39402" xr:uid="{00000000-0005-0000-0000-000053260000}"/>
    <cellStyle name="Comma 7 3 3" xfId="24999" xr:uid="{00000000-0005-0000-0000-000054260000}"/>
    <cellStyle name="Comma 7 3 3 2" xfId="39403" xr:uid="{00000000-0005-0000-0000-000055260000}"/>
    <cellStyle name="Comma 7 4" xfId="18682" xr:uid="{00000000-0005-0000-0000-000056260000}"/>
    <cellStyle name="Comma 7 4 2" xfId="25002" xr:uid="{00000000-0005-0000-0000-000057260000}"/>
    <cellStyle name="Comma 7 4 2 2" xfId="39404" xr:uid="{00000000-0005-0000-0000-000058260000}"/>
    <cellStyle name="Comma 7 4 3" xfId="25001" xr:uid="{00000000-0005-0000-0000-000059260000}"/>
    <cellStyle name="Comma 7 5" xfId="18683" xr:uid="{00000000-0005-0000-0000-00005A260000}"/>
    <cellStyle name="Comma 7 5 2" xfId="25004" xr:uid="{00000000-0005-0000-0000-00005B260000}"/>
    <cellStyle name="Comma 7 5 3" xfId="25003" xr:uid="{00000000-0005-0000-0000-00005C260000}"/>
    <cellStyle name="Comma 7 6" xfId="18684" xr:uid="{00000000-0005-0000-0000-00005D260000}"/>
    <cellStyle name="Comma 7 6 2" xfId="25006" xr:uid="{00000000-0005-0000-0000-00005E260000}"/>
    <cellStyle name="Comma 7 6 3" xfId="25005" xr:uid="{00000000-0005-0000-0000-00005F260000}"/>
    <cellStyle name="Comma 7 7" xfId="18685" xr:uid="{00000000-0005-0000-0000-000060260000}"/>
    <cellStyle name="Comma 7 7 2" xfId="25008" xr:uid="{00000000-0005-0000-0000-000061260000}"/>
    <cellStyle name="Comma 7 7 3" xfId="25007" xr:uid="{00000000-0005-0000-0000-000062260000}"/>
    <cellStyle name="Comma 7 8" xfId="18686" xr:uid="{00000000-0005-0000-0000-000063260000}"/>
    <cellStyle name="Comma 7 8 2" xfId="25010" xr:uid="{00000000-0005-0000-0000-000064260000}"/>
    <cellStyle name="Comma 7 8 3" xfId="25009" xr:uid="{00000000-0005-0000-0000-000065260000}"/>
    <cellStyle name="Comma 7 9" xfId="18687" xr:uid="{00000000-0005-0000-0000-000066260000}"/>
    <cellStyle name="Comma 7 9 2" xfId="25012" xr:uid="{00000000-0005-0000-0000-000067260000}"/>
    <cellStyle name="Comma 7 9 3" xfId="25011" xr:uid="{00000000-0005-0000-0000-000068260000}"/>
    <cellStyle name="Comma 70" xfId="25013" xr:uid="{00000000-0005-0000-0000-000069260000}"/>
    <cellStyle name="Comma 71" xfId="25014" xr:uid="{00000000-0005-0000-0000-00006A260000}"/>
    <cellStyle name="Comma 72" xfId="25015" xr:uid="{00000000-0005-0000-0000-00006B260000}"/>
    <cellStyle name="Comma 73" xfId="25016" xr:uid="{00000000-0005-0000-0000-00006C260000}"/>
    <cellStyle name="Comma 74" xfId="25017" xr:uid="{00000000-0005-0000-0000-00006D260000}"/>
    <cellStyle name="Comma 75" xfId="25018" xr:uid="{00000000-0005-0000-0000-00006E260000}"/>
    <cellStyle name="Comma 76" xfId="25019" xr:uid="{00000000-0005-0000-0000-00006F260000}"/>
    <cellStyle name="Comma 77" xfId="25020" xr:uid="{00000000-0005-0000-0000-000070260000}"/>
    <cellStyle name="Comma 78" xfId="25021" xr:uid="{00000000-0005-0000-0000-000071260000}"/>
    <cellStyle name="Comma 79" xfId="25022" xr:uid="{00000000-0005-0000-0000-000072260000}"/>
    <cellStyle name="Comma 8" xfId="3065" xr:uid="{00000000-0005-0000-0000-000073260000}"/>
    <cellStyle name="Comma 8 10" xfId="18689" xr:uid="{00000000-0005-0000-0000-000074260000}"/>
    <cellStyle name="Comma 8 10 2" xfId="25025" xr:uid="{00000000-0005-0000-0000-000075260000}"/>
    <cellStyle name="Comma 8 10 3" xfId="25024" xr:uid="{00000000-0005-0000-0000-000076260000}"/>
    <cellStyle name="Comma 8 11" xfId="18690" xr:uid="{00000000-0005-0000-0000-000077260000}"/>
    <cellStyle name="Comma 8 11 2" xfId="25027" xr:uid="{00000000-0005-0000-0000-000078260000}"/>
    <cellStyle name="Comma 8 11 3" xfId="25026" xr:uid="{00000000-0005-0000-0000-000079260000}"/>
    <cellStyle name="Comma 8 12" xfId="18691" xr:uid="{00000000-0005-0000-0000-00007A260000}"/>
    <cellStyle name="Comma 8 12 2" xfId="25029" xr:uid="{00000000-0005-0000-0000-00007B260000}"/>
    <cellStyle name="Comma 8 12 3" xfId="25028" xr:uid="{00000000-0005-0000-0000-00007C260000}"/>
    <cellStyle name="Comma 8 13" xfId="18692" xr:uid="{00000000-0005-0000-0000-00007D260000}"/>
    <cellStyle name="Comma 8 13 2" xfId="25031" xr:uid="{00000000-0005-0000-0000-00007E260000}"/>
    <cellStyle name="Comma 8 13 3" xfId="25030" xr:uid="{00000000-0005-0000-0000-00007F260000}"/>
    <cellStyle name="Comma 8 14" xfId="18688" xr:uid="{00000000-0005-0000-0000-000080260000}"/>
    <cellStyle name="Comma 8 14 2" xfId="25032" xr:uid="{00000000-0005-0000-0000-000081260000}"/>
    <cellStyle name="Comma 8 14 3" xfId="39406" xr:uid="{00000000-0005-0000-0000-000082260000}"/>
    <cellStyle name="Comma 8 15" xfId="25033" xr:uid="{00000000-0005-0000-0000-000083260000}"/>
    <cellStyle name="Comma 8 15 2" xfId="39407" xr:uid="{00000000-0005-0000-0000-000084260000}"/>
    <cellStyle name="Comma 8 16" xfId="25023" xr:uid="{00000000-0005-0000-0000-000085260000}"/>
    <cellStyle name="Comma 8 16 2" xfId="39408" xr:uid="{00000000-0005-0000-0000-000086260000}"/>
    <cellStyle name="Comma 8 17" xfId="39409" xr:uid="{00000000-0005-0000-0000-000087260000}"/>
    <cellStyle name="Comma 8 18" xfId="39405" xr:uid="{00000000-0005-0000-0000-000088260000}"/>
    <cellStyle name="Comma 8 2" xfId="3066" xr:uid="{00000000-0005-0000-0000-000089260000}"/>
    <cellStyle name="Comma 8 2 10" xfId="25035" xr:uid="{00000000-0005-0000-0000-00008A260000}"/>
    <cellStyle name="Comma 8 2 11" xfId="25034" xr:uid="{00000000-0005-0000-0000-00008B260000}"/>
    <cellStyle name="Comma 8 2 2" xfId="18693" xr:uid="{00000000-0005-0000-0000-00008C260000}"/>
    <cellStyle name="Comma 8 2 2 2" xfId="25037" xr:uid="{00000000-0005-0000-0000-00008D260000}"/>
    <cellStyle name="Comma 8 2 2 3" xfId="25038" xr:uid="{00000000-0005-0000-0000-00008E260000}"/>
    <cellStyle name="Comma 8 2 2 4" xfId="25036" xr:uid="{00000000-0005-0000-0000-00008F260000}"/>
    <cellStyle name="Comma 8 2 2 5" xfId="39410" xr:uid="{00000000-0005-0000-0000-000090260000}"/>
    <cellStyle name="Comma 8 2 3" xfId="25039" xr:uid="{00000000-0005-0000-0000-000091260000}"/>
    <cellStyle name="Comma 8 2 3 2" xfId="25040" xr:uid="{00000000-0005-0000-0000-000092260000}"/>
    <cellStyle name="Comma 8 2 3 3" xfId="25041" xr:uid="{00000000-0005-0000-0000-000093260000}"/>
    <cellStyle name="Comma 8 2 4" xfId="25042" xr:uid="{00000000-0005-0000-0000-000094260000}"/>
    <cellStyle name="Comma 8 2 4 2" xfId="25043" xr:uid="{00000000-0005-0000-0000-000095260000}"/>
    <cellStyle name="Comma 8 2 4 3" xfId="25044" xr:uid="{00000000-0005-0000-0000-000096260000}"/>
    <cellStyle name="Comma 8 2 5" xfId="25045" xr:uid="{00000000-0005-0000-0000-000097260000}"/>
    <cellStyle name="Comma 8 2 5 2" xfId="25046" xr:uid="{00000000-0005-0000-0000-000098260000}"/>
    <cellStyle name="Comma 8 2 5 3" xfId="25047" xr:uid="{00000000-0005-0000-0000-000099260000}"/>
    <cellStyle name="Comma 8 2 6" xfId="25048" xr:uid="{00000000-0005-0000-0000-00009A260000}"/>
    <cellStyle name="Comma 8 2 6 2" xfId="25049" xr:uid="{00000000-0005-0000-0000-00009B260000}"/>
    <cellStyle name="Comma 8 2 6 3" xfId="25050" xr:uid="{00000000-0005-0000-0000-00009C260000}"/>
    <cellStyle name="Comma 8 2 7" xfId="25051" xr:uid="{00000000-0005-0000-0000-00009D260000}"/>
    <cellStyle name="Comma 8 2 7 2" xfId="25052" xr:uid="{00000000-0005-0000-0000-00009E260000}"/>
    <cellStyle name="Comma 8 2 7 3" xfId="25053" xr:uid="{00000000-0005-0000-0000-00009F260000}"/>
    <cellStyle name="Comma 8 2 8" xfId="25054" xr:uid="{00000000-0005-0000-0000-0000A0260000}"/>
    <cellStyle name="Comma 8 2 8 2" xfId="25055" xr:uid="{00000000-0005-0000-0000-0000A1260000}"/>
    <cellStyle name="Comma 8 2 8 3" xfId="25056" xr:uid="{00000000-0005-0000-0000-0000A2260000}"/>
    <cellStyle name="Comma 8 2 9" xfId="25057" xr:uid="{00000000-0005-0000-0000-0000A3260000}"/>
    <cellStyle name="Comma 8 3" xfId="3067" xr:uid="{00000000-0005-0000-0000-0000A4260000}"/>
    <cellStyle name="Comma 8 3 2" xfId="18694" xr:uid="{00000000-0005-0000-0000-0000A5260000}"/>
    <cellStyle name="Comma 8 3 2 2" xfId="25059" xr:uid="{00000000-0005-0000-0000-0000A6260000}"/>
    <cellStyle name="Comma 8 3 3" xfId="25058" xr:uid="{00000000-0005-0000-0000-0000A7260000}"/>
    <cellStyle name="Comma 8 4" xfId="18695" xr:uid="{00000000-0005-0000-0000-0000A8260000}"/>
    <cellStyle name="Comma 8 4 2" xfId="25061" xr:uid="{00000000-0005-0000-0000-0000A9260000}"/>
    <cellStyle name="Comma 8 4 3" xfId="25060" xr:uid="{00000000-0005-0000-0000-0000AA260000}"/>
    <cellStyle name="Comma 8 5" xfId="18696" xr:uid="{00000000-0005-0000-0000-0000AB260000}"/>
    <cellStyle name="Comma 8 5 2" xfId="25063" xr:uid="{00000000-0005-0000-0000-0000AC260000}"/>
    <cellStyle name="Comma 8 5 3" xfId="25062" xr:uid="{00000000-0005-0000-0000-0000AD260000}"/>
    <cellStyle name="Comma 8 6" xfId="18697" xr:uid="{00000000-0005-0000-0000-0000AE260000}"/>
    <cellStyle name="Comma 8 6 2" xfId="25065" xr:uid="{00000000-0005-0000-0000-0000AF260000}"/>
    <cellStyle name="Comma 8 6 3" xfId="25064" xr:uid="{00000000-0005-0000-0000-0000B0260000}"/>
    <cellStyle name="Comma 8 7" xfId="18698" xr:uid="{00000000-0005-0000-0000-0000B1260000}"/>
    <cellStyle name="Comma 8 7 2" xfId="25067" xr:uid="{00000000-0005-0000-0000-0000B2260000}"/>
    <cellStyle name="Comma 8 7 3" xfId="25066" xr:uid="{00000000-0005-0000-0000-0000B3260000}"/>
    <cellStyle name="Comma 8 8" xfId="18699" xr:uid="{00000000-0005-0000-0000-0000B4260000}"/>
    <cellStyle name="Comma 8 8 2" xfId="25069" xr:uid="{00000000-0005-0000-0000-0000B5260000}"/>
    <cellStyle name="Comma 8 8 3" xfId="25068" xr:uid="{00000000-0005-0000-0000-0000B6260000}"/>
    <cellStyle name="Comma 8 9" xfId="18700" xr:uid="{00000000-0005-0000-0000-0000B7260000}"/>
    <cellStyle name="Comma 8 9 2" xfId="25071" xr:uid="{00000000-0005-0000-0000-0000B8260000}"/>
    <cellStyle name="Comma 8 9 3" xfId="25070" xr:uid="{00000000-0005-0000-0000-0000B9260000}"/>
    <cellStyle name="Comma 80" xfId="25072" xr:uid="{00000000-0005-0000-0000-0000BA260000}"/>
    <cellStyle name="Comma 81" xfId="25073" xr:uid="{00000000-0005-0000-0000-0000BB260000}"/>
    <cellStyle name="Comma 82" xfId="25074" xr:uid="{00000000-0005-0000-0000-0000BC260000}"/>
    <cellStyle name="Comma 83" xfId="25075" xr:uid="{00000000-0005-0000-0000-0000BD260000}"/>
    <cellStyle name="Comma 84" xfId="25076" xr:uid="{00000000-0005-0000-0000-0000BE260000}"/>
    <cellStyle name="Comma 85" xfId="25077" xr:uid="{00000000-0005-0000-0000-0000BF260000}"/>
    <cellStyle name="Comma 86" xfId="25078" xr:uid="{00000000-0005-0000-0000-0000C0260000}"/>
    <cellStyle name="Comma 87" xfId="25079" xr:uid="{00000000-0005-0000-0000-0000C1260000}"/>
    <cellStyle name="Comma 88" xfId="25080" xr:uid="{00000000-0005-0000-0000-0000C2260000}"/>
    <cellStyle name="Comma 89" xfId="25081" xr:uid="{00000000-0005-0000-0000-0000C3260000}"/>
    <cellStyle name="Comma 9" xfId="3068" xr:uid="{00000000-0005-0000-0000-0000C4260000}"/>
    <cellStyle name="Comma 9 10" xfId="18701" xr:uid="{00000000-0005-0000-0000-0000C5260000}"/>
    <cellStyle name="Comma 9 10 2" xfId="25084" xr:uid="{00000000-0005-0000-0000-0000C6260000}"/>
    <cellStyle name="Comma 9 10 3" xfId="25083" xr:uid="{00000000-0005-0000-0000-0000C7260000}"/>
    <cellStyle name="Comma 9 11" xfId="18702" xr:uid="{00000000-0005-0000-0000-0000C8260000}"/>
    <cellStyle name="Comma 9 11 2" xfId="25086" xr:uid="{00000000-0005-0000-0000-0000C9260000}"/>
    <cellStyle name="Comma 9 11 3" xfId="25085" xr:uid="{00000000-0005-0000-0000-0000CA260000}"/>
    <cellStyle name="Comma 9 12" xfId="18703" xr:uid="{00000000-0005-0000-0000-0000CB260000}"/>
    <cellStyle name="Comma 9 12 2" xfId="25088" xr:uid="{00000000-0005-0000-0000-0000CC260000}"/>
    <cellStyle name="Comma 9 12 3" xfId="25087" xr:uid="{00000000-0005-0000-0000-0000CD260000}"/>
    <cellStyle name="Comma 9 13" xfId="18704" xr:uid="{00000000-0005-0000-0000-0000CE260000}"/>
    <cellStyle name="Comma 9 13 2" xfId="25090" xr:uid="{00000000-0005-0000-0000-0000CF260000}"/>
    <cellStyle name="Comma 9 13 3" xfId="25089" xr:uid="{00000000-0005-0000-0000-0000D0260000}"/>
    <cellStyle name="Comma 9 14" xfId="18705" xr:uid="{00000000-0005-0000-0000-0000D1260000}"/>
    <cellStyle name="Comma 9 14 2" xfId="25092" xr:uid="{00000000-0005-0000-0000-0000D2260000}"/>
    <cellStyle name="Comma 9 14 3" xfId="25091" xr:uid="{00000000-0005-0000-0000-0000D3260000}"/>
    <cellStyle name="Comma 9 15" xfId="18706" xr:uid="{00000000-0005-0000-0000-0000D4260000}"/>
    <cellStyle name="Comma 9 15 2" xfId="25094" xr:uid="{00000000-0005-0000-0000-0000D5260000}"/>
    <cellStyle name="Comma 9 15 3" xfId="25093" xr:uid="{00000000-0005-0000-0000-0000D6260000}"/>
    <cellStyle name="Comma 9 16" xfId="18707" xr:uid="{00000000-0005-0000-0000-0000D7260000}"/>
    <cellStyle name="Comma 9 16 2" xfId="25096" xr:uid="{00000000-0005-0000-0000-0000D8260000}"/>
    <cellStyle name="Comma 9 16 3" xfId="25095" xr:uid="{00000000-0005-0000-0000-0000D9260000}"/>
    <cellStyle name="Comma 9 17" xfId="18708" xr:uid="{00000000-0005-0000-0000-0000DA260000}"/>
    <cellStyle name="Comma 9 17 2" xfId="25098" xr:uid="{00000000-0005-0000-0000-0000DB260000}"/>
    <cellStyle name="Comma 9 17 3" xfId="25097" xr:uid="{00000000-0005-0000-0000-0000DC260000}"/>
    <cellStyle name="Comma 9 18" xfId="18709" xr:uid="{00000000-0005-0000-0000-0000DD260000}"/>
    <cellStyle name="Comma 9 18 2" xfId="25100" xr:uid="{00000000-0005-0000-0000-0000DE260000}"/>
    <cellStyle name="Comma 9 18 3" xfId="25099" xr:uid="{00000000-0005-0000-0000-0000DF260000}"/>
    <cellStyle name="Comma 9 19" xfId="18710" xr:uid="{00000000-0005-0000-0000-0000E0260000}"/>
    <cellStyle name="Comma 9 19 2" xfId="25102" xr:uid="{00000000-0005-0000-0000-0000E1260000}"/>
    <cellStyle name="Comma 9 19 3" xfId="25101" xr:uid="{00000000-0005-0000-0000-0000E2260000}"/>
    <cellStyle name="Comma 9 2" xfId="3069" xr:uid="{00000000-0005-0000-0000-0000E3260000}"/>
    <cellStyle name="Comma 9 2 2" xfId="18711" xr:uid="{00000000-0005-0000-0000-0000E4260000}"/>
    <cellStyle name="Comma 9 2 2 2" xfId="25104" xr:uid="{00000000-0005-0000-0000-0000E5260000}"/>
    <cellStyle name="Comma 9 2 2 3" xfId="39411" xr:uid="{00000000-0005-0000-0000-0000E6260000}"/>
    <cellStyle name="Comma 9 2 3" xfId="25103" xr:uid="{00000000-0005-0000-0000-0000E7260000}"/>
    <cellStyle name="Comma 9 2 3 2" xfId="39412" xr:uid="{00000000-0005-0000-0000-0000E8260000}"/>
    <cellStyle name="Comma 9 20" xfId="25082" xr:uid="{00000000-0005-0000-0000-0000E9260000}"/>
    <cellStyle name="Comma 9 3" xfId="3070" xr:uid="{00000000-0005-0000-0000-0000EA260000}"/>
    <cellStyle name="Comma 9 3 2" xfId="18712" xr:uid="{00000000-0005-0000-0000-0000EB260000}"/>
    <cellStyle name="Comma 9 3 2 2" xfId="25106" xr:uid="{00000000-0005-0000-0000-0000EC260000}"/>
    <cellStyle name="Comma 9 3 2 3" xfId="39413" xr:uid="{00000000-0005-0000-0000-0000ED260000}"/>
    <cellStyle name="Comma 9 3 3" xfId="25105" xr:uid="{00000000-0005-0000-0000-0000EE260000}"/>
    <cellStyle name="Comma 9 4" xfId="18713" xr:uid="{00000000-0005-0000-0000-0000EF260000}"/>
    <cellStyle name="Comma 9 4 2" xfId="25108" xr:uid="{00000000-0005-0000-0000-0000F0260000}"/>
    <cellStyle name="Comma 9 4 3" xfId="25107" xr:uid="{00000000-0005-0000-0000-0000F1260000}"/>
    <cellStyle name="Comma 9 5" xfId="18714" xr:uid="{00000000-0005-0000-0000-0000F2260000}"/>
    <cellStyle name="Comma 9 5 2" xfId="25110" xr:uid="{00000000-0005-0000-0000-0000F3260000}"/>
    <cellStyle name="Comma 9 5 3" xfId="25109" xr:uid="{00000000-0005-0000-0000-0000F4260000}"/>
    <cellStyle name="Comma 9 6" xfId="18715" xr:uid="{00000000-0005-0000-0000-0000F5260000}"/>
    <cellStyle name="Comma 9 6 2" xfId="25112" xr:uid="{00000000-0005-0000-0000-0000F6260000}"/>
    <cellStyle name="Comma 9 6 3" xfId="25111" xr:uid="{00000000-0005-0000-0000-0000F7260000}"/>
    <cellStyle name="Comma 9 7" xfId="18716" xr:uid="{00000000-0005-0000-0000-0000F8260000}"/>
    <cellStyle name="Comma 9 7 2" xfId="25114" xr:uid="{00000000-0005-0000-0000-0000F9260000}"/>
    <cellStyle name="Comma 9 7 3" xfId="25113" xr:uid="{00000000-0005-0000-0000-0000FA260000}"/>
    <cellStyle name="Comma 9 8" xfId="18717" xr:uid="{00000000-0005-0000-0000-0000FB260000}"/>
    <cellStyle name="Comma 9 8 2" xfId="25116" xr:uid="{00000000-0005-0000-0000-0000FC260000}"/>
    <cellStyle name="Comma 9 8 3" xfId="25115" xr:uid="{00000000-0005-0000-0000-0000FD260000}"/>
    <cellStyle name="Comma 9 9" xfId="18718" xr:uid="{00000000-0005-0000-0000-0000FE260000}"/>
    <cellStyle name="Comma 9 9 2" xfId="25118" xr:uid="{00000000-0005-0000-0000-0000FF260000}"/>
    <cellStyle name="Comma 9 9 3" xfId="25117" xr:uid="{00000000-0005-0000-0000-000000270000}"/>
    <cellStyle name="Comma 90" xfId="25119" xr:uid="{00000000-0005-0000-0000-000001270000}"/>
    <cellStyle name="Comma 91" xfId="25120" xr:uid="{00000000-0005-0000-0000-000002270000}"/>
    <cellStyle name="Comma 92" xfId="25121" xr:uid="{00000000-0005-0000-0000-000003270000}"/>
    <cellStyle name="Comma 93" xfId="25122" xr:uid="{00000000-0005-0000-0000-000004270000}"/>
    <cellStyle name="Comma 94" xfId="25123" xr:uid="{00000000-0005-0000-0000-000005270000}"/>
    <cellStyle name="Comma 95" xfId="25124" xr:uid="{00000000-0005-0000-0000-000006270000}"/>
    <cellStyle name="Comma 96" xfId="25125" xr:uid="{00000000-0005-0000-0000-000007270000}"/>
    <cellStyle name="Comma 97" xfId="25126" xr:uid="{00000000-0005-0000-0000-000008270000}"/>
    <cellStyle name="Comma 98" xfId="25127" xr:uid="{00000000-0005-0000-0000-000009270000}"/>
    <cellStyle name="Comma 99" xfId="25128" xr:uid="{00000000-0005-0000-0000-00000A270000}"/>
    <cellStyle name="Comma w/o decimals" xfId="18719" xr:uid="{00000000-0005-0000-0000-00000B270000}"/>
    <cellStyle name="Comma w/o decimals 2" xfId="25130" xr:uid="{00000000-0005-0000-0000-00000C270000}"/>
    <cellStyle name="Comma w/o decimals 3" xfId="25131" xr:uid="{00000000-0005-0000-0000-00000D270000}"/>
    <cellStyle name="Comma w/o decimals 4" xfId="25129" xr:uid="{00000000-0005-0000-0000-00000E270000}"/>
    <cellStyle name="Comma*" xfId="3071" xr:uid="{00000000-0005-0000-0000-00000F270000}"/>
    <cellStyle name="Comma* 2" xfId="25132" xr:uid="{00000000-0005-0000-0000-000010270000}"/>
    <cellStyle name="comma[0]" xfId="3072" xr:uid="{00000000-0005-0000-0000-000011270000}"/>
    <cellStyle name="comma[0] 2" xfId="25133" xr:uid="{00000000-0005-0000-0000-000012270000}"/>
    <cellStyle name="Comma0" xfId="3073" xr:uid="{00000000-0005-0000-0000-000013270000}"/>
    <cellStyle name="Comma0 - Style2" xfId="3074" xr:uid="{00000000-0005-0000-0000-000014270000}"/>
    <cellStyle name="Comma0 - Style2 2" xfId="25135" xr:uid="{00000000-0005-0000-0000-000015270000}"/>
    <cellStyle name="Comma0 - Style4" xfId="18721" xr:uid="{00000000-0005-0000-0000-000016270000}"/>
    <cellStyle name="Comma0 - Style4 2" xfId="25137" xr:uid="{00000000-0005-0000-0000-000017270000}"/>
    <cellStyle name="Comma0 - Style4 2 2" xfId="25138" xr:uid="{00000000-0005-0000-0000-000018270000}"/>
    <cellStyle name="Comma0 - Style4 2 3" xfId="25139" xr:uid="{00000000-0005-0000-0000-000019270000}"/>
    <cellStyle name="Comma0 - Style4 3" xfId="25140" xr:uid="{00000000-0005-0000-0000-00001A270000}"/>
    <cellStyle name="Comma0 - Style4 4" xfId="25141" xr:uid="{00000000-0005-0000-0000-00001B270000}"/>
    <cellStyle name="Comma0 - Style4 5" xfId="25142" xr:uid="{00000000-0005-0000-0000-00001C270000}"/>
    <cellStyle name="Comma0 - Style4 6" xfId="25136" xr:uid="{00000000-0005-0000-0000-00001D270000}"/>
    <cellStyle name="Comma0 - Style4_Income Statement " xfId="25143" xr:uid="{00000000-0005-0000-0000-00001E270000}"/>
    <cellStyle name="Comma0 - Style5" xfId="3075" xr:uid="{00000000-0005-0000-0000-00001F270000}"/>
    <cellStyle name="Comma0 - Style5 2" xfId="25144" xr:uid="{00000000-0005-0000-0000-000020270000}"/>
    <cellStyle name="Comma0 2" xfId="18720" xr:uid="{00000000-0005-0000-0000-000021270000}"/>
    <cellStyle name="Comma0 2 2" xfId="25145" xr:uid="{00000000-0005-0000-0000-000022270000}"/>
    <cellStyle name="Comma0 2 3" xfId="39415" xr:uid="{00000000-0005-0000-0000-000023270000}"/>
    <cellStyle name="Comma0 3" xfId="19579" xr:uid="{00000000-0005-0000-0000-000024270000}"/>
    <cellStyle name="Comma0 3 2" xfId="25146" xr:uid="{00000000-0005-0000-0000-000025270000}"/>
    <cellStyle name="Comma0 3 3" xfId="39416" xr:uid="{00000000-0005-0000-0000-000026270000}"/>
    <cellStyle name="Comma0 4" xfId="19607" xr:uid="{00000000-0005-0000-0000-000027270000}"/>
    <cellStyle name="Comma0 5" xfId="25134" xr:uid="{00000000-0005-0000-0000-000028270000}"/>
    <cellStyle name="Comma0 6" xfId="38982" xr:uid="{00000000-0005-0000-0000-000029270000}"/>
    <cellStyle name="Comma0 7" xfId="38985" xr:uid="{00000000-0005-0000-0000-00002A270000}"/>
    <cellStyle name="Comma0 8" xfId="39414" xr:uid="{00000000-0005-0000-0000-00002B270000}"/>
    <cellStyle name="Comma0 9" xfId="39326" xr:uid="{00000000-0005-0000-0000-00002C270000}"/>
    <cellStyle name="Comma0_00401" xfId="18722" xr:uid="{00000000-0005-0000-0000-00002D270000}"/>
    <cellStyle name="Comma1 - Style1" xfId="3076" xr:uid="{00000000-0005-0000-0000-00002E270000}"/>
    <cellStyle name="Comma1 - Style1 2" xfId="25147" xr:uid="{00000000-0005-0000-0000-00002F270000}"/>
    <cellStyle name="Comment" xfId="3077" xr:uid="{00000000-0005-0000-0000-000030270000}"/>
    <cellStyle name="Comment 2" xfId="3078" xr:uid="{00000000-0005-0000-0000-000031270000}"/>
    <cellStyle name="Comment 2 2" xfId="25150" xr:uid="{00000000-0005-0000-0000-000032270000}"/>
    <cellStyle name="Comment 2 3" xfId="25151" xr:uid="{00000000-0005-0000-0000-000033270000}"/>
    <cellStyle name="Comment 2 4" xfId="25149" xr:uid="{00000000-0005-0000-0000-000034270000}"/>
    <cellStyle name="Comment 3" xfId="3079" xr:uid="{00000000-0005-0000-0000-000035270000}"/>
    <cellStyle name="Comment 3 2" xfId="25152" xr:uid="{00000000-0005-0000-0000-000036270000}"/>
    <cellStyle name="Comment 4" xfId="25153" xr:uid="{00000000-0005-0000-0000-000037270000}"/>
    <cellStyle name="Comment 5" xfId="25154" xr:uid="{00000000-0005-0000-0000-000038270000}"/>
    <cellStyle name="Comment 6" xfId="25148" xr:uid="{00000000-0005-0000-0000-000039270000}"/>
    <cellStyle name="Comment_Income Statement " xfId="25155" xr:uid="{00000000-0005-0000-0000-00003A270000}"/>
    <cellStyle name="CompanyName" xfId="3080" xr:uid="{00000000-0005-0000-0000-00003B270000}"/>
    <cellStyle name="CompanyName 2" xfId="25156" xr:uid="{00000000-0005-0000-0000-00003C270000}"/>
    <cellStyle name="Copied" xfId="3081" xr:uid="{00000000-0005-0000-0000-00003D270000}"/>
    <cellStyle name="Copied 2" xfId="25157" xr:uid="{00000000-0005-0000-0000-00003E270000}"/>
    <cellStyle name="Copied 2 2" xfId="39418" xr:uid="{00000000-0005-0000-0000-00003F270000}"/>
    <cellStyle name="Copied 3" xfId="39419" xr:uid="{00000000-0005-0000-0000-000040270000}"/>
    <cellStyle name="Copied 4" xfId="39417" xr:uid="{00000000-0005-0000-0000-000041270000}"/>
    <cellStyle name="Copy0_" xfId="3082" xr:uid="{00000000-0005-0000-0000-000042270000}"/>
    <cellStyle name="Copy1_" xfId="3083" xr:uid="{00000000-0005-0000-0000-000043270000}"/>
    <cellStyle name="Copy2_" xfId="3084" xr:uid="{00000000-0005-0000-0000-000044270000}"/>
    <cellStyle name="Curren - Style2" xfId="3085" xr:uid="{00000000-0005-0000-0000-000045270000}"/>
    <cellStyle name="Curren - Style2 2" xfId="25158" xr:uid="{00000000-0005-0000-0000-000046270000}"/>
    <cellStyle name="Curren - Style6" xfId="3086" xr:uid="{00000000-0005-0000-0000-000047270000}"/>
    <cellStyle name="Curren - Style6 2" xfId="25159" xr:uid="{00000000-0005-0000-0000-000048270000}"/>
    <cellStyle name="Currency" xfId="19628" builtinId="4"/>
    <cellStyle name="Currency (0)" xfId="3087" xr:uid="{00000000-0005-0000-0000-00004A270000}"/>
    <cellStyle name="Currency (0) 2" xfId="25160" xr:uid="{00000000-0005-0000-0000-00004B270000}"/>
    <cellStyle name="Currency (2)" xfId="3088" xr:uid="{00000000-0005-0000-0000-00004C270000}"/>
    <cellStyle name="Currency (2) 2" xfId="25161" xr:uid="{00000000-0005-0000-0000-00004D270000}"/>
    <cellStyle name="Currency .00" xfId="3089" xr:uid="{00000000-0005-0000-0000-00004E270000}"/>
    <cellStyle name="Currency .00 2" xfId="3090" xr:uid="{00000000-0005-0000-0000-00004F270000}"/>
    <cellStyle name="Currency [0.00]" xfId="3091" xr:uid="{00000000-0005-0000-0000-000050270000}"/>
    <cellStyle name="Currency [0.00] 2" xfId="25162" xr:uid="{00000000-0005-0000-0000-000051270000}"/>
    <cellStyle name="Currency [0] 2" xfId="25163" xr:uid="{00000000-0005-0000-0000-000052270000}"/>
    <cellStyle name="Currency [0] 2 2" xfId="25164" xr:uid="{00000000-0005-0000-0000-000053270000}"/>
    <cellStyle name="Currency [0] 2 2 2" xfId="25165" xr:uid="{00000000-0005-0000-0000-000054270000}"/>
    <cellStyle name="Currency [0] 2 2 3" xfId="25166" xr:uid="{00000000-0005-0000-0000-000055270000}"/>
    <cellStyle name="Currency [0] 2 2 4" xfId="25167" xr:uid="{00000000-0005-0000-0000-000056270000}"/>
    <cellStyle name="Currency [0] 2 2 5" xfId="25168" xr:uid="{00000000-0005-0000-0000-000057270000}"/>
    <cellStyle name="Currency [0] 2 3" xfId="25169" xr:uid="{00000000-0005-0000-0000-000058270000}"/>
    <cellStyle name="Currency [0] 2 4" xfId="25170" xr:uid="{00000000-0005-0000-0000-000059270000}"/>
    <cellStyle name="Currency [0] 2 5" xfId="25171" xr:uid="{00000000-0005-0000-0000-00005A270000}"/>
    <cellStyle name="Currency [0] 2 6" xfId="25172" xr:uid="{00000000-0005-0000-0000-00005B270000}"/>
    <cellStyle name="Currency [0] 2 7" xfId="25173" xr:uid="{00000000-0005-0000-0000-00005C270000}"/>
    <cellStyle name="Currency [0] 2 8" xfId="25174" xr:uid="{00000000-0005-0000-0000-00005D270000}"/>
    <cellStyle name="Currency [0] 2 9" xfId="39420" xr:uid="{00000000-0005-0000-0000-00005E270000}"/>
    <cellStyle name="Currency [1]" xfId="3092" xr:uid="{00000000-0005-0000-0000-00005F270000}"/>
    <cellStyle name="Currency [1] 2" xfId="25176" xr:uid="{00000000-0005-0000-0000-000060270000}"/>
    <cellStyle name="Currency [1] 3" xfId="25175" xr:uid="{00000000-0005-0000-0000-000061270000}"/>
    <cellStyle name="Currency [2]" xfId="3093" xr:uid="{00000000-0005-0000-0000-000062270000}"/>
    <cellStyle name="Currency [2] 2" xfId="25178" xr:uid="{00000000-0005-0000-0000-000063270000}"/>
    <cellStyle name="Currency [2] 3" xfId="25177" xr:uid="{00000000-0005-0000-0000-000064270000}"/>
    <cellStyle name="Currency [3 space]" xfId="3094" xr:uid="{00000000-0005-0000-0000-000065270000}"/>
    <cellStyle name="Currency [3 space] 2" xfId="25179" xr:uid="{00000000-0005-0000-0000-000066270000}"/>
    <cellStyle name="Currency [3]" xfId="3095" xr:uid="{00000000-0005-0000-0000-000067270000}"/>
    <cellStyle name="Currency [3] 10" xfId="25181" xr:uid="{00000000-0005-0000-0000-000068270000}"/>
    <cellStyle name="Currency [3] 11" xfId="25180" xr:uid="{00000000-0005-0000-0000-000069270000}"/>
    <cellStyle name="Currency [3] 2" xfId="3096" xr:uid="{00000000-0005-0000-0000-00006A270000}"/>
    <cellStyle name="Currency [3] 2 2" xfId="3097" xr:uid="{00000000-0005-0000-0000-00006B270000}"/>
    <cellStyle name="Currency [3] 2 3" xfId="3098" xr:uid="{00000000-0005-0000-0000-00006C270000}"/>
    <cellStyle name="Currency [3] 2 4" xfId="25182" xr:uid="{00000000-0005-0000-0000-00006D270000}"/>
    <cellStyle name="Currency [3] 3" xfId="3099" xr:uid="{00000000-0005-0000-0000-00006E270000}"/>
    <cellStyle name="Currency [3] 3 2" xfId="25184" xr:uid="{00000000-0005-0000-0000-00006F270000}"/>
    <cellStyle name="Currency [3] 3 3" xfId="25183" xr:uid="{00000000-0005-0000-0000-000070270000}"/>
    <cellStyle name="Currency [3] 4" xfId="3100" xr:uid="{00000000-0005-0000-0000-000071270000}"/>
    <cellStyle name="Currency [3] 4 2" xfId="25186" xr:uid="{00000000-0005-0000-0000-000072270000}"/>
    <cellStyle name="Currency [3] 4 3" xfId="25185" xr:uid="{00000000-0005-0000-0000-000073270000}"/>
    <cellStyle name="Currency [3] 5" xfId="25187" xr:uid="{00000000-0005-0000-0000-000074270000}"/>
    <cellStyle name="Currency [3] 5 2" xfId="25188" xr:uid="{00000000-0005-0000-0000-000075270000}"/>
    <cellStyle name="Currency [3] 6" xfId="25189" xr:uid="{00000000-0005-0000-0000-000076270000}"/>
    <cellStyle name="Currency [3] 7" xfId="25190" xr:uid="{00000000-0005-0000-0000-000077270000}"/>
    <cellStyle name="Currency [3] 8" xfId="25191" xr:uid="{00000000-0005-0000-0000-000078270000}"/>
    <cellStyle name="Currency [3] 9" xfId="25192" xr:uid="{00000000-0005-0000-0000-000079270000}"/>
    <cellStyle name="Currency [4]" xfId="3101" xr:uid="{00000000-0005-0000-0000-00007A270000}"/>
    <cellStyle name="Currency [4] 2" xfId="3102" xr:uid="{00000000-0005-0000-0000-00007B270000}"/>
    <cellStyle name="Currency [4] 2 2" xfId="3103" xr:uid="{00000000-0005-0000-0000-00007C270000}"/>
    <cellStyle name="Currency [4] 2 2 2" xfId="25196" xr:uid="{00000000-0005-0000-0000-00007D270000}"/>
    <cellStyle name="Currency [4] 2 2 2 2" xfId="25197" xr:uid="{00000000-0005-0000-0000-00007E270000}"/>
    <cellStyle name="Currency [4] 2 2 3" xfId="25198" xr:uid="{00000000-0005-0000-0000-00007F270000}"/>
    <cellStyle name="Currency [4] 2 2 3 2" xfId="25199" xr:uid="{00000000-0005-0000-0000-000080270000}"/>
    <cellStyle name="Currency [4] 2 2 4" xfId="25195" xr:uid="{00000000-0005-0000-0000-000081270000}"/>
    <cellStyle name="Currency [4] 2 3" xfId="25200" xr:uid="{00000000-0005-0000-0000-000082270000}"/>
    <cellStyle name="Currency [4] 2 3 2" xfId="25201" xr:uid="{00000000-0005-0000-0000-000083270000}"/>
    <cellStyle name="Currency [4] 2 4" xfId="25202" xr:uid="{00000000-0005-0000-0000-000084270000}"/>
    <cellStyle name="Currency [4] 2 4 2" xfId="25203" xr:uid="{00000000-0005-0000-0000-000085270000}"/>
    <cellStyle name="Currency [4] 2 5" xfId="25194" xr:uid="{00000000-0005-0000-0000-000086270000}"/>
    <cellStyle name="Currency [4] 3" xfId="3104" xr:uid="{00000000-0005-0000-0000-000087270000}"/>
    <cellStyle name="Currency [4] 3 2" xfId="25205" xr:uid="{00000000-0005-0000-0000-000088270000}"/>
    <cellStyle name="Currency [4] 3 2 2" xfId="25206" xr:uid="{00000000-0005-0000-0000-000089270000}"/>
    <cellStyle name="Currency [4] 3 2 2 2" xfId="25207" xr:uid="{00000000-0005-0000-0000-00008A270000}"/>
    <cellStyle name="Currency [4] 3 2 3" xfId="25208" xr:uid="{00000000-0005-0000-0000-00008B270000}"/>
    <cellStyle name="Currency [4] 3 2 3 2" xfId="25209" xr:uid="{00000000-0005-0000-0000-00008C270000}"/>
    <cellStyle name="Currency [4] 3 2 4" xfId="39421" xr:uid="{00000000-0005-0000-0000-00008D270000}"/>
    <cellStyle name="Currency [4] 3 3" xfId="25210" xr:uid="{00000000-0005-0000-0000-00008E270000}"/>
    <cellStyle name="Currency [4] 3 3 2" xfId="25211" xr:uid="{00000000-0005-0000-0000-00008F270000}"/>
    <cellStyle name="Currency [4] 3 4" xfId="25212" xr:uid="{00000000-0005-0000-0000-000090270000}"/>
    <cellStyle name="Currency [4] 3 4 2" xfId="25213" xr:uid="{00000000-0005-0000-0000-000091270000}"/>
    <cellStyle name="Currency [4] 3 5" xfId="25204" xr:uid="{00000000-0005-0000-0000-000092270000}"/>
    <cellStyle name="Currency [4] 4" xfId="3105" xr:uid="{00000000-0005-0000-0000-000093270000}"/>
    <cellStyle name="Currency [4] 4 2" xfId="25215" xr:uid="{00000000-0005-0000-0000-000094270000}"/>
    <cellStyle name="Currency [4] 4 2 2" xfId="39422" xr:uid="{00000000-0005-0000-0000-000095270000}"/>
    <cellStyle name="Currency [4] 4 3" xfId="25216" xr:uid="{00000000-0005-0000-0000-000096270000}"/>
    <cellStyle name="Currency [4] 4 3 2" xfId="25217" xr:uid="{00000000-0005-0000-0000-000097270000}"/>
    <cellStyle name="Currency [4] 4 4" xfId="25218" xr:uid="{00000000-0005-0000-0000-000098270000}"/>
    <cellStyle name="Currency [4] 4 4 2" xfId="25219" xr:uid="{00000000-0005-0000-0000-000099270000}"/>
    <cellStyle name="Currency [4] 4 5" xfId="25214" xr:uid="{00000000-0005-0000-0000-00009A270000}"/>
    <cellStyle name="Currency [4] 5" xfId="25220" xr:uid="{00000000-0005-0000-0000-00009B270000}"/>
    <cellStyle name="Currency [4] 5 2" xfId="25221" xr:uid="{00000000-0005-0000-0000-00009C270000}"/>
    <cellStyle name="Currency [4] 5 3" xfId="25222" xr:uid="{00000000-0005-0000-0000-00009D270000}"/>
    <cellStyle name="Currency [4] 5 3 2" xfId="25223" xr:uid="{00000000-0005-0000-0000-00009E270000}"/>
    <cellStyle name="Currency [4] 5 4" xfId="25224" xr:uid="{00000000-0005-0000-0000-00009F270000}"/>
    <cellStyle name="Currency [4] 5 4 2" xfId="25225" xr:uid="{00000000-0005-0000-0000-0000A0270000}"/>
    <cellStyle name="Currency [4] 5 5" xfId="39423" xr:uid="{00000000-0005-0000-0000-0000A1270000}"/>
    <cellStyle name="Currency [4] 6" xfId="25226" xr:uid="{00000000-0005-0000-0000-0000A2270000}"/>
    <cellStyle name="Currency [4] 6 2" xfId="25227" xr:uid="{00000000-0005-0000-0000-0000A3270000}"/>
    <cellStyle name="Currency [4] 7" xfId="25228" xr:uid="{00000000-0005-0000-0000-0000A4270000}"/>
    <cellStyle name="Currency [4] 7 2" xfId="25229" xr:uid="{00000000-0005-0000-0000-0000A5270000}"/>
    <cellStyle name="Currency [4] 8" xfId="25193" xr:uid="{00000000-0005-0000-0000-0000A6270000}"/>
    <cellStyle name="Currency 0" xfId="3106" xr:uid="{00000000-0005-0000-0000-0000A7270000}"/>
    <cellStyle name="Currency 0 2" xfId="25230" xr:uid="{00000000-0005-0000-0000-0000A8270000}"/>
    <cellStyle name="Currency 0 2 2" xfId="39424" xr:uid="{00000000-0005-0000-0000-0000A9270000}"/>
    <cellStyle name="Currency 0 3" xfId="39425" xr:uid="{00000000-0005-0000-0000-0000AA270000}"/>
    <cellStyle name="Currency 10" xfId="3107" xr:uid="{00000000-0005-0000-0000-0000AB270000}"/>
    <cellStyle name="Currency 10 2" xfId="18723" xr:uid="{00000000-0005-0000-0000-0000AC270000}"/>
    <cellStyle name="Currency 10 2 2" xfId="25232" xr:uid="{00000000-0005-0000-0000-0000AD270000}"/>
    <cellStyle name="Currency 10 3" xfId="25231" xr:uid="{00000000-0005-0000-0000-0000AE270000}"/>
    <cellStyle name="Currency 100" xfId="25233" xr:uid="{00000000-0005-0000-0000-0000AF270000}"/>
    <cellStyle name="Currency 101" xfId="25234" xr:uid="{00000000-0005-0000-0000-0000B0270000}"/>
    <cellStyle name="Currency 102" xfId="25235" xr:uid="{00000000-0005-0000-0000-0000B1270000}"/>
    <cellStyle name="Currency 103" xfId="25236" xr:uid="{00000000-0005-0000-0000-0000B2270000}"/>
    <cellStyle name="Currency 104" xfId="25237" xr:uid="{00000000-0005-0000-0000-0000B3270000}"/>
    <cellStyle name="Currency 105" xfId="25238" xr:uid="{00000000-0005-0000-0000-0000B4270000}"/>
    <cellStyle name="Currency 106" xfId="25239" xr:uid="{00000000-0005-0000-0000-0000B5270000}"/>
    <cellStyle name="Currency 107" xfId="25240" xr:uid="{00000000-0005-0000-0000-0000B6270000}"/>
    <cellStyle name="Currency 108" xfId="25241" xr:uid="{00000000-0005-0000-0000-0000B7270000}"/>
    <cellStyle name="Currency 109" xfId="25242" xr:uid="{00000000-0005-0000-0000-0000B8270000}"/>
    <cellStyle name="Currency 11" xfId="3108" xr:uid="{00000000-0005-0000-0000-0000B9270000}"/>
    <cellStyle name="Currency 11 2" xfId="18724" xr:uid="{00000000-0005-0000-0000-0000BA270000}"/>
    <cellStyle name="Currency 11 2 2" xfId="25244" xr:uid="{00000000-0005-0000-0000-0000BB270000}"/>
    <cellStyle name="Currency 11 3" xfId="25245" xr:uid="{00000000-0005-0000-0000-0000BC270000}"/>
    <cellStyle name="Currency 11 4" xfId="25243" xr:uid="{00000000-0005-0000-0000-0000BD270000}"/>
    <cellStyle name="Currency 110" xfId="25246" xr:uid="{00000000-0005-0000-0000-0000BE270000}"/>
    <cellStyle name="Currency 111" xfId="25247" xr:uid="{00000000-0005-0000-0000-0000BF270000}"/>
    <cellStyle name="Currency 112" xfId="25248" xr:uid="{00000000-0005-0000-0000-0000C0270000}"/>
    <cellStyle name="Currency 113" xfId="25249" xr:uid="{00000000-0005-0000-0000-0000C1270000}"/>
    <cellStyle name="Currency 114" xfId="25250" xr:uid="{00000000-0005-0000-0000-0000C2270000}"/>
    <cellStyle name="Currency 115" xfId="25251" xr:uid="{00000000-0005-0000-0000-0000C3270000}"/>
    <cellStyle name="Currency 116" xfId="25252" xr:uid="{00000000-0005-0000-0000-0000C4270000}"/>
    <cellStyle name="Currency 117" xfId="25253" xr:uid="{00000000-0005-0000-0000-0000C5270000}"/>
    <cellStyle name="Currency 118" xfId="25254" xr:uid="{00000000-0005-0000-0000-0000C6270000}"/>
    <cellStyle name="Currency 119" xfId="25255" xr:uid="{00000000-0005-0000-0000-0000C7270000}"/>
    <cellStyle name="Currency 12" xfId="3109" xr:uid="{00000000-0005-0000-0000-0000C8270000}"/>
    <cellStyle name="Currency 12 2" xfId="18725" xr:uid="{00000000-0005-0000-0000-0000C9270000}"/>
    <cellStyle name="Currency 12 2 2" xfId="25257" xr:uid="{00000000-0005-0000-0000-0000CA270000}"/>
    <cellStyle name="Currency 12 3" xfId="25258" xr:uid="{00000000-0005-0000-0000-0000CB270000}"/>
    <cellStyle name="Currency 12 4" xfId="25259" xr:uid="{00000000-0005-0000-0000-0000CC270000}"/>
    <cellStyle name="Currency 12 5" xfId="25260" xr:uid="{00000000-0005-0000-0000-0000CD270000}"/>
    <cellStyle name="Currency 12 6" xfId="25261" xr:uid="{00000000-0005-0000-0000-0000CE270000}"/>
    <cellStyle name="Currency 12 7" xfId="25262" xr:uid="{00000000-0005-0000-0000-0000CF270000}"/>
    <cellStyle name="Currency 12 8" xfId="25263" xr:uid="{00000000-0005-0000-0000-0000D0270000}"/>
    <cellStyle name="Currency 12 9" xfId="25256" xr:uid="{00000000-0005-0000-0000-0000D1270000}"/>
    <cellStyle name="Currency 120" xfId="25264" xr:uid="{00000000-0005-0000-0000-0000D2270000}"/>
    <cellStyle name="Currency 121" xfId="25265" xr:uid="{00000000-0005-0000-0000-0000D3270000}"/>
    <cellStyle name="Currency 122" xfId="25266" xr:uid="{00000000-0005-0000-0000-0000D4270000}"/>
    <cellStyle name="Currency 123" xfId="25267" xr:uid="{00000000-0005-0000-0000-0000D5270000}"/>
    <cellStyle name="Currency 124" xfId="25268" xr:uid="{00000000-0005-0000-0000-0000D6270000}"/>
    <cellStyle name="Currency 125" xfId="25269" xr:uid="{00000000-0005-0000-0000-0000D7270000}"/>
    <cellStyle name="Currency 126" xfId="25270" xr:uid="{00000000-0005-0000-0000-0000D8270000}"/>
    <cellStyle name="Currency 127" xfId="25271" xr:uid="{00000000-0005-0000-0000-0000D9270000}"/>
    <cellStyle name="Currency 128" xfId="25272" xr:uid="{00000000-0005-0000-0000-0000DA270000}"/>
    <cellStyle name="Currency 129" xfId="25273" xr:uid="{00000000-0005-0000-0000-0000DB270000}"/>
    <cellStyle name="Currency 13" xfId="3110" xr:uid="{00000000-0005-0000-0000-0000DC270000}"/>
    <cellStyle name="Currency 13 10" xfId="39426" xr:uid="{00000000-0005-0000-0000-0000DD270000}"/>
    <cellStyle name="Currency 13 2" xfId="18726" xr:uid="{00000000-0005-0000-0000-0000DE270000}"/>
    <cellStyle name="Currency 13 2 2" xfId="25275" xr:uid="{00000000-0005-0000-0000-0000DF270000}"/>
    <cellStyle name="Currency 13 3" xfId="25276" xr:uid="{00000000-0005-0000-0000-0000E0270000}"/>
    <cellStyle name="Currency 13 3 2" xfId="25277" xr:uid="{00000000-0005-0000-0000-0000E1270000}"/>
    <cellStyle name="Currency 13 3 3" xfId="25278" xr:uid="{00000000-0005-0000-0000-0000E2270000}"/>
    <cellStyle name="Currency 13 3 4" xfId="25279" xr:uid="{00000000-0005-0000-0000-0000E3270000}"/>
    <cellStyle name="Currency 13 3 5" xfId="25280" xr:uid="{00000000-0005-0000-0000-0000E4270000}"/>
    <cellStyle name="Currency 13 4" xfId="25281" xr:uid="{00000000-0005-0000-0000-0000E5270000}"/>
    <cellStyle name="Currency 13 5" xfId="25282" xr:uid="{00000000-0005-0000-0000-0000E6270000}"/>
    <cellStyle name="Currency 13 6" xfId="25283" xr:uid="{00000000-0005-0000-0000-0000E7270000}"/>
    <cellStyle name="Currency 13 7" xfId="25284" xr:uid="{00000000-0005-0000-0000-0000E8270000}"/>
    <cellStyle name="Currency 13 8" xfId="25285" xr:uid="{00000000-0005-0000-0000-0000E9270000}"/>
    <cellStyle name="Currency 13 9" xfId="25274" xr:uid="{00000000-0005-0000-0000-0000EA270000}"/>
    <cellStyle name="Currency 130" xfId="25286" xr:uid="{00000000-0005-0000-0000-0000EB270000}"/>
    <cellStyle name="Currency 131" xfId="25287" xr:uid="{00000000-0005-0000-0000-0000EC270000}"/>
    <cellStyle name="Currency 132" xfId="25288" xr:uid="{00000000-0005-0000-0000-0000ED270000}"/>
    <cellStyle name="Currency 133" xfId="25289" xr:uid="{00000000-0005-0000-0000-0000EE270000}"/>
    <cellStyle name="Currency 134" xfId="25290" xr:uid="{00000000-0005-0000-0000-0000EF270000}"/>
    <cellStyle name="Currency 135" xfId="25291" xr:uid="{00000000-0005-0000-0000-0000F0270000}"/>
    <cellStyle name="Currency 136" xfId="25292" xr:uid="{00000000-0005-0000-0000-0000F1270000}"/>
    <cellStyle name="Currency 137" xfId="25293" xr:uid="{00000000-0005-0000-0000-0000F2270000}"/>
    <cellStyle name="Currency 138" xfId="25294" xr:uid="{00000000-0005-0000-0000-0000F3270000}"/>
    <cellStyle name="Currency 139" xfId="25295" xr:uid="{00000000-0005-0000-0000-0000F4270000}"/>
    <cellStyle name="Currency 14" xfId="3111" xr:uid="{00000000-0005-0000-0000-0000F5270000}"/>
    <cellStyle name="Currency 14 2" xfId="3112" xr:uid="{00000000-0005-0000-0000-0000F6270000}"/>
    <cellStyle name="Currency 14 2 2" xfId="25297" xr:uid="{00000000-0005-0000-0000-0000F7270000}"/>
    <cellStyle name="Currency 14 3" xfId="18727" xr:uid="{00000000-0005-0000-0000-0000F8270000}"/>
    <cellStyle name="Currency 14 3 2" xfId="25298" xr:uid="{00000000-0005-0000-0000-0000F9270000}"/>
    <cellStyle name="Currency 14 4" xfId="25296" xr:uid="{00000000-0005-0000-0000-0000FA270000}"/>
    <cellStyle name="Currency 140" xfId="25299" xr:uid="{00000000-0005-0000-0000-0000FB270000}"/>
    <cellStyle name="Currency 141" xfId="25300" xr:uid="{00000000-0005-0000-0000-0000FC270000}"/>
    <cellStyle name="Currency 142" xfId="25301" xr:uid="{00000000-0005-0000-0000-0000FD270000}"/>
    <cellStyle name="Currency 143" xfId="25302" xr:uid="{00000000-0005-0000-0000-0000FE270000}"/>
    <cellStyle name="Currency 144" xfId="25303" xr:uid="{00000000-0005-0000-0000-0000FF270000}"/>
    <cellStyle name="Currency 145" xfId="25304" xr:uid="{00000000-0005-0000-0000-000000280000}"/>
    <cellStyle name="Currency 146" xfId="25305" xr:uid="{00000000-0005-0000-0000-000001280000}"/>
    <cellStyle name="Currency 147" xfId="25306" xr:uid="{00000000-0005-0000-0000-000002280000}"/>
    <cellStyle name="Currency 148" xfId="25307" xr:uid="{00000000-0005-0000-0000-000003280000}"/>
    <cellStyle name="Currency 149" xfId="25308" xr:uid="{00000000-0005-0000-0000-000004280000}"/>
    <cellStyle name="Currency 15" xfId="3113" xr:uid="{00000000-0005-0000-0000-000005280000}"/>
    <cellStyle name="Currency 15 2" xfId="18728" xr:uid="{00000000-0005-0000-0000-000006280000}"/>
    <cellStyle name="Currency 15 2 2" xfId="25310" xr:uid="{00000000-0005-0000-0000-000007280000}"/>
    <cellStyle name="Currency 15 3" xfId="25311" xr:uid="{00000000-0005-0000-0000-000008280000}"/>
    <cellStyle name="Currency 15 4" xfId="25309" xr:uid="{00000000-0005-0000-0000-000009280000}"/>
    <cellStyle name="Currency 15 5" xfId="39427" xr:uid="{00000000-0005-0000-0000-00000A280000}"/>
    <cellStyle name="Currency 150" xfId="25312" xr:uid="{00000000-0005-0000-0000-00000B280000}"/>
    <cellStyle name="Currency 151" xfId="25313" xr:uid="{00000000-0005-0000-0000-00000C280000}"/>
    <cellStyle name="Currency 152" xfId="25314" xr:uid="{00000000-0005-0000-0000-00000D280000}"/>
    <cellStyle name="Currency 153" xfId="25315" xr:uid="{00000000-0005-0000-0000-00000E280000}"/>
    <cellStyle name="Currency 154" xfId="25316" xr:uid="{00000000-0005-0000-0000-00000F280000}"/>
    <cellStyle name="Currency 155" xfId="25317" xr:uid="{00000000-0005-0000-0000-000010280000}"/>
    <cellStyle name="Currency 156" xfId="25318" xr:uid="{00000000-0005-0000-0000-000011280000}"/>
    <cellStyle name="Currency 157" xfId="25319" xr:uid="{00000000-0005-0000-0000-000012280000}"/>
    <cellStyle name="Currency 158" xfId="25320" xr:uid="{00000000-0005-0000-0000-000013280000}"/>
    <cellStyle name="Currency 159" xfId="25321" xr:uid="{00000000-0005-0000-0000-000014280000}"/>
    <cellStyle name="Currency 16" xfId="3114" xr:uid="{00000000-0005-0000-0000-000015280000}"/>
    <cellStyle name="Currency 16 2" xfId="18729" xr:uid="{00000000-0005-0000-0000-000016280000}"/>
    <cellStyle name="Currency 16 2 2" xfId="25323" xr:uid="{00000000-0005-0000-0000-000017280000}"/>
    <cellStyle name="Currency 16 3" xfId="25324" xr:uid="{00000000-0005-0000-0000-000018280000}"/>
    <cellStyle name="Currency 16 4" xfId="25322" xr:uid="{00000000-0005-0000-0000-000019280000}"/>
    <cellStyle name="Currency 16 5" xfId="39428" xr:uid="{00000000-0005-0000-0000-00001A280000}"/>
    <cellStyle name="Currency 160" xfId="25325" xr:uid="{00000000-0005-0000-0000-00001B280000}"/>
    <cellStyle name="Currency 161" xfId="25326" xr:uid="{00000000-0005-0000-0000-00001C280000}"/>
    <cellStyle name="Currency 162" xfId="25327" xr:uid="{00000000-0005-0000-0000-00001D280000}"/>
    <cellStyle name="Currency 163" xfId="25328" xr:uid="{00000000-0005-0000-0000-00001E280000}"/>
    <cellStyle name="Currency 164" xfId="25329" xr:uid="{00000000-0005-0000-0000-00001F280000}"/>
    <cellStyle name="Currency 165" xfId="25330" xr:uid="{00000000-0005-0000-0000-000020280000}"/>
    <cellStyle name="Currency 166" xfId="25331" xr:uid="{00000000-0005-0000-0000-000021280000}"/>
    <cellStyle name="Currency 167" xfId="25332" xr:uid="{00000000-0005-0000-0000-000022280000}"/>
    <cellStyle name="Currency 168" xfId="25333" xr:uid="{00000000-0005-0000-0000-000023280000}"/>
    <cellStyle name="Currency 169" xfId="25334" xr:uid="{00000000-0005-0000-0000-000024280000}"/>
    <cellStyle name="Currency 17" xfId="3115" xr:uid="{00000000-0005-0000-0000-000025280000}"/>
    <cellStyle name="Currency 17 2" xfId="25335" xr:uid="{00000000-0005-0000-0000-000026280000}"/>
    <cellStyle name="Currency 170" xfId="25336" xr:uid="{00000000-0005-0000-0000-000027280000}"/>
    <cellStyle name="Currency 171" xfId="25337" xr:uid="{00000000-0005-0000-0000-000028280000}"/>
    <cellStyle name="Currency 172" xfId="25338" xr:uid="{00000000-0005-0000-0000-000029280000}"/>
    <cellStyle name="Currency 173" xfId="25339" xr:uid="{00000000-0005-0000-0000-00002A280000}"/>
    <cellStyle name="Currency 174" xfId="25340" xr:uid="{00000000-0005-0000-0000-00002B280000}"/>
    <cellStyle name="Currency 175" xfId="25341" xr:uid="{00000000-0005-0000-0000-00002C280000}"/>
    <cellStyle name="Currency 176" xfId="25342" xr:uid="{00000000-0005-0000-0000-00002D280000}"/>
    <cellStyle name="Currency 177" xfId="25343" xr:uid="{00000000-0005-0000-0000-00002E280000}"/>
    <cellStyle name="Currency 178" xfId="25344" xr:uid="{00000000-0005-0000-0000-00002F280000}"/>
    <cellStyle name="Currency 179" xfId="25345" xr:uid="{00000000-0005-0000-0000-000030280000}"/>
    <cellStyle name="Currency 18" xfId="3116" xr:uid="{00000000-0005-0000-0000-000031280000}"/>
    <cellStyle name="Currency 18 2" xfId="3117" xr:uid="{00000000-0005-0000-0000-000032280000}"/>
    <cellStyle name="Currency 18 3" xfId="25346" xr:uid="{00000000-0005-0000-0000-000033280000}"/>
    <cellStyle name="Currency 180" xfId="25347" xr:uid="{00000000-0005-0000-0000-000034280000}"/>
    <cellStyle name="Currency 181" xfId="25348" xr:uid="{00000000-0005-0000-0000-000035280000}"/>
    <cellStyle name="Currency 182" xfId="25349" xr:uid="{00000000-0005-0000-0000-000036280000}"/>
    <cellStyle name="Currency 183" xfId="25350" xr:uid="{00000000-0005-0000-0000-000037280000}"/>
    <cellStyle name="Currency 184" xfId="25351" xr:uid="{00000000-0005-0000-0000-000038280000}"/>
    <cellStyle name="Currency 185" xfId="25352" xr:uid="{00000000-0005-0000-0000-000039280000}"/>
    <cellStyle name="Currency 186" xfId="25353" xr:uid="{00000000-0005-0000-0000-00003A280000}"/>
    <cellStyle name="Currency 187" xfId="25354" xr:uid="{00000000-0005-0000-0000-00003B280000}"/>
    <cellStyle name="Currency 188" xfId="25355" xr:uid="{00000000-0005-0000-0000-00003C280000}"/>
    <cellStyle name="Currency 189" xfId="25356" xr:uid="{00000000-0005-0000-0000-00003D280000}"/>
    <cellStyle name="Currency 19" xfId="3118" xr:uid="{00000000-0005-0000-0000-00003E280000}"/>
    <cellStyle name="Currency 19 2" xfId="3119" xr:uid="{00000000-0005-0000-0000-00003F280000}"/>
    <cellStyle name="Currency 19 3" xfId="25357" xr:uid="{00000000-0005-0000-0000-000040280000}"/>
    <cellStyle name="Currency 190" xfId="25358" xr:uid="{00000000-0005-0000-0000-000041280000}"/>
    <cellStyle name="Currency 191" xfId="25359" xr:uid="{00000000-0005-0000-0000-000042280000}"/>
    <cellStyle name="Currency 192" xfId="25360" xr:uid="{00000000-0005-0000-0000-000043280000}"/>
    <cellStyle name="Currency 193" xfId="25361" xr:uid="{00000000-0005-0000-0000-000044280000}"/>
    <cellStyle name="Currency 194" xfId="25362" xr:uid="{00000000-0005-0000-0000-000045280000}"/>
    <cellStyle name="Currency 195" xfId="25363" xr:uid="{00000000-0005-0000-0000-000046280000}"/>
    <cellStyle name="Currency 196" xfId="25364" xr:uid="{00000000-0005-0000-0000-000047280000}"/>
    <cellStyle name="Currency 197" xfId="25365" xr:uid="{00000000-0005-0000-0000-000048280000}"/>
    <cellStyle name="Currency 198" xfId="25366" xr:uid="{00000000-0005-0000-0000-000049280000}"/>
    <cellStyle name="Currency 199" xfId="25367" xr:uid="{00000000-0005-0000-0000-00004A280000}"/>
    <cellStyle name="Currency 2" xfId="3120" xr:uid="{00000000-0005-0000-0000-00004B280000}"/>
    <cellStyle name="Currency 2 10" xfId="39429" xr:uid="{00000000-0005-0000-0000-00004C280000}"/>
    <cellStyle name="Currency 2 11" xfId="39430" xr:uid="{00000000-0005-0000-0000-00004D280000}"/>
    <cellStyle name="Currency 2 2" xfId="3121" xr:uid="{00000000-0005-0000-0000-00004E280000}"/>
    <cellStyle name="Currency 2 2 2" xfId="3122" xr:uid="{00000000-0005-0000-0000-00004F280000}"/>
    <cellStyle name="Currency 2 2 2 2" xfId="25370" xr:uid="{00000000-0005-0000-0000-000050280000}"/>
    <cellStyle name="Currency 2 2 2 2 2" xfId="39433" xr:uid="{00000000-0005-0000-0000-000051280000}"/>
    <cellStyle name="Currency 2 2 2 3" xfId="39434" xr:uid="{00000000-0005-0000-0000-000052280000}"/>
    <cellStyle name="Currency 2 2 2 4" xfId="39432" xr:uid="{00000000-0005-0000-0000-000053280000}"/>
    <cellStyle name="Currency 2 2 3" xfId="3123" xr:uid="{00000000-0005-0000-0000-000054280000}"/>
    <cellStyle name="Currency 2 2 3 2" xfId="39436" xr:uid="{00000000-0005-0000-0000-000055280000}"/>
    <cellStyle name="Currency 2 2 3 3" xfId="39435" xr:uid="{00000000-0005-0000-0000-000056280000}"/>
    <cellStyle name="Currency 2 2 4" xfId="3124" xr:uid="{00000000-0005-0000-0000-000057280000}"/>
    <cellStyle name="Currency 2 2 4 2" xfId="39437" xr:uid="{00000000-0005-0000-0000-000058280000}"/>
    <cellStyle name="Currency 2 2 5" xfId="25369" xr:uid="{00000000-0005-0000-0000-000059280000}"/>
    <cellStyle name="Currency 2 2 5 2" xfId="39438" xr:uid="{00000000-0005-0000-0000-00005A280000}"/>
    <cellStyle name="Currency 2 2 6" xfId="39431" xr:uid="{00000000-0005-0000-0000-00005B280000}"/>
    <cellStyle name="Currency 2 3" xfId="3125" xr:uid="{00000000-0005-0000-0000-00005C280000}"/>
    <cellStyle name="Currency 2 3 2" xfId="3126" xr:uid="{00000000-0005-0000-0000-00005D280000}"/>
    <cellStyle name="Currency 2 3 2 2" xfId="25372" xr:uid="{00000000-0005-0000-0000-00005E280000}"/>
    <cellStyle name="Currency 2 3 2 2 2" xfId="39441" xr:uid="{00000000-0005-0000-0000-00005F280000}"/>
    <cellStyle name="Currency 2 3 2 3" xfId="39440" xr:uid="{00000000-0005-0000-0000-000060280000}"/>
    <cellStyle name="Currency 2 3 3" xfId="3127" xr:uid="{00000000-0005-0000-0000-000061280000}"/>
    <cellStyle name="Currency 2 3 3 2" xfId="39442" xr:uid="{00000000-0005-0000-0000-000062280000}"/>
    <cellStyle name="Currency 2 3 4" xfId="18730" xr:uid="{00000000-0005-0000-0000-000063280000}"/>
    <cellStyle name="Currency 2 3 4 2" xfId="39443" xr:uid="{00000000-0005-0000-0000-000064280000}"/>
    <cellStyle name="Currency 2 3 5" xfId="25371" xr:uid="{00000000-0005-0000-0000-000065280000}"/>
    <cellStyle name="Currency 2 3 6" xfId="39439" xr:uid="{00000000-0005-0000-0000-000066280000}"/>
    <cellStyle name="Currency 2 4" xfId="3128" xr:uid="{00000000-0005-0000-0000-000067280000}"/>
    <cellStyle name="Currency 2 4 2" xfId="3129" xr:uid="{00000000-0005-0000-0000-000068280000}"/>
    <cellStyle name="Currency 2 4 2 2" xfId="25374" xr:uid="{00000000-0005-0000-0000-000069280000}"/>
    <cellStyle name="Currency 2 4 3" xfId="3130" xr:uid="{00000000-0005-0000-0000-00006A280000}"/>
    <cellStyle name="Currency 2 4 4" xfId="25373" xr:uid="{00000000-0005-0000-0000-00006B280000}"/>
    <cellStyle name="Currency 2 4 5" xfId="39444" xr:uid="{00000000-0005-0000-0000-00006C280000}"/>
    <cellStyle name="Currency 2 5" xfId="3131" xr:uid="{00000000-0005-0000-0000-00006D280000}"/>
    <cellStyle name="Currency 2 5 2" xfId="3132" xr:uid="{00000000-0005-0000-0000-00006E280000}"/>
    <cellStyle name="Currency 2 5 3" xfId="3133" xr:uid="{00000000-0005-0000-0000-00006F280000}"/>
    <cellStyle name="Currency 2 5 4" xfId="25375" xr:uid="{00000000-0005-0000-0000-000070280000}"/>
    <cellStyle name="Currency 2 5 5" xfId="39445" xr:uid="{00000000-0005-0000-0000-000071280000}"/>
    <cellStyle name="Currency 2 6" xfId="3134" xr:uid="{00000000-0005-0000-0000-000072280000}"/>
    <cellStyle name="Currency 2 6 2" xfId="3135" xr:uid="{00000000-0005-0000-0000-000073280000}"/>
    <cellStyle name="Currency 2 6 3" xfId="3136" xr:uid="{00000000-0005-0000-0000-000074280000}"/>
    <cellStyle name="Currency 2 6 4" xfId="25376" xr:uid="{00000000-0005-0000-0000-000075280000}"/>
    <cellStyle name="Currency 2 7" xfId="3137" xr:uid="{00000000-0005-0000-0000-000076280000}"/>
    <cellStyle name="Currency 2 7 2" xfId="25377" xr:uid="{00000000-0005-0000-0000-000077280000}"/>
    <cellStyle name="Currency 2 8" xfId="3138" xr:uid="{00000000-0005-0000-0000-000078280000}"/>
    <cellStyle name="Currency 2 9" xfId="25368" xr:uid="{00000000-0005-0000-0000-000079280000}"/>
    <cellStyle name="Currency 2 9 2" xfId="39446" xr:uid="{00000000-0005-0000-0000-00007A280000}"/>
    <cellStyle name="Currency 2*" xfId="3139" xr:uid="{00000000-0005-0000-0000-00007B280000}"/>
    <cellStyle name="Currency 2* 2" xfId="25378" xr:uid="{00000000-0005-0000-0000-00007C280000}"/>
    <cellStyle name="Currency 2_Boston_Essex O&amp;M data FY11 at dept Level 4 rev 1" xfId="3140" xr:uid="{00000000-0005-0000-0000-00007D280000}"/>
    <cellStyle name="Currency 20" xfId="3141" xr:uid="{00000000-0005-0000-0000-00007E280000}"/>
    <cellStyle name="Currency 20 2" xfId="3142" xr:uid="{00000000-0005-0000-0000-00007F280000}"/>
    <cellStyle name="Currency 20 3" xfId="25379" xr:uid="{00000000-0005-0000-0000-000080280000}"/>
    <cellStyle name="Currency 200" xfId="25380" xr:uid="{00000000-0005-0000-0000-000081280000}"/>
    <cellStyle name="Currency 201" xfId="25381" xr:uid="{00000000-0005-0000-0000-000082280000}"/>
    <cellStyle name="Currency 202" xfId="25382" xr:uid="{00000000-0005-0000-0000-000083280000}"/>
    <cellStyle name="Currency 203" xfId="25383" xr:uid="{00000000-0005-0000-0000-000084280000}"/>
    <cellStyle name="Currency 204" xfId="25384" xr:uid="{00000000-0005-0000-0000-000085280000}"/>
    <cellStyle name="Currency 205" xfId="25385" xr:uid="{00000000-0005-0000-0000-000086280000}"/>
    <cellStyle name="Currency 206" xfId="25386" xr:uid="{00000000-0005-0000-0000-000087280000}"/>
    <cellStyle name="Currency 207" xfId="25387" xr:uid="{00000000-0005-0000-0000-000088280000}"/>
    <cellStyle name="Currency 208" xfId="25388" xr:uid="{00000000-0005-0000-0000-000089280000}"/>
    <cellStyle name="Currency 209" xfId="25389" xr:uid="{00000000-0005-0000-0000-00008A280000}"/>
    <cellStyle name="Currency 21" xfId="3143" xr:uid="{00000000-0005-0000-0000-00008B280000}"/>
    <cellStyle name="Currency 21 2" xfId="3144" xr:uid="{00000000-0005-0000-0000-00008C280000}"/>
    <cellStyle name="Currency 21 3" xfId="25390" xr:uid="{00000000-0005-0000-0000-00008D280000}"/>
    <cellStyle name="Currency 210" xfId="25391" xr:uid="{00000000-0005-0000-0000-00008E280000}"/>
    <cellStyle name="Currency 211" xfId="25392" xr:uid="{00000000-0005-0000-0000-00008F280000}"/>
    <cellStyle name="Currency 212" xfId="25393" xr:uid="{00000000-0005-0000-0000-000090280000}"/>
    <cellStyle name="Currency 213" xfId="25394" xr:uid="{00000000-0005-0000-0000-000091280000}"/>
    <cellStyle name="Currency 214" xfId="25395" xr:uid="{00000000-0005-0000-0000-000092280000}"/>
    <cellStyle name="Currency 215" xfId="25396" xr:uid="{00000000-0005-0000-0000-000093280000}"/>
    <cellStyle name="Currency 216" xfId="25397" xr:uid="{00000000-0005-0000-0000-000094280000}"/>
    <cellStyle name="Currency 217" xfId="25398" xr:uid="{00000000-0005-0000-0000-000095280000}"/>
    <cellStyle name="Currency 218" xfId="25399" xr:uid="{00000000-0005-0000-0000-000096280000}"/>
    <cellStyle name="Currency 219" xfId="25400" xr:uid="{00000000-0005-0000-0000-000097280000}"/>
    <cellStyle name="Currency 22" xfId="3145" xr:uid="{00000000-0005-0000-0000-000098280000}"/>
    <cellStyle name="Currency 22 2" xfId="3146" xr:uid="{00000000-0005-0000-0000-000099280000}"/>
    <cellStyle name="Currency 22 3" xfId="25401" xr:uid="{00000000-0005-0000-0000-00009A280000}"/>
    <cellStyle name="Currency 22 4" xfId="39447" xr:uid="{00000000-0005-0000-0000-00009B280000}"/>
    <cellStyle name="Currency 220" xfId="38887" xr:uid="{00000000-0005-0000-0000-00009C280000}"/>
    <cellStyle name="Currency 221" xfId="39000" xr:uid="{00000000-0005-0000-0000-00009D280000}"/>
    <cellStyle name="Currency 222" xfId="39002" xr:uid="{00000000-0005-0000-0000-00009E280000}"/>
    <cellStyle name="Currency 23" xfId="19578" xr:uid="{00000000-0005-0000-0000-00009F280000}"/>
    <cellStyle name="Currency 23 2" xfId="25402" xr:uid="{00000000-0005-0000-0000-0000A0280000}"/>
    <cellStyle name="Currency 24" xfId="25403" xr:uid="{00000000-0005-0000-0000-0000A1280000}"/>
    <cellStyle name="Currency 25" xfId="25404" xr:uid="{00000000-0005-0000-0000-0000A2280000}"/>
    <cellStyle name="Currency 26" xfId="25405" xr:uid="{00000000-0005-0000-0000-0000A3280000}"/>
    <cellStyle name="Currency 27" xfId="25406" xr:uid="{00000000-0005-0000-0000-0000A4280000}"/>
    <cellStyle name="Currency 28" xfId="25407" xr:uid="{00000000-0005-0000-0000-0000A5280000}"/>
    <cellStyle name="Currency 29" xfId="25408" xr:uid="{00000000-0005-0000-0000-0000A6280000}"/>
    <cellStyle name="Currency 3" xfId="3147" xr:uid="{00000000-0005-0000-0000-0000A7280000}"/>
    <cellStyle name="Currency 3 10" xfId="3148" xr:uid="{00000000-0005-0000-0000-0000A8280000}"/>
    <cellStyle name="Currency 3 11" xfId="17909" xr:uid="{00000000-0005-0000-0000-0000A9280000}"/>
    <cellStyle name="Currency 3 12" xfId="25409" xr:uid="{00000000-0005-0000-0000-0000AA280000}"/>
    <cellStyle name="Currency 3 13" xfId="39448" xr:uid="{00000000-0005-0000-0000-0000AB280000}"/>
    <cellStyle name="Currency 3 2" xfId="3149" xr:uid="{00000000-0005-0000-0000-0000AC280000}"/>
    <cellStyle name="Currency 3 2 2" xfId="3150" xr:uid="{00000000-0005-0000-0000-0000AD280000}"/>
    <cellStyle name="Currency 3 2 2 2" xfId="25411" xr:uid="{00000000-0005-0000-0000-0000AE280000}"/>
    <cellStyle name="Currency 3 2 3" xfId="25410" xr:uid="{00000000-0005-0000-0000-0000AF280000}"/>
    <cellStyle name="Currency 3 2 3 2" xfId="39450" xr:uid="{00000000-0005-0000-0000-0000B0280000}"/>
    <cellStyle name="Currency 3 2 4" xfId="39449" xr:uid="{00000000-0005-0000-0000-0000B1280000}"/>
    <cellStyle name="Currency 3 3" xfId="3151" xr:uid="{00000000-0005-0000-0000-0000B2280000}"/>
    <cellStyle name="Currency 3 3 2" xfId="3152" xr:uid="{00000000-0005-0000-0000-0000B3280000}"/>
    <cellStyle name="Currency 3 3 2 2" xfId="39452" xr:uid="{00000000-0005-0000-0000-0000B4280000}"/>
    <cellStyle name="Currency 3 3 3" xfId="3153" xr:uid="{00000000-0005-0000-0000-0000B5280000}"/>
    <cellStyle name="Currency 3 3 3 2" xfId="39453" xr:uid="{00000000-0005-0000-0000-0000B6280000}"/>
    <cellStyle name="Currency 3 3 4" xfId="39451" xr:uid="{00000000-0005-0000-0000-0000B7280000}"/>
    <cellStyle name="Currency 3 4" xfId="3154" xr:uid="{00000000-0005-0000-0000-0000B8280000}"/>
    <cellStyle name="Currency 3 4 2" xfId="3155" xr:uid="{00000000-0005-0000-0000-0000B9280000}"/>
    <cellStyle name="Currency 3 4 3" xfId="3156" xr:uid="{00000000-0005-0000-0000-0000BA280000}"/>
    <cellStyle name="Currency 3 4 4" xfId="39454" xr:uid="{00000000-0005-0000-0000-0000BB280000}"/>
    <cellStyle name="Currency 3 5" xfId="3157" xr:uid="{00000000-0005-0000-0000-0000BC280000}"/>
    <cellStyle name="Currency 3 5 2" xfId="3158" xr:uid="{00000000-0005-0000-0000-0000BD280000}"/>
    <cellStyle name="Currency 3 5 3" xfId="3159" xr:uid="{00000000-0005-0000-0000-0000BE280000}"/>
    <cellStyle name="Currency 3 5 4" xfId="39455" xr:uid="{00000000-0005-0000-0000-0000BF280000}"/>
    <cellStyle name="Currency 3 6" xfId="3160" xr:uid="{00000000-0005-0000-0000-0000C0280000}"/>
    <cellStyle name="Currency 3 6 2" xfId="3161" xr:uid="{00000000-0005-0000-0000-0000C1280000}"/>
    <cellStyle name="Currency 3 6 3" xfId="3162" xr:uid="{00000000-0005-0000-0000-0000C2280000}"/>
    <cellStyle name="Currency 3 7" xfId="3163" xr:uid="{00000000-0005-0000-0000-0000C3280000}"/>
    <cellStyle name="Currency 3 7 2" xfId="3164" xr:uid="{00000000-0005-0000-0000-0000C4280000}"/>
    <cellStyle name="Currency 3 7 3" xfId="3165" xr:uid="{00000000-0005-0000-0000-0000C5280000}"/>
    <cellStyle name="Currency 3 8" xfId="3166" xr:uid="{00000000-0005-0000-0000-0000C6280000}"/>
    <cellStyle name="Currency 3 9" xfId="3167" xr:uid="{00000000-0005-0000-0000-0000C7280000}"/>
    <cellStyle name="Currency 3*" xfId="3168" xr:uid="{00000000-0005-0000-0000-0000C8280000}"/>
    <cellStyle name="Currency 3* 2" xfId="25412" xr:uid="{00000000-0005-0000-0000-0000C9280000}"/>
    <cellStyle name="Currency 30" xfId="25413" xr:uid="{00000000-0005-0000-0000-0000CA280000}"/>
    <cellStyle name="Currency 31" xfId="25414" xr:uid="{00000000-0005-0000-0000-0000CB280000}"/>
    <cellStyle name="Currency 32" xfId="25415" xr:uid="{00000000-0005-0000-0000-0000CC280000}"/>
    <cellStyle name="Currency 33" xfId="25416" xr:uid="{00000000-0005-0000-0000-0000CD280000}"/>
    <cellStyle name="Currency 34" xfId="25417" xr:uid="{00000000-0005-0000-0000-0000CE280000}"/>
    <cellStyle name="Currency 35" xfId="25418" xr:uid="{00000000-0005-0000-0000-0000CF280000}"/>
    <cellStyle name="Currency 36" xfId="25419" xr:uid="{00000000-0005-0000-0000-0000D0280000}"/>
    <cellStyle name="Currency 37" xfId="25420" xr:uid="{00000000-0005-0000-0000-0000D1280000}"/>
    <cellStyle name="Currency 38" xfId="25421" xr:uid="{00000000-0005-0000-0000-0000D2280000}"/>
    <cellStyle name="Currency 39" xfId="25422" xr:uid="{00000000-0005-0000-0000-0000D3280000}"/>
    <cellStyle name="Currency 4" xfId="3169" xr:uid="{00000000-0005-0000-0000-0000D4280000}"/>
    <cellStyle name="Currency 4 2" xfId="3170" xr:uid="{00000000-0005-0000-0000-0000D5280000}"/>
    <cellStyle name="Currency 4 2 2" xfId="25425" xr:uid="{00000000-0005-0000-0000-0000D6280000}"/>
    <cellStyle name="Currency 4 2 2 2" xfId="39456" xr:uid="{00000000-0005-0000-0000-0000D7280000}"/>
    <cellStyle name="Currency 4 2 3" xfId="25424" xr:uid="{00000000-0005-0000-0000-0000D8280000}"/>
    <cellStyle name="Currency 4 3" xfId="18731" xr:uid="{00000000-0005-0000-0000-0000D9280000}"/>
    <cellStyle name="Currency 4 3 2" xfId="25426" xr:uid="{00000000-0005-0000-0000-0000DA280000}"/>
    <cellStyle name="Currency 4 3 3" xfId="39457" xr:uid="{00000000-0005-0000-0000-0000DB280000}"/>
    <cellStyle name="Currency 4 4" xfId="25423" xr:uid="{00000000-0005-0000-0000-0000DC280000}"/>
    <cellStyle name="Currency 40" xfId="25427" xr:uid="{00000000-0005-0000-0000-0000DD280000}"/>
    <cellStyle name="Currency 41" xfId="25428" xr:uid="{00000000-0005-0000-0000-0000DE280000}"/>
    <cellStyle name="Currency 42" xfId="25429" xr:uid="{00000000-0005-0000-0000-0000DF280000}"/>
    <cellStyle name="Currency 43" xfId="25430" xr:uid="{00000000-0005-0000-0000-0000E0280000}"/>
    <cellStyle name="Currency 44" xfId="25431" xr:uid="{00000000-0005-0000-0000-0000E1280000}"/>
    <cellStyle name="Currency 45" xfId="25432" xr:uid="{00000000-0005-0000-0000-0000E2280000}"/>
    <cellStyle name="Currency 46" xfId="25433" xr:uid="{00000000-0005-0000-0000-0000E3280000}"/>
    <cellStyle name="Currency 47" xfId="25434" xr:uid="{00000000-0005-0000-0000-0000E4280000}"/>
    <cellStyle name="Currency 48" xfId="25435" xr:uid="{00000000-0005-0000-0000-0000E5280000}"/>
    <cellStyle name="Currency 49" xfId="25436" xr:uid="{00000000-0005-0000-0000-0000E6280000}"/>
    <cellStyle name="Currency 5" xfId="3171" xr:uid="{00000000-0005-0000-0000-0000E7280000}"/>
    <cellStyle name="Currency 5 2" xfId="3172" xr:uid="{00000000-0005-0000-0000-0000E8280000}"/>
    <cellStyle name="Currency 5 2 2" xfId="25439" xr:uid="{00000000-0005-0000-0000-0000E9280000}"/>
    <cellStyle name="Currency 5 2 2 2" xfId="39459" xr:uid="{00000000-0005-0000-0000-0000EA280000}"/>
    <cellStyle name="Currency 5 2 3" xfId="25438" xr:uid="{00000000-0005-0000-0000-0000EB280000}"/>
    <cellStyle name="Currency 5 2 4" xfId="39458" xr:uid="{00000000-0005-0000-0000-0000EC280000}"/>
    <cellStyle name="Currency 5 3" xfId="18732" xr:uid="{00000000-0005-0000-0000-0000ED280000}"/>
    <cellStyle name="Currency 5 3 2" xfId="39460" xr:uid="{00000000-0005-0000-0000-0000EE280000}"/>
    <cellStyle name="Currency 5 4" xfId="25437" xr:uid="{00000000-0005-0000-0000-0000EF280000}"/>
    <cellStyle name="Currency 5 4 2" xfId="39461" xr:uid="{00000000-0005-0000-0000-0000F0280000}"/>
    <cellStyle name="Currency 50" xfId="25440" xr:uid="{00000000-0005-0000-0000-0000F1280000}"/>
    <cellStyle name="Currency 51" xfId="25441" xr:uid="{00000000-0005-0000-0000-0000F2280000}"/>
    <cellStyle name="Currency 52" xfId="25442" xr:uid="{00000000-0005-0000-0000-0000F3280000}"/>
    <cellStyle name="Currency 53" xfId="25443" xr:uid="{00000000-0005-0000-0000-0000F4280000}"/>
    <cellStyle name="Currency 54" xfId="25444" xr:uid="{00000000-0005-0000-0000-0000F5280000}"/>
    <cellStyle name="Currency 55" xfId="25445" xr:uid="{00000000-0005-0000-0000-0000F6280000}"/>
    <cellStyle name="Currency 56" xfId="25446" xr:uid="{00000000-0005-0000-0000-0000F7280000}"/>
    <cellStyle name="Currency 57" xfId="25447" xr:uid="{00000000-0005-0000-0000-0000F8280000}"/>
    <cellStyle name="Currency 58" xfId="25448" xr:uid="{00000000-0005-0000-0000-0000F9280000}"/>
    <cellStyle name="Currency 59" xfId="25449" xr:uid="{00000000-0005-0000-0000-0000FA280000}"/>
    <cellStyle name="Currency 6" xfId="3173" xr:uid="{00000000-0005-0000-0000-0000FB280000}"/>
    <cellStyle name="Currency 6 2" xfId="3174" xr:uid="{00000000-0005-0000-0000-0000FC280000}"/>
    <cellStyle name="Currency 6 2 2" xfId="25451" xr:uid="{00000000-0005-0000-0000-0000FD280000}"/>
    <cellStyle name="Currency 6 2 3" xfId="39462" xr:uid="{00000000-0005-0000-0000-0000FE280000}"/>
    <cellStyle name="Currency 6 3" xfId="18733" xr:uid="{00000000-0005-0000-0000-0000FF280000}"/>
    <cellStyle name="Currency 6 4" xfId="25450" xr:uid="{00000000-0005-0000-0000-000000290000}"/>
    <cellStyle name="Currency 60" xfId="25452" xr:uid="{00000000-0005-0000-0000-000001290000}"/>
    <cellStyle name="Currency 61" xfId="25453" xr:uid="{00000000-0005-0000-0000-000002290000}"/>
    <cellStyle name="Currency 62" xfId="25454" xr:uid="{00000000-0005-0000-0000-000003290000}"/>
    <cellStyle name="Currency 63" xfId="25455" xr:uid="{00000000-0005-0000-0000-000004290000}"/>
    <cellStyle name="Currency 64" xfId="25456" xr:uid="{00000000-0005-0000-0000-000005290000}"/>
    <cellStyle name="Currency 65" xfId="25457" xr:uid="{00000000-0005-0000-0000-000006290000}"/>
    <cellStyle name="Currency 66" xfId="25458" xr:uid="{00000000-0005-0000-0000-000007290000}"/>
    <cellStyle name="Currency 67" xfId="25459" xr:uid="{00000000-0005-0000-0000-000008290000}"/>
    <cellStyle name="Currency 68" xfId="25460" xr:uid="{00000000-0005-0000-0000-000009290000}"/>
    <cellStyle name="Currency 69" xfId="25461" xr:uid="{00000000-0005-0000-0000-00000A290000}"/>
    <cellStyle name="Currency 7" xfId="3175" xr:uid="{00000000-0005-0000-0000-00000B290000}"/>
    <cellStyle name="Currency 7 2" xfId="18734" xr:uid="{00000000-0005-0000-0000-00000C290000}"/>
    <cellStyle name="Currency 7 2 2" xfId="25463" xr:uid="{00000000-0005-0000-0000-00000D290000}"/>
    <cellStyle name="Currency 7 3" xfId="25462" xr:uid="{00000000-0005-0000-0000-00000E290000}"/>
    <cellStyle name="Currency 70" xfId="25464" xr:uid="{00000000-0005-0000-0000-00000F290000}"/>
    <cellStyle name="Currency 71" xfId="25465" xr:uid="{00000000-0005-0000-0000-000010290000}"/>
    <cellStyle name="Currency 72" xfId="25466" xr:uid="{00000000-0005-0000-0000-000011290000}"/>
    <cellStyle name="Currency 73" xfId="25467" xr:uid="{00000000-0005-0000-0000-000012290000}"/>
    <cellStyle name="Currency 74" xfId="25468" xr:uid="{00000000-0005-0000-0000-000013290000}"/>
    <cellStyle name="Currency 75" xfId="25469" xr:uid="{00000000-0005-0000-0000-000014290000}"/>
    <cellStyle name="Currency 76" xfId="25470" xr:uid="{00000000-0005-0000-0000-000015290000}"/>
    <cellStyle name="Currency 77" xfId="25471" xr:uid="{00000000-0005-0000-0000-000016290000}"/>
    <cellStyle name="Currency 78" xfId="25472" xr:uid="{00000000-0005-0000-0000-000017290000}"/>
    <cellStyle name="Currency 79" xfId="25473" xr:uid="{00000000-0005-0000-0000-000018290000}"/>
    <cellStyle name="Currency 8" xfId="3176" xr:uid="{00000000-0005-0000-0000-000019290000}"/>
    <cellStyle name="Currency 8 2" xfId="18735" xr:uid="{00000000-0005-0000-0000-00001A290000}"/>
    <cellStyle name="Currency 8 2 2" xfId="25475" xr:uid="{00000000-0005-0000-0000-00001B290000}"/>
    <cellStyle name="Currency 8 3" xfId="25474" xr:uid="{00000000-0005-0000-0000-00001C290000}"/>
    <cellStyle name="Currency 80" xfId="25476" xr:uid="{00000000-0005-0000-0000-00001D290000}"/>
    <cellStyle name="Currency 81" xfId="25477" xr:uid="{00000000-0005-0000-0000-00001E290000}"/>
    <cellStyle name="Currency 82" xfId="25478" xr:uid="{00000000-0005-0000-0000-00001F290000}"/>
    <cellStyle name="Currency 83" xfId="25479" xr:uid="{00000000-0005-0000-0000-000020290000}"/>
    <cellStyle name="Currency 84" xfId="25480" xr:uid="{00000000-0005-0000-0000-000021290000}"/>
    <cellStyle name="Currency 85" xfId="25481" xr:uid="{00000000-0005-0000-0000-000022290000}"/>
    <cellStyle name="Currency 86" xfId="25482" xr:uid="{00000000-0005-0000-0000-000023290000}"/>
    <cellStyle name="Currency 87" xfId="25483" xr:uid="{00000000-0005-0000-0000-000024290000}"/>
    <cellStyle name="Currency 88" xfId="25484" xr:uid="{00000000-0005-0000-0000-000025290000}"/>
    <cellStyle name="Currency 89" xfId="25485" xr:uid="{00000000-0005-0000-0000-000026290000}"/>
    <cellStyle name="Currency 9" xfId="3177" xr:uid="{00000000-0005-0000-0000-000027290000}"/>
    <cellStyle name="Currency 9 2" xfId="18736" xr:uid="{00000000-0005-0000-0000-000028290000}"/>
    <cellStyle name="Currency 9 2 2" xfId="25487" xr:uid="{00000000-0005-0000-0000-000029290000}"/>
    <cellStyle name="Currency 9 3" xfId="25486" xr:uid="{00000000-0005-0000-0000-00002A290000}"/>
    <cellStyle name="Currency 90" xfId="25488" xr:uid="{00000000-0005-0000-0000-00002B290000}"/>
    <cellStyle name="Currency 91" xfId="25489" xr:uid="{00000000-0005-0000-0000-00002C290000}"/>
    <cellStyle name="Currency 92" xfId="25490" xr:uid="{00000000-0005-0000-0000-00002D290000}"/>
    <cellStyle name="Currency 93" xfId="25491" xr:uid="{00000000-0005-0000-0000-00002E290000}"/>
    <cellStyle name="Currency 94" xfId="25492" xr:uid="{00000000-0005-0000-0000-00002F290000}"/>
    <cellStyle name="Currency 95" xfId="25493" xr:uid="{00000000-0005-0000-0000-000030290000}"/>
    <cellStyle name="Currency 96" xfId="25494" xr:uid="{00000000-0005-0000-0000-000031290000}"/>
    <cellStyle name="Currency 97" xfId="25495" xr:uid="{00000000-0005-0000-0000-000032290000}"/>
    <cellStyle name="Currency 98" xfId="25496" xr:uid="{00000000-0005-0000-0000-000033290000}"/>
    <cellStyle name="Currency 99" xfId="25497" xr:uid="{00000000-0005-0000-0000-000034290000}"/>
    <cellStyle name="Currency*" xfId="3178" xr:uid="{00000000-0005-0000-0000-000035290000}"/>
    <cellStyle name="Currency* 2" xfId="25498" xr:uid="{00000000-0005-0000-0000-000036290000}"/>
    <cellStyle name="Currency0" xfId="3179" xr:uid="{00000000-0005-0000-0000-000037290000}"/>
    <cellStyle name="Currency0 2" xfId="18737" xr:uid="{00000000-0005-0000-0000-000038290000}"/>
    <cellStyle name="Currency0 2 2" xfId="25500" xr:uid="{00000000-0005-0000-0000-000039290000}"/>
    <cellStyle name="Currency0 2 3" xfId="39463" xr:uid="{00000000-0005-0000-0000-00003A290000}"/>
    <cellStyle name="Currency0 3" xfId="25499" xr:uid="{00000000-0005-0000-0000-00003B290000}"/>
    <cellStyle name="Currency0 3 2" xfId="39464" xr:uid="{00000000-0005-0000-0000-00003C290000}"/>
    <cellStyle name="Currency0_Updated_FERC_Mapping_File_NEP_June_2011_v2" xfId="25501" xr:uid="{00000000-0005-0000-0000-00003D290000}"/>
    <cellStyle name="Dash" xfId="3180" xr:uid="{00000000-0005-0000-0000-00003E290000}"/>
    <cellStyle name="Dash 2" xfId="25502" xr:uid="{00000000-0005-0000-0000-00003F290000}"/>
    <cellStyle name="Data" xfId="3181" xr:uid="{00000000-0005-0000-0000-000040290000}"/>
    <cellStyle name="Data 2" xfId="25503" xr:uid="{00000000-0005-0000-0000-000041290000}"/>
    <cellStyle name="data input" xfId="3182" xr:uid="{00000000-0005-0000-0000-000042290000}"/>
    <cellStyle name="Date" xfId="3183" xr:uid="{00000000-0005-0000-0000-000043290000}"/>
    <cellStyle name="Date 10" xfId="18739" xr:uid="{00000000-0005-0000-0000-000044290000}"/>
    <cellStyle name="Date 10 2" xfId="25506" xr:uid="{00000000-0005-0000-0000-000045290000}"/>
    <cellStyle name="Date 10 3" xfId="25505" xr:uid="{00000000-0005-0000-0000-000046290000}"/>
    <cellStyle name="Date 10_Income Statement " xfId="25507" xr:uid="{00000000-0005-0000-0000-000047290000}"/>
    <cellStyle name="Date 11" xfId="18740" xr:uid="{00000000-0005-0000-0000-000048290000}"/>
    <cellStyle name="Date 11 2" xfId="25509" xr:uid="{00000000-0005-0000-0000-000049290000}"/>
    <cellStyle name="Date 11 3" xfId="25508" xr:uid="{00000000-0005-0000-0000-00004A290000}"/>
    <cellStyle name="Date 11_Income Statement " xfId="25510" xr:uid="{00000000-0005-0000-0000-00004B290000}"/>
    <cellStyle name="Date 12" xfId="18741" xr:uid="{00000000-0005-0000-0000-00004C290000}"/>
    <cellStyle name="Date 12 2" xfId="25512" xr:uid="{00000000-0005-0000-0000-00004D290000}"/>
    <cellStyle name="Date 12 3" xfId="25511" xr:uid="{00000000-0005-0000-0000-00004E290000}"/>
    <cellStyle name="Date 12_Income Statement " xfId="25513" xr:uid="{00000000-0005-0000-0000-00004F290000}"/>
    <cellStyle name="Date 13" xfId="18742" xr:uid="{00000000-0005-0000-0000-000050290000}"/>
    <cellStyle name="Date 13 2" xfId="25515" xr:uid="{00000000-0005-0000-0000-000051290000}"/>
    <cellStyle name="Date 13 3" xfId="25514" xr:uid="{00000000-0005-0000-0000-000052290000}"/>
    <cellStyle name="Date 13_Income Statement " xfId="25516" xr:uid="{00000000-0005-0000-0000-000053290000}"/>
    <cellStyle name="Date 14" xfId="18738" xr:uid="{00000000-0005-0000-0000-000054290000}"/>
    <cellStyle name="Date 14 2" xfId="25517" xr:uid="{00000000-0005-0000-0000-000055290000}"/>
    <cellStyle name="Date 15" xfId="25504" xr:uid="{00000000-0005-0000-0000-000056290000}"/>
    <cellStyle name="Date 16" xfId="39465" xr:uid="{00000000-0005-0000-0000-000057290000}"/>
    <cellStyle name="Date 17" xfId="39320" xr:uid="{00000000-0005-0000-0000-000058290000}"/>
    <cellStyle name="Date 18" xfId="40500" xr:uid="{00000000-0005-0000-0000-000059290000}"/>
    <cellStyle name="Date 2" xfId="3184" xr:uid="{00000000-0005-0000-0000-00005A290000}"/>
    <cellStyle name="Date 2 2" xfId="18743" xr:uid="{00000000-0005-0000-0000-00005B290000}"/>
    <cellStyle name="Date 2 3" xfId="25518" xr:uid="{00000000-0005-0000-0000-00005C290000}"/>
    <cellStyle name="Date 3" xfId="18744" xr:uid="{00000000-0005-0000-0000-00005D290000}"/>
    <cellStyle name="Date 3 2" xfId="25520" xr:uid="{00000000-0005-0000-0000-00005E290000}"/>
    <cellStyle name="Date 3 3" xfId="25519" xr:uid="{00000000-0005-0000-0000-00005F290000}"/>
    <cellStyle name="Date 3_Income Statement " xfId="25521" xr:uid="{00000000-0005-0000-0000-000060290000}"/>
    <cellStyle name="Date 4" xfId="18745" xr:uid="{00000000-0005-0000-0000-000061290000}"/>
    <cellStyle name="Date 4 2" xfId="25523" xr:uid="{00000000-0005-0000-0000-000062290000}"/>
    <cellStyle name="Date 4 3" xfId="25522" xr:uid="{00000000-0005-0000-0000-000063290000}"/>
    <cellStyle name="Date 4_Income Statement " xfId="25524" xr:uid="{00000000-0005-0000-0000-000064290000}"/>
    <cellStyle name="Date 5" xfId="18746" xr:uid="{00000000-0005-0000-0000-000065290000}"/>
    <cellStyle name="Date 5 2" xfId="25526" xr:uid="{00000000-0005-0000-0000-000066290000}"/>
    <cellStyle name="Date 5 3" xfId="25525" xr:uid="{00000000-0005-0000-0000-000067290000}"/>
    <cellStyle name="Date 5_Income Statement " xfId="25527" xr:uid="{00000000-0005-0000-0000-000068290000}"/>
    <cellStyle name="Date 6" xfId="18747" xr:uid="{00000000-0005-0000-0000-000069290000}"/>
    <cellStyle name="Date 6 2" xfId="25529" xr:uid="{00000000-0005-0000-0000-00006A290000}"/>
    <cellStyle name="Date 6 3" xfId="25528" xr:uid="{00000000-0005-0000-0000-00006B290000}"/>
    <cellStyle name="Date 6_Income Statement " xfId="25530" xr:uid="{00000000-0005-0000-0000-00006C290000}"/>
    <cellStyle name="Date 7" xfId="18748" xr:uid="{00000000-0005-0000-0000-00006D290000}"/>
    <cellStyle name="Date 7 2" xfId="25532" xr:uid="{00000000-0005-0000-0000-00006E290000}"/>
    <cellStyle name="Date 7 3" xfId="25531" xr:uid="{00000000-0005-0000-0000-00006F290000}"/>
    <cellStyle name="Date 7_Income Statement " xfId="25533" xr:uid="{00000000-0005-0000-0000-000070290000}"/>
    <cellStyle name="Date 8" xfId="18749" xr:uid="{00000000-0005-0000-0000-000071290000}"/>
    <cellStyle name="Date 8 2" xfId="25535" xr:uid="{00000000-0005-0000-0000-000072290000}"/>
    <cellStyle name="Date 8 3" xfId="25534" xr:uid="{00000000-0005-0000-0000-000073290000}"/>
    <cellStyle name="Date 8_Income Statement " xfId="25536" xr:uid="{00000000-0005-0000-0000-000074290000}"/>
    <cellStyle name="Date 9" xfId="18750" xr:uid="{00000000-0005-0000-0000-000075290000}"/>
    <cellStyle name="Date 9 2" xfId="25538" xr:uid="{00000000-0005-0000-0000-000076290000}"/>
    <cellStyle name="Date 9 3" xfId="25537" xr:uid="{00000000-0005-0000-0000-000077290000}"/>
    <cellStyle name="Date 9_Income Statement " xfId="25539" xr:uid="{00000000-0005-0000-0000-000078290000}"/>
    <cellStyle name="Date Aligned" xfId="3185" xr:uid="{00000000-0005-0000-0000-000079290000}"/>
    <cellStyle name="Date Aligned 2" xfId="25540" xr:uid="{00000000-0005-0000-0000-00007A290000}"/>
    <cellStyle name="Date Aligned 2 2" xfId="39466" xr:uid="{00000000-0005-0000-0000-00007B290000}"/>
    <cellStyle name="Date Aligned 3" xfId="39467" xr:uid="{00000000-0005-0000-0000-00007C290000}"/>
    <cellStyle name="Date Aligned*" xfId="3186" xr:uid="{00000000-0005-0000-0000-00007D290000}"/>
    <cellStyle name="Date Aligned* 2" xfId="25541" xr:uid="{00000000-0005-0000-0000-00007E290000}"/>
    <cellStyle name="Date Aligned_Model_Sep_2_02" xfId="3187" xr:uid="{00000000-0005-0000-0000-00007F290000}"/>
    <cellStyle name="Date long" xfId="3188" xr:uid="{00000000-0005-0000-0000-000080290000}"/>
    <cellStyle name="Date long 2" xfId="3189" xr:uid="{00000000-0005-0000-0000-000081290000}"/>
    <cellStyle name="Date short" xfId="3190" xr:uid="{00000000-0005-0000-0000-000082290000}"/>
    <cellStyle name="Date short 2" xfId="3191" xr:uid="{00000000-0005-0000-0000-000083290000}"/>
    <cellStyle name="Date_00401" xfId="18751" xr:uid="{00000000-0005-0000-0000-000084290000}"/>
    <cellStyle name="Dec places 0" xfId="3192" xr:uid="{00000000-0005-0000-0000-000085290000}"/>
    <cellStyle name="Dec places 0 2" xfId="25542" xr:uid="{00000000-0005-0000-0000-000086290000}"/>
    <cellStyle name="Dec places 1, millions" xfId="3193" xr:uid="{00000000-0005-0000-0000-000087290000}"/>
    <cellStyle name="Dec places 1, millions 2" xfId="25543" xr:uid="{00000000-0005-0000-0000-000088290000}"/>
    <cellStyle name="Dec places 2" xfId="3194" xr:uid="{00000000-0005-0000-0000-000089290000}"/>
    <cellStyle name="Dec places 2 2" xfId="25544" xr:uid="{00000000-0005-0000-0000-00008A290000}"/>
    <cellStyle name="Dec places 2, millions" xfId="3195" xr:uid="{00000000-0005-0000-0000-00008B290000}"/>
    <cellStyle name="Dec places 2, millions 2" xfId="25545" xr:uid="{00000000-0005-0000-0000-00008C290000}"/>
    <cellStyle name="Decimal 4" xfId="3196" xr:uid="{00000000-0005-0000-0000-00008D290000}"/>
    <cellStyle name="Decimal 4 2" xfId="25546" xr:uid="{00000000-0005-0000-0000-00008E290000}"/>
    <cellStyle name="Dezimal [0]_Compiling Utility Macros" xfId="3197" xr:uid="{00000000-0005-0000-0000-00008F290000}"/>
    <cellStyle name="Dezimal_Compiling Utility Macros" xfId="3198" xr:uid="{00000000-0005-0000-0000-000090290000}"/>
    <cellStyle name="dollar" xfId="3199" xr:uid="{00000000-0005-0000-0000-000091290000}"/>
    <cellStyle name="dollar 2" xfId="25547" xr:uid="{00000000-0005-0000-0000-000092290000}"/>
    <cellStyle name="dollar[0]" xfId="3200" xr:uid="{00000000-0005-0000-0000-000093290000}"/>
    <cellStyle name="dollar[0] 2" xfId="25548" xr:uid="{00000000-0005-0000-0000-000094290000}"/>
    <cellStyle name="dollar_Model_Sep_2_02" xfId="3201" xr:uid="{00000000-0005-0000-0000-000095290000}"/>
    <cellStyle name="Dotted Line" xfId="3202" xr:uid="{00000000-0005-0000-0000-000096290000}"/>
    <cellStyle name="Dotted Line 2" xfId="25549" xr:uid="{00000000-0005-0000-0000-000097290000}"/>
    <cellStyle name="Dotted Line 2 2" xfId="39468" xr:uid="{00000000-0005-0000-0000-000098290000}"/>
    <cellStyle name="Dotted Line 3" xfId="39469" xr:uid="{00000000-0005-0000-0000-000099290000}"/>
    <cellStyle name="DOWNFOOT" xfId="3203" xr:uid="{00000000-0005-0000-0000-00009A290000}"/>
    <cellStyle name="DOWNFOOT 10" xfId="25551" xr:uid="{00000000-0005-0000-0000-00009B290000}"/>
    <cellStyle name="DOWNFOOT 10 2" xfId="25552" xr:uid="{00000000-0005-0000-0000-00009C290000}"/>
    <cellStyle name="DOWNFOOT 11" xfId="25553" xr:uid="{00000000-0005-0000-0000-00009D290000}"/>
    <cellStyle name="DOWNFOOT 12" xfId="25550" xr:uid="{00000000-0005-0000-0000-00009E290000}"/>
    <cellStyle name="DOWNFOOT 2" xfId="3204" xr:uid="{00000000-0005-0000-0000-00009F290000}"/>
    <cellStyle name="DOWNFOOT 2 2" xfId="3205" xr:uid="{00000000-0005-0000-0000-0000A0290000}"/>
    <cellStyle name="DOWNFOOT 2 2 2" xfId="3206" xr:uid="{00000000-0005-0000-0000-0000A1290000}"/>
    <cellStyle name="DOWNFOOT 2 2 2 2" xfId="3207" xr:uid="{00000000-0005-0000-0000-0000A2290000}"/>
    <cellStyle name="DOWNFOOT 2 2 2 2 2" xfId="15196" xr:uid="{00000000-0005-0000-0000-0000A3290000}"/>
    <cellStyle name="DOWNFOOT 2 2 2 2 3" xfId="15315" xr:uid="{00000000-0005-0000-0000-0000A4290000}"/>
    <cellStyle name="DOWNFOOT 2 2 2 3" xfId="3208" xr:uid="{00000000-0005-0000-0000-0000A5290000}"/>
    <cellStyle name="DOWNFOOT 2 2 2 3 2" xfId="15197" xr:uid="{00000000-0005-0000-0000-0000A6290000}"/>
    <cellStyle name="DOWNFOOT 2 2 2 3 3" xfId="15314" xr:uid="{00000000-0005-0000-0000-0000A7290000}"/>
    <cellStyle name="DOWNFOOT 2 2 2 4" xfId="3209" xr:uid="{00000000-0005-0000-0000-0000A8290000}"/>
    <cellStyle name="DOWNFOOT 2 2 2 4 2" xfId="15198" xr:uid="{00000000-0005-0000-0000-0000A9290000}"/>
    <cellStyle name="DOWNFOOT 2 2 2 4 3" xfId="15313" xr:uid="{00000000-0005-0000-0000-0000AA290000}"/>
    <cellStyle name="DOWNFOOT 2 2 2 5" xfId="15195" xr:uid="{00000000-0005-0000-0000-0000AB290000}"/>
    <cellStyle name="DOWNFOOT 2 2 2 6" xfId="15316" xr:uid="{00000000-0005-0000-0000-0000AC290000}"/>
    <cellStyle name="DOWNFOOT 2 2 3" xfId="3210" xr:uid="{00000000-0005-0000-0000-0000AD290000}"/>
    <cellStyle name="DOWNFOOT 2 2 3 2" xfId="15199" xr:uid="{00000000-0005-0000-0000-0000AE290000}"/>
    <cellStyle name="DOWNFOOT 2 2 3 3" xfId="15312" xr:uid="{00000000-0005-0000-0000-0000AF290000}"/>
    <cellStyle name="DOWNFOOT 2 2 4" xfId="3211" xr:uid="{00000000-0005-0000-0000-0000B0290000}"/>
    <cellStyle name="DOWNFOOT 2 2 4 2" xfId="15200" xr:uid="{00000000-0005-0000-0000-0000B1290000}"/>
    <cellStyle name="DOWNFOOT 2 2 4 3" xfId="15311" xr:uid="{00000000-0005-0000-0000-0000B2290000}"/>
    <cellStyle name="DOWNFOOT 2 2 5" xfId="3212" xr:uid="{00000000-0005-0000-0000-0000B3290000}"/>
    <cellStyle name="DOWNFOOT 2 2 5 2" xfId="15201" xr:uid="{00000000-0005-0000-0000-0000B4290000}"/>
    <cellStyle name="DOWNFOOT 2 2 5 3" xfId="15310" xr:uid="{00000000-0005-0000-0000-0000B5290000}"/>
    <cellStyle name="DOWNFOOT 2 2 6" xfId="15194" xr:uid="{00000000-0005-0000-0000-0000B6290000}"/>
    <cellStyle name="DOWNFOOT 2 2 7" xfId="15317" xr:uid="{00000000-0005-0000-0000-0000B7290000}"/>
    <cellStyle name="DOWNFOOT 2 2 8" xfId="25555" xr:uid="{00000000-0005-0000-0000-0000B8290000}"/>
    <cellStyle name="DOWNFOOT 2 3" xfId="3213" xr:uid="{00000000-0005-0000-0000-0000B9290000}"/>
    <cellStyle name="DOWNFOOT 2 3 2" xfId="15202" xr:uid="{00000000-0005-0000-0000-0000BA290000}"/>
    <cellStyle name="DOWNFOOT 2 3 3" xfId="15309" xr:uid="{00000000-0005-0000-0000-0000BB290000}"/>
    <cellStyle name="DOWNFOOT 2 4" xfId="3214" xr:uid="{00000000-0005-0000-0000-0000BC290000}"/>
    <cellStyle name="DOWNFOOT 2 4 2" xfId="15203" xr:uid="{00000000-0005-0000-0000-0000BD290000}"/>
    <cellStyle name="DOWNFOOT 2 4 3" xfId="15308" xr:uid="{00000000-0005-0000-0000-0000BE290000}"/>
    <cellStyle name="DOWNFOOT 2 5" xfId="3215" xr:uid="{00000000-0005-0000-0000-0000BF290000}"/>
    <cellStyle name="DOWNFOOT 2 5 2" xfId="15204" xr:uid="{00000000-0005-0000-0000-0000C0290000}"/>
    <cellStyle name="DOWNFOOT 2 5 3" xfId="15307" xr:uid="{00000000-0005-0000-0000-0000C1290000}"/>
    <cellStyle name="DOWNFOOT 2 6" xfId="15193" xr:uid="{00000000-0005-0000-0000-0000C2290000}"/>
    <cellStyle name="DOWNFOOT 2 7" xfId="15318" xr:uid="{00000000-0005-0000-0000-0000C3290000}"/>
    <cellStyle name="DOWNFOOT 2 8" xfId="25554" xr:uid="{00000000-0005-0000-0000-0000C4290000}"/>
    <cellStyle name="DOWNFOOT 3" xfId="3216" xr:uid="{00000000-0005-0000-0000-0000C5290000}"/>
    <cellStyle name="DOWNFOOT 3 2" xfId="3217" xr:uid="{00000000-0005-0000-0000-0000C6290000}"/>
    <cellStyle name="DOWNFOOT 3 2 2" xfId="3218" xr:uid="{00000000-0005-0000-0000-0000C7290000}"/>
    <cellStyle name="DOWNFOOT 3 2 2 2" xfId="15207" xr:uid="{00000000-0005-0000-0000-0000C8290000}"/>
    <cellStyle name="DOWNFOOT 3 2 2 3" xfId="15304" xr:uid="{00000000-0005-0000-0000-0000C9290000}"/>
    <cellStyle name="DOWNFOOT 3 2 3" xfId="3219" xr:uid="{00000000-0005-0000-0000-0000CA290000}"/>
    <cellStyle name="DOWNFOOT 3 2 3 2" xfId="15208" xr:uid="{00000000-0005-0000-0000-0000CB290000}"/>
    <cellStyle name="DOWNFOOT 3 2 3 3" xfId="15303" xr:uid="{00000000-0005-0000-0000-0000CC290000}"/>
    <cellStyle name="DOWNFOOT 3 2 4" xfId="3220" xr:uid="{00000000-0005-0000-0000-0000CD290000}"/>
    <cellStyle name="DOWNFOOT 3 2 4 2" xfId="15209" xr:uid="{00000000-0005-0000-0000-0000CE290000}"/>
    <cellStyle name="DOWNFOOT 3 2 4 3" xfId="15302" xr:uid="{00000000-0005-0000-0000-0000CF290000}"/>
    <cellStyle name="DOWNFOOT 3 2 5" xfId="15206" xr:uid="{00000000-0005-0000-0000-0000D0290000}"/>
    <cellStyle name="DOWNFOOT 3 2 6" xfId="15305" xr:uid="{00000000-0005-0000-0000-0000D1290000}"/>
    <cellStyle name="DOWNFOOT 3 2 7" xfId="25557" xr:uid="{00000000-0005-0000-0000-0000D2290000}"/>
    <cellStyle name="DOWNFOOT 3 3" xfId="3221" xr:uid="{00000000-0005-0000-0000-0000D3290000}"/>
    <cellStyle name="DOWNFOOT 3 3 2" xfId="15210" xr:uid="{00000000-0005-0000-0000-0000D4290000}"/>
    <cellStyle name="DOWNFOOT 3 3 3" xfId="15301" xr:uid="{00000000-0005-0000-0000-0000D5290000}"/>
    <cellStyle name="DOWNFOOT 3 4" xfId="3222" xr:uid="{00000000-0005-0000-0000-0000D6290000}"/>
    <cellStyle name="DOWNFOOT 3 4 2" xfId="15211" xr:uid="{00000000-0005-0000-0000-0000D7290000}"/>
    <cellStyle name="DOWNFOOT 3 4 3" xfId="15300" xr:uid="{00000000-0005-0000-0000-0000D8290000}"/>
    <cellStyle name="DOWNFOOT 3 5" xfId="3223" xr:uid="{00000000-0005-0000-0000-0000D9290000}"/>
    <cellStyle name="DOWNFOOT 3 5 2" xfId="15212" xr:uid="{00000000-0005-0000-0000-0000DA290000}"/>
    <cellStyle name="DOWNFOOT 3 5 3" xfId="15299" xr:uid="{00000000-0005-0000-0000-0000DB290000}"/>
    <cellStyle name="DOWNFOOT 3 6" xfId="15205" xr:uid="{00000000-0005-0000-0000-0000DC290000}"/>
    <cellStyle name="DOWNFOOT 3 7" xfId="15306" xr:uid="{00000000-0005-0000-0000-0000DD290000}"/>
    <cellStyle name="DOWNFOOT 3 8" xfId="25556" xr:uid="{00000000-0005-0000-0000-0000DE290000}"/>
    <cellStyle name="DOWNFOOT 4" xfId="3224" xr:uid="{00000000-0005-0000-0000-0000DF290000}"/>
    <cellStyle name="DOWNFOOT 4 2" xfId="15213" xr:uid="{00000000-0005-0000-0000-0000E0290000}"/>
    <cellStyle name="DOWNFOOT 4 2 2" xfId="25559" xr:uid="{00000000-0005-0000-0000-0000E1290000}"/>
    <cellStyle name="DOWNFOOT 4 3" xfId="15298" xr:uid="{00000000-0005-0000-0000-0000E2290000}"/>
    <cellStyle name="DOWNFOOT 4 4" xfId="25558" xr:uid="{00000000-0005-0000-0000-0000E3290000}"/>
    <cellStyle name="DOWNFOOT 5" xfId="3225" xr:uid="{00000000-0005-0000-0000-0000E4290000}"/>
    <cellStyle name="DOWNFOOT 5 2" xfId="15214" xr:uid="{00000000-0005-0000-0000-0000E5290000}"/>
    <cellStyle name="DOWNFOOT 5 2 2" xfId="25561" xr:uid="{00000000-0005-0000-0000-0000E6290000}"/>
    <cellStyle name="DOWNFOOT 5 3" xfId="15297" xr:uid="{00000000-0005-0000-0000-0000E7290000}"/>
    <cellStyle name="DOWNFOOT 5 4" xfId="25560" xr:uid="{00000000-0005-0000-0000-0000E8290000}"/>
    <cellStyle name="DOWNFOOT 6" xfId="3226" xr:uid="{00000000-0005-0000-0000-0000E9290000}"/>
    <cellStyle name="DOWNFOOT 6 2" xfId="15215" xr:uid="{00000000-0005-0000-0000-0000EA290000}"/>
    <cellStyle name="DOWNFOOT 6 2 2" xfId="25563" xr:uid="{00000000-0005-0000-0000-0000EB290000}"/>
    <cellStyle name="DOWNFOOT 6 3" xfId="15296" xr:uid="{00000000-0005-0000-0000-0000EC290000}"/>
    <cellStyle name="DOWNFOOT 6 4" xfId="25562" xr:uid="{00000000-0005-0000-0000-0000ED290000}"/>
    <cellStyle name="DOWNFOOT 7" xfId="15192" xr:uid="{00000000-0005-0000-0000-0000EE290000}"/>
    <cellStyle name="DOWNFOOT 7 2" xfId="25565" xr:uid="{00000000-0005-0000-0000-0000EF290000}"/>
    <cellStyle name="DOWNFOOT 7 3" xfId="25564" xr:uid="{00000000-0005-0000-0000-0000F0290000}"/>
    <cellStyle name="DOWNFOOT 8" xfId="15319" xr:uid="{00000000-0005-0000-0000-0000F1290000}"/>
    <cellStyle name="DOWNFOOT 8 2" xfId="25567" xr:uid="{00000000-0005-0000-0000-0000F2290000}"/>
    <cellStyle name="DOWNFOOT 8 3" xfId="25566" xr:uid="{00000000-0005-0000-0000-0000F3290000}"/>
    <cellStyle name="DOWNFOOT 9" xfId="18752" xr:uid="{00000000-0005-0000-0000-0000F4290000}"/>
    <cellStyle name="DOWNFOOT 9 2" xfId="25569" xr:uid="{00000000-0005-0000-0000-0000F5290000}"/>
    <cellStyle name="DOWNFOOT 9 3" xfId="25568" xr:uid="{00000000-0005-0000-0000-0000F6290000}"/>
    <cellStyle name="DOWNFOOT_Income Statement " xfId="25570" xr:uid="{00000000-0005-0000-0000-0000F7290000}"/>
    <cellStyle name="DP 0, no commas" xfId="3227" xr:uid="{00000000-0005-0000-0000-0000F8290000}"/>
    <cellStyle name="DP 0, no commas 2" xfId="25571" xr:uid="{00000000-0005-0000-0000-0000F9290000}"/>
    <cellStyle name="dth/day" xfId="3228" xr:uid="{00000000-0005-0000-0000-0000FA290000}"/>
    <cellStyle name="dth/day 10" xfId="25573" xr:uid="{00000000-0005-0000-0000-0000FB290000}"/>
    <cellStyle name="dth/day 11" xfId="25572" xr:uid="{00000000-0005-0000-0000-0000FC290000}"/>
    <cellStyle name="dth/day 2" xfId="3229" xr:uid="{00000000-0005-0000-0000-0000FD290000}"/>
    <cellStyle name="dth/day 2 2" xfId="3230" xr:uid="{00000000-0005-0000-0000-0000FE290000}"/>
    <cellStyle name="dth/day 2 3" xfId="3231" xr:uid="{00000000-0005-0000-0000-0000FF290000}"/>
    <cellStyle name="dth/day 2 4" xfId="25574" xr:uid="{00000000-0005-0000-0000-0000002A0000}"/>
    <cellStyle name="dth/day 3" xfId="3232" xr:uid="{00000000-0005-0000-0000-0000012A0000}"/>
    <cellStyle name="dth/day 3 2" xfId="25576" xr:uid="{00000000-0005-0000-0000-0000022A0000}"/>
    <cellStyle name="dth/day 3 3" xfId="25575" xr:uid="{00000000-0005-0000-0000-0000032A0000}"/>
    <cellStyle name="dth/day 4" xfId="3233" xr:uid="{00000000-0005-0000-0000-0000042A0000}"/>
    <cellStyle name="dth/day 4 2" xfId="25578" xr:uid="{00000000-0005-0000-0000-0000052A0000}"/>
    <cellStyle name="dth/day 4 3" xfId="25577" xr:uid="{00000000-0005-0000-0000-0000062A0000}"/>
    <cellStyle name="dth/day 5" xfId="25579" xr:uid="{00000000-0005-0000-0000-0000072A0000}"/>
    <cellStyle name="dth/day 5 2" xfId="25580" xr:uid="{00000000-0005-0000-0000-0000082A0000}"/>
    <cellStyle name="dth/day 6" xfId="25581" xr:uid="{00000000-0005-0000-0000-0000092A0000}"/>
    <cellStyle name="dth/day 7" xfId="25582" xr:uid="{00000000-0005-0000-0000-00000A2A0000}"/>
    <cellStyle name="dth/day 8" xfId="25583" xr:uid="{00000000-0005-0000-0000-00000B2A0000}"/>
    <cellStyle name="dth/day 9" xfId="25584" xr:uid="{00000000-0005-0000-0000-00000C2A0000}"/>
    <cellStyle name="Emphasis 1" xfId="3234" xr:uid="{00000000-0005-0000-0000-00000D2A0000}"/>
    <cellStyle name="Emphasis 1 2" xfId="25585" xr:uid="{00000000-0005-0000-0000-00000E2A0000}"/>
    <cellStyle name="Emphasis 2" xfId="3235" xr:uid="{00000000-0005-0000-0000-00000F2A0000}"/>
    <cellStyle name="Emphasis 2 2" xfId="25586" xr:uid="{00000000-0005-0000-0000-0000102A0000}"/>
    <cellStyle name="Emphasis 3" xfId="3236" xr:uid="{00000000-0005-0000-0000-0000112A0000}"/>
    <cellStyle name="Emphasis 3 2" xfId="25587" xr:uid="{00000000-0005-0000-0000-0000122A0000}"/>
    <cellStyle name="Entered" xfId="3237" xr:uid="{00000000-0005-0000-0000-0000132A0000}"/>
    <cellStyle name="Entered 2" xfId="25588" xr:uid="{00000000-0005-0000-0000-0000142A0000}"/>
    <cellStyle name="Entered 2 2" xfId="39471" xr:uid="{00000000-0005-0000-0000-0000152A0000}"/>
    <cellStyle name="Entered 3" xfId="39472" xr:uid="{00000000-0005-0000-0000-0000162A0000}"/>
    <cellStyle name="Entered 4" xfId="39470" xr:uid="{00000000-0005-0000-0000-0000172A0000}"/>
    <cellStyle name="ERRORS" xfId="3238" xr:uid="{00000000-0005-0000-0000-0000182A0000}"/>
    <cellStyle name="ERRORS 2" xfId="25590" xr:uid="{00000000-0005-0000-0000-0000192A0000}"/>
    <cellStyle name="ERRORS 2 2" xfId="25591" xr:uid="{00000000-0005-0000-0000-00001A2A0000}"/>
    <cellStyle name="ERRORS 2 3" xfId="25592" xr:uid="{00000000-0005-0000-0000-00001B2A0000}"/>
    <cellStyle name="ERRORS 3" xfId="25593" xr:uid="{00000000-0005-0000-0000-00001C2A0000}"/>
    <cellStyle name="ERRORS 4" xfId="25594" xr:uid="{00000000-0005-0000-0000-00001D2A0000}"/>
    <cellStyle name="ERRORS 5" xfId="25595" xr:uid="{00000000-0005-0000-0000-00001E2A0000}"/>
    <cellStyle name="ERRORS 6" xfId="25589" xr:uid="{00000000-0005-0000-0000-00001F2A0000}"/>
    <cellStyle name="ERRORS_Income Statement " xfId="25596" xr:uid="{00000000-0005-0000-0000-0000202A0000}"/>
    <cellStyle name="Euro" xfId="3239" xr:uid="{00000000-0005-0000-0000-0000212A0000}"/>
    <cellStyle name="Euro 2" xfId="3240" xr:uid="{00000000-0005-0000-0000-0000222A0000}"/>
    <cellStyle name="Euro 2 2" xfId="3241" xr:uid="{00000000-0005-0000-0000-0000232A0000}"/>
    <cellStyle name="Euro 2 2 2" xfId="25599" xr:uid="{00000000-0005-0000-0000-0000242A0000}"/>
    <cellStyle name="Euro 2 3" xfId="3242" xr:uid="{00000000-0005-0000-0000-0000252A0000}"/>
    <cellStyle name="Euro 2 3 2" xfId="25600" xr:uid="{00000000-0005-0000-0000-0000262A0000}"/>
    <cellStyle name="Euro 2 4" xfId="18754" xr:uid="{00000000-0005-0000-0000-0000272A0000}"/>
    <cellStyle name="Euro 2 5" xfId="25598" xr:uid="{00000000-0005-0000-0000-0000282A0000}"/>
    <cellStyle name="Euro 2_Income Statement " xfId="25601" xr:uid="{00000000-0005-0000-0000-0000292A0000}"/>
    <cellStyle name="Euro 3" xfId="3243" xr:uid="{00000000-0005-0000-0000-00002A2A0000}"/>
    <cellStyle name="Euro 3 2" xfId="25603" xr:uid="{00000000-0005-0000-0000-00002B2A0000}"/>
    <cellStyle name="Euro 3 3" xfId="25604" xr:uid="{00000000-0005-0000-0000-00002C2A0000}"/>
    <cellStyle name="Euro 3 4" xfId="25602" xr:uid="{00000000-0005-0000-0000-00002D2A0000}"/>
    <cellStyle name="Euro 3 5" xfId="39473" xr:uid="{00000000-0005-0000-0000-00002E2A0000}"/>
    <cellStyle name="Euro 4" xfId="3244" xr:uid="{00000000-0005-0000-0000-00002F2A0000}"/>
    <cellStyle name="Euro 4 2" xfId="25606" xr:uid="{00000000-0005-0000-0000-0000302A0000}"/>
    <cellStyle name="Euro 4 3" xfId="25605" xr:uid="{00000000-0005-0000-0000-0000312A0000}"/>
    <cellStyle name="Euro 5" xfId="18753" xr:uid="{00000000-0005-0000-0000-0000322A0000}"/>
    <cellStyle name="Euro 5 2" xfId="25608" xr:uid="{00000000-0005-0000-0000-0000332A0000}"/>
    <cellStyle name="Euro 5 3" xfId="25609" xr:uid="{00000000-0005-0000-0000-0000342A0000}"/>
    <cellStyle name="Euro 5 4" xfId="25607" xr:uid="{00000000-0005-0000-0000-0000352A0000}"/>
    <cellStyle name="Euro 6" xfId="25610" xr:uid="{00000000-0005-0000-0000-0000362A0000}"/>
    <cellStyle name="Euro 7" xfId="25597" xr:uid="{00000000-0005-0000-0000-0000372A0000}"/>
    <cellStyle name="Euro billion" xfId="3245" xr:uid="{00000000-0005-0000-0000-0000382A0000}"/>
    <cellStyle name="Euro billion 2" xfId="25611" xr:uid="{00000000-0005-0000-0000-0000392A0000}"/>
    <cellStyle name="Euro million" xfId="3246" xr:uid="{00000000-0005-0000-0000-00003A2A0000}"/>
    <cellStyle name="Euro million 2" xfId="25612" xr:uid="{00000000-0005-0000-0000-00003B2A0000}"/>
    <cellStyle name="Euro thousand" xfId="3247" xr:uid="{00000000-0005-0000-0000-00003C2A0000}"/>
    <cellStyle name="Euro thousand 2" xfId="25613" xr:uid="{00000000-0005-0000-0000-00003D2A0000}"/>
    <cellStyle name="Euro_04_09 Financial Model Results Final" xfId="3248" xr:uid="{00000000-0005-0000-0000-00003E2A0000}"/>
    <cellStyle name="Explanatory Text" xfId="39019" builtinId="53" customBuiltin="1"/>
    <cellStyle name="Explanatory Text 10" xfId="18755" xr:uid="{00000000-0005-0000-0000-0000402A0000}"/>
    <cellStyle name="Explanatory Text 10 2" xfId="25615" xr:uid="{00000000-0005-0000-0000-0000412A0000}"/>
    <cellStyle name="Explanatory Text 10 2 2" xfId="25616" xr:uid="{00000000-0005-0000-0000-0000422A0000}"/>
    <cellStyle name="Explanatory Text 10 2 3" xfId="25617" xr:uid="{00000000-0005-0000-0000-0000432A0000}"/>
    <cellStyle name="Explanatory Text 10 3" xfId="25618" xr:uid="{00000000-0005-0000-0000-0000442A0000}"/>
    <cellStyle name="Explanatory Text 10 4" xfId="25619" xr:uid="{00000000-0005-0000-0000-0000452A0000}"/>
    <cellStyle name="Explanatory Text 10 5" xfId="25620" xr:uid="{00000000-0005-0000-0000-0000462A0000}"/>
    <cellStyle name="Explanatory Text 10 6" xfId="25614" xr:uid="{00000000-0005-0000-0000-0000472A0000}"/>
    <cellStyle name="Explanatory Text 11" xfId="25621" xr:uid="{00000000-0005-0000-0000-0000482A0000}"/>
    <cellStyle name="Explanatory Text 11 2" xfId="25622" xr:uid="{00000000-0005-0000-0000-0000492A0000}"/>
    <cellStyle name="Explanatory Text 11 3" xfId="25623" xr:uid="{00000000-0005-0000-0000-00004A2A0000}"/>
    <cellStyle name="Explanatory Text 12" xfId="25624" xr:uid="{00000000-0005-0000-0000-00004B2A0000}"/>
    <cellStyle name="Explanatory Text 13" xfId="25625" xr:uid="{00000000-0005-0000-0000-00004C2A0000}"/>
    <cellStyle name="Explanatory Text 14" xfId="25626" xr:uid="{00000000-0005-0000-0000-00004D2A0000}"/>
    <cellStyle name="Explanatory Text 15" xfId="38818" xr:uid="{00000000-0005-0000-0000-00004E2A0000}"/>
    <cellStyle name="Explanatory Text 2" xfId="3249" xr:uid="{00000000-0005-0000-0000-00004F2A0000}"/>
    <cellStyle name="Explanatory Text 2 2" xfId="3250" xr:uid="{00000000-0005-0000-0000-0000502A0000}"/>
    <cellStyle name="Explanatory Text 2 2 2" xfId="25629" xr:uid="{00000000-0005-0000-0000-0000512A0000}"/>
    <cellStyle name="Explanatory Text 2 2 2 2" xfId="39475" xr:uid="{00000000-0005-0000-0000-0000522A0000}"/>
    <cellStyle name="Explanatory Text 2 2 3" xfId="25630" xr:uid="{00000000-0005-0000-0000-0000532A0000}"/>
    <cellStyle name="Explanatory Text 2 2 3 2" xfId="39476" xr:uid="{00000000-0005-0000-0000-0000542A0000}"/>
    <cellStyle name="Explanatory Text 2 2 4" xfId="25628" xr:uid="{00000000-0005-0000-0000-0000552A0000}"/>
    <cellStyle name="Explanatory Text 2 2 5" xfId="39474" xr:uid="{00000000-0005-0000-0000-0000562A0000}"/>
    <cellStyle name="Explanatory Text 2 3" xfId="3251" xr:uid="{00000000-0005-0000-0000-0000572A0000}"/>
    <cellStyle name="Explanatory Text 2 3 2" xfId="25632" xr:uid="{00000000-0005-0000-0000-0000582A0000}"/>
    <cellStyle name="Explanatory Text 2 3 3" xfId="25633" xr:uid="{00000000-0005-0000-0000-0000592A0000}"/>
    <cellStyle name="Explanatory Text 2 3 4" xfId="25631" xr:uid="{00000000-0005-0000-0000-00005A2A0000}"/>
    <cellStyle name="Explanatory Text 2 3 5" xfId="39477" xr:uid="{00000000-0005-0000-0000-00005B2A0000}"/>
    <cellStyle name="Explanatory Text 2 4" xfId="25634" xr:uid="{00000000-0005-0000-0000-00005C2A0000}"/>
    <cellStyle name="Explanatory Text 2 4 2" xfId="25635" xr:uid="{00000000-0005-0000-0000-00005D2A0000}"/>
    <cellStyle name="Explanatory Text 2 4 3" xfId="25636" xr:uid="{00000000-0005-0000-0000-00005E2A0000}"/>
    <cellStyle name="Explanatory Text 2 4 4" xfId="39478" xr:uid="{00000000-0005-0000-0000-00005F2A0000}"/>
    <cellStyle name="Explanatory Text 2 5" xfId="25637" xr:uid="{00000000-0005-0000-0000-0000602A0000}"/>
    <cellStyle name="Explanatory Text 2 5 2" xfId="39479" xr:uid="{00000000-0005-0000-0000-0000612A0000}"/>
    <cellStyle name="Explanatory Text 2 6" xfId="25638" xr:uid="{00000000-0005-0000-0000-0000622A0000}"/>
    <cellStyle name="Explanatory Text 2 7" xfId="25639" xr:uid="{00000000-0005-0000-0000-0000632A0000}"/>
    <cellStyle name="Explanatory Text 2 8" xfId="25640" xr:uid="{00000000-0005-0000-0000-0000642A0000}"/>
    <cellStyle name="Explanatory Text 2 9" xfId="25627" xr:uid="{00000000-0005-0000-0000-0000652A0000}"/>
    <cellStyle name="Explanatory Text 3" xfId="3252" xr:uid="{00000000-0005-0000-0000-0000662A0000}"/>
    <cellStyle name="Explanatory Text 3 2" xfId="3253" xr:uid="{00000000-0005-0000-0000-0000672A0000}"/>
    <cellStyle name="Explanatory Text 3 2 2" xfId="25643" xr:uid="{00000000-0005-0000-0000-0000682A0000}"/>
    <cellStyle name="Explanatory Text 3 2 3" xfId="25644" xr:uid="{00000000-0005-0000-0000-0000692A0000}"/>
    <cellStyle name="Explanatory Text 3 2 4" xfId="25642" xr:uid="{00000000-0005-0000-0000-00006A2A0000}"/>
    <cellStyle name="Explanatory Text 3 3" xfId="25645" xr:uid="{00000000-0005-0000-0000-00006B2A0000}"/>
    <cellStyle name="Explanatory Text 3 4" xfId="25646" xr:uid="{00000000-0005-0000-0000-00006C2A0000}"/>
    <cellStyle name="Explanatory Text 3 5" xfId="25647" xr:uid="{00000000-0005-0000-0000-00006D2A0000}"/>
    <cellStyle name="Explanatory Text 3 6" xfId="25648" xr:uid="{00000000-0005-0000-0000-00006E2A0000}"/>
    <cellStyle name="Explanatory Text 3 7" xfId="25641" xr:uid="{00000000-0005-0000-0000-00006F2A0000}"/>
    <cellStyle name="Explanatory Text 3 8" xfId="39480" xr:uid="{00000000-0005-0000-0000-0000702A0000}"/>
    <cellStyle name="Explanatory Text 4" xfId="3254" xr:uid="{00000000-0005-0000-0000-0000712A0000}"/>
    <cellStyle name="Explanatory Text 4 2" xfId="18756" xr:uid="{00000000-0005-0000-0000-0000722A0000}"/>
    <cellStyle name="Explanatory Text 4 2 2" xfId="25651" xr:uid="{00000000-0005-0000-0000-0000732A0000}"/>
    <cellStyle name="Explanatory Text 4 2 3" xfId="25652" xr:uid="{00000000-0005-0000-0000-0000742A0000}"/>
    <cellStyle name="Explanatory Text 4 2 4" xfId="25650" xr:uid="{00000000-0005-0000-0000-0000752A0000}"/>
    <cellStyle name="Explanatory Text 4 3" xfId="25653" xr:uid="{00000000-0005-0000-0000-0000762A0000}"/>
    <cellStyle name="Explanatory Text 4 4" xfId="25654" xr:uid="{00000000-0005-0000-0000-0000772A0000}"/>
    <cellStyle name="Explanatory Text 4 5" xfId="25655" xr:uid="{00000000-0005-0000-0000-0000782A0000}"/>
    <cellStyle name="Explanatory Text 4 6" xfId="25649" xr:uid="{00000000-0005-0000-0000-0000792A0000}"/>
    <cellStyle name="Explanatory Text 5" xfId="3255" xr:uid="{00000000-0005-0000-0000-00007A2A0000}"/>
    <cellStyle name="Explanatory Text 5 2" xfId="3256" xr:uid="{00000000-0005-0000-0000-00007B2A0000}"/>
    <cellStyle name="Explanatory Text 5 2 2" xfId="25658" xr:uid="{00000000-0005-0000-0000-00007C2A0000}"/>
    <cellStyle name="Explanatory Text 5 2 3" xfId="25659" xr:uid="{00000000-0005-0000-0000-00007D2A0000}"/>
    <cellStyle name="Explanatory Text 5 2 4" xfId="25657" xr:uid="{00000000-0005-0000-0000-00007E2A0000}"/>
    <cellStyle name="Explanatory Text 5 3" xfId="18757" xr:uid="{00000000-0005-0000-0000-00007F2A0000}"/>
    <cellStyle name="Explanatory Text 5 3 2" xfId="25660" xr:uid="{00000000-0005-0000-0000-0000802A0000}"/>
    <cellStyle name="Explanatory Text 5 4" xfId="25661" xr:uid="{00000000-0005-0000-0000-0000812A0000}"/>
    <cellStyle name="Explanatory Text 5 5" xfId="25662" xr:uid="{00000000-0005-0000-0000-0000822A0000}"/>
    <cellStyle name="Explanatory Text 5 6" xfId="25656" xr:uid="{00000000-0005-0000-0000-0000832A0000}"/>
    <cellStyle name="Explanatory Text 6" xfId="3257" xr:uid="{00000000-0005-0000-0000-0000842A0000}"/>
    <cellStyle name="Explanatory Text 6 2" xfId="25664" xr:uid="{00000000-0005-0000-0000-0000852A0000}"/>
    <cellStyle name="Explanatory Text 6 2 2" xfId="25665" xr:uid="{00000000-0005-0000-0000-0000862A0000}"/>
    <cellStyle name="Explanatory Text 6 2 3" xfId="25666" xr:uid="{00000000-0005-0000-0000-0000872A0000}"/>
    <cellStyle name="Explanatory Text 6 3" xfId="25667" xr:uid="{00000000-0005-0000-0000-0000882A0000}"/>
    <cellStyle name="Explanatory Text 6 4" xfId="25668" xr:uid="{00000000-0005-0000-0000-0000892A0000}"/>
    <cellStyle name="Explanatory Text 6 5" xfId="25669" xr:uid="{00000000-0005-0000-0000-00008A2A0000}"/>
    <cellStyle name="Explanatory Text 6 6" xfId="25663" xr:uid="{00000000-0005-0000-0000-00008B2A0000}"/>
    <cellStyle name="Explanatory Text 7" xfId="18758" xr:uid="{00000000-0005-0000-0000-00008C2A0000}"/>
    <cellStyle name="Explanatory Text 7 2" xfId="25671" xr:uid="{00000000-0005-0000-0000-00008D2A0000}"/>
    <cellStyle name="Explanatory Text 7 2 2" xfId="25672" xr:uid="{00000000-0005-0000-0000-00008E2A0000}"/>
    <cellStyle name="Explanatory Text 7 2 3" xfId="25673" xr:uid="{00000000-0005-0000-0000-00008F2A0000}"/>
    <cellStyle name="Explanatory Text 7 3" xfId="25674" xr:uid="{00000000-0005-0000-0000-0000902A0000}"/>
    <cellStyle name="Explanatory Text 7 4" xfId="25675" xr:uid="{00000000-0005-0000-0000-0000912A0000}"/>
    <cellStyle name="Explanatory Text 7 5" xfId="25676" xr:uid="{00000000-0005-0000-0000-0000922A0000}"/>
    <cellStyle name="Explanatory Text 7 6" xfId="25670" xr:uid="{00000000-0005-0000-0000-0000932A0000}"/>
    <cellStyle name="Explanatory Text 8" xfId="18759" xr:uid="{00000000-0005-0000-0000-0000942A0000}"/>
    <cellStyle name="Explanatory Text 8 2" xfId="25678" xr:uid="{00000000-0005-0000-0000-0000952A0000}"/>
    <cellStyle name="Explanatory Text 8 2 2" xfId="25679" xr:uid="{00000000-0005-0000-0000-0000962A0000}"/>
    <cellStyle name="Explanatory Text 8 2 3" xfId="25680" xr:uid="{00000000-0005-0000-0000-0000972A0000}"/>
    <cellStyle name="Explanatory Text 8 3" xfId="25681" xr:uid="{00000000-0005-0000-0000-0000982A0000}"/>
    <cellStyle name="Explanatory Text 8 4" xfId="25682" xr:uid="{00000000-0005-0000-0000-0000992A0000}"/>
    <cellStyle name="Explanatory Text 8 5" xfId="25683" xr:uid="{00000000-0005-0000-0000-00009A2A0000}"/>
    <cellStyle name="Explanatory Text 8 6" xfId="25677" xr:uid="{00000000-0005-0000-0000-00009B2A0000}"/>
    <cellStyle name="Explanatory Text 9" xfId="18760" xr:uid="{00000000-0005-0000-0000-00009C2A0000}"/>
    <cellStyle name="Explanatory Text 9 2" xfId="25685" xr:uid="{00000000-0005-0000-0000-00009D2A0000}"/>
    <cellStyle name="Explanatory Text 9 2 2" xfId="25686" xr:uid="{00000000-0005-0000-0000-00009E2A0000}"/>
    <cellStyle name="Explanatory Text 9 2 3" xfId="25687" xr:uid="{00000000-0005-0000-0000-00009F2A0000}"/>
    <cellStyle name="Explanatory Text 9 3" xfId="25688" xr:uid="{00000000-0005-0000-0000-0000A02A0000}"/>
    <cellStyle name="Explanatory Text 9 4" xfId="25689" xr:uid="{00000000-0005-0000-0000-0000A12A0000}"/>
    <cellStyle name="Explanatory Text 9 5" xfId="25690" xr:uid="{00000000-0005-0000-0000-0000A22A0000}"/>
    <cellStyle name="Explanatory Text 9 6" xfId="25684" xr:uid="{00000000-0005-0000-0000-0000A32A0000}"/>
    <cellStyle name="ExtRef_Date" xfId="18761" xr:uid="{00000000-0005-0000-0000-0000A42A0000}"/>
    <cellStyle name="Ezres [0]_Munka1" xfId="3258" xr:uid="{00000000-0005-0000-0000-0000A52A0000}"/>
    <cellStyle name="Ezres_Munka1" xfId="3259" xr:uid="{00000000-0005-0000-0000-0000A62A0000}"/>
    <cellStyle name="Fixed" xfId="3260" xr:uid="{00000000-0005-0000-0000-0000A72A0000}"/>
    <cellStyle name="Fixed 0" xfId="3261" xr:uid="{00000000-0005-0000-0000-0000A82A0000}"/>
    <cellStyle name="Fixed 0 2" xfId="3262" xr:uid="{00000000-0005-0000-0000-0000A92A0000}"/>
    <cellStyle name="Fixed 0.0000" xfId="3263" xr:uid="{00000000-0005-0000-0000-0000AA2A0000}"/>
    <cellStyle name="Fixed 0.0000 2" xfId="3264" xr:uid="{00000000-0005-0000-0000-0000AB2A0000}"/>
    <cellStyle name="Fixed 2" xfId="18762" xr:uid="{00000000-0005-0000-0000-0000AC2A0000}"/>
    <cellStyle name="Fixed 2 2" xfId="25692" xr:uid="{00000000-0005-0000-0000-0000AD2A0000}"/>
    <cellStyle name="Fixed 2 3" xfId="39482" xr:uid="{00000000-0005-0000-0000-0000AE2A0000}"/>
    <cellStyle name="Fixed 3" xfId="19580" xr:uid="{00000000-0005-0000-0000-0000AF2A0000}"/>
    <cellStyle name="Fixed 3 2" xfId="39483" xr:uid="{00000000-0005-0000-0000-0000B02A0000}"/>
    <cellStyle name="Fixed 4" xfId="19608" xr:uid="{00000000-0005-0000-0000-0000B12A0000}"/>
    <cellStyle name="Fixed 4 2" xfId="39484" xr:uid="{00000000-0005-0000-0000-0000B22A0000}"/>
    <cellStyle name="Fixed 5" xfId="25691" xr:uid="{00000000-0005-0000-0000-0000B32A0000}"/>
    <cellStyle name="Fixed 5 2" xfId="39485" xr:uid="{00000000-0005-0000-0000-0000B42A0000}"/>
    <cellStyle name="Fixed 6" xfId="38983" xr:uid="{00000000-0005-0000-0000-0000B52A0000}"/>
    <cellStyle name="Fixed 7" xfId="38984" xr:uid="{00000000-0005-0000-0000-0000B62A0000}"/>
    <cellStyle name="Fixed 8" xfId="39481" xr:uid="{00000000-0005-0000-0000-0000B72A0000}"/>
    <cellStyle name="Fixed 9" xfId="39318" xr:uid="{00000000-0005-0000-0000-0000B82A0000}"/>
    <cellStyle name="Fixed_Capex Retrieve FY12 PD12 (2)" xfId="39486" xr:uid="{00000000-0005-0000-0000-0000B92A0000}"/>
    <cellStyle name="FOOTER - Style1" xfId="3265" xr:uid="{00000000-0005-0000-0000-0000BA2A0000}"/>
    <cellStyle name="FOOTER - Style1 2" xfId="25693" xr:uid="{00000000-0005-0000-0000-0000BB2A0000}"/>
    <cellStyle name="FOOTER - Style1 2 2" xfId="39487" xr:uid="{00000000-0005-0000-0000-0000BC2A0000}"/>
    <cellStyle name="FOOTER - Style1 3" xfId="39488" xr:uid="{00000000-0005-0000-0000-0000BD2A0000}"/>
    <cellStyle name="Footnote" xfId="3266" xr:uid="{00000000-0005-0000-0000-0000BE2A0000}"/>
    <cellStyle name="Footnote 2" xfId="25694" xr:uid="{00000000-0005-0000-0000-0000BF2A0000}"/>
    <cellStyle name="Footnote 2 2" xfId="39489" xr:uid="{00000000-0005-0000-0000-0000C02A0000}"/>
    <cellStyle name="Footnote 3" xfId="39490" xr:uid="{00000000-0005-0000-0000-0000C12A0000}"/>
    <cellStyle name="FORECAST" xfId="3267" xr:uid="{00000000-0005-0000-0000-0000C22A0000}"/>
    <cellStyle name="FORECAST 2" xfId="25695" xr:uid="{00000000-0005-0000-0000-0000C32A0000}"/>
    <cellStyle name="GBP" xfId="3268" xr:uid="{00000000-0005-0000-0000-0000C42A0000}"/>
    <cellStyle name="GBP 2" xfId="25696" xr:uid="{00000000-0005-0000-0000-0000C52A0000}"/>
    <cellStyle name="GBP billion" xfId="3269" xr:uid="{00000000-0005-0000-0000-0000C62A0000}"/>
    <cellStyle name="GBP billion 2" xfId="25697" xr:uid="{00000000-0005-0000-0000-0000C72A0000}"/>
    <cellStyle name="GBP million" xfId="3270" xr:uid="{00000000-0005-0000-0000-0000C82A0000}"/>
    <cellStyle name="GBP million 2" xfId="25698" xr:uid="{00000000-0005-0000-0000-0000C92A0000}"/>
    <cellStyle name="GBP thousand" xfId="3271" xr:uid="{00000000-0005-0000-0000-0000CA2A0000}"/>
    <cellStyle name="GBP thousand 2" xfId="25699" xr:uid="{00000000-0005-0000-0000-0000CB2A0000}"/>
    <cellStyle name="Good" xfId="39010" builtinId="26" customBuiltin="1"/>
    <cellStyle name="Good 10" xfId="18763" xr:uid="{00000000-0005-0000-0000-0000CD2A0000}"/>
    <cellStyle name="Good 10 2" xfId="25701" xr:uid="{00000000-0005-0000-0000-0000CE2A0000}"/>
    <cellStyle name="Good 10 2 2" xfId="25702" xr:uid="{00000000-0005-0000-0000-0000CF2A0000}"/>
    <cellStyle name="Good 10 2 3" xfId="25703" xr:uid="{00000000-0005-0000-0000-0000D02A0000}"/>
    <cellStyle name="Good 10 3" xfId="25704" xr:uid="{00000000-0005-0000-0000-0000D12A0000}"/>
    <cellStyle name="Good 10 4" xfId="25705" xr:uid="{00000000-0005-0000-0000-0000D22A0000}"/>
    <cellStyle name="Good 10 5" xfId="25706" xr:uid="{00000000-0005-0000-0000-0000D32A0000}"/>
    <cellStyle name="Good 10 6" xfId="25700" xr:uid="{00000000-0005-0000-0000-0000D42A0000}"/>
    <cellStyle name="Good 11" xfId="25707" xr:uid="{00000000-0005-0000-0000-0000D52A0000}"/>
    <cellStyle name="Good 11 2" xfId="25708" xr:uid="{00000000-0005-0000-0000-0000D62A0000}"/>
    <cellStyle name="Good 11 3" xfId="25709" xr:uid="{00000000-0005-0000-0000-0000D72A0000}"/>
    <cellStyle name="Good 12" xfId="25710" xr:uid="{00000000-0005-0000-0000-0000D82A0000}"/>
    <cellStyle name="Good 13" xfId="25711" xr:uid="{00000000-0005-0000-0000-0000D92A0000}"/>
    <cellStyle name="Good 14" xfId="25712" xr:uid="{00000000-0005-0000-0000-0000DA2A0000}"/>
    <cellStyle name="Good 15" xfId="38819" xr:uid="{00000000-0005-0000-0000-0000DB2A0000}"/>
    <cellStyle name="Good 2" xfId="3272" xr:uid="{00000000-0005-0000-0000-0000DC2A0000}"/>
    <cellStyle name="Good 2 2" xfId="3273" xr:uid="{00000000-0005-0000-0000-0000DD2A0000}"/>
    <cellStyle name="Good 2 2 2" xfId="25715" xr:uid="{00000000-0005-0000-0000-0000DE2A0000}"/>
    <cellStyle name="Good 2 2 3" xfId="25716" xr:uid="{00000000-0005-0000-0000-0000DF2A0000}"/>
    <cellStyle name="Good 2 2 4" xfId="25714" xr:uid="{00000000-0005-0000-0000-0000E02A0000}"/>
    <cellStyle name="Good 2 2 5" xfId="39491" xr:uid="{00000000-0005-0000-0000-0000E12A0000}"/>
    <cellStyle name="Good 2 3" xfId="3274" xr:uid="{00000000-0005-0000-0000-0000E22A0000}"/>
    <cellStyle name="Good 2 3 2" xfId="25718" xr:uid="{00000000-0005-0000-0000-0000E32A0000}"/>
    <cellStyle name="Good 2 3 3" xfId="25719" xr:uid="{00000000-0005-0000-0000-0000E42A0000}"/>
    <cellStyle name="Good 2 3 4" xfId="25717" xr:uid="{00000000-0005-0000-0000-0000E52A0000}"/>
    <cellStyle name="Good 2 3 5" xfId="39492" xr:uid="{00000000-0005-0000-0000-0000E62A0000}"/>
    <cellStyle name="Good 2 4" xfId="25720" xr:uid="{00000000-0005-0000-0000-0000E72A0000}"/>
    <cellStyle name="Good 2 4 2" xfId="25721" xr:uid="{00000000-0005-0000-0000-0000E82A0000}"/>
    <cellStyle name="Good 2 4 3" xfId="25722" xr:uid="{00000000-0005-0000-0000-0000E92A0000}"/>
    <cellStyle name="Good 2 4 4" xfId="39493" xr:uid="{00000000-0005-0000-0000-0000EA2A0000}"/>
    <cellStyle name="Good 2 5" xfId="25723" xr:uid="{00000000-0005-0000-0000-0000EB2A0000}"/>
    <cellStyle name="Good 2 6" xfId="25724" xr:uid="{00000000-0005-0000-0000-0000EC2A0000}"/>
    <cellStyle name="Good 2 7" xfId="25725" xr:uid="{00000000-0005-0000-0000-0000ED2A0000}"/>
    <cellStyle name="Good 2 8" xfId="25726" xr:uid="{00000000-0005-0000-0000-0000EE2A0000}"/>
    <cellStyle name="Good 2 9" xfId="25713" xr:uid="{00000000-0005-0000-0000-0000EF2A0000}"/>
    <cellStyle name="Good 3" xfId="3275" xr:uid="{00000000-0005-0000-0000-0000F02A0000}"/>
    <cellStyle name="Good 3 2" xfId="3276" xr:uid="{00000000-0005-0000-0000-0000F12A0000}"/>
    <cellStyle name="Good 3 2 2" xfId="25729" xr:uid="{00000000-0005-0000-0000-0000F22A0000}"/>
    <cellStyle name="Good 3 2 3" xfId="25730" xr:uid="{00000000-0005-0000-0000-0000F32A0000}"/>
    <cellStyle name="Good 3 2 4" xfId="25728" xr:uid="{00000000-0005-0000-0000-0000F42A0000}"/>
    <cellStyle name="Good 3 3" xfId="25731" xr:uid="{00000000-0005-0000-0000-0000F52A0000}"/>
    <cellStyle name="Good 3 4" xfId="25732" xr:uid="{00000000-0005-0000-0000-0000F62A0000}"/>
    <cellStyle name="Good 3 5" xfId="25733" xr:uid="{00000000-0005-0000-0000-0000F72A0000}"/>
    <cellStyle name="Good 3 6" xfId="25734" xr:uid="{00000000-0005-0000-0000-0000F82A0000}"/>
    <cellStyle name="Good 3 7" xfId="25727" xr:uid="{00000000-0005-0000-0000-0000F92A0000}"/>
    <cellStyle name="Good 3 8" xfId="39494" xr:uid="{00000000-0005-0000-0000-0000FA2A0000}"/>
    <cellStyle name="Good 4" xfId="3277" xr:uid="{00000000-0005-0000-0000-0000FB2A0000}"/>
    <cellStyle name="Good 4 2" xfId="18764" xr:uid="{00000000-0005-0000-0000-0000FC2A0000}"/>
    <cellStyle name="Good 4 2 2" xfId="25737" xr:uid="{00000000-0005-0000-0000-0000FD2A0000}"/>
    <cellStyle name="Good 4 2 3" xfId="25738" xr:uid="{00000000-0005-0000-0000-0000FE2A0000}"/>
    <cellStyle name="Good 4 2 4" xfId="25736" xr:uid="{00000000-0005-0000-0000-0000FF2A0000}"/>
    <cellStyle name="Good 4 3" xfId="25739" xr:uid="{00000000-0005-0000-0000-0000002B0000}"/>
    <cellStyle name="Good 4 4" xfId="25740" xr:uid="{00000000-0005-0000-0000-0000012B0000}"/>
    <cellStyle name="Good 4 5" xfId="25741" xr:uid="{00000000-0005-0000-0000-0000022B0000}"/>
    <cellStyle name="Good 4 6" xfId="25735" xr:uid="{00000000-0005-0000-0000-0000032B0000}"/>
    <cellStyle name="Good 5" xfId="3278" xr:uid="{00000000-0005-0000-0000-0000042B0000}"/>
    <cellStyle name="Good 5 2" xfId="3279" xr:uid="{00000000-0005-0000-0000-0000052B0000}"/>
    <cellStyle name="Good 5 2 2" xfId="25744" xr:uid="{00000000-0005-0000-0000-0000062B0000}"/>
    <cellStyle name="Good 5 2 3" xfId="25745" xr:uid="{00000000-0005-0000-0000-0000072B0000}"/>
    <cellStyle name="Good 5 2 4" xfId="25743" xr:uid="{00000000-0005-0000-0000-0000082B0000}"/>
    <cellStyle name="Good 5 3" xfId="18765" xr:uid="{00000000-0005-0000-0000-0000092B0000}"/>
    <cellStyle name="Good 5 3 2" xfId="25746" xr:uid="{00000000-0005-0000-0000-00000A2B0000}"/>
    <cellStyle name="Good 5 4" xfId="25747" xr:uid="{00000000-0005-0000-0000-00000B2B0000}"/>
    <cellStyle name="Good 5 5" xfId="25748" xr:uid="{00000000-0005-0000-0000-00000C2B0000}"/>
    <cellStyle name="Good 5 6" xfId="25742" xr:uid="{00000000-0005-0000-0000-00000D2B0000}"/>
    <cellStyle name="Good 6" xfId="3280" xr:uid="{00000000-0005-0000-0000-00000E2B0000}"/>
    <cellStyle name="Good 6 2" xfId="25750" xr:uid="{00000000-0005-0000-0000-00000F2B0000}"/>
    <cellStyle name="Good 6 2 2" xfId="25751" xr:uid="{00000000-0005-0000-0000-0000102B0000}"/>
    <cellStyle name="Good 6 2 3" xfId="25752" xr:uid="{00000000-0005-0000-0000-0000112B0000}"/>
    <cellStyle name="Good 6 3" xfId="25753" xr:uid="{00000000-0005-0000-0000-0000122B0000}"/>
    <cellStyle name="Good 6 4" xfId="25754" xr:uid="{00000000-0005-0000-0000-0000132B0000}"/>
    <cellStyle name="Good 6 5" xfId="25755" xr:uid="{00000000-0005-0000-0000-0000142B0000}"/>
    <cellStyle name="Good 6 6" xfId="25749" xr:uid="{00000000-0005-0000-0000-0000152B0000}"/>
    <cellStyle name="Good 7" xfId="18766" xr:uid="{00000000-0005-0000-0000-0000162B0000}"/>
    <cellStyle name="Good 7 2" xfId="25757" xr:uid="{00000000-0005-0000-0000-0000172B0000}"/>
    <cellStyle name="Good 7 2 2" xfId="25758" xr:uid="{00000000-0005-0000-0000-0000182B0000}"/>
    <cellStyle name="Good 7 2 3" xfId="25759" xr:uid="{00000000-0005-0000-0000-0000192B0000}"/>
    <cellStyle name="Good 7 3" xfId="25760" xr:uid="{00000000-0005-0000-0000-00001A2B0000}"/>
    <cellStyle name="Good 7 4" xfId="25761" xr:uid="{00000000-0005-0000-0000-00001B2B0000}"/>
    <cellStyle name="Good 7 5" xfId="25762" xr:uid="{00000000-0005-0000-0000-00001C2B0000}"/>
    <cellStyle name="Good 7 6" xfId="25756" xr:uid="{00000000-0005-0000-0000-00001D2B0000}"/>
    <cellStyle name="Good 8" xfId="18767" xr:uid="{00000000-0005-0000-0000-00001E2B0000}"/>
    <cellStyle name="Good 8 2" xfId="25764" xr:uid="{00000000-0005-0000-0000-00001F2B0000}"/>
    <cellStyle name="Good 8 2 2" xfId="25765" xr:uid="{00000000-0005-0000-0000-0000202B0000}"/>
    <cellStyle name="Good 8 2 3" xfId="25766" xr:uid="{00000000-0005-0000-0000-0000212B0000}"/>
    <cellStyle name="Good 8 3" xfId="25767" xr:uid="{00000000-0005-0000-0000-0000222B0000}"/>
    <cellStyle name="Good 8 4" xfId="25768" xr:uid="{00000000-0005-0000-0000-0000232B0000}"/>
    <cellStyle name="Good 8 5" xfId="25769" xr:uid="{00000000-0005-0000-0000-0000242B0000}"/>
    <cellStyle name="Good 8 6" xfId="25763" xr:uid="{00000000-0005-0000-0000-0000252B0000}"/>
    <cellStyle name="Good 9" xfId="18768" xr:uid="{00000000-0005-0000-0000-0000262B0000}"/>
    <cellStyle name="Good 9 2" xfId="25771" xr:uid="{00000000-0005-0000-0000-0000272B0000}"/>
    <cellStyle name="Good 9 2 2" xfId="25772" xr:uid="{00000000-0005-0000-0000-0000282B0000}"/>
    <cellStyle name="Good 9 2 3" xfId="25773" xr:uid="{00000000-0005-0000-0000-0000292B0000}"/>
    <cellStyle name="Good 9 3" xfId="25774" xr:uid="{00000000-0005-0000-0000-00002A2B0000}"/>
    <cellStyle name="Good 9 4" xfId="25775" xr:uid="{00000000-0005-0000-0000-00002B2B0000}"/>
    <cellStyle name="Good 9 5" xfId="25776" xr:uid="{00000000-0005-0000-0000-00002C2B0000}"/>
    <cellStyle name="Good 9 6" xfId="25770" xr:uid="{00000000-0005-0000-0000-00002D2B0000}"/>
    <cellStyle name="Grey" xfId="3281" xr:uid="{00000000-0005-0000-0000-00002E2B0000}"/>
    <cellStyle name="Grey 2" xfId="3282" xr:uid="{00000000-0005-0000-0000-00002F2B0000}"/>
    <cellStyle name="Grey 2 2" xfId="25778" xr:uid="{00000000-0005-0000-0000-0000302B0000}"/>
    <cellStyle name="Grey 3" xfId="25779" xr:uid="{00000000-0005-0000-0000-0000312B0000}"/>
    <cellStyle name="Grey 4" xfId="25777" xr:uid="{00000000-0005-0000-0000-0000322B0000}"/>
    <cellStyle name="Grey_5210NY3101_6037A 18-A Deferral  Carrying Charges NIMO Electric_Adjusted for CORRECT Recoveries_1212jmm" xfId="3283" xr:uid="{00000000-0005-0000-0000-0000332B0000}"/>
    <cellStyle name="hard no." xfId="3284" xr:uid="{00000000-0005-0000-0000-0000342B0000}"/>
    <cellStyle name="hard no. 2" xfId="25780" xr:uid="{00000000-0005-0000-0000-0000352B0000}"/>
    <cellStyle name="Hard Percent" xfId="3285" xr:uid="{00000000-0005-0000-0000-0000362B0000}"/>
    <cellStyle name="Hard Percent 2" xfId="25781" xr:uid="{00000000-0005-0000-0000-0000372B0000}"/>
    <cellStyle name="Hard Percent 2 2" xfId="39495" xr:uid="{00000000-0005-0000-0000-0000382B0000}"/>
    <cellStyle name="Hard Percent 3" xfId="39496" xr:uid="{00000000-0005-0000-0000-0000392B0000}"/>
    <cellStyle name="Header" xfId="3286" xr:uid="{00000000-0005-0000-0000-00003A2B0000}"/>
    <cellStyle name="Header 2" xfId="25782" xr:uid="{00000000-0005-0000-0000-00003B2B0000}"/>
    <cellStyle name="Header 2 2" xfId="39497" xr:uid="{00000000-0005-0000-0000-00003C2B0000}"/>
    <cellStyle name="Header 3" xfId="39498" xr:uid="{00000000-0005-0000-0000-00003D2B0000}"/>
    <cellStyle name="Header1" xfId="3287" xr:uid="{00000000-0005-0000-0000-00003E2B0000}"/>
    <cellStyle name="Header1 2" xfId="25784" xr:uid="{00000000-0005-0000-0000-00003F2B0000}"/>
    <cellStyle name="Header1 2 2" xfId="25785" xr:uid="{00000000-0005-0000-0000-0000402B0000}"/>
    <cellStyle name="Header1 2 3" xfId="25786" xr:uid="{00000000-0005-0000-0000-0000412B0000}"/>
    <cellStyle name="Header1 2 4" xfId="39499" xr:uid="{00000000-0005-0000-0000-0000422B0000}"/>
    <cellStyle name="Header1 3" xfId="25787" xr:uid="{00000000-0005-0000-0000-0000432B0000}"/>
    <cellStyle name="Header1 3 2" xfId="39500" xr:uid="{00000000-0005-0000-0000-0000442B0000}"/>
    <cellStyle name="Header1 4" xfId="25788" xr:uid="{00000000-0005-0000-0000-0000452B0000}"/>
    <cellStyle name="Header1 5" xfId="25789" xr:uid="{00000000-0005-0000-0000-0000462B0000}"/>
    <cellStyle name="Header1 6" xfId="25783" xr:uid="{00000000-0005-0000-0000-0000472B0000}"/>
    <cellStyle name="Header2" xfId="3288" xr:uid="{00000000-0005-0000-0000-0000482B0000}"/>
    <cellStyle name="Header2 10" xfId="25790" xr:uid="{00000000-0005-0000-0000-0000492B0000}"/>
    <cellStyle name="Header2 2" xfId="3289" xr:uid="{00000000-0005-0000-0000-00004A2B0000}"/>
    <cellStyle name="Header2 2 2" xfId="3290" xr:uid="{00000000-0005-0000-0000-00004B2B0000}"/>
    <cellStyle name="Header2 2 2 2" xfId="25793" xr:uid="{00000000-0005-0000-0000-00004C2B0000}"/>
    <cellStyle name="Header2 2 2 2 2" xfId="25794" xr:uid="{00000000-0005-0000-0000-00004D2B0000}"/>
    <cellStyle name="Header2 2 2 3" xfId="25795" xr:uid="{00000000-0005-0000-0000-00004E2B0000}"/>
    <cellStyle name="Header2 2 2 3 2" xfId="25796" xr:uid="{00000000-0005-0000-0000-00004F2B0000}"/>
    <cellStyle name="Header2 2 2 4" xfId="25797" xr:uid="{00000000-0005-0000-0000-0000502B0000}"/>
    <cellStyle name="Header2 2 2 4 2" xfId="25798" xr:uid="{00000000-0005-0000-0000-0000512B0000}"/>
    <cellStyle name="Header2 2 2 5" xfId="25799" xr:uid="{00000000-0005-0000-0000-0000522B0000}"/>
    <cellStyle name="Header2 2 2 5 2" xfId="25800" xr:uid="{00000000-0005-0000-0000-0000532B0000}"/>
    <cellStyle name="Header2 2 2 6" xfId="25792" xr:uid="{00000000-0005-0000-0000-0000542B0000}"/>
    <cellStyle name="Header2 2 2 7" xfId="39501" xr:uid="{00000000-0005-0000-0000-0000552B0000}"/>
    <cellStyle name="Header2 2 3" xfId="3291" xr:uid="{00000000-0005-0000-0000-0000562B0000}"/>
    <cellStyle name="Header2 2 3 2" xfId="25801" xr:uid="{00000000-0005-0000-0000-0000572B0000}"/>
    <cellStyle name="Header2 2 4" xfId="3292" xr:uid="{00000000-0005-0000-0000-0000582B0000}"/>
    <cellStyle name="Header2 2 4 2" xfId="25803" xr:uid="{00000000-0005-0000-0000-0000592B0000}"/>
    <cellStyle name="Header2 2 4 3" xfId="25802" xr:uid="{00000000-0005-0000-0000-00005A2B0000}"/>
    <cellStyle name="Header2 2 5" xfId="25804" xr:uid="{00000000-0005-0000-0000-00005B2B0000}"/>
    <cellStyle name="Header2 2 5 2" xfId="25805" xr:uid="{00000000-0005-0000-0000-00005C2B0000}"/>
    <cellStyle name="Header2 2 6" xfId="25806" xr:uid="{00000000-0005-0000-0000-00005D2B0000}"/>
    <cellStyle name="Header2 2 6 2" xfId="25807" xr:uid="{00000000-0005-0000-0000-00005E2B0000}"/>
    <cellStyle name="Header2 2 7" xfId="25808" xr:uid="{00000000-0005-0000-0000-00005F2B0000}"/>
    <cellStyle name="Header2 2 7 2" xfId="25809" xr:uid="{00000000-0005-0000-0000-0000602B0000}"/>
    <cellStyle name="Header2 2 8" xfId="25791" xr:uid="{00000000-0005-0000-0000-0000612B0000}"/>
    <cellStyle name="Header2 3" xfId="3293" xr:uid="{00000000-0005-0000-0000-0000622B0000}"/>
    <cellStyle name="Header2 3 2" xfId="25811" xr:uid="{00000000-0005-0000-0000-0000632B0000}"/>
    <cellStyle name="Header2 3 2 2" xfId="25812" xr:uid="{00000000-0005-0000-0000-0000642B0000}"/>
    <cellStyle name="Header2 3 2 3" xfId="39502" xr:uid="{00000000-0005-0000-0000-0000652B0000}"/>
    <cellStyle name="Header2 3 3" xfId="25813" xr:uid="{00000000-0005-0000-0000-0000662B0000}"/>
    <cellStyle name="Header2 3 3 2" xfId="25814" xr:uid="{00000000-0005-0000-0000-0000672B0000}"/>
    <cellStyle name="Header2 3 3 3" xfId="39503" xr:uid="{00000000-0005-0000-0000-0000682B0000}"/>
    <cellStyle name="Header2 3 4" xfId="25815" xr:uid="{00000000-0005-0000-0000-0000692B0000}"/>
    <cellStyle name="Header2 3 4 2" xfId="25816" xr:uid="{00000000-0005-0000-0000-00006A2B0000}"/>
    <cellStyle name="Header2 3 5" xfId="25817" xr:uid="{00000000-0005-0000-0000-00006B2B0000}"/>
    <cellStyle name="Header2 3 5 2" xfId="25818" xr:uid="{00000000-0005-0000-0000-00006C2B0000}"/>
    <cellStyle name="Header2 3 6" xfId="25810" xr:uid="{00000000-0005-0000-0000-00006D2B0000}"/>
    <cellStyle name="Header2 4" xfId="3294" xr:uid="{00000000-0005-0000-0000-00006E2B0000}"/>
    <cellStyle name="Header2 4 2" xfId="25819" xr:uid="{00000000-0005-0000-0000-00006F2B0000}"/>
    <cellStyle name="Header2 4 2 2" xfId="39504" xr:uid="{00000000-0005-0000-0000-0000702B0000}"/>
    <cellStyle name="Header2 4 3" xfId="39505" xr:uid="{00000000-0005-0000-0000-0000712B0000}"/>
    <cellStyle name="Header2 5" xfId="3295" xr:uid="{00000000-0005-0000-0000-0000722B0000}"/>
    <cellStyle name="Header2 5 2" xfId="25820" xr:uid="{00000000-0005-0000-0000-0000732B0000}"/>
    <cellStyle name="Header2 5 3" xfId="39506" xr:uid="{00000000-0005-0000-0000-0000742B0000}"/>
    <cellStyle name="Header2 6" xfId="18769" xr:uid="{00000000-0005-0000-0000-0000752B0000}"/>
    <cellStyle name="Header2 6 2" xfId="25822" xr:uid="{00000000-0005-0000-0000-0000762B0000}"/>
    <cellStyle name="Header2 6 3" xfId="25821" xr:uid="{00000000-0005-0000-0000-0000772B0000}"/>
    <cellStyle name="Header2 6 4" xfId="39507" xr:uid="{00000000-0005-0000-0000-0000782B0000}"/>
    <cellStyle name="Header2 7" xfId="25823" xr:uid="{00000000-0005-0000-0000-0000792B0000}"/>
    <cellStyle name="Header2 7 2" xfId="25824" xr:uid="{00000000-0005-0000-0000-00007A2B0000}"/>
    <cellStyle name="Header2 8" xfId="25825" xr:uid="{00000000-0005-0000-0000-00007B2B0000}"/>
    <cellStyle name="Header2 8 2" xfId="25826" xr:uid="{00000000-0005-0000-0000-00007C2B0000}"/>
    <cellStyle name="Header2 9" xfId="25827" xr:uid="{00000000-0005-0000-0000-00007D2B0000}"/>
    <cellStyle name="Header2 9 2" xfId="25828" xr:uid="{00000000-0005-0000-0000-00007E2B0000}"/>
    <cellStyle name="Header2_Income Statement " xfId="25829" xr:uid="{00000000-0005-0000-0000-00007F2B0000}"/>
    <cellStyle name="Heading 1" xfId="39006" builtinId="16" customBuiltin="1"/>
    <cellStyle name="Heading 1 10" xfId="18770" xr:uid="{00000000-0005-0000-0000-0000812B0000}"/>
    <cellStyle name="Heading 1 10 2" xfId="25831" xr:uid="{00000000-0005-0000-0000-0000822B0000}"/>
    <cellStyle name="Heading 1 10 2 2" xfId="25832" xr:uid="{00000000-0005-0000-0000-0000832B0000}"/>
    <cellStyle name="Heading 1 10 2 3" xfId="25833" xr:uid="{00000000-0005-0000-0000-0000842B0000}"/>
    <cellStyle name="Heading 1 10 3" xfId="25834" xr:uid="{00000000-0005-0000-0000-0000852B0000}"/>
    <cellStyle name="Heading 1 10 4" xfId="25835" xr:uid="{00000000-0005-0000-0000-0000862B0000}"/>
    <cellStyle name="Heading 1 10 5" xfId="25836" xr:uid="{00000000-0005-0000-0000-0000872B0000}"/>
    <cellStyle name="Heading 1 10 6" xfId="25830" xr:uid="{00000000-0005-0000-0000-0000882B0000}"/>
    <cellStyle name="Heading 1 11" xfId="25837" xr:uid="{00000000-0005-0000-0000-0000892B0000}"/>
    <cellStyle name="Heading 1 11 2" xfId="25838" xr:uid="{00000000-0005-0000-0000-00008A2B0000}"/>
    <cellStyle name="Heading 1 11 3" xfId="25839" xr:uid="{00000000-0005-0000-0000-00008B2B0000}"/>
    <cellStyle name="Heading 1 12" xfId="25840" xr:uid="{00000000-0005-0000-0000-00008C2B0000}"/>
    <cellStyle name="Heading 1 13" xfId="25841" xr:uid="{00000000-0005-0000-0000-00008D2B0000}"/>
    <cellStyle name="Heading 1 14" xfId="25842" xr:uid="{00000000-0005-0000-0000-00008E2B0000}"/>
    <cellStyle name="Heading 1 15" xfId="38820" xr:uid="{00000000-0005-0000-0000-00008F2B0000}"/>
    <cellStyle name="Heading 1 2" xfId="3296" xr:uid="{00000000-0005-0000-0000-0000902B0000}"/>
    <cellStyle name="Heading 1 2 2" xfId="3297" xr:uid="{00000000-0005-0000-0000-0000912B0000}"/>
    <cellStyle name="Heading 1 2 2 2" xfId="25845" xr:uid="{00000000-0005-0000-0000-0000922B0000}"/>
    <cellStyle name="Heading 1 2 2 2 2" xfId="39509" xr:uid="{00000000-0005-0000-0000-0000932B0000}"/>
    <cellStyle name="Heading 1 2 2 3" xfId="25846" xr:uid="{00000000-0005-0000-0000-0000942B0000}"/>
    <cellStyle name="Heading 1 2 2 3 2" xfId="39510" xr:uid="{00000000-0005-0000-0000-0000952B0000}"/>
    <cellStyle name="Heading 1 2 2 4" xfId="25844" xr:uid="{00000000-0005-0000-0000-0000962B0000}"/>
    <cellStyle name="Heading 1 2 2 5" xfId="39508" xr:uid="{00000000-0005-0000-0000-0000972B0000}"/>
    <cellStyle name="Heading 1 2 3" xfId="3298" xr:uid="{00000000-0005-0000-0000-0000982B0000}"/>
    <cellStyle name="Heading 1 2 3 2" xfId="25848" xr:uid="{00000000-0005-0000-0000-0000992B0000}"/>
    <cellStyle name="Heading 1 2 3 3" xfId="25849" xr:uid="{00000000-0005-0000-0000-00009A2B0000}"/>
    <cellStyle name="Heading 1 2 3 4" xfId="25847" xr:uid="{00000000-0005-0000-0000-00009B2B0000}"/>
    <cellStyle name="Heading 1 2 3 5" xfId="39511" xr:uid="{00000000-0005-0000-0000-00009C2B0000}"/>
    <cellStyle name="Heading 1 2 4" xfId="25850" xr:uid="{00000000-0005-0000-0000-00009D2B0000}"/>
    <cellStyle name="Heading 1 2 4 2" xfId="25851" xr:uid="{00000000-0005-0000-0000-00009E2B0000}"/>
    <cellStyle name="Heading 1 2 4 3" xfId="25852" xr:uid="{00000000-0005-0000-0000-00009F2B0000}"/>
    <cellStyle name="Heading 1 2 4 4" xfId="39512" xr:uid="{00000000-0005-0000-0000-0000A02B0000}"/>
    <cellStyle name="Heading 1 2 5" xfId="25853" xr:uid="{00000000-0005-0000-0000-0000A12B0000}"/>
    <cellStyle name="Heading 1 2 5 2" xfId="39513" xr:uid="{00000000-0005-0000-0000-0000A22B0000}"/>
    <cellStyle name="Heading 1 2 6" xfId="25854" xr:uid="{00000000-0005-0000-0000-0000A32B0000}"/>
    <cellStyle name="Heading 1 2 7" xfId="25855" xr:uid="{00000000-0005-0000-0000-0000A42B0000}"/>
    <cellStyle name="Heading 1 2 8" xfId="25856" xr:uid="{00000000-0005-0000-0000-0000A52B0000}"/>
    <cellStyle name="Heading 1 2 9" xfId="25843" xr:uid="{00000000-0005-0000-0000-0000A62B0000}"/>
    <cellStyle name="Heading 1 2_FERC versus US GAAP differences - GSE MECO and Nantucket" xfId="25857" xr:uid="{00000000-0005-0000-0000-0000A72B0000}"/>
    <cellStyle name="Heading 1 3" xfId="3299" xr:uid="{00000000-0005-0000-0000-0000A82B0000}"/>
    <cellStyle name="Heading 1 3 2" xfId="18771" xr:uid="{00000000-0005-0000-0000-0000A92B0000}"/>
    <cellStyle name="Heading 1 3 2 2" xfId="25860" xr:uid="{00000000-0005-0000-0000-0000AA2B0000}"/>
    <cellStyle name="Heading 1 3 2 3" xfId="25861" xr:uid="{00000000-0005-0000-0000-0000AB2B0000}"/>
    <cellStyle name="Heading 1 3 2 4" xfId="25859" xr:uid="{00000000-0005-0000-0000-0000AC2B0000}"/>
    <cellStyle name="Heading 1 3 3" xfId="25862" xr:uid="{00000000-0005-0000-0000-0000AD2B0000}"/>
    <cellStyle name="Heading 1 3 4" xfId="25863" xr:uid="{00000000-0005-0000-0000-0000AE2B0000}"/>
    <cellStyle name="Heading 1 3 5" xfId="25864" xr:uid="{00000000-0005-0000-0000-0000AF2B0000}"/>
    <cellStyle name="Heading 1 3 6" xfId="25865" xr:uid="{00000000-0005-0000-0000-0000B02B0000}"/>
    <cellStyle name="Heading 1 3 7" xfId="25858" xr:uid="{00000000-0005-0000-0000-0000B12B0000}"/>
    <cellStyle name="Heading 1 4" xfId="3300" xr:uid="{00000000-0005-0000-0000-0000B22B0000}"/>
    <cellStyle name="Heading 1 4 2" xfId="18772" xr:uid="{00000000-0005-0000-0000-0000B32B0000}"/>
    <cellStyle name="Heading 1 4 2 2" xfId="25868" xr:uid="{00000000-0005-0000-0000-0000B42B0000}"/>
    <cellStyle name="Heading 1 4 2 3" xfId="25869" xr:uid="{00000000-0005-0000-0000-0000B52B0000}"/>
    <cellStyle name="Heading 1 4 2 4" xfId="25867" xr:uid="{00000000-0005-0000-0000-0000B62B0000}"/>
    <cellStyle name="Heading 1 4 3" xfId="25870" xr:uid="{00000000-0005-0000-0000-0000B72B0000}"/>
    <cellStyle name="Heading 1 4 4" xfId="25871" xr:uid="{00000000-0005-0000-0000-0000B82B0000}"/>
    <cellStyle name="Heading 1 4 5" xfId="25872" xr:uid="{00000000-0005-0000-0000-0000B92B0000}"/>
    <cellStyle name="Heading 1 4 6" xfId="25866" xr:uid="{00000000-0005-0000-0000-0000BA2B0000}"/>
    <cellStyle name="Heading 1 5" xfId="3301" xr:uid="{00000000-0005-0000-0000-0000BB2B0000}"/>
    <cellStyle name="Heading 1 5 2" xfId="3302" xr:uid="{00000000-0005-0000-0000-0000BC2B0000}"/>
    <cellStyle name="Heading 1 5 2 2" xfId="25875" xr:uid="{00000000-0005-0000-0000-0000BD2B0000}"/>
    <cellStyle name="Heading 1 5 2 3" xfId="25876" xr:uid="{00000000-0005-0000-0000-0000BE2B0000}"/>
    <cellStyle name="Heading 1 5 2 4" xfId="25874" xr:uid="{00000000-0005-0000-0000-0000BF2B0000}"/>
    <cellStyle name="Heading 1 5 3" xfId="18773" xr:uid="{00000000-0005-0000-0000-0000C02B0000}"/>
    <cellStyle name="Heading 1 5 3 2" xfId="25877" xr:uid="{00000000-0005-0000-0000-0000C12B0000}"/>
    <cellStyle name="Heading 1 5 4" xfId="25878" xr:uid="{00000000-0005-0000-0000-0000C22B0000}"/>
    <cellStyle name="Heading 1 5 5" xfId="25879" xr:uid="{00000000-0005-0000-0000-0000C32B0000}"/>
    <cellStyle name="Heading 1 5 6" xfId="25873" xr:uid="{00000000-0005-0000-0000-0000C42B0000}"/>
    <cellStyle name="Heading 1 6" xfId="3303" xr:uid="{00000000-0005-0000-0000-0000C52B0000}"/>
    <cellStyle name="Heading 1 6 2" xfId="25881" xr:uid="{00000000-0005-0000-0000-0000C62B0000}"/>
    <cellStyle name="Heading 1 6 2 2" xfId="25882" xr:uid="{00000000-0005-0000-0000-0000C72B0000}"/>
    <cellStyle name="Heading 1 6 2 3" xfId="25883" xr:uid="{00000000-0005-0000-0000-0000C82B0000}"/>
    <cellStyle name="Heading 1 6 3" xfId="25884" xr:uid="{00000000-0005-0000-0000-0000C92B0000}"/>
    <cellStyle name="Heading 1 6 4" xfId="25885" xr:uid="{00000000-0005-0000-0000-0000CA2B0000}"/>
    <cellStyle name="Heading 1 6 5" xfId="25886" xr:uid="{00000000-0005-0000-0000-0000CB2B0000}"/>
    <cellStyle name="Heading 1 6 6" xfId="25880" xr:uid="{00000000-0005-0000-0000-0000CC2B0000}"/>
    <cellStyle name="Heading 1 7" xfId="18774" xr:uid="{00000000-0005-0000-0000-0000CD2B0000}"/>
    <cellStyle name="Heading 1 7 2" xfId="25888" xr:uid="{00000000-0005-0000-0000-0000CE2B0000}"/>
    <cellStyle name="Heading 1 7 2 2" xfId="25889" xr:uid="{00000000-0005-0000-0000-0000CF2B0000}"/>
    <cellStyle name="Heading 1 7 2 3" xfId="25890" xr:uid="{00000000-0005-0000-0000-0000D02B0000}"/>
    <cellStyle name="Heading 1 7 3" xfId="25891" xr:uid="{00000000-0005-0000-0000-0000D12B0000}"/>
    <cellStyle name="Heading 1 7 4" xfId="25892" xr:uid="{00000000-0005-0000-0000-0000D22B0000}"/>
    <cellStyle name="Heading 1 7 5" xfId="25893" xr:uid="{00000000-0005-0000-0000-0000D32B0000}"/>
    <cellStyle name="Heading 1 7 6" xfId="25887" xr:uid="{00000000-0005-0000-0000-0000D42B0000}"/>
    <cellStyle name="Heading 1 8" xfId="18775" xr:uid="{00000000-0005-0000-0000-0000D52B0000}"/>
    <cellStyle name="Heading 1 8 2" xfId="25895" xr:uid="{00000000-0005-0000-0000-0000D62B0000}"/>
    <cellStyle name="Heading 1 8 2 2" xfId="25896" xr:uid="{00000000-0005-0000-0000-0000D72B0000}"/>
    <cellStyle name="Heading 1 8 2 3" xfId="25897" xr:uid="{00000000-0005-0000-0000-0000D82B0000}"/>
    <cellStyle name="Heading 1 8 3" xfId="25898" xr:uid="{00000000-0005-0000-0000-0000D92B0000}"/>
    <cellStyle name="Heading 1 8 4" xfId="25899" xr:uid="{00000000-0005-0000-0000-0000DA2B0000}"/>
    <cellStyle name="Heading 1 8 5" xfId="25900" xr:uid="{00000000-0005-0000-0000-0000DB2B0000}"/>
    <cellStyle name="Heading 1 8 6" xfId="25894" xr:uid="{00000000-0005-0000-0000-0000DC2B0000}"/>
    <cellStyle name="Heading 1 9" xfId="18776" xr:uid="{00000000-0005-0000-0000-0000DD2B0000}"/>
    <cellStyle name="Heading 1 9 2" xfId="25902" xr:uid="{00000000-0005-0000-0000-0000DE2B0000}"/>
    <cellStyle name="Heading 1 9 2 2" xfId="25903" xr:uid="{00000000-0005-0000-0000-0000DF2B0000}"/>
    <cellStyle name="Heading 1 9 2 3" xfId="25904" xr:uid="{00000000-0005-0000-0000-0000E02B0000}"/>
    <cellStyle name="Heading 1 9 3" xfId="25905" xr:uid="{00000000-0005-0000-0000-0000E12B0000}"/>
    <cellStyle name="Heading 1 9 4" xfId="25906" xr:uid="{00000000-0005-0000-0000-0000E22B0000}"/>
    <cellStyle name="Heading 1 9 5" xfId="25907" xr:uid="{00000000-0005-0000-0000-0000E32B0000}"/>
    <cellStyle name="Heading 1 9 6" xfId="25901" xr:uid="{00000000-0005-0000-0000-0000E42B0000}"/>
    <cellStyle name="Heading 2" xfId="39007" builtinId="17" customBuiltin="1"/>
    <cellStyle name="Heading 2 10" xfId="18777" xr:uid="{00000000-0005-0000-0000-0000E62B0000}"/>
    <cellStyle name="Heading 2 10 2" xfId="25909" xr:uid="{00000000-0005-0000-0000-0000E72B0000}"/>
    <cellStyle name="Heading 2 10 2 2" xfId="25910" xr:uid="{00000000-0005-0000-0000-0000E82B0000}"/>
    <cellStyle name="Heading 2 10 2 3" xfId="25911" xr:uid="{00000000-0005-0000-0000-0000E92B0000}"/>
    <cellStyle name="Heading 2 10 3" xfId="25912" xr:uid="{00000000-0005-0000-0000-0000EA2B0000}"/>
    <cellStyle name="Heading 2 10 4" xfId="25913" xr:uid="{00000000-0005-0000-0000-0000EB2B0000}"/>
    <cellStyle name="Heading 2 10 5" xfId="25914" xr:uid="{00000000-0005-0000-0000-0000EC2B0000}"/>
    <cellStyle name="Heading 2 10 6" xfId="25908" xr:uid="{00000000-0005-0000-0000-0000ED2B0000}"/>
    <cellStyle name="Heading 2 11" xfId="25915" xr:uid="{00000000-0005-0000-0000-0000EE2B0000}"/>
    <cellStyle name="Heading 2 11 2" xfId="25916" xr:uid="{00000000-0005-0000-0000-0000EF2B0000}"/>
    <cellStyle name="Heading 2 11 3" xfId="25917" xr:uid="{00000000-0005-0000-0000-0000F02B0000}"/>
    <cellStyle name="Heading 2 12" xfId="25918" xr:uid="{00000000-0005-0000-0000-0000F12B0000}"/>
    <cellStyle name="Heading 2 13" xfId="25919" xr:uid="{00000000-0005-0000-0000-0000F22B0000}"/>
    <cellStyle name="Heading 2 14" xfId="25920" xr:uid="{00000000-0005-0000-0000-0000F32B0000}"/>
    <cellStyle name="Heading 2 15" xfId="38821" xr:uid="{00000000-0005-0000-0000-0000F42B0000}"/>
    <cellStyle name="Heading 2 2" xfId="3304" xr:uid="{00000000-0005-0000-0000-0000F52B0000}"/>
    <cellStyle name="Heading 2 2 2" xfId="3305" xr:uid="{00000000-0005-0000-0000-0000F62B0000}"/>
    <cellStyle name="Heading 2 2 2 2" xfId="25923" xr:uid="{00000000-0005-0000-0000-0000F72B0000}"/>
    <cellStyle name="Heading 2 2 2 2 2" xfId="39515" xr:uid="{00000000-0005-0000-0000-0000F82B0000}"/>
    <cellStyle name="Heading 2 2 2 3" xfId="25924" xr:uid="{00000000-0005-0000-0000-0000F92B0000}"/>
    <cellStyle name="Heading 2 2 2 3 2" xfId="39516" xr:uid="{00000000-0005-0000-0000-0000FA2B0000}"/>
    <cellStyle name="Heading 2 2 2 4" xfId="25922" xr:uid="{00000000-0005-0000-0000-0000FB2B0000}"/>
    <cellStyle name="Heading 2 2 2 5" xfId="39514" xr:uid="{00000000-0005-0000-0000-0000FC2B0000}"/>
    <cellStyle name="Heading 2 2 3" xfId="3306" xr:uid="{00000000-0005-0000-0000-0000FD2B0000}"/>
    <cellStyle name="Heading 2 2 3 2" xfId="25926" xr:uid="{00000000-0005-0000-0000-0000FE2B0000}"/>
    <cellStyle name="Heading 2 2 3 3" xfId="25927" xr:uid="{00000000-0005-0000-0000-0000FF2B0000}"/>
    <cellStyle name="Heading 2 2 3 4" xfId="25925" xr:uid="{00000000-0005-0000-0000-0000002C0000}"/>
    <cellStyle name="Heading 2 2 3 5" xfId="39517" xr:uid="{00000000-0005-0000-0000-0000012C0000}"/>
    <cellStyle name="Heading 2 2 4" xfId="25928" xr:uid="{00000000-0005-0000-0000-0000022C0000}"/>
    <cellStyle name="Heading 2 2 4 2" xfId="25929" xr:uid="{00000000-0005-0000-0000-0000032C0000}"/>
    <cellStyle name="Heading 2 2 4 3" xfId="25930" xr:uid="{00000000-0005-0000-0000-0000042C0000}"/>
    <cellStyle name="Heading 2 2 4 4" xfId="39518" xr:uid="{00000000-0005-0000-0000-0000052C0000}"/>
    <cellStyle name="Heading 2 2 5" xfId="25931" xr:uid="{00000000-0005-0000-0000-0000062C0000}"/>
    <cellStyle name="Heading 2 2 5 2" xfId="39519" xr:uid="{00000000-0005-0000-0000-0000072C0000}"/>
    <cellStyle name="Heading 2 2 6" xfId="25932" xr:uid="{00000000-0005-0000-0000-0000082C0000}"/>
    <cellStyle name="Heading 2 2 7" xfId="25933" xr:uid="{00000000-0005-0000-0000-0000092C0000}"/>
    <cellStyle name="Heading 2 2 8" xfId="25934" xr:uid="{00000000-0005-0000-0000-00000A2C0000}"/>
    <cellStyle name="Heading 2 2 9" xfId="25921" xr:uid="{00000000-0005-0000-0000-00000B2C0000}"/>
    <cellStyle name="Heading 2 2_FERC versus US GAAP differences - GSE MECO and Nantucket" xfId="25935" xr:uid="{00000000-0005-0000-0000-00000C2C0000}"/>
    <cellStyle name="Heading 2 3" xfId="3307" xr:uid="{00000000-0005-0000-0000-00000D2C0000}"/>
    <cellStyle name="Heading 2 3 2" xfId="18778" xr:uid="{00000000-0005-0000-0000-00000E2C0000}"/>
    <cellStyle name="Heading 2 3 2 2" xfId="25938" xr:uid="{00000000-0005-0000-0000-00000F2C0000}"/>
    <cellStyle name="Heading 2 3 2 3" xfId="25939" xr:uid="{00000000-0005-0000-0000-0000102C0000}"/>
    <cellStyle name="Heading 2 3 2 4" xfId="25937" xr:uid="{00000000-0005-0000-0000-0000112C0000}"/>
    <cellStyle name="Heading 2 3 3" xfId="25940" xr:uid="{00000000-0005-0000-0000-0000122C0000}"/>
    <cellStyle name="Heading 2 3 4" xfId="25941" xr:uid="{00000000-0005-0000-0000-0000132C0000}"/>
    <cellStyle name="Heading 2 3 5" xfId="25942" xr:uid="{00000000-0005-0000-0000-0000142C0000}"/>
    <cellStyle name="Heading 2 3 6" xfId="25943" xr:uid="{00000000-0005-0000-0000-0000152C0000}"/>
    <cellStyle name="Heading 2 3 7" xfId="25936" xr:uid="{00000000-0005-0000-0000-0000162C0000}"/>
    <cellStyle name="Heading 2 4" xfId="3308" xr:uid="{00000000-0005-0000-0000-0000172C0000}"/>
    <cellStyle name="Heading 2 4 2" xfId="18779" xr:uid="{00000000-0005-0000-0000-0000182C0000}"/>
    <cellStyle name="Heading 2 4 2 2" xfId="25946" xr:uid="{00000000-0005-0000-0000-0000192C0000}"/>
    <cellStyle name="Heading 2 4 2 3" xfId="25947" xr:uid="{00000000-0005-0000-0000-00001A2C0000}"/>
    <cellStyle name="Heading 2 4 2 4" xfId="25945" xr:uid="{00000000-0005-0000-0000-00001B2C0000}"/>
    <cellStyle name="Heading 2 4 3" xfId="25948" xr:uid="{00000000-0005-0000-0000-00001C2C0000}"/>
    <cellStyle name="Heading 2 4 4" xfId="25949" xr:uid="{00000000-0005-0000-0000-00001D2C0000}"/>
    <cellStyle name="Heading 2 4 5" xfId="25950" xr:uid="{00000000-0005-0000-0000-00001E2C0000}"/>
    <cellStyle name="Heading 2 4 6" xfId="25944" xr:uid="{00000000-0005-0000-0000-00001F2C0000}"/>
    <cellStyle name="Heading 2 5" xfId="3309" xr:uid="{00000000-0005-0000-0000-0000202C0000}"/>
    <cellStyle name="Heading 2 5 2" xfId="3310" xr:uid="{00000000-0005-0000-0000-0000212C0000}"/>
    <cellStyle name="Heading 2 5 2 2" xfId="25953" xr:uid="{00000000-0005-0000-0000-0000222C0000}"/>
    <cellStyle name="Heading 2 5 2 3" xfId="25954" xr:uid="{00000000-0005-0000-0000-0000232C0000}"/>
    <cellStyle name="Heading 2 5 2 4" xfId="25952" xr:uid="{00000000-0005-0000-0000-0000242C0000}"/>
    <cellStyle name="Heading 2 5 3" xfId="18780" xr:uid="{00000000-0005-0000-0000-0000252C0000}"/>
    <cellStyle name="Heading 2 5 3 2" xfId="25955" xr:uid="{00000000-0005-0000-0000-0000262C0000}"/>
    <cellStyle name="Heading 2 5 4" xfId="25956" xr:uid="{00000000-0005-0000-0000-0000272C0000}"/>
    <cellStyle name="Heading 2 5 5" xfId="25957" xr:uid="{00000000-0005-0000-0000-0000282C0000}"/>
    <cellStyle name="Heading 2 5 6" xfId="25951" xr:uid="{00000000-0005-0000-0000-0000292C0000}"/>
    <cellStyle name="Heading 2 6" xfId="3311" xr:uid="{00000000-0005-0000-0000-00002A2C0000}"/>
    <cellStyle name="Heading 2 6 2" xfId="25959" xr:uid="{00000000-0005-0000-0000-00002B2C0000}"/>
    <cellStyle name="Heading 2 6 2 2" xfId="25960" xr:uid="{00000000-0005-0000-0000-00002C2C0000}"/>
    <cellStyle name="Heading 2 6 2 3" xfId="25961" xr:uid="{00000000-0005-0000-0000-00002D2C0000}"/>
    <cellStyle name="Heading 2 6 3" xfId="25962" xr:uid="{00000000-0005-0000-0000-00002E2C0000}"/>
    <cellStyle name="Heading 2 6 4" xfId="25963" xr:uid="{00000000-0005-0000-0000-00002F2C0000}"/>
    <cellStyle name="Heading 2 6 5" xfId="25964" xr:uid="{00000000-0005-0000-0000-0000302C0000}"/>
    <cellStyle name="Heading 2 6 6" xfId="25958" xr:uid="{00000000-0005-0000-0000-0000312C0000}"/>
    <cellStyle name="Heading 2 7" xfId="18781" xr:uid="{00000000-0005-0000-0000-0000322C0000}"/>
    <cellStyle name="Heading 2 7 2" xfId="25966" xr:uid="{00000000-0005-0000-0000-0000332C0000}"/>
    <cellStyle name="Heading 2 7 2 2" xfId="25967" xr:uid="{00000000-0005-0000-0000-0000342C0000}"/>
    <cellStyle name="Heading 2 7 2 3" xfId="25968" xr:uid="{00000000-0005-0000-0000-0000352C0000}"/>
    <cellStyle name="Heading 2 7 3" xfId="25969" xr:uid="{00000000-0005-0000-0000-0000362C0000}"/>
    <cellStyle name="Heading 2 7 4" xfId="25970" xr:uid="{00000000-0005-0000-0000-0000372C0000}"/>
    <cellStyle name="Heading 2 7 5" xfId="25971" xr:uid="{00000000-0005-0000-0000-0000382C0000}"/>
    <cellStyle name="Heading 2 7 6" xfId="25965" xr:uid="{00000000-0005-0000-0000-0000392C0000}"/>
    <cellStyle name="Heading 2 8" xfId="18782" xr:uid="{00000000-0005-0000-0000-00003A2C0000}"/>
    <cellStyle name="Heading 2 8 2" xfId="25973" xr:uid="{00000000-0005-0000-0000-00003B2C0000}"/>
    <cellStyle name="Heading 2 8 2 2" xfId="25974" xr:uid="{00000000-0005-0000-0000-00003C2C0000}"/>
    <cellStyle name="Heading 2 8 2 3" xfId="25975" xr:uid="{00000000-0005-0000-0000-00003D2C0000}"/>
    <cellStyle name="Heading 2 8 3" xfId="25976" xr:uid="{00000000-0005-0000-0000-00003E2C0000}"/>
    <cellStyle name="Heading 2 8 4" xfId="25977" xr:uid="{00000000-0005-0000-0000-00003F2C0000}"/>
    <cellStyle name="Heading 2 8 5" xfId="25978" xr:uid="{00000000-0005-0000-0000-0000402C0000}"/>
    <cellStyle name="Heading 2 8 6" xfId="25972" xr:uid="{00000000-0005-0000-0000-0000412C0000}"/>
    <cellStyle name="Heading 2 9" xfId="18783" xr:uid="{00000000-0005-0000-0000-0000422C0000}"/>
    <cellStyle name="Heading 2 9 2" xfId="25980" xr:uid="{00000000-0005-0000-0000-0000432C0000}"/>
    <cellStyle name="Heading 2 9 2 2" xfId="25981" xr:uid="{00000000-0005-0000-0000-0000442C0000}"/>
    <cellStyle name="Heading 2 9 2 3" xfId="25982" xr:uid="{00000000-0005-0000-0000-0000452C0000}"/>
    <cellStyle name="Heading 2 9 3" xfId="25983" xr:uid="{00000000-0005-0000-0000-0000462C0000}"/>
    <cellStyle name="Heading 2 9 4" xfId="25984" xr:uid="{00000000-0005-0000-0000-0000472C0000}"/>
    <cellStyle name="Heading 2 9 5" xfId="25985" xr:uid="{00000000-0005-0000-0000-0000482C0000}"/>
    <cellStyle name="Heading 2 9 6" xfId="25979" xr:uid="{00000000-0005-0000-0000-0000492C0000}"/>
    <cellStyle name="Heading 3" xfId="39008" builtinId="18" customBuiltin="1"/>
    <cellStyle name="Heading 3 10" xfId="18784" xr:uid="{00000000-0005-0000-0000-00004B2C0000}"/>
    <cellStyle name="Heading 3 10 2" xfId="25987" xr:uid="{00000000-0005-0000-0000-00004C2C0000}"/>
    <cellStyle name="Heading 3 10 2 2" xfId="25988" xr:uid="{00000000-0005-0000-0000-00004D2C0000}"/>
    <cellStyle name="Heading 3 10 2 3" xfId="25989" xr:uid="{00000000-0005-0000-0000-00004E2C0000}"/>
    <cellStyle name="Heading 3 10 3" xfId="25990" xr:uid="{00000000-0005-0000-0000-00004F2C0000}"/>
    <cellStyle name="Heading 3 10 4" xfId="25991" xr:uid="{00000000-0005-0000-0000-0000502C0000}"/>
    <cellStyle name="Heading 3 10 5" xfId="25992" xr:uid="{00000000-0005-0000-0000-0000512C0000}"/>
    <cellStyle name="Heading 3 10 6" xfId="25986" xr:uid="{00000000-0005-0000-0000-0000522C0000}"/>
    <cellStyle name="Heading 3 11" xfId="25993" xr:uid="{00000000-0005-0000-0000-0000532C0000}"/>
    <cellStyle name="Heading 3 11 2" xfId="25994" xr:uid="{00000000-0005-0000-0000-0000542C0000}"/>
    <cellStyle name="Heading 3 11 3" xfId="25995" xr:uid="{00000000-0005-0000-0000-0000552C0000}"/>
    <cellStyle name="Heading 3 12" xfId="25996" xr:uid="{00000000-0005-0000-0000-0000562C0000}"/>
    <cellStyle name="Heading 3 13" xfId="25997" xr:uid="{00000000-0005-0000-0000-0000572C0000}"/>
    <cellStyle name="Heading 3 14" xfId="25998" xr:uid="{00000000-0005-0000-0000-0000582C0000}"/>
    <cellStyle name="Heading 3 15" xfId="38822" xr:uid="{00000000-0005-0000-0000-0000592C0000}"/>
    <cellStyle name="Heading 3 2" xfId="3312" xr:uid="{00000000-0005-0000-0000-00005A2C0000}"/>
    <cellStyle name="Heading 3 2 2" xfId="3313" xr:uid="{00000000-0005-0000-0000-00005B2C0000}"/>
    <cellStyle name="Heading 3 2 2 2" xfId="26001" xr:uid="{00000000-0005-0000-0000-00005C2C0000}"/>
    <cellStyle name="Heading 3 2 2 2 2" xfId="39521" xr:uid="{00000000-0005-0000-0000-00005D2C0000}"/>
    <cellStyle name="Heading 3 2 2 3" xfId="26002" xr:uid="{00000000-0005-0000-0000-00005E2C0000}"/>
    <cellStyle name="Heading 3 2 2 3 2" xfId="39522" xr:uid="{00000000-0005-0000-0000-00005F2C0000}"/>
    <cellStyle name="Heading 3 2 2 4" xfId="26000" xr:uid="{00000000-0005-0000-0000-0000602C0000}"/>
    <cellStyle name="Heading 3 2 2 5" xfId="39520" xr:uid="{00000000-0005-0000-0000-0000612C0000}"/>
    <cellStyle name="Heading 3 2 3" xfId="3314" xr:uid="{00000000-0005-0000-0000-0000622C0000}"/>
    <cellStyle name="Heading 3 2 3 2" xfId="26004" xr:uid="{00000000-0005-0000-0000-0000632C0000}"/>
    <cellStyle name="Heading 3 2 3 3" xfId="26005" xr:uid="{00000000-0005-0000-0000-0000642C0000}"/>
    <cellStyle name="Heading 3 2 3 4" xfId="26003" xr:uid="{00000000-0005-0000-0000-0000652C0000}"/>
    <cellStyle name="Heading 3 2 3 5" xfId="39523" xr:uid="{00000000-0005-0000-0000-0000662C0000}"/>
    <cellStyle name="Heading 3 2 4" xfId="26006" xr:uid="{00000000-0005-0000-0000-0000672C0000}"/>
    <cellStyle name="Heading 3 2 4 2" xfId="26007" xr:uid="{00000000-0005-0000-0000-0000682C0000}"/>
    <cellStyle name="Heading 3 2 4 3" xfId="26008" xr:uid="{00000000-0005-0000-0000-0000692C0000}"/>
    <cellStyle name="Heading 3 2 4 4" xfId="39524" xr:uid="{00000000-0005-0000-0000-00006A2C0000}"/>
    <cellStyle name="Heading 3 2 5" xfId="26009" xr:uid="{00000000-0005-0000-0000-00006B2C0000}"/>
    <cellStyle name="Heading 3 2 5 2" xfId="39525" xr:uid="{00000000-0005-0000-0000-00006C2C0000}"/>
    <cellStyle name="Heading 3 2 6" xfId="26010" xr:uid="{00000000-0005-0000-0000-00006D2C0000}"/>
    <cellStyle name="Heading 3 2 7" xfId="26011" xr:uid="{00000000-0005-0000-0000-00006E2C0000}"/>
    <cellStyle name="Heading 3 2 8" xfId="26012" xr:uid="{00000000-0005-0000-0000-00006F2C0000}"/>
    <cellStyle name="Heading 3 2 9" xfId="25999" xr:uid="{00000000-0005-0000-0000-0000702C0000}"/>
    <cellStyle name="Heading 3 2_FERC versus US GAAP differences - GSE MECO and Nantucket" xfId="26013" xr:uid="{00000000-0005-0000-0000-0000712C0000}"/>
    <cellStyle name="Heading 3 3" xfId="3315" xr:uid="{00000000-0005-0000-0000-0000722C0000}"/>
    <cellStyle name="Heading 3 3 2" xfId="18785" xr:uid="{00000000-0005-0000-0000-0000732C0000}"/>
    <cellStyle name="Heading 3 3 2 2" xfId="26016" xr:uid="{00000000-0005-0000-0000-0000742C0000}"/>
    <cellStyle name="Heading 3 3 2 3" xfId="26017" xr:uid="{00000000-0005-0000-0000-0000752C0000}"/>
    <cellStyle name="Heading 3 3 2 4" xfId="26015" xr:uid="{00000000-0005-0000-0000-0000762C0000}"/>
    <cellStyle name="Heading 3 3 3" xfId="26018" xr:uid="{00000000-0005-0000-0000-0000772C0000}"/>
    <cellStyle name="Heading 3 3 4" xfId="26019" xr:uid="{00000000-0005-0000-0000-0000782C0000}"/>
    <cellStyle name="Heading 3 3 5" xfId="26020" xr:uid="{00000000-0005-0000-0000-0000792C0000}"/>
    <cellStyle name="Heading 3 3 6" xfId="26021" xr:uid="{00000000-0005-0000-0000-00007A2C0000}"/>
    <cellStyle name="Heading 3 3 7" xfId="26014" xr:uid="{00000000-0005-0000-0000-00007B2C0000}"/>
    <cellStyle name="Heading 3 4" xfId="3316" xr:uid="{00000000-0005-0000-0000-00007C2C0000}"/>
    <cellStyle name="Heading 3 4 2" xfId="18786" xr:uid="{00000000-0005-0000-0000-00007D2C0000}"/>
    <cellStyle name="Heading 3 4 2 2" xfId="26024" xr:uid="{00000000-0005-0000-0000-00007E2C0000}"/>
    <cellStyle name="Heading 3 4 2 3" xfId="26025" xr:uid="{00000000-0005-0000-0000-00007F2C0000}"/>
    <cellStyle name="Heading 3 4 2 4" xfId="26023" xr:uid="{00000000-0005-0000-0000-0000802C0000}"/>
    <cellStyle name="Heading 3 4 3" xfId="26026" xr:uid="{00000000-0005-0000-0000-0000812C0000}"/>
    <cellStyle name="Heading 3 4 4" xfId="26027" xr:uid="{00000000-0005-0000-0000-0000822C0000}"/>
    <cellStyle name="Heading 3 4 5" xfId="26028" xr:uid="{00000000-0005-0000-0000-0000832C0000}"/>
    <cellStyle name="Heading 3 4 6" xfId="26022" xr:uid="{00000000-0005-0000-0000-0000842C0000}"/>
    <cellStyle name="Heading 3 5" xfId="3317" xr:uid="{00000000-0005-0000-0000-0000852C0000}"/>
    <cellStyle name="Heading 3 5 2" xfId="3318" xr:uid="{00000000-0005-0000-0000-0000862C0000}"/>
    <cellStyle name="Heading 3 5 2 2" xfId="26031" xr:uid="{00000000-0005-0000-0000-0000872C0000}"/>
    <cellStyle name="Heading 3 5 2 3" xfId="26032" xr:uid="{00000000-0005-0000-0000-0000882C0000}"/>
    <cellStyle name="Heading 3 5 2 4" xfId="26030" xr:uid="{00000000-0005-0000-0000-0000892C0000}"/>
    <cellStyle name="Heading 3 5 3" xfId="18787" xr:uid="{00000000-0005-0000-0000-00008A2C0000}"/>
    <cellStyle name="Heading 3 5 3 2" xfId="26033" xr:uid="{00000000-0005-0000-0000-00008B2C0000}"/>
    <cellStyle name="Heading 3 5 4" xfId="26034" xr:uid="{00000000-0005-0000-0000-00008C2C0000}"/>
    <cellStyle name="Heading 3 5 5" xfId="26035" xr:uid="{00000000-0005-0000-0000-00008D2C0000}"/>
    <cellStyle name="Heading 3 5 6" xfId="26029" xr:uid="{00000000-0005-0000-0000-00008E2C0000}"/>
    <cellStyle name="Heading 3 6" xfId="3319" xr:uid="{00000000-0005-0000-0000-00008F2C0000}"/>
    <cellStyle name="Heading 3 6 2" xfId="26037" xr:uid="{00000000-0005-0000-0000-0000902C0000}"/>
    <cellStyle name="Heading 3 6 2 2" xfId="26038" xr:uid="{00000000-0005-0000-0000-0000912C0000}"/>
    <cellStyle name="Heading 3 6 2 3" xfId="26039" xr:uid="{00000000-0005-0000-0000-0000922C0000}"/>
    <cellStyle name="Heading 3 6 3" xfId="26040" xr:uid="{00000000-0005-0000-0000-0000932C0000}"/>
    <cellStyle name="Heading 3 6 4" xfId="26041" xr:uid="{00000000-0005-0000-0000-0000942C0000}"/>
    <cellStyle name="Heading 3 6 5" xfId="26042" xr:uid="{00000000-0005-0000-0000-0000952C0000}"/>
    <cellStyle name="Heading 3 6 6" xfId="26036" xr:uid="{00000000-0005-0000-0000-0000962C0000}"/>
    <cellStyle name="Heading 3 7" xfId="18788" xr:uid="{00000000-0005-0000-0000-0000972C0000}"/>
    <cellStyle name="Heading 3 7 2" xfId="26044" xr:uid="{00000000-0005-0000-0000-0000982C0000}"/>
    <cellStyle name="Heading 3 7 2 2" xfId="26045" xr:uid="{00000000-0005-0000-0000-0000992C0000}"/>
    <cellStyle name="Heading 3 7 2 3" xfId="26046" xr:uid="{00000000-0005-0000-0000-00009A2C0000}"/>
    <cellStyle name="Heading 3 7 3" xfId="26047" xr:uid="{00000000-0005-0000-0000-00009B2C0000}"/>
    <cellStyle name="Heading 3 7 4" xfId="26048" xr:uid="{00000000-0005-0000-0000-00009C2C0000}"/>
    <cellStyle name="Heading 3 7 5" xfId="26049" xr:uid="{00000000-0005-0000-0000-00009D2C0000}"/>
    <cellStyle name="Heading 3 7 6" xfId="26043" xr:uid="{00000000-0005-0000-0000-00009E2C0000}"/>
    <cellStyle name="Heading 3 8" xfId="18789" xr:uid="{00000000-0005-0000-0000-00009F2C0000}"/>
    <cellStyle name="Heading 3 8 2" xfId="26051" xr:uid="{00000000-0005-0000-0000-0000A02C0000}"/>
    <cellStyle name="Heading 3 8 2 2" xfId="26052" xr:uid="{00000000-0005-0000-0000-0000A12C0000}"/>
    <cellStyle name="Heading 3 8 2 3" xfId="26053" xr:uid="{00000000-0005-0000-0000-0000A22C0000}"/>
    <cellStyle name="Heading 3 8 3" xfId="26054" xr:uid="{00000000-0005-0000-0000-0000A32C0000}"/>
    <cellStyle name="Heading 3 8 4" xfId="26055" xr:uid="{00000000-0005-0000-0000-0000A42C0000}"/>
    <cellStyle name="Heading 3 8 5" xfId="26056" xr:uid="{00000000-0005-0000-0000-0000A52C0000}"/>
    <cellStyle name="Heading 3 8 6" xfId="26050" xr:uid="{00000000-0005-0000-0000-0000A62C0000}"/>
    <cellStyle name="Heading 3 9" xfId="18790" xr:uid="{00000000-0005-0000-0000-0000A72C0000}"/>
    <cellStyle name="Heading 3 9 2" xfId="26058" xr:uid="{00000000-0005-0000-0000-0000A82C0000}"/>
    <cellStyle name="Heading 3 9 2 2" xfId="26059" xr:uid="{00000000-0005-0000-0000-0000A92C0000}"/>
    <cellStyle name="Heading 3 9 2 3" xfId="26060" xr:uid="{00000000-0005-0000-0000-0000AA2C0000}"/>
    <cellStyle name="Heading 3 9 3" xfId="26061" xr:uid="{00000000-0005-0000-0000-0000AB2C0000}"/>
    <cellStyle name="Heading 3 9 4" xfId="26062" xr:uid="{00000000-0005-0000-0000-0000AC2C0000}"/>
    <cellStyle name="Heading 3 9 5" xfId="26063" xr:uid="{00000000-0005-0000-0000-0000AD2C0000}"/>
    <cellStyle name="Heading 3 9 6" xfId="26057" xr:uid="{00000000-0005-0000-0000-0000AE2C0000}"/>
    <cellStyle name="Heading 4" xfId="39009" builtinId="19" customBuiltin="1"/>
    <cellStyle name="Heading 4 10" xfId="18791" xr:uid="{00000000-0005-0000-0000-0000B02C0000}"/>
    <cellStyle name="Heading 4 10 2" xfId="26065" xr:uid="{00000000-0005-0000-0000-0000B12C0000}"/>
    <cellStyle name="Heading 4 10 2 2" xfId="26066" xr:uid="{00000000-0005-0000-0000-0000B22C0000}"/>
    <cellStyle name="Heading 4 10 2 3" xfId="26067" xr:uid="{00000000-0005-0000-0000-0000B32C0000}"/>
    <cellStyle name="Heading 4 10 3" xfId="26068" xr:uid="{00000000-0005-0000-0000-0000B42C0000}"/>
    <cellStyle name="Heading 4 10 4" xfId="26069" xr:uid="{00000000-0005-0000-0000-0000B52C0000}"/>
    <cellStyle name="Heading 4 10 5" xfId="26070" xr:uid="{00000000-0005-0000-0000-0000B62C0000}"/>
    <cellStyle name="Heading 4 10 6" xfId="26064" xr:uid="{00000000-0005-0000-0000-0000B72C0000}"/>
    <cellStyle name="Heading 4 11" xfId="26071" xr:uid="{00000000-0005-0000-0000-0000B82C0000}"/>
    <cellStyle name="Heading 4 11 2" xfId="26072" xr:uid="{00000000-0005-0000-0000-0000B92C0000}"/>
    <cellStyle name="Heading 4 11 3" xfId="26073" xr:uid="{00000000-0005-0000-0000-0000BA2C0000}"/>
    <cellStyle name="Heading 4 12" xfId="26074" xr:uid="{00000000-0005-0000-0000-0000BB2C0000}"/>
    <cellStyle name="Heading 4 13" xfId="26075" xr:uid="{00000000-0005-0000-0000-0000BC2C0000}"/>
    <cellStyle name="Heading 4 14" xfId="26076" xr:uid="{00000000-0005-0000-0000-0000BD2C0000}"/>
    <cellStyle name="Heading 4 15" xfId="38823" xr:uid="{00000000-0005-0000-0000-0000BE2C0000}"/>
    <cellStyle name="Heading 4 2" xfId="3320" xr:uid="{00000000-0005-0000-0000-0000BF2C0000}"/>
    <cellStyle name="Heading 4 2 2" xfId="3321" xr:uid="{00000000-0005-0000-0000-0000C02C0000}"/>
    <cellStyle name="Heading 4 2 2 2" xfId="26079" xr:uid="{00000000-0005-0000-0000-0000C12C0000}"/>
    <cellStyle name="Heading 4 2 2 2 2" xfId="39527" xr:uid="{00000000-0005-0000-0000-0000C22C0000}"/>
    <cellStyle name="Heading 4 2 2 3" xfId="26080" xr:uid="{00000000-0005-0000-0000-0000C32C0000}"/>
    <cellStyle name="Heading 4 2 2 3 2" xfId="39528" xr:uid="{00000000-0005-0000-0000-0000C42C0000}"/>
    <cellStyle name="Heading 4 2 2 4" xfId="26078" xr:uid="{00000000-0005-0000-0000-0000C52C0000}"/>
    <cellStyle name="Heading 4 2 2 5" xfId="39526" xr:uid="{00000000-0005-0000-0000-0000C62C0000}"/>
    <cellStyle name="Heading 4 2 3" xfId="3322" xr:uid="{00000000-0005-0000-0000-0000C72C0000}"/>
    <cellStyle name="Heading 4 2 3 2" xfId="26082" xr:uid="{00000000-0005-0000-0000-0000C82C0000}"/>
    <cellStyle name="Heading 4 2 3 3" xfId="26083" xr:uid="{00000000-0005-0000-0000-0000C92C0000}"/>
    <cellStyle name="Heading 4 2 3 4" xfId="26081" xr:uid="{00000000-0005-0000-0000-0000CA2C0000}"/>
    <cellStyle name="Heading 4 2 3 5" xfId="39529" xr:uid="{00000000-0005-0000-0000-0000CB2C0000}"/>
    <cellStyle name="Heading 4 2 4" xfId="26084" xr:uid="{00000000-0005-0000-0000-0000CC2C0000}"/>
    <cellStyle name="Heading 4 2 4 2" xfId="26085" xr:uid="{00000000-0005-0000-0000-0000CD2C0000}"/>
    <cellStyle name="Heading 4 2 4 3" xfId="26086" xr:uid="{00000000-0005-0000-0000-0000CE2C0000}"/>
    <cellStyle name="Heading 4 2 4 4" xfId="39530" xr:uid="{00000000-0005-0000-0000-0000CF2C0000}"/>
    <cellStyle name="Heading 4 2 5" xfId="26087" xr:uid="{00000000-0005-0000-0000-0000D02C0000}"/>
    <cellStyle name="Heading 4 2 5 2" xfId="39531" xr:uid="{00000000-0005-0000-0000-0000D12C0000}"/>
    <cellStyle name="Heading 4 2 6" xfId="26088" xr:uid="{00000000-0005-0000-0000-0000D22C0000}"/>
    <cellStyle name="Heading 4 2 7" xfId="26089" xr:uid="{00000000-0005-0000-0000-0000D32C0000}"/>
    <cellStyle name="Heading 4 2 8" xfId="26090" xr:uid="{00000000-0005-0000-0000-0000D42C0000}"/>
    <cellStyle name="Heading 4 2 9" xfId="26077" xr:uid="{00000000-0005-0000-0000-0000D52C0000}"/>
    <cellStyle name="Heading 4 3" xfId="3323" xr:uid="{00000000-0005-0000-0000-0000D62C0000}"/>
    <cellStyle name="Heading 4 3 2" xfId="18792" xr:uid="{00000000-0005-0000-0000-0000D72C0000}"/>
    <cellStyle name="Heading 4 3 2 2" xfId="26093" xr:uid="{00000000-0005-0000-0000-0000D82C0000}"/>
    <cellStyle name="Heading 4 3 2 3" xfId="26094" xr:uid="{00000000-0005-0000-0000-0000D92C0000}"/>
    <cellStyle name="Heading 4 3 2 4" xfId="26092" xr:uid="{00000000-0005-0000-0000-0000DA2C0000}"/>
    <cellStyle name="Heading 4 3 3" xfId="26095" xr:uid="{00000000-0005-0000-0000-0000DB2C0000}"/>
    <cellStyle name="Heading 4 3 4" xfId="26096" xr:uid="{00000000-0005-0000-0000-0000DC2C0000}"/>
    <cellStyle name="Heading 4 3 5" xfId="26097" xr:uid="{00000000-0005-0000-0000-0000DD2C0000}"/>
    <cellStyle name="Heading 4 3 6" xfId="26098" xr:uid="{00000000-0005-0000-0000-0000DE2C0000}"/>
    <cellStyle name="Heading 4 3 7" xfId="26091" xr:uid="{00000000-0005-0000-0000-0000DF2C0000}"/>
    <cellStyle name="Heading 4 4" xfId="3324" xr:uid="{00000000-0005-0000-0000-0000E02C0000}"/>
    <cellStyle name="Heading 4 4 2" xfId="18793" xr:uid="{00000000-0005-0000-0000-0000E12C0000}"/>
    <cellStyle name="Heading 4 4 2 2" xfId="26101" xr:uid="{00000000-0005-0000-0000-0000E22C0000}"/>
    <cellStyle name="Heading 4 4 2 3" xfId="26102" xr:uid="{00000000-0005-0000-0000-0000E32C0000}"/>
    <cellStyle name="Heading 4 4 2 4" xfId="26100" xr:uid="{00000000-0005-0000-0000-0000E42C0000}"/>
    <cellStyle name="Heading 4 4 3" xfId="26103" xr:uid="{00000000-0005-0000-0000-0000E52C0000}"/>
    <cellStyle name="Heading 4 4 4" xfId="26104" xr:uid="{00000000-0005-0000-0000-0000E62C0000}"/>
    <cellStyle name="Heading 4 4 5" xfId="26105" xr:uid="{00000000-0005-0000-0000-0000E72C0000}"/>
    <cellStyle name="Heading 4 4 6" xfId="26099" xr:uid="{00000000-0005-0000-0000-0000E82C0000}"/>
    <cellStyle name="Heading 4 5" xfId="3325" xr:uid="{00000000-0005-0000-0000-0000E92C0000}"/>
    <cellStyle name="Heading 4 5 2" xfId="3326" xr:uid="{00000000-0005-0000-0000-0000EA2C0000}"/>
    <cellStyle name="Heading 4 5 2 2" xfId="26108" xr:uid="{00000000-0005-0000-0000-0000EB2C0000}"/>
    <cellStyle name="Heading 4 5 2 3" xfId="26109" xr:uid="{00000000-0005-0000-0000-0000EC2C0000}"/>
    <cellStyle name="Heading 4 5 2 4" xfId="26107" xr:uid="{00000000-0005-0000-0000-0000ED2C0000}"/>
    <cellStyle name="Heading 4 5 3" xfId="18794" xr:uid="{00000000-0005-0000-0000-0000EE2C0000}"/>
    <cellStyle name="Heading 4 5 3 2" xfId="26110" xr:uid="{00000000-0005-0000-0000-0000EF2C0000}"/>
    <cellStyle name="Heading 4 5 4" xfId="26111" xr:uid="{00000000-0005-0000-0000-0000F02C0000}"/>
    <cellStyle name="Heading 4 5 5" xfId="26112" xr:uid="{00000000-0005-0000-0000-0000F12C0000}"/>
    <cellStyle name="Heading 4 5 6" xfId="26106" xr:uid="{00000000-0005-0000-0000-0000F22C0000}"/>
    <cellStyle name="Heading 4 6" xfId="3327" xr:uid="{00000000-0005-0000-0000-0000F32C0000}"/>
    <cellStyle name="Heading 4 6 2" xfId="26114" xr:uid="{00000000-0005-0000-0000-0000F42C0000}"/>
    <cellStyle name="Heading 4 6 2 2" xfId="26115" xr:uid="{00000000-0005-0000-0000-0000F52C0000}"/>
    <cellStyle name="Heading 4 6 2 3" xfId="26116" xr:uid="{00000000-0005-0000-0000-0000F62C0000}"/>
    <cellStyle name="Heading 4 6 3" xfId="26117" xr:uid="{00000000-0005-0000-0000-0000F72C0000}"/>
    <cellStyle name="Heading 4 6 4" xfId="26118" xr:uid="{00000000-0005-0000-0000-0000F82C0000}"/>
    <cellStyle name="Heading 4 6 5" xfId="26119" xr:uid="{00000000-0005-0000-0000-0000F92C0000}"/>
    <cellStyle name="Heading 4 6 6" xfId="26113" xr:uid="{00000000-0005-0000-0000-0000FA2C0000}"/>
    <cellStyle name="Heading 4 7" xfId="18795" xr:uid="{00000000-0005-0000-0000-0000FB2C0000}"/>
    <cellStyle name="Heading 4 7 2" xfId="26121" xr:uid="{00000000-0005-0000-0000-0000FC2C0000}"/>
    <cellStyle name="Heading 4 7 2 2" xfId="26122" xr:uid="{00000000-0005-0000-0000-0000FD2C0000}"/>
    <cellStyle name="Heading 4 7 2 3" xfId="26123" xr:uid="{00000000-0005-0000-0000-0000FE2C0000}"/>
    <cellStyle name="Heading 4 7 3" xfId="26124" xr:uid="{00000000-0005-0000-0000-0000FF2C0000}"/>
    <cellStyle name="Heading 4 7 4" xfId="26125" xr:uid="{00000000-0005-0000-0000-0000002D0000}"/>
    <cellStyle name="Heading 4 7 5" xfId="26126" xr:uid="{00000000-0005-0000-0000-0000012D0000}"/>
    <cellStyle name="Heading 4 7 6" xfId="26120" xr:uid="{00000000-0005-0000-0000-0000022D0000}"/>
    <cellStyle name="Heading 4 8" xfId="18796" xr:uid="{00000000-0005-0000-0000-0000032D0000}"/>
    <cellStyle name="Heading 4 8 2" xfId="26128" xr:uid="{00000000-0005-0000-0000-0000042D0000}"/>
    <cellStyle name="Heading 4 8 2 2" xfId="26129" xr:uid="{00000000-0005-0000-0000-0000052D0000}"/>
    <cellStyle name="Heading 4 8 2 3" xfId="26130" xr:uid="{00000000-0005-0000-0000-0000062D0000}"/>
    <cellStyle name="Heading 4 8 3" xfId="26131" xr:uid="{00000000-0005-0000-0000-0000072D0000}"/>
    <cellStyle name="Heading 4 8 4" xfId="26132" xr:uid="{00000000-0005-0000-0000-0000082D0000}"/>
    <cellStyle name="Heading 4 8 5" xfId="26133" xr:uid="{00000000-0005-0000-0000-0000092D0000}"/>
    <cellStyle name="Heading 4 8 6" xfId="26127" xr:uid="{00000000-0005-0000-0000-00000A2D0000}"/>
    <cellStyle name="Heading 4 9" xfId="18797" xr:uid="{00000000-0005-0000-0000-00000B2D0000}"/>
    <cellStyle name="Heading 4 9 2" xfId="26135" xr:uid="{00000000-0005-0000-0000-00000C2D0000}"/>
    <cellStyle name="Heading 4 9 2 2" xfId="26136" xr:uid="{00000000-0005-0000-0000-00000D2D0000}"/>
    <cellStyle name="Heading 4 9 2 3" xfId="26137" xr:uid="{00000000-0005-0000-0000-00000E2D0000}"/>
    <cellStyle name="Heading 4 9 3" xfId="26138" xr:uid="{00000000-0005-0000-0000-00000F2D0000}"/>
    <cellStyle name="Heading 4 9 4" xfId="26139" xr:uid="{00000000-0005-0000-0000-0000102D0000}"/>
    <cellStyle name="Heading 4 9 5" xfId="26140" xr:uid="{00000000-0005-0000-0000-0000112D0000}"/>
    <cellStyle name="Heading 4 9 6" xfId="26134" xr:uid="{00000000-0005-0000-0000-0000122D0000}"/>
    <cellStyle name="Heading1" xfId="3328" xr:uid="{00000000-0005-0000-0000-0000132D0000}"/>
    <cellStyle name="Heading1 2" xfId="26141" xr:uid="{00000000-0005-0000-0000-0000142D0000}"/>
    <cellStyle name="Heading1 2 2" xfId="39532" xr:uid="{00000000-0005-0000-0000-0000152D0000}"/>
    <cellStyle name="Heading1 3" xfId="39533" xr:uid="{00000000-0005-0000-0000-0000162D0000}"/>
    <cellStyle name="Heading2" xfId="3329" xr:uid="{00000000-0005-0000-0000-0000172D0000}"/>
    <cellStyle name="Heading2 2" xfId="26142" xr:uid="{00000000-0005-0000-0000-0000182D0000}"/>
    <cellStyle name="Heading2 2 2" xfId="39534" xr:uid="{00000000-0005-0000-0000-0000192D0000}"/>
    <cellStyle name="Heading2 3" xfId="39535" xr:uid="{00000000-0005-0000-0000-00001A2D0000}"/>
    <cellStyle name="HEADINGS" xfId="3330" xr:uid="{00000000-0005-0000-0000-00001B2D0000}"/>
    <cellStyle name="HEADINGS 2" xfId="26143" xr:uid="{00000000-0005-0000-0000-00001C2D0000}"/>
    <cellStyle name="Hidden" xfId="18798" xr:uid="{00000000-0005-0000-0000-00001D2D0000}"/>
    <cellStyle name="Hidden 2" xfId="26145" xr:uid="{00000000-0005-0000-0000-00001E2D0000}"/>
    <cellStyle name="Hidden 3" xfId="26144" xr:uid="{00000000-0005-0000-0000-00001F2D0000}"/>
    <cellStyle name="Hidden_Updated_FERC_Mapping_File_NEP_June_2011_v2" xfId="26146" xr:uid="{00000000-0005-0000-0000-0000202D0000}"/>
    <cellStyle name="HIGHLIGHT" xfId="3331" xr:uid="{00000000-0005-0000-0000-0000212D0000}"/>
    <cellStyle name="HIGHLIGHT 2" xfId="26147" xr:uid="{00000000-0005-0000-0000-0000222D0000}"/>
    <cellStyle name="HIGHLIGHT 2 2" xfId="39536" xr:uid="{00000000-0005-0000-0000-0000232D0000}"/>
    <cellStyle name="HIGHLIGHT 3" xfId="39537" xr:uid="{00000000-0005-0000-0000-0000242D0000}"/>
    <cellStyle name="Hyperlink 2" xfId="3332" xr:uid="{00000000-0005-0000-0000-0000252D0000}"/>
    <cellStyle name="Hyperlink 2 2" xfId="26149" xr:uid="{00000000-0005-0000-0000-0000262D0000}"/>
    <cellStyle name="Hyperlink 2 3" xfId="26150" xr:uid="{00000000-0005-0000-0000-0000272D0000}"/>
    <cellStyle name="Hyperlink 2 4" xfId="26148" xr:uid="{00000000-0005-0000-0000-0000282D0000}"/>
    <cellStyle name="Hyperlink 3" xfId="26151" xr:uid="{00000000-0005-0000-0000-0000292D0000}"/>
    <cellStyle name="Hyperlink 3 2" xfId="39539" xr:uid="{00000000-0005-0000-0000-00002A2D0000}"/>
    <cellStyle name="Hyperlink 3 3" xfId="39540" xr:uid="{00000000-0005-0000-0000-00002B2D0000}"/>
    <cellStyle name="Hyperlink 3 4" xfId="39538" xr:uid="{00000000-0005-0000-0000-00002C2D0000}"/>
    <cellStyle name="Hyperlink 4" xfId="26152" xr:uid="{00000000-0005-0000-0000-00002D2D0000}"/>
    <cellStyle name="Hyperlink 4 2" xfId="39542" xr:uid="{00000000-0005-0000-0000-00002E2D0000}"/>
    <cellStyle name="Hyperlink 4 3" xfId="39543" xr:uid="{00000000-0005-0000-0000-00002F2D0000}"/>
    <cellStyle name="Hyperlink 4 4" xfId="39541" xr:uid="{00000000-0005-0000-0000-0000302D0000}"/>
    <cellStyle name="Hyperlink 5" xfId="26153" xr:uid="{00000000-0005-0000-0000-0000312D0000}"/>
    <cellStyle name="Incomplete" xfId="3333" xr:uid="{00000000-0005-0000-0000-0000322D0000}"/>
    <cellStyle name="Incomplete 2" xfId="26154" xr:uid="{00000000-0005-0000-0000-0000332D0000}"/>
    <cellStyle name="Incomplete 2 2" xfId="39544" xr:uid="{00000000-0005-0000-0000-0000342D0000}"/>
    <cellStyle name="Incomplete 3" xfId="39545" xr:uid="{00000000-0005-0000-0000-0000352D0000}"/>
    <cellStyle name="Input" xfId="39013" builtinId="20" customBuiltin="1"/>
    <cellStyle name="Input [yellow]" xfId="3334" xr:uid="{00000000-0005-0000-0000-0000372D0000}"/>
    <cellStyle name="Input [yellow] 2" xfId="3335" xr:uid="{00000000-0005-0000-0000-0000382D0000}"/>
    <cellStyle name="Input [yellow] 2 2" xfId="26157" xr:uid="{00000000-0005-0000-0000-0000392D0000}"/>
    <cellStyle name="Input [yellow] 2 2 2" xfId="26158" xr:uid="{00000000-0005-0000-0000-00003A2D0000}"/>
    <cellStyle name="Input [yellow] 2 2 3" xfId="39546" xr:uid="{00000000-0005-0000-0000-00003B2D0000}"/>
    <cellStyle name="Input [yellow] 2 3" xfId="26159" xr:uid="{00000000-0005-0000-0000-00003C2D0000}"/>
    <cellStyle name="Input [yellow] 2 3 2" xfId="26160" xr:uid="{00000000-0005-0000-0000-00003D2D0000}"/>
    <cellStyle name="Input [yellow] 2 4" xfId="26156" xr:uid="{00000000-0005-0000-0000-00003E2D0000}"/>
    <cellStyle name="Input [yellow] 3" xfId="26161" xr:uid="{00000000-0005-0000-0000-00003F2D0000}"/>
    <cellStyle name="Input [yellow] 3 2" xfId="39548" xr:uid="{00000000-0005-0000-0000-0000402D0000}"/>
    <cellStyle name="Input [yellow] 3 3" xfId="39547" xr:uid="{00000000-0005-0000-0000-0000412D0000}"/>
    <cellStyle name="Input [yellow] 4" xfId="26162" xr:uid="{00000000-0005-0000-0000-0000422D0000}"/>
    <cellStyle name="Input [yellow] 4 2" xfId="26163" xr:uid="{00000000-0005-0000-0000-0000432D0000}"/>
    <cellStyle name="Input [yellow] 4 2 2" xfId="39550" xr:uid="{00000000-0005-0000-0000-0000442D0000}"/>
    <cellStyle name="Input [yellow] 4 3" xfId="39549" xr:uid="{00000000-0005-0000-0000-0000452D0000}"/>
    <cellStyle name="Input [yellow] 5" xfId="26164" xr:uid="{00000000-0005-0000-0000-0000462D0000}"/>
    <cellStyle name="Input [yellow] 5 2" xfId="26165" xr:uid="{00000000-0005-0000-0000-0000472D0000}"/>
    <cellStyle name="Input [yellow] 5 3" xfId="39551" xr:uid="{00000000-0005-0000-0000-0000482D0000}"/>
    <cellStyle name="Input [yellow] 6" xfId="26155" xr:uid="{00000000-0005-0000-0000-0000492D0000}"/>
    <cellStyle name="Input [yellow]_5210NY3101_6037A 18-A Deferral  Carrying Charges NIMO Electric_Adjusted for CORRECT Recoveries_1212jmm" xfId="3336" xr:uid="{00000000-0005-0000-0000-00004A2D0000}"/>
    <cellStyle name="Input 10" xfId="3337" xr:uid="{00000000-0005-0000-0000-00004B2D0000}"/>
    <cellStyle name="Input 10 10" xfId="26167" xr:uid="{00000000-0005-0000-0000-00004C2D0000}"/>
    <cellStyle name="Input 10 10 2" xfId="26168" xr:uid="{00000000-0005-0000-0000-00004D2D0000}"/>
    <cellStyle name="Input 10 11" xfId="26169" xr:uid="{00000000-0005-0000-0000-00004E2D0000}"/>
    <cellStyle name="Input 10 11 2" xfId="26170" xr:uid="{00000000-0005-0000-0000-00004F2D0000}"/>
    <cellStyle name="Input 10 12" xfId="26171" xr:uid="{00000000-0005-0000-0000-0000502D0000}"/>
    <cellStyle name="Input 10 12 2" xfId="26172" xr:uid="{00000000-0005-0000-0000-0000512D0000}"/>
    <cellStyle name="Input 10 13" xfId="26173" xr:uid="{00000000-0005-0000-0000-0000522D0000}"/>
    <cellStyle name="Input 10 13 2" xfId="26174" xr:uid="{00000000-0005-0000-0000-0000532D0000}"/>
    <cellStyle name="Input 10 14" xfId="26175" xr:uid="{00000000-0005-0000-0000-0000542D0000}"/>
    <cellStyle name="Input 10 14 2" xfId="26176" xr:uid="{00000000-0005-0000-0000-0000552D0000}"/>
    <cellStyle name="Input 10 15" xfId="26177" xr:uid="{00000000-0005-0000-0000-0000562D0000}"/>
    <cellStyle name="Input 10 15 2" xfId="26178" xr:uid="{00000000-0005-0000-0000-0000572D0000}"/>
    <cellStyle name="Input 10 16" xfId="26179" xr:uid="{00000000-0005-0000-0000-0000582D0000}"/>
    <cellStyle name="Input 10 16 2" xfId="26180" xr:uid="{00000000-0005-0000-0000-0000592D0000}"/>
    <cellStyle name="Input 10 17" xfId="26181" xr:uid="{00000000-0005-0000-0000-00005A2D0000}"/>
    <cellStyle name="Input 10 17 2" xfId="26182" xr:uid="{00000000-0005-0000-0000-00005B2D0000}"/>
    <cellStyle name="Input 10 18" xfId="26183" xr:uid="{00000000-0005-0000-0000-00005C2D0000}"/>
    <cellStyle name="Input 10 18 2" xfId="26184" xr:uid="{00000000-0005-0000-0000-00005D2D0000}"/>
    <cellStyle name="Input 10 19" xfId="26185" xr:uid="{00000000-0005-0000-0000-00005E2D0000}"/>
    <cellStyle name="Input 10 19 2" xfId="26186" xr:uid="{00000000-0005-0000-0000-00005F2D0000}"/>
    <cellStyle name="Input 10 2" xfId="18799" xr:uid="{00000000-0005-0000-0000-0000602D0000}"/>
    <cellStyle name="Input 10 2 10" xfId="26188" xr:uid="{00000000-0005-0000-0000-0000612D0000}"/>
    <cellStyle name="Input 10 2 10 2" xfId="26189" xr:uid="{00000000-0005-0000-0000-0000622D0000}"/>
    <cellStyle name="Input 10 2 11" xfId="26190" xr:uid="{00000000-0005-0000-0000-0000632D0000}"/>
    <cellStyle name="Input 10 2 11 2" xfId="26191" xr:uid="{00000000-0005-0000-0000-0000642D0000}"/>
    <cellStyle name="Input 10 2 12" xfId="26192" xr:uid="{00000000-0005-0000-0000-0000652D0000}"/>
    <cellStyle name="Input 10 2 12 2" xfId="26193" xr:uid="{00000000-0005-0000-0000-0000662D0000}"/>
    <cellStyle name="Input 10 2 13" xfId="26194" xr:uid="{00000000-0005-0000-0000-0000672D0000}"/>
    <cellStyle name="Input 10 2 13 2" xfId="26195" xr:uid="{00000000-0005-0000-0000-0000682D0000}"/>
    <cellStyle name="Input 10 2 14" xfId="26196" xr:uid="{00000000-0005-0000-0000-0000692D0000}"/>
    <cellStyle name="Input 10 2 14 2" xfId="26197" xr:uid="{00000000-0005-0000-0000-00006A2D0000}"/>
    <cellStyle name="Input 10 2 15" xfId="26198" xr:uid="{00000000-0005-0000-0000-00006B2D0000}"/>
    <cellStyle name="Input 10 2 15 2" xfId="26199" xr:uid="{00000000-0005-0000-0000-00006C2D0000}"/>
    <cellStyle name="Input 10 2 16" xfId="26200" xr:uid="{00000000-0005-0000-0000-00006D2D0000}"/>
    <cellStyle name="Input 10 2 16 2" xfId="26201" xr:uid="{00000000-0005-0000-0000-00006E2D0000}"/>
    <cellStyle name="Input 10 2 17" xfId="26202" xr:uid="{00000000-0005-0000-0000-00006F2D0000}"/>
    <cellStyle name="Input 10 2 17 2" xfId="26203" xr:uid="{00000000-0005-0000-0000-0000702D0000}"/>
    <cellStyle name="Input 10 2 18" xfId="26204" xr:uid="{00000000-0005-0000-0000-0000712D0000}"/>
    <cellStyle name="Input 10 2 19" xfId="26187" xr:uid="{00000000-0005-0000-0000-0000722D0000}"/>
    <cellStyle name="Input 10 2 2" xfId="26205" xr:uid="{00000000-0005-0000-0000-0000732D0000}"/>
    <cellStyle name="Input 10 2 2 10" xfId="26206" xr:uid="{00000000-0005-0000-0000-0000742D0000}"/>
    <cellStyle name="Input 10 2 2 10 2" xfId="26207" xr:uid="{00000000-0005-0000-0000-0000752D0000}"/>
    <cellStyle name="Input 10 2 2 11" xfId="26208" xr:uid="{00000000-0005-0000-0000-0000762D0000}"/>
    <cellStyle name="Input 10 2 2 11 2" xfId="26209" xr:uid="{00000000-0005-0000-0000-0000772D0000}"/>
    <cellStyle name="Input 10 2 2 12" xfId="26210" xr:uid="{00000000-0005-0000-0000-0000782D0000}"/>
    <cellStyle name="Input 10 2 2 12 2" xfId="26211" xr:uid="{00000000-0005-0000-0000-0000792D0000}"/>
    <cellStyle name="Input 10 2 2 13" xfId="26212" xr:uid="{00000000-0005-0000-0000-00007A2D0000}"/>
    <cellStyle name="Input 10 2 2 13 2" xfId="26213" xr:uid="{00000000-0005-0000-0000-00007B2D0000}"/>
    <cellStyle name="Input 10 2 2 14" xfId="26214" xr:uid="{00000000-0005-0000-0000-00007C2D0000}"/>
    <cellStyle name="Input 10 2 2 14 2" xfId="26215" xr:uid="{00000000-0005-0000-0000-00007D2D0000}"/>
    <cellStyle name="Input 10 2 2 15" xfId="26216" xr:uid="{00000000-0005-0000-0000-00007E2D0000}"/>
    <cellStyle name="Input 10 2 2 15 2" xfId="26217" xr:uid="{00000000-0005-0000-0000-00007F2D0000}"/>
    <cellStyle name="Input 10 2 2 16" xfId="26218" xr:uid="{00000000-0005-0000-0000-0000802D0000}"/>
    <cellStyle name="Input 10 2 2 2" xfId="26219" xr:uid="{00000000-0005-0000-0000-0000812D0000}"/>
    <cellStyle name="Input 10 2 2 2 2" xfId="26220" xr:uid="{00000000-0005-0000-0000-0000822D0000}"/>
    <cellStyle name="Input 10 2 2 3" xfId="26221" xr:uid="{00000000-0005-0000-0000-0000832D0000}"/>
    <cellStyle name="Input 10 2 2 3 2" xfId="26222" xr:uid="{00000000-0005-0000-0000-0000842D0000}"/>
    <cellStyle name="Input 10 2 2 4" xfId="26223" xr:uid="{00000000-0005-0000-0000-0000852D0000}"/>
    <cellStyle name="Input 10 2 2 4 2" xfId="26224" xr:uid="{00000000-0005-0000-0000-0000862D0000}"/>
    <cellStyle name="Input 10 2 2 5" xfId="26225" xr:uid="{00000000-0005-0000-0000-0000872D0000}"/>
    <cellStyle name="Input 10 2 2 5 2" xfId="26226" xr:uid="{00000000-0005-0000-0000-0000882D0000}"/>
    <cellStyle name="Input 10 2 2 6" xfId="26227" xr:uid="{00000000-0005-0000-0000-0000892D0000}"/>
    <cellStyle name="Input 10 2 2 6 2" xfId="26228" xr:uid="{00000000-0005-0000-0000-00008A2D0000}"/>
    <cellStyle name="Input 10 2 2 7" xfId="26229" xr:uid="{00000000-0005-0000-0000-00008B2D0000}"/>
    <cellStyle name="Input 10 2 2 7 2" xfId="26230" xr:uid="{00000000-0005-0000-0000-00008C2D0000}"/>
    <cellStyle name="Input 10 2 2 8" xfId="26231" xr:uid="{00000000-0005-0000-0000-00008D2D0000}"/>
    <cellStyle name="Input 10 2 2 8 2" xfId="26232" xr:uid="{00000000-0005-0000-0000-00008E2D0000}"/>
    <cellStyle name="Input 10 2 2 9" xfId="26233" xr:uid="{00000000-0005-0000-0000-00008F2D0000}"/>
    <cellStyle name="Input 10 2 2 9 2" xfId="26234" xr:uid="{00000000-0005-0000-0000-0000902D0000}"/>
    <cellStyle name="Input 10 2 3" xfId="26235" xr:uid="{00000000-0005-0000-0000-0000912D0000}"/>
    <cellStyle name="Input 10 2 3 2" xfId="26236" xr:uid="{00000000-0005-0000-0000-0000922D0000}"/>
    <cellStyle name="Input 10 2 4" xfId="26237" xr:uid="{00000000-0005-0000-0000-0000932D0000}"/>
    <cellStyle name="Input 10 2 4 2" xfId="26238" xr:uid="{00000000-0005-0000-0000-0000942D0000}"/>
    <cellStyle name="Input 10 2 5" xfId="26239" xr:uid="{00000000-0005-0000-0000-0000952D0000}"/>
    <cellStyle name="Input 10 2 5 2" xfId="26240" xr:uid="{00000000-0005-0000-0000-0000962D0000}"/>
    <cellStyle name="Input 10 2 6" xfId="26241" xr:uid="{00000000-0005-0000-0000-0000972D0000}"/>
    <cellStyle name="Input 10 2 6 2" xfId="26242" xr:uid="{00000000-0005-0000-0000-0000982D0000}"/>
    <cellStyle name="Input 10 2 7" xfId="26243" xr:uid="{00000000-0005-0000-0000-0000992D0000}"/>
    <cellStyle name="Input 10 2 7 2" xfId="26244" xr:uid="{00000000-0005-0000-0000-00009A2D0000}"/>
    <cellStyle name="Input 10 2 8" xfId="26245" xr:uid="{00000000-0005-0000-0000-00009B2D0000}"/>
    <cellStyle name="Input 10 2 8 2" xfId="26246" xr:uid="{00000000-0005-0000-0000-00009C2D0000}"/>
    <cellStyle name="Input 10 2 9" xfId="26247" xr:uid="{00000000-0005-0000-0000-00009D2D0000}"/>
    <cellStyle name="Input 10 2 9 2" xfId="26248" xr:uid="{00000000-0005-0000-0000-00009E2D0000}"/>
    <cellStyle name="Input 10 20" xfId="26249" xr:uid="{00000000-0005-0000-0000-00009F2D0000}"/>
    <cellStyle name="Input 10 20 2" xfId="26250" xr:uid="{00000000-0005-0000-0000-0000A02D0000}"/>
    <cellStyle name="Input 10 21" xfId="26251" xr:uid="{00000000-0005-0000-0000-0000A12D0000}"/>
    <cellStyle name="Input 10 22" xfId="26166" xr:uid="{00000000-0005-0000-0000-0000A22D0000}"/>
    <cellStyle name="Input 10 3" xfId="19581" xr:uid="{00000000-0005-0000-0000-0000A32D0000}"/>
    <cellStyle name="Input 10 3 10" xfId="26253" xr:uid="{00000000-0005-0000-0000-0000A42D0000}"/>
    <cellStyle name="Input 10 3 10 2" xfId="26254" xr:uid="{00000000-0005-0000-0000-0000A52D0000}"/>
    <cellStyle name="Input 10 3 11" xfId="26255" xr:uid="{00000000-0005-0000-0000-0000A62D0000}"/>
    <cellStyle name="Input 10 3 11 2" xfId="26256" xr:uid="{00000000-0005-0000-0000-0000A72D0000}"/>
    <cellStyle name="Input 10 3 12" xfId="26257" xr:uid="{00000000-0005-0000-0000-0000A82D0000}"/>
    <cellStyle name="Input 10 3 12 2" xfId="26258" xr:uid="{00000000-0005-0000-0000-0000A92D0000}"/>
    <cellStyle name="Input 10 3 13" xfId="26259" xr:uid="{00000000-0005-0000-0000-0000AA2D0000}"/>
    <cellStyle name="Input 10 3 13 2" xfId="26260" xr:uid="{00000000-0005-0000-0000-0000AB2D0000}"/>
    <cellStyle name="Input 10 3 14" xfId="26261" xr:uid="{00000000-0005-0000-0000-0000AC2D0000}"/>
    <cellStyle name="Input 10 3 14 2" xfId="26262" xr:uid="{00000000-0005-0000-0000-0000AD2D0000}"/>
    <cellStyle name="Input 10 3 15" xfId="26263" xr:uid="{00000000-0005-0000-0000-0000AE2D0000}"/>
    <cellStyle name="Input 10 3 15 2" xfId="26264" xr:uid="{00000000-0005-0000-0000-0000AF2D0000}"/>
    <cellStyle name="Input 10 3 16" xfId="26265" xr:uid="{00000000-0005-0000-0000-0000B02D0000}"/>
    <cellStyle name="Input 10 3 17" xfId="26252" xr:uid="{00000000-0005-0000-0000-0000B12D0000}"/>
    <cellStyle name="Input 10 3 2" xfId="26266" xr:uid="{00000000-0005-0000-0000-0000B22D0000}"/>
    <cellStyle name="Input 10 3 2 2" xfId="26267" xr:uid="{00000000-0005-0000-0000-0000B32D0000}"/>
    <cellStyle name="Input 10 3 3" xfId="26268" xr:uid="{00000000-0005-0000-0000-0000B42D0000}"/>
    <cellStyle name="Input 10 3 3 2" xfId="26269" xr:uid="{00000000-0005-0000-0000-0000B52D0000}"/>
    <cellStyle name="Input 10 3 4" xfId="26270" xr:uid="{00000000-0005-0000-0000-0000B62D0000}"/>
    <cellStyle name="Input 10 3 4 2" xfId="26271" xr:uid="{00000000-0005-0000-0000-0000B72D0000}"/>
    <cellStyle name="Input 10 3 5" xfId="26272" xr:uid="{00000000-0005-0000-0000-0000B82D0000}"/>
    <cellStyle name="Input 10 3 5 2" xfId="26273" xr:uid="{00000000-0005-0000-0000-0000B92D0000}"/>
    <cellStyle name="Input 10 3 6" xfId="26274" xr:uid="{00000000-0005-0000-0000-0000BA2D0000}"/>
    <cellStyle name="Input 10 3 6 2" xfId="26275" xr:uid="{00000000-0005-0000-0000-0000BB2D0000}"/>
    <cellStyle name="Input 10 3 7" xfId="26276" xr:uid="{00000000-0005-0000-0000-0000BC2D0000}"/>
    <cellStyle name="Input 10 3 7 2" xfId="26277" xr:uid="{00000000-0005-0000-0000-0000BD2D0000}"/>
    <cellStyle name="Input 10 3 8" xfId="26278" xr:uid="{00000000-0005-0000-0000-0000BE2D0000}"/>
    <cellStyle name="Input 10 3 8 2" xfId="26279" xr:uid="{00000000-0005-0000-0000-0000BF2D0000}"/>
    <cellStyle name="Input 10 3 9" xfId="26280" xr:uid="{00000000-0005-0000-0000-0000C02D0000}"/>
    <cellStyle name="Input 10 3 9 2" xfId="26281" xr:uid="{00000000-0005-0000-0000-0000C12D0000}"/>
    <cellStyle name="Input 10 4" xfId="19609" xr:uid="{00000000-0005-0000-0000-0000C22D0000}"/>
    <cellStyle name="Input 10 4 2" xfId="26283" xr:uid="{00000000-0005-0000-0000-0000C32D0000}"/>
    <cellStyle name="Input 10 4 3" xfId="26282" xr:uid="{00000000-0005-0000-0000-0000C42D0000}"/>
    <cellStyle name="Input 10 5" xfId="26284" xr:uid="{00000000-0005-0000-0000-0000C52D0000}"/>
    <cellStyle name="Input 10 5 2" xfId="26285" xr:uid="{00000000-0005-0000-0000-0000C62D0000}"/>
    <cellStyle name="Input 10 6" xfId="26286" xr:uid="{00000000-0005-0000-0000-0000C72D0000}"/>
    <cellStyle name="Input 10 6 2" xfId="26287" xr:uid="{00000000-0005-0000-0000-0000C82D0000}"/>
    <cellStyle name="Input 10 7" xfId="26288" xr:uid="{00000000-0005-0000-0000-0000C92D0000}"/>
    <cellStyle name="Input 10 7 2" xfId="26289" xr:uid="{00000000-0005-0000-0000-0000CA2D0000}"/>
    <cellStyle name="Input 10 8" xfId="26290" xr:uid="{00000000-0005-0000-0000-0000CB2D0000}"/>
    <cellStyle name="Input 10 8 2" xfId="26291" xr:uid="{00000000-0005-0000-0000-0000CC2D0000}"/>
    <cellStyle name="Input 10 9" xfId="26292" xr:uid="{00000000-0005-0000-0000-0000CD2D0000}"/>
    <cellStyle name="Input 10 9 2" xfId="26293" xr:uid="{00000000-0005-0000-0000-0000CE2D0000}"/>
    <cellStyle name="Input 10_Income Statement " xfId="26294" xr:uid="{00000000-0005-0000-0000-0000CF2D0000}"/>
    <cellStyle name="Input 11" xfId="3338" xr:uid="{00000000-0005-0000-0000-0000D02D0000}"/>
    <cellStyle name="Input 11 10" xfId="26296" xr:uid="{00000000-0005-0000-0000-0000D12D0000}"/>
    <cellStyle name="Input 11 10 2" xfId="26297" xr:uid="{00000000-0005-0000-0000-0000D22D0000}"/>
    <cellStyle name="Input 11 11" xfId="26298" xr:uid="{00000000-0005-0000-0000-0000D32D0000}"/>
    <cellStyle name="Input 11 11 2" xfId="26299" xr:uid="{00000000-0005-0000-0000-0000D42D0000}"/>
    <cellStyle name="Input 11 12" xfId="26300" xr:uid="{00000000-0005-0000-0000-0000D52D0000}"/>
    <cellStyle name="Input 11 12 2" xfId="26301" xr:uid="{00000000-0005-0000-0000-0000D62D0000}"/>
    <cellStyle name="Input 11 13" xfId="26302" xr:uid="{00000000-0005-0000-0000-0000D72D0000}"/>
    <cellStyle name="Input 11 13 2" xfId="26303" xr:uid="{00000000-0005-0000-0000-0000D82D0000}"/>
    <cellStyle name="Input 11 14" xfId="26304" xr:uid="{00000000-0005-0000-0000-0000D92D0000}"/>
    <cellStyle name="Input 11 14 2" xfId="26305" xr:uid="{00000000-0005-0000-0000-0000DA2D0000}"/>
    <cellStyle name="Input 11 15" xfId="26306" xr:uid="{00000000-0005-0000-0000-0000DB2D0000}"/>
    <cellStyle name="Input 11 15 2" xfId="26307" xr:uid="{00000000-0005-0000-0000-0000DC2D0000}"/>
    <cellStyle name="Input 11 16" xfId="26308" xr:uid="{00000000-0005-0000-0000-0000DD2D0000}"/>
    <cellStyle name="Input 11 16 2" xfId="26309" xr:uid="{00000000-0005-0000-0000-0000DE2D0000}"/>
    <cellStyle name="Input 11 17" xfId="26310" xr:uid="{00000000-0005-0000-0000-0000DF2D0000}"/>
    <cellStyle name="Input 11 17 2" xfId="26311" xr:uid="{00000000-0005-0000-0000-0000E02D0000}"/>
    <cellStyle name="Input 11 18" xfId="26312" xr:uid="{00000000-0005-0000-0000-0000E12D0000}"/>
    <cellStyle name="Input 11 19" xfId="26295" xr:uid="{00000000-0005-0000-0000-0000E22D0000}"/>
    <cellStyle name="Input 11 2" xfId="26313" xr:uid="{00000000-0005-0000-0000-0000E32D0000}"/>
    <cellStyle name="Input 11 2 10" xfId="26314" xr:uid="{00000000-0005-0000-0000-0000E42D0000}"/>
    <cellStyle name="Input 11 2 10 2" xfId="26315" xr:uid="{00000000-0005-0000-0000-0000E52D0000}"/>
    <cellStyle name="Input 11 2 11" xfId="26316" xr:uid="{00000000-0005-0000-0000-0000E62D0000}"/>
    <cellStyle name="Input 11 2 11 2" xfId="26317" xr:uid="{00000000-0005-0000-0000-0000E72D0000}"/>
    <cellStyle name="Input 11 2 12" xfId="26318" xr:uid="{00000000-0005-0000-0000-0000E82D0000}"/>
    <cellStyle name="Input 11 2 12 2" xfId="26319" xr:uid="{00000000-0005-0000-0000-0000E92D0000}"/>
    <cellStyle name="Input 11 2 13" xfId="26320" xr:uid="{00000000-0005-0000-0000-0000EA2D0000}"/>
    <cellStyle name="Input 11 2 13 2" xfId="26321" xr:uid="{00000000-0005-0000-0000-0000EB2D0000}"/>
    <cellStyle name="Input 11 2 14" xfId="26322" xr:uid="{00000000-0005-0000-0000-0000EC2D0000}"/>
    <cellStyle name="Input 11 2 14 2" xfId="26323" xr:uid="{00000000-0005-0000-0000-0000ED2D0000}"/>
    <cellStyle name="Input 11 2 15" xfId="26324" xr:uid="{00000000-0005-0000-0000-0000EE2D0000}"/>
    <cellStyle name="Input 11 2 15 2" xfId="26325" xr:uid="{00000000-0005-0000-0000-0000EF2D0000}"/>
    <cellStyle name="Input 11 2 16" xfId="26326" xr:uid="{00000000-0005-0000-0000-0000F02D0000}"/>
    <cellStyle name="Input 11 2 2" xfId="26327" xr:uid="{00000000-0005-0000-0000-0000F12D0000}"/>
    <cellStyle name="Input 11 2 2 2" xfId="26328" xr:uid="{00000000-0005-0000-0000-0000F22D0000}"/>
    <cellStyle name="Input 11 2 3" xfId="26329" xr:uid="{00000000-0005-0000-0000-0000F32D0000}"/>
    <cellStyle name="Input 11 2 3 2" xfId="26330" xr:uid="{00000000-0005-0000-0000-0000F42D0000}"/>
    <cellStyle name="Input 11 2 4" xfId="26331" xr:uid="{00000000-0005-0000-0000-0000F52D0000}"/>
    <cellStyle name="Input 11 2 4 2" xfId="26332" xr:uid="{00000000-0005-0000-0000-0000F62D0000}"/>
    <cellStyle name="Input 11 2 5" xfId="26333" xr:uid="{00000000-0005-0000-0000-0000F72D0000}"/>
    <cellStyle name="Input 11 2 5 2" xfId="26334" xr:uid="{00000000-0005-0000-0000-0000F82D0000}"/>
    <cellStyle name="Input 11 2 6" xfId="26335" xr:uid="{00000000-0005-0000-0000-0000F92D0000}"/>
    <cellStyle name="Input 11 2 6 2" xfId="26336" xr:uid="{00000000-0005-0000-0000-0000FA2D0000}"/>
    <cellStyle name="Input 11 2 7" xfId="26337" xr:uid="{00000000-0005-0000-0000-0000FB2D0000}"/>
    <cellStyle name="Input 11 2 7 2" xfId="26338" xr:uid="{00000000-0005-0000-0000-0000FC2D0000}"/>
    <cellStyle name="Input 11 2 8" xfId="26339" xr:uid="{00000000-0005-0000-0000-0000FD2D0000}"/>
    <cellStyle name="Input 11 2 8 2" xfId="26340" xr:uid="{00000000-0005-0000-0000-0000FE2D0000}"/>
    <cellStyle name="Input 11 2 9" xfId="26341" xr:uid="{00000000-0005-0000-0000-0000FF2D0000}"/>
    <cellStyle name="Input 11 2 9 2" xfId="26342" xr:uid="{00000000-0005-0000-0000-0000002E0000}"/>
    <cellStyle name="Input 11 3" xfId="26343" xr:uid="{00000000-0005-0000-0000-0000012E0000}"/>
    <cellStyle name="Input 11 3 2" xfId="26344" xr:uid="{00000000-0005-0000-0000-0000022E0000}"/>
    <cellStyle name="Input 11 4" xfId="26345" xr:uid="{00000000-0005-0000-0000-0000032E0000}"/>
    <cellStyle name="Input 11 4 2" xfId="26346" xr:uid="{00000000-0005-0000-0000-0000042E0000}"/>
    <cellStyle name="Input 11 5" xfId="26347" xr:uid="{00000000-0005-0000-0000-0000052E0000}"/>
    <cellStyle name="Input 11 5 2" xfId="26348" xr:uid="{00000000-0005-0000-0000-0000062E0000}"/>
    <cellStyle name="Input 11 6" xfId="26349" xr:uid="{00000000-0005-0000-0000-0000072E0000}"/>
    <cellStyle name="Input 11 6 2" xfId="26350" xr:uid="{00000000-0005-0000-0000-0000082E0000}"/>
    <cellStyle name="Input 11 7" xfId="26351" xr:uid="{00000000-0005-0000-0000-0000092E0000}"/>
    <cellStyle name="Input 11 7 2" xfId="26352" xr:uid="{00000000-0005-0000-0000-00000A2E0000}"/>
    <cellStyle name="Input 11 8" xfId="26353" xr:uid="{00000000-0005-0000-0000-00000B2E0000}"/>
    <cellStyle name="Input 11 8 2" xfId="26354" xr:uid="{00000000-0005-0000-0000-00000C2E0000}"/>
    <cellStyle name="Input 11 9" xfId="26355" xr:uid="{00000000-0005-0000-0000-00000D2E0000}"/>
    <cellStyle name="Input 11 9 2" xfId="26356" xr:uid="{00000000-0005-0000-0000-00000E2E0000}"/>
    <cellStyle name="Input 12" xfId="3339" xr:uid="{00000000-0005-0000-0000-00000F2E0000}"/>
    <cellStyle name="Input 12 10" xfId="26358" xr:uid="{00000000-0005-0000-0000-0000102E0000}"/>
    <cellStyle name="Input 12 10 2" xfId="26359" xr:uid="{00000000-0005-0000-0000-0000112E0000}"/>
    <cellStyle name="Input 12 11" xfId="26360" xr:uid="{00000000-0005-0000-0000-0000122E0000}"/>
    <cellStyle name="Input 12 11 2" xfId="26361" xr:uid="{00000000-0005-0000-0000-0000132E0000}"/>
    <cellStyle name="Input 12 12" xfId="26362" xr:uid="{00000000-0005-0000-0000-0000142E0000}"/>
    <cellStyle name="Input 12 12 2" xfId="26363" xr:uid="{00000000-0005-0000-0000-0000152E0000}"/>
    <cellStyle name="Input 12 13" xfId="26364" xr:uid="{00000000-0005-0000-0000-0000162E0000}"/>
    <cellStyle name="Input 12 13 2" xfId="26365" xr:uid="{00000000-0005-0000-0000-0000172E0000}"/>
    <cellStyle name="Input 12 14" xfId="26366" xr:uid="{00000000-0005-0000-0000-0000182E0000}"/>
    <cellStyle name="Input 12 14 2" xfId="26367" xr:uid="{00000000-0005-0000-0000-0000192E0000}"/>
    <cellStyle name="Input 12 15" xfId="26368" xr:uid="{00000000-0005-0000-0000-00001A2E0000}"/>
    <cellStyle name="Input 12 15 2" xfId="26369" xr:uid="{00000000-0005-0000-0000-00001B2E0000}"/>
    <cellStyle name="Input 12 16" xfId="26370" xr:uid="{00000000-0005-0000-0000-00001C2E0000}"/>
    <cellStyle name="Input 12 16 2" xfId="26371" xr:uid="{00000000-0005-0000-0000-00001D2E0000}"/>
    <cellStyle name="Input 12 17" xfId="26372" xr:uid="{00000000-0005-0000-0000-00001E2E0000}"/>
    <cellStyle name="Input 12 17 2" xfId="26373" xr:uid="{00000000-0005-0000-0000-00001F2E0000}"/>
    <cellStyle name="Input 12 18" xfId="26374" xr:uid="{00000000-0005-0000-0000-0000202E0000}"/>
    <cellStyle name="Input 12 19" xfId="26357" xr:uid="{00000000-0005-0000-0000-0000212E0000}"/>
    <cellStyle name="Input 12 2" xfId="26375" xr:uid="{00000000-0005-0000-0000-0000222E0000}"/>
    <cellStyle name="Input 12 2 10" xfId="26376" xr:uid="{00000000-0005-0000-0000-0000232E0000}"/>
    <cellStyle name="Input 12 2 10 2" xfId="26377" xr:uid="{00000000-0005-0000-0000-0000242E0000}"/>
    <cellStyle name="Input 12 2 11" xfId="26378" xr:uid="{00000000-0005-0000-0000-0000252E0000}"/>
    <cellStyle name="Input 12 2 11 2" xfId="26379" xr:uid="{00000000-0005-0000-0000-0000262E0000}"/>
    <cellStyle name="Input 12 2 12" xfId="26380" xr:uid="{00000000-0005-0000-0000-0000272E0000}"/>
    <cellStyle name="Input 12 2 12 2" xfId="26381" xr:uid="{00000000-0005-0000-0000-0000282E0000}"/>
    <cellStyle name="Input 12 2 13" xfId="26382" xr:uid="{00000000-0005-0000-0000-0000292E0000}"/>
    <cellStyle name="Input 12 2 13 2" xfId="26383" xr:uid="{00000000-0005-0000-0000-00002A2E0000}"/>
    <cellStyle name="Input 12 2 14" xfId="26384" xr:uid="{00000000-0005-0000-0000-00002B2E0000}"/>
    <cellStyle name="Input 12 2 14 2" xfId="26385" xr:uid="{00000000-0005-0000-0000-00002C2E0000}"/>
    <cellStyle name="Input 12 2 15" xfId="26386" xr:uid="{00000000-0005-0000-0000-00002D2E0000}"/>
    <cellStyle name="Input 12 2 15 2" xfId="26387" xr:uid="{00000000-0005-0000-0000-00002E2E0000}"/>
    <cellStyle name="Input 12 2 16" xfId="26388" xr:uid="{00000000-0005-0000-0000-00002F2E0000}"/>
    <cellStyle name="Input 12 2 2" xfId="26389" xr:uid="{00000000-0005-0000-0000-0000302E0000}"/>
    <cellStyle name="Input 12 2 2 2" xfId="26390" xr:uid="{00000000-0005-0000-0000-0000312E0000}"/>
    <cellStyle name="Input 12 2 3" xfId="26391" xr:uid="{00000000-0005-0000-0000-0000322E0000}"/>
    <cellStyle name="Input 12 2 3 2" xfId="26392" xr:uid="{00000000-0005-0000-0000-0000332E0000}"/>
    <cellStyle name="Input 12 2 4" xfId="26393" xr:uid="{00000000-0005-0000-0000-0000342E0000}"/>
    <cellStyle name="Input 12 2 4 2" xfId="26394" xr:uid="{00000000-0005-0000-0000-0000352E0000}"/>
    <cellStyle name="Input 12 2 5" xfId="26395" xr:uid="{00000000-0005-0000-0000-0000362E0000}"/>
    <cellStyle name="Input 12 2 5 2" xfId="26396" xr:uid="{00000000-0005-0000-0000-0000372E0000}"/>
    <cellStyle name="Input 12 2 6" xfId="26397" xr:uid="{00000000-0005-0000-0000-0000382E0000}"/>
    <cellStyle name="Input 12 2 6 2" xfId="26398" xr:uid="{00000000-0005-0000-0000-0000392E0000}"/>
    <cellStyle name="Input 12 2 7" xfId="26399" xr:uid="{00000000-0005-0000-0000-00003A2E0000}"/>
    <cellStyle name="Input 12 2 7 2" xfId="26400" xr:uid="{00000000-0005-0000-0000-00003B2E0000}"/>
    <cellStyle name="Input 12 2 8" xfId="26401" xr:uid="{00000000-0005-0000-0000-00003C2E0000}"/>
    <cellStyle name="Input 12 2 8 2" xfId="26402" xr:uid="{00000000-0005-0000-0000-00003D2E0000}"/>
    <cellStyle name="Input 12 2 9" xfId="26403" xr:uid="{00000000-0005-0000-0000-00003E2E0000}"/>
    <cellStyle name="Input 12 2 9 2" xfId="26404" xr:uid="{00000000-0005-0000-0000-00003F2E0000}"/>
    <cellStyle name="Input 12 3" xfId="26405" xr:uid="{00000000-0005-0000-0000-0000402E0000}"/>
    <cellStyle name="Input 12 3 2" xfId="26406" xr:uid="{00000000-0005-0000-0000-0000412E0000}"/>
    <cellStyle name="Input 12 4" xfId="26407" xr:uid="{00000000-0005-0000-0000-0000422E0000}"/>
    <cellStyle name="Input 12 4 2" xfId="26408" xr:uid="{00000000-0005-0000-0000-0000432E0000}"/>
    <cellStyle name="Input 12 5" xfId="26409" xr:uid="{00000000-0005-0000-0000-0000442E0000}"/>
    <cellStyle name="Input 12 5 2" xfId="26410" xr:uid="{00000000-0005-0000-0000-0000452E0000}"/>
    <cellStyle name="Input 12 6" xfId="26411" xr:uid="{00000000-0005-0000-0000-0000462E0000}"/>
    <cellStyle name="Input 12 6 2" xfId="26412" xr:uid="{00000000-0005-0000-0000-0000472E0000}"/>
    <cellStyle name="Input 12 7" xfId="26413" xr:uid="{00000000-0005-0000-0000-0000482E0000}"/>
    <cellStyle name="Input 12 7 2" xfId="26414" xr:uid="{00000000-0005-0000-0000-0000492E0000}"/>
    <cellStyle name="Input 12 8" xfId="26415" xr:uid="{00000000-0005-0000-0000-00004A2E0000}"/>
    <cellStyle name="Input 12 8 2" xfId="26416" xr:uid="{00000000-0005-0000-0000-00004B2E0000}"/>
    <cellStyle name="Input 12 9" xfId="26417" xr:uid="{00000000-0005-0000-0000-00004C2E0000}"/>
    <cellStyle name="Input 12 9 2" xfId="26418" xr:uid="{00000000-0005-0000-0000-00004D2E0000}"/>
    <cellStyle name="Input 13" xfId="3340" xr:uid="{00000000-0005-0000-0000-00004E2E0000}"/>
    <cellStyle name="Input 13 10" xfId="26420" xr:uid="{00000000-0005-0000-0000-00004F2E0000}"/>
    <cellStyle name="Input 13 10 2" xfId="26421" xr:uid="{00000000-0005-0000-0000-0000502E0000}"/>
    <cellStyle name="Input 13 11" xfId="26422" xr:uid="{00000000-0005-0000-0000-0000512E0000}"/>
    <cellStyle name="Input 13 11 2" xfId="26423" xr:uid="{00000000-0005-0000-0000-0000522E0000}"/>
    <cellStyle name="Input 13 12" xfId="26424" xr:uid="{00000000-0005-0000-0000-0000532E0000}"/>
    <cellStyle name="Input 13 12 2" xfId="26425" xr:uid="{00000000-0005-0000-0000-0000542E0000}"/>
    <cellStyle name="Input 13 13" xfId="26426" xr:uid="{00000000-0005-0000-0000-0000552E0000}"/>
    <cellStyle name="Input 13 13 2" xfId="26427" xr:uid="{00000000-0005-0000-0000-0000562E0000}"/>
    <cellStyle name="Input 13 14" xfId="26428" xr:uid="{00000000-0005-0000-0000-0000572E0000}"/>
    <cellStyle name="Input 13 14 2" xfId="26429" xr:uid="{00000000-0005-0000-0000-0000582E0000}"/>
    <cellStyle name="Input 13 15" xfId="26430" xr:uid="{00000000-0005-0000-0000-0000592E0000}"/>
    <cellStyle name="Input 13 15 2" xfId="26431" xr:uid="{00000000-0005-0000-0000-00005A2E0000}"/>
    <cellStyle name="Input 13 16" xfId="26432" xr:uid="{00000000-0005-0000-0000-00005B2E0000}"/>
    <cellStyle name="Input 13 16 2" xfId="26433" xr:uid="{00000000-0005-0000-0000-00005C2E0000}"/>
    <cellStyle name="Input 13 17" xfId="26434" xr:uid="{00000000-0005-0000-0000-00005D2E0000}"/>
    <cellStyle name="Input 13 17 2" xfId="26435" xr:uid="{00000000-0005-0000-0000-00005E2E0000}"/>
    <cellStyle name="Input 13 18" xfId="26436" xr:uid="{00000000-0005-0000-0000-00005F2E0000}"/>
    <cellStyle name="Input 13 19" xfId="26419" xr:uid="{00000000-0005-0000-0000-0000602E0000}"/>
    <cellStyle name="Input 13 2" xfId="26437" xr:uid="{00000000-0005-0000-0000-0000612E0000}"/>
    <cellStyle name="Input 13 2 10" xfId="26438" xr:uid="{00000000-0005-0000-0000-0000622E0000}"/>
    <cellStyle name="Input 13 2 10 2" xfId="26439" xr:uid="{00000000-0005-0000-0000-0000632E0000}"/>
    <cellStyle name="Input 13 2 11" xfId="26440" xr:uid="{00000000-0005-0000-0000-0000642E0000}"/>
    <cellStyle name="Input 13 2 11 2" xfId="26441" xr:uid="{00000000-0005-0000-0000-0000652E0000}"/>
    <cellStyle name="Input 13 2 12" xfId="26442" xr:uid="{00000000-0005-0000-0000-0000662E0000}"/>
    <cellStyle name="Input 13 2 12 2" xfId="26443" xr:uid="{00000000-0005-0000-0000-0000672E0000}"/>
    <cellStyle name="Input 13 2 13" xfId="26444" xr:uid="{00000000-0005-0000-0000-0000682E0000}"/>
    <cellStyle name="Input 13 2 13 2" xfId="26445" xr:uid="{00000000-0005-0000-0000-0000692E0000}"/>
    <cellStyle name="Input 13 2 14" xfId="26446" xr:uid="{00000000-0005-0000-0000-00006A2E0000}"/>
    <cellStyle name="Input 13 2 14 2" xfId="26447" xr:uid="{00000000-0005-0000-0000-00006B2E0000}"/>
    <cellStyle name="Input 13 2 15" xfId="26448" xr:uid="{00000000-0005-0000-0000-00006C2E0000}"/>
    <cellStyle name="Input 13 2 15 2" xfId="26449" xr:uid="{00000000-0005-0000-0000-00006D2E0000}"/>
    <cellStyle name="Input 13 2 16" xfId="26450" xr:uid="{00000000-0005-0000-0000-00006E2E0000}"/>
    <cellStyle name="Input 13 2 2" xfId="26451" xr:uid="{00000000-0005-0000-0000-00006F2E0000}"/>
    <cellStyle name="Input 13 2 2 2" xfId="26452" xr:uid="{00000000-0005-0000-0000-0000702E0000}"/>
    <cellStyle name="Input 13 2 3" xfId="26453" xr:uid="{00000000-0005-0000-0000-0000712E0000}"/>
    <cellStyle name="Input 13 2 3 2" xfId="26454" xr:uid="{00000000-0005-0000-0000-0000722E0000}"/>
    <cellStyle name="Input 13 2 4" xfId="26455" xr:uid="{00000000-0005-0000-0000-0000732E0000}"/>
    <cellStyle name="Input 13 2 4 2" xfId="26456" xr:uid="{00000000-0005-0000-0000-0000742E0000}"/>
    <cellStyle name="Input 13 2 5" xfId="26457" xr:uid="{00000000-0005-0000-0000-0000752E0000}"/>
    <cellStyle name="Input 13 2 5 2" xfId="26458" xr:uid="{00000000-0005-0000-0000-0000762E0000}"/>
    <cellStyle name="Input 13 2 6" xfId="26459" xr:uid="{00000000-0005-0000-0000-0000772E0000}"/>
    <cellStyle name="Input 13 2 6 2" xfId="26460" xr:uid="{00000000-0005-0000-0000-0000782E0000}"/>
    <cellStyle name="Input 13 2 7" xfId="26461" xr:uid="{00000000-0005-0000-0000-0000792E0000}"/>
    <cellStyle name="Input 13 2 7 2" xfId="26462" xr:uid="{00000000-0005-0000-0000-00007A2E0000}"/>
    <cellStyle name="Input 13 2 8" xfId="26463" xr:uid="{00000000-0005-0000-0000-00007B2E0000}"/>
    <cellStyle name="Input 13 2 8 2" xfId="26464" xr:uid="{00000000-0005-0000-0000-00007C2E0000}"/>
    <cellStyle name="Input 13 2 9" xfId="26465" xr:uid="{00000000-0005-0000-0000-00007D2E0000}"/>
    <cellStyle name="Input 13 2 9 2" xfId="26466" xr:uid="{00000000-0005-0000-0000-00007E2E0000}"/>
    <cellStyle name="Input 13 3" xfId="26467" xr:uid="{00000000-0005-0000-0000-00007F2E0000}"/>
    <cellStyle name="Input 13 3 2" xfId="26468" xr:uid="{00000000-0005-0000-0000-0000802E0000}"/>
    <cellStyle name="Input 13 4" xfId="26469" xr:uid="{00000000-0005-0000-0000-0000812E0000}"/>
    <cellStyle name="Input 13 4 2" xfId="26470" xr:uid="{00000000-0005-0000-0000-0000822E0000}"/>
    <cellStyle name="Input 13 5" xfId="26471" xr:uid="{00000000-0005-0000-0000-0000832E0000}"/>
    <cellStyle name="Input 13 5 2" xfId="26472" xr:uid="{00000000-0005-0000-0000-0000842E0000}"/>
    <cellStyle name="Input 13 6" xfId="26473" xr:uid="{00000000-0005-0000-0000-0000852E0000}"/>
    <cellStyle name="Input 13 6 2" xfId="26474" xr:uid="{00000000-0005-0000-0000-0000862E0000}"/>
    <cellStyle name="Input 13 7" xfId="26475" xr:uid="{00000000-0005-0000-0000-0000872E0000}"/>
    <cellStyle name="Input 13 7 2" xfId="26476" xr:uid="{00000000-0005-0000-0000-0000882E0000}"/>
    <cellStyle name="Input 13 8" xfId="26477" xr:uid="{00000000-0005-0000-0000-0000892E0000}"/>
    <cellStyle name="Input 13 8 2" xfId="26478" xr:uid="{00000000-0005-0000-0000-00008A2E0000}"/>
    <cellStyle name="Input 13 9" xfId="26479" xr:uid="{00000000-0005-0000-0000-00008B2E0000}"/>
    <cellStyle name="Input 13 9 2" xfId="26480" xr:uid="{00000000-0005-0000-0000-00008C2E0000}"/>
    <cellStyle name="Input 14" xfId="3341" xr:uid="{00000000-0005-0000-0000-00008D2E0000}"/>
    <cellStyle name="Input 14 10" xfId="26482" xr:uid="{00000000-0005-0000-0000-00008E2E0000}"/>
    <cellStyle name="Input 14 10 2" xfId="26483" xr:uid="{00000000-0005-0000-0000-00008F2E0000}"/>
    <cellStyle name="Input 14 11" xfId="26484" xr:uid="{00000000-0005-0000-0000-0000902E0000}"/>
    <cellStyle name="Input 14 11 2" xfId="26485" xr:uid="{00000000-0005-0000-0000-0000912E0000}"/>
    <cellStyle name="Input 14 12" xfId="26486" xr:uid="{00000000-0005-0000-0000-0000922E0000}"/>
    <cellStyle name="Input 14 12 2" xfId="26487" xr:uid="{00000000-0005-0000-0000-0000932E0000}"/>
    <cellStyle name="Input 14 13" xfId="26488" xr:uid="{00000000-0005-0000-0000-0000942E0000}"/>
    <cellStyle name="Input 14 13 2" xfId="26489" xr:uid="{00000000-0005-0000-0000-0000952E0000}"/>
    <cellStyle name="Input 14 14" xfId="26490" xr:uid="{00000000-0005-0000-0000-0000962E0000}"/>
    <cellStyle name="Input 14 14 2" xfId="26491" xr:uid="{00000000-0005-0000-0000-0000972E0000}"/>
    <cellStyle name="Input 14 15" xfId="26492" xr:uid="{00000000-0005-0000-0000-0000982E0000}"/>
    <cellStyle name="Input 14 15 2" xfId="26493" xr:uid="{00000000-0005-0000-0000-0000992E0000}"/>
    <cellStyle name="Input 14 16" xfId="26494" xr:uid="{00000000-0005-0000-0000-00009A2E0000}"/>
    <cellStyle name="Input 14 16 2" xfId="26495" xr:uid="{00000000-0005-0000-0000-00009B2E0000}"/>
    <cellStyle name="Input 14 17" xfId="26496" xr:uid="{00000000-0005-0000-0000-00009C2E0000}"/>
    <cellStyle name="Input 14 17 2" xfId="26497" xr:uid="{00000000-0005-0000-0000-00009D2E0000}"/>
    <cellStyle name="Input 14 18" xfId="26498" xr:uid="{00000000-0005-0000-0000-00009E2E0000}"/>
    <cellStyle name="Input 14 19" xfId="26481" xr:uid="{00000000-0005-0000-0000-00009F2E0000}"/>
    <cellStyle name="Input 14 2" xfId="15216" xr:uid="{00000000-0005-0000-0000-0000A02E0000}"/>
    <cellStyle name="Input 14 2 10" xfId="26500" xr:uid="{00000000-0005-0000-0000-0000A12E0000}"/>
    <cellStyle name="Input 14 2 10 2" xfId="26501" xr:uid="{00000000-0005-0000-0000-0000A22E0000}"/>
    <cellStyle name="Input 14 2 11" xfId="26502" xr:uid="{00000000-0005-0000-0000-0000A32E0000}"/>
    <cellStyle name="Input 14 2 11 2" xfId="26503" xr:uid="{00000000-0005-0000-0000-0000A42E0000}"/>
    <cellStyle name="Input 14 2 12" xfId="26504" xr:uid="{00000000-0005-0000-0000-0000A52E0000}"/>
    <cellStyle name="Input 14 2 12 2" xfId="26505" xr:uid="{00000000-0005-0000-0000-0000A62E0000}"/>
    <cellStyle name="Input 14 2 13" xfId="26506" xr:uid="{00000000-0005-0000-0000-0000A72E0000}"/>
    <cellStyle name="Input 14 2 13 2" xfId="26507" xr:uid="{00000000-0005-0000-0000-0000A82E0000}"/>
    <cellStyle name="Input 14 2 14" xfId="26508" xr:uid="{00000000-0005-0000-0000-0000A92E0000}"/>
    <cellStyle name="Input 14 2 14 2" xfId="26509" xr:uid="{00000000-0005-0000-0000-0000AA2E0000}"/>
    <cellStyle name="Input 14 2 15" xfId="26510" xr:uid="{00000000-0005-0000-0000-0000AB2E0000}"/>
    <cellStyle name="Input 14 2 15 2" xfId="26511" xr:uid="{00000000-0005-0000-0000-0000AC2E0000}"/>
    <cellStyle name="Input 14 2 16" xfId="26512" xr:uid="{00000000-0005-0000-0000-0000AD2E0000}"/>
    <cellStyle name="Input 14 2 17" xfId="26499" xr:uid="{00000000-0005-0000-0000-0000AE2E0000}"/>
    <cellStyle name="Input 14 2 2" xfId="26513" xr:uid="{00000000-0005-0000-0000-0000AF2E0000}"/>
    <cellStyle name="Input 14 2 2 2" xfId="26514" xr:uid="{00000000-0005-0000-0000-0000B02E0000}"/>
    <cellStyle name="Input 14 2 3" xfId="26515" xr:uid="{00000000-0005-0000-0000-0000B12E0000}"/>
    <cellStyle name="Input 14 2 3 2" xfId="26516" xr:uid="{00000000-0005-0000-0000-0000B22E0000}"/>
    <cellStyle name="Input 14 2 4" xfId="26517" xr:uid="{00000000-0005-0000-0000-0000B32E0000}"/>
    <cellStyle name="Input 14 2 4 2" xfId="26518" xr:uid="{00000000-0005-0000-0000-0000B42E0000}"/>
    <cellStyle name="Input 14 2 5" xfId="26519" xr:uid="{00000000-0005-0000-0000-0000B52E0000}"/>
    <cellStyle name="Input 14 2 5 2" xfId="26520" xr:uid="{00000000-0005-0000-0000-0000B62E0000}"/>
    <cellStyle name="Input 14 2 6" xfId="26521" xr:uid="{00000000-0005-0000-0000-0000B72E0000}"/>
    <cellStyle name="Input 14 2 6 2" xfId="26522" xr:uid="{00000000-0005-0000-0000-0000B82E0000}"/>
    <cellStyle name="Input 14 2 7" xfId="26523" xr:uid="{00000000-0005-0000-0000-0000B92E0000}"/>
    <cellStyle name="Input 14 2 7 2" xfId="26524" xr:uid="{00000000-0005-0000-0000-0000BA2E0000}"/>
    <cellStyle name="Input 14 2 8" xfId="26525" xr:uid="{00000000-0005-0000-0000-0000BB2E0000}"/>
    <cellStyle name="Input 14 2 8 2" xfId="26526" xr:uid="{00000000-0005-0000-0000-0000BC2E0000}"/>
    <cellStyle name="Input 14 2 9" xfId="26527" xr:uid="{00000000-0005-0000-0000-0000BD2E0000}"/>
    <cellStyle name="Input 14 2 9 2" xfId="26528" xr:uid="{00000000-0005-0000-0000-0000BE2E0000}"/>
    <cellStyle name="Input 14 3" xfId="15275" xr:uid="{00000000-0005-0000-0000-0000BF2E0000}"/>
    <cellStyle name="Input 14 3 2" xfId="26530" xr:uid="{00000000-0005-0000-0000-0000C02E0000}"/>
    <cellStyle name="Input 14 3 3" xfId="26529" xr:uid="{00000000-0005-0000-0000-0000C12E0000}"/>
    <cellStyle name="Input 14 4" xfId="15236" xr:uid="{00000000-0005-0000-0000-0000C22E0000}"/>
    <cellStyle name="Input 14 4 2" xfId="26532" xr:uid="{00000000-0005-0000-0000-0000C32E0000}"/>
    <cellStyle name="Input 14 4 3" xfId="26531" xr:uid="{00000000-0005-0000-0000-0000C42E0000}"/>
    <cellStyle name="Input 14 5" xfId="15295" xr:uid="{00000000-0005-0000-0000-0000C52E0000}"/>
    <cellStyle name="Input 14 5 2" xfId="26534" xr:uid="{00000000-0005-0000-0000-0000C62E0000}"/>
    <cellStyle name="Input 14 5 3" xfId="26533" xr:uid="{00000000-0005-0000-0000-0000C72E0000}"/>
    <cellStyle name="Input 14 6" xfId="26535" xr:uid="{00000000-0005-0000-0000-0000C82E0000}"/>
    <cellStyle name="Input 14 6 2" xfId="26536" xr:uid="{00000000-0005-0000-0000-0000C92E0000}"/>
    <cellStyle name="Input 14 7" xfId="26537" xr:uid="{00000000-0005-0000-0000-0000CA2E0000}"/>
    <cellStyle name="Input 14 7 2" xfId="26538" xr:uid="{00000000-0005-0000-0000-0000CB2E0000}"/>
    <cellStyle name="Input 14 8" xfId="26539" xr:uid="{00000000-0005-0000-0000-0000CC2E0000}"/>
    <cellStyle name="Input 14 8 2" xfId="26540" xr:uid="{00000000-0005-0000-0000-0000CD2E0000}"/>
    <cellStyle name="Input 14 9" xfId="26541" xr:uid="{00000000-0005-0000-0000-0000CE2E0000}"/>
    <cellStyle name="Input 14 9 2" xfId="26542" xr:uid="{00000000-0005-0000-0000-0000CF2E0000}"/>
    <cellStyle name="Input 15" xfId="3342" xr:uid="{00000000-0005-0000-0000-0000D02E0000}"/>
    <cellStyle name="Input 15 10" xfId="26544" xr:uid="{00000000-0005-0000-0000-0000D12E0000}"/>
    <cellStyle name="Input 15 10 2" xfId="26545" xr:uid="{00000000-0005-0000-0000-0000D22E0000}"/>
    <cellStyle name="Input 15 11" xfId="26546" xr:uid="{00000000-0005-0000-0000-0000D32E0000}"/>
    <cellStyle name="Input 15 11 2" xfId="26547" xr:uid="{00000000-0005-0000-0000-0000D42E0000}"/>
    <cellStyle name="Input 15 12" xfId="26548" xr:uid="{00000000-0005-0000-0000-0000D52E0000}"/>
    <cellStyle name="Input 15 12 2" xfId="26549" xr:uid="{00000000-0005-0000-0000-0000D62E0000}"/>
    <cellStyle name="Input 15 13" xfId="26550" xr:uid="{00000000-0005-0000-0000-0000D72E0000}"/>
    <cellStyle name="Input 15 13 2" xfId="26551" xr:uid="{00000000-0005-0000-0000-0000D82E0000}"/>
    <cellStyle name="Input 15 14" xfId="26552" xr:uid="{00000000-0005-0000-0000-0000D92E0000}"/>
    <cellStyle name="Input 15 14 2" xfId="26553" xr:uid="{00000000-0005-0000-0000-0000DA2E0000}"/>
    <cellStyle name="Input 15 15" xfId="26554" xr:uid="{00000000-0005-0000-0000-0000DB2E0000}"/>
    <cellStyle name="Input 15 15 2" xfId="26555" xr:uid="{00000000-0005-0000-0000-0000DC2E0000}"/>
    <cellStyle name="Input 15 16" xfId="26556" xr:uid="{00000000-0005-0000-0000-0000DD2E0000}"/>
    <cellStyle name="Input 15 16 2" xfId="26557" xr:uid="{00000000-0005-0000-0000-0000DE2E0000}"/>
    <cellStyle name="Input 15 17" xfId="26558" xr:uid="{00000000-0005-0000-0000-0000DF2E0000}"/>
    <cellStyle name="Input 15 17 2" xfId="26559" xr:uid="{00000000-0005-0000-0000-0000E02E0000}"/>
    <cellStyle name="Input 15 18" xfId="26560" xr:uid="{00000000-0005-0000-0000-0000E12E0000}"/>
    <cellStyle name="Input 15 19" xfId="26543" xr:uid="{00000000-0005-0000-0000-0000E22E0000}"/>
    <cellStyle name="Input 15 2" xfId="15217" xr:uid="{00000000-0005-0000-0000-0000E32E0000}"/>
    <cellStyle name="Input 15 2 10" xfId="26562" xr:uid="{00000000-0005-0000-0000-0000E42E0000}"/>
    <cellStyle name="Input 15 2 10 2" xfId="26563" xr:uid="{00000000-0005-0000-0000-0000E52E0000}"/>
    <cellStyle name="Input 15 2 11" xfId="26564" xr:uid="{00000000-0005-0000-0000-0000E62E0000}"/>
    <cellStyle name="Input 15 2 11 2" xfId="26565" xr:uid="{00000000-0005-0000-0000-0000E72E0000}"/>
    <cellStyle name="Input 15 2 12" xfId="26566" xr:uid="{00000000-0005-0000-0000-0000E82E0000}"/>
    <cellStyle name="Input 15 2 12 2" xfId="26567" xr:uid="{00000000-0005-0000-0000-0000E92E0000}"/>
    <cellStyle name="Input 15 2 13" xfId="26568" xr:uid="{00000000-0005-0000-0000-0000EA2E0000}"/>
    <cellStyle name="Input 15 2 13 2" xfId="26569" xr:uid="{00000000-0005-0000-0000-0000EB2E0000}"/>
    <cellStyle name="Input 15 2 14" xfId="26570" xr:uid="{00000000-0005-0000-0000-0000EC2E0000}"/>
    <cellStyle name="Input 15 2 14 2" xfId="26571" xr:uid="{00000000-0005-0000-0000-0000ED2E0000}"/>
    <cellStyle name="Input 15 2 15" xfId="26572" xr:uid="{00000000-0005-0000-0000-0000EE2E0000}"/>
    <cellStyle name="Input 15 2 15 2" xfId="26573" xr:uid="{00000000-0005-0000-0000-0000EF2E0000}"/>
    <cellStyle name="Input 15 2 16" xfId="26574" xr:uid="{00000000-0005-0000-0000-0000F02E0000}"/>
    <cellStyle name="Input 15 2 17" xfId="26561" xr:uid="{00000000-0005-0000-0000-0000F12E0000}"/>
    <cellStyle name="Input 15 2 2" xfId="26575" xr:uid="{00000000-0005-0000-0000-0000F22E0000}"/>
    <cellStyle name="Input 15 2 2 2" xfId="26576" xr:uid="{00000000-0005-0000-0000-0000F32E0000}"/>
    <cellStyle name="Input 15 2 3" xfId="26577" xr:uid="{00000000-0005-0000-0000-0000F42E0000}"/>
    <cellStyle name="Input 15 2 3 2" xfId="26578" xr:uid="{00000000-0005-0000-0000-0000F52E0000}"/>
    <cellStyle name="Input 15 2 4" xfId="26579" xr:uid="{00000000-0005-0000-0000-0000F62E0000}"/>
    <cellStyle name="Input 15 2 4 2" xfId="26580" xr:uid="{00000000-0005-0000-0000-0000F72E0000}"/>
    <cellStyle name="Input 15 2 5" xfId="26581" xr:uid="{00000000-0005-0000-0000-0000F82E0000}"/>
    <cellStyle name="Input 15 2 5 2" xfId="26582" xr:uid="{00000000-0005-0000-0000-0000F92E0000}"/>
    <cellStyle name="Input 15 2 6" xfId="26583" xr:uid="{00000000-0005-0000-0000-0000FA2E0000}"/>
    <cellStyle name="Input 15 2 6 2" xfId="26584" xr:uid="{00000000-0005-0000-0000-0000FB2E0000}"/>
    <cellStyle name="Input 15 2 7" xfId="26585" xr:uid="{00000000-0005-0000-0000-0000FC2E0000}"/>
    <cellStyle name="Input 15 2 7 2" xfId="26586" xr:uid="{00000000-0005-0000-0000-0000FD2E0000}"/>
    <cellStyle name="Input 15 2 8" xfId="26587" xr:uid="{00000000-0005-0000-0000-0000FE2E0000}"/>
    <cellStyle name="Input 15 2 8 2" xfId="26588" xr:uid="{00000000-0005-0000-0000-0000FF2E0000}"/>
    <cellStyle name="Input 15 2 9" xfId="26589" xr:uid="{00000000-0005-0000-0000-0000002F0000}"/>
    <cellStyle name="Input 15 2 9 2" xfId="26590" xr:uid="{00000000-0005-0000-0000-0000012F0000}"/>
    <cellStyle name="Input 15 3" xfId="15274" xr:uid="{00000000-0005-0000-0000-0000022F0000}"/>
    <cellStyle name="Input 15 3 2" xfId="26592" xr:uid="{00000000-0005-0000-0000-0000032F0000}"/>
    <cellStyle name="Input 15 3 3" xfId="26591" xr:uid="{00000000-0005-0000-0000-0000042F0000}"/>
    <cellStyle name="Input 15 4" xfId="15237" xr:uid="{00000000-0005-0000-0000-0000052F0000}"/>
    <cellStyle name="Input 15 4 2" xfId="26594" xr:uid="{00000000-0005-0000-0000-0000062F0000}"/>
    <cellStyle name="Input 15 4 3" xfId="26593" xr:uid="{00000000-0005-0000-0000-0000072F0000}"/>
    <cellStyle name="Input 15 5" xfId="15294" xr:uid="{00000000-0005-0000-0000-0000082F0000}"/>
    <cellStyle name="Input 15 5 2" xfId="26596" xr:uid="{00000000-0005-0000-0000-0000092F0000}"/>
    <cellStyle name="Input 15 5 3" xfId="26595" xr:uid="{00000000-0005-0000-0000-00000A2F0000}"/>
    <cellStyle name="Input 15 6" xfId="26597" xr:uid="{00000000-0005-0000-0000-00000B2F0000}"/>
    <cellStyle name="Input 15 6 2" xfId="26598" xr:uid="{00000000-0005-0000-0000-00000C2F0000}"/>
    <cellStyle name="Input 15 7" xfId="26599" xr:uid="{00000000-0005-0000-0000-00000D2F0000}"/>
    <cellStyle name="Input 15 7 2" xfId="26600" xr:uid="{00000000-0005-0000-0000-00000E2F0000}"/>
    <cellStyle name="Input 15 8" xfId="26601" xr:uid="{00000000-0005-0000-0000-00000F2F0000}"/>
    <cellStyle name="Input 15 8 2" xfId="26602" xr:uid="{00000000-0005-0000-0000-0000102F0000}"/>
    <cellStyle name="Input 15 9" xfId="26603" xr:uid="{00000000-0005-0000-0000-0000112F0000}"/>
    <cellStyle name="Input 15 9 2" xfId="26604" xr:uid="{00000000-0005-0000-0000-0000122F0000}"/>
    <cellStyle name="Input 16" xfId="26605" xr:uid="{00000000-0005-0000-0000-0000132F0000}"/>
    <cellStyle name="Input 16 10" xfId="26606" xr:uid="{00000000-0005-0000-0000-0000142F0000}"/>
    <cellStyle name="Input 16 10 2" xfId="26607" xr:uid="{00000000-0005-0000-0000-0000152F0000}"/>
    <cellStyle name="Input 16 11" xfId="26608" xr:uid="{00000000-0005-0000-0000-0000162F0000}"/>
    <cellStyle name="Input 16 11 2" xfId="26609" xr:uid="{00000000-0005-0000-0000-0000172F0000}"/>
    <cellStyle name="Input 16 12" xfId="26610" xr:uid="{00000000-0005-0000-0000-0000182F0000}"/>
    <cellStyle name="Input 16 12 2" xfId="26611" xr:uid="{00000000-0005-0000-0000-0000192F0000}"/>
    <cellStyle name="Input 16 13" xfId="26612" xr:uid="{00000000-0005-0000-0000-00001A2F0000}"/>
    <cellStyle name="Input 16 13 2" xfId="26613" xr:uid="{00000000-0005-0000-0000-00001B2F0000}"/>
    <cellStyle name="Input 16 14" xfId="26614" xr:uid="{00000000-0005-0000-0000-00001C2F0000}"/>
    <cellStyle name="Input 16 14 2" xfId="26615" xr:uid="{00000000-0005-0000-0000-00001D2F0000}"/>
    <cellStyle name="Input 16 15" xfId="26616" xr:uid="{00000000-0005-0000-0000-00001E2F0000}"/>
    <cellStyle name="Input 16 15 2" xfId="26617" xr:uid="{00000000-0005-0000-0000-00001F2F0000}"/>
    <cellStyle name="Input 16 16" xfId="26618" xr:uid="{00000000-0005-0000-0000-0000202F0000}"/>
    <cellStyle name="Input 16 16 2" xfId="26619" xr:uid="{00000000-0005-0000-0000-0000212F0000}"/>
    <cellStyle name="Input 16 17" xfId="26620" xr:uid="{00000000-0005-0000-0000-0000222F0000}"/>
    <cellStyle name="Input 16 17 2" xfId="26621" xr:uid="{00000000-0005-0000-0000-0000232F0000}"/>
    <cellStyle name="Input 16 18" xfId="26622" xr:uid="{00000000-0005-0000-0000-0000242F0000}"/>
    <cellStyle name="Input 16 2" xfId="26623" xr:uid="{00000000-0005-0000-0000-0000252F0000}"/>
    <cellStyle name="Input 16 2 10" xfId="26624" xr:uid="{00000000-0005-0000-0000-0000262F0000}"/>
    <cellStyle name="Input 16 2 10 2" xfId="26625" xr:uid="{00000000-0005-0000-0000-0000272F0000}"/>
    <cellStyle name="Input 16 2 11" xfId="26626" xr:uid="{00000000-0005-0000-0000-0000282F0000}"/>
    <cellStyle name="Input 16 2 11 2" xfId="26627" xr:uid="{00000000-0005-0000-0000-0000292F0000}"/>
    <cellStyle name="Input 16 2 12" xfId="26628" xr:uid="{00000000-0005-0000-0000-00002A2F0000}"/>
    <cellStyle name="Input 16 2 12 2" xfId="26629" xr:uid="{00000000-0005-0000-0000-00002B2F0000}"/>
    <cellStyle name="Input 16 2 13" xfId="26630" xr:uid="{00000000-0005-0000-0000-00002C2F0000}"/>
    <cellStyle name="Input 16 2 13 2" xfId="26631" xr:uid="{00000000-0005-0000-0000-00002D2F0000}"/>
    <cellStyle name="Input 16 2 14" xfId="26632" xr:uid="{00000000-0005-0000-0000-00002E2F0000}"/>
    <cellStyle name="Input 16 2 14 2" xfId="26633" xr:uid="{00000000-0005-0000-0000-00002F2F0000}"/>
    <cellStyle name="Input 16 2 15" xfId="26634" xr:uid="{00000000-0005-0000-0000-0000302F0000}"/>
    <cellStyle name="Input 16 2 15 2" xfId="26635" xr:uid="{00000000-0005-0000-0000-0000312F0000}"/>
    <cellStyle name="Input 16 2 16" xfId="26636" xr:uid="{00000000-0005-0000-0000-0000322F0000}"/>
    <cellStyle name="Input 16 2 2" xfId="26637" xr:uid="{00000000-0005-0000-0000-0000332F0000}"/>
    <cellStyle name="Input 16 2 2 2" xfId="26638" xr:uid="{00000000-0005-0000-0000-0000342F0000}"/>
    <cellStyle name="Input 16 2 3" xfId="26639" xr:uid="{00000000-0005-0000-0000-0000352F0000}"/>
    <cellStyle name="Input 16 2 3 2" xfId="26640" xr:uid="{00000000-0005-0000-0000-0000362F0000}"/>
    <cellStyle name="Input 16 2 4" xfId="26641" xr:uid="{00000000-0005-0000-0000-0000372F0000}"/>
    <cellStyle name="Input 16 2 4 2" xfId="26642" xr:uid="{00000000-0005-0000-0000-0000382F0000}"/>
    <cellStyle name="Input 16 2 5" xfId="26643" xr:uid="{00000000-0005-0000-0000-0000392F0000}"/>
    <cellStyle name="Input 16 2 5 2" xfId="26644" xr:uid="{00000000-0005-0000-0000-00003A2F0000}"/>
    <cellStyle name="Input 16 2 6" xfId="26645" xr:uid="{00000000-0005-0000-0000-00003B2F0000}"/>
    <cellStyle name="Input 16 2 6 2" xfId="26646" xr:uid="{00000000-0005-0000-0000-00003C2F0000}"/>
    <cellStyle name="Input 16 2 7" xfId="26647" xr:uid="{00000000-0005-0000-0000-00003D2F0000}"/>
    <cellStyle name="Input 16 2 7 2" xfId="26648" xr:uid="{00000000-0005-0000-0000-00003E2F0000}"/>
    <cellStyle name="Input 16 2 8" xfId="26649" xr:uid="{00000000-0005-0000-0000-00003F2F0000}"/>
    <cellStyle name="Input 16 2 8 2" xfId="26650" xr:uid="{00000000-0005-0000-0000-0000402F0000}"/>
    <cellStyle name="Input 16 2 9" xfId="26651" xr:uid="{00000000-0005-0000-0000-0000412F0000}"/>
    <cellStyle name="Input 16 2 9 2" xfId="26652" xr:uid="{00000000-0005-0000-0000-0000422F0000}"/>
    <cellStyle name="Input 16 3" xfId="26653" xr:uid="{00000000-0005-0000-0000-0000432F0000}"/>
    <cellStyle name="Input 16 3 2" xfId="26654" xr:uid="{00000000-0005-0000-0000-0000442F0000}"/>
    <cellStyle name="Input 16 4" xfId="26655" xr:uid="{00000000-0005-0000-0000-0000452F0000}"/>
    <cellStyle name="Input 16 4 2" xfId="26656" xr:uid="{00000000-0005-0000-0000-0000462F0000}"/>
    <cellStyle name="Input 16 5" xfId="26657" xr:uid="{00000000-0005-0000-0000-0000472F0000}"/>
    <cellStyle name="Input 16 5 2" xfId="26658" xr:uid="{00000000-0005-0000-0000-0000482F0000}"/>
    <cellStyle name="Input 16 6" xfId="26659" xr:uid="{00000000-0005-0000-0000-0000492F0000}"/>
    <cellStyle name="Input 16 6 2" xfId="26660" xr:uid="{00000000-0005-0000-0000-00004A2F0000}"/>
    <cellStyle name="Input 16 7" xfId="26661" xr:uid="{00000000-0005-0000-0000-00004B2F0000}"/>
    <cellStyle name="Input 16 7 2" xfId="26662" xr:uid="{00000000-0005-0000-0000-00004C2F0000}"/>
    <cellStyle name="Input 16 8" xfId="26663" xr:uid="{00000000-0005-0000-0000-00004D2F0000}"/>
    <cellStyle name="Input 16 8 2" xfId="26664" xr:uid="{00000000-0005-0000-0000-00004E2F0000}"/>
    <cellStyle name="Input 16 9" xfId="26665" xr:uid="{00000000-0005-0000-0000-00004F2F0000}"/>
    <cellStyle name="Input 16 9 2" xfId="26666" xr:uid="{00000000-0005-0000-0000-0000502F0000}"/>
    <cellStyle name="Input 17" xfId="26667" xr:uid="{00000000-0005-0000-0000-0000512F0000}"/>
    <cellStyle name="Input 17 10" xfId="26668" xr:uid="{00000000-0005-0000-0000-0000522F0000}"/>
    <cellStyle name="Input 17 10 2" xfId="26669" xr:uid="{00000000-0005-0000-0000-0000532F0000}"/>
    <cellStyle name="Input 17 11" xfId="26670" xr:uid="{00000000-0005-0000-0000-0000542F0000}"/>
    <cellStyle name="Input 17 11 2" xfId="26671" xr:uid="{00000000-0005-0000-0000-0000552F0000}"/>
    <cellStyle name="Input 17 12" xfId="26672" xr:uid="{00000000-0005-0000-0000-0000562F0000}"/>
    <cellStyle name="Input 17 12 2" xfId="26673" xr:uid="{00000000-0005-0000-0000-0000572F0000}"/>
    <cellStyle name="Input 17 13" xfId="26674" xr:uid="{00000000-0005-0000-0000-0000582F0000}"/>
    <cellStyle name="Input 17 13 2" xfId="26675" xr:uid="{00000000-0005-0000-0000-0000592F0000}"/>
    <cellStyle name="Input 17 14" xfId="26676" xr:uid="{00000000-0005-0000-0000-00005A2F0000}"/>
    <cellStyle name="Input 17 14 2" xfId="26677" xr:uid="{00000000-0005-0000-0000-00005B2F0000}"/>
    <cellStyle name="Input 17 15" xfId="26678" xr:uid="{00000000-0005-0000-0000-00005C2F0000}"/>
    <cellStyle name="Input 17 15 2" xfId="26679" xr:uid="{00000000-0005-0000-0000-00005D2F0000}"/>
    <cellStyle name="Input 17 16" xfId="26680" xr:uid="{00000000-0005-0000-0000-00005E2F0000}"/>
    <cellStyle name="Input 17 16 2" xfId="26681" xr:uid="{00000000-0005-0000-0000-00005F2F0000}"/>
    <cellStyle name="Input 17 17" xfId="26682" xr:uid="{00000000-0005-0000-0000-0000602F0000}"/>
    <cellStyle name="Input 17 17 2" xfId="26683" xr:uid="{00000000-0005-0000-0000-0000612F0000}"/>
    <cellStyle name="Input 17 18" xfId="26684" xr:uid="{00000000-0005-0000-0000-0000622F0000}"/>
    <cellStyle name="Input 17 2" xfId="26685" xr:uid="{00000000-0005-0000-0000-0000632F0000}"/>
    <cellStyle name="Input 17 2 10" xfId="26686" xr:uid="{00000000-0005-0000-0000-0000642F0000}"/>
    <cellStyle name="Input 17 2 10 2" xfId="26687" xr:uid="{00000000-0005-0000-0000-0000652F0000}"/>
    <cellStyle name="Input 17 2 11" xfId="26688" xr:uid="{00000000-0005-0000-0000-0000662F0000}"/>
    <cellStyle name="Input 17 2 11 2" xfId="26689" xr:uid="{00000000-0005-0000-0000-0000672F0000}"/>
    <cellStyle name="Input 17 2 12" xfId="26690" xr:uid="{00000000-0005-0000-0000-0000682F0000}"/>
    <cellStyle name="Input 17 2 12 2" xfId="26691" xr:uid="{00000000-0005-0000-0000-0000692F0000}"/>
    <cellStyle name="Input 17 2 13" xfId="26692" xr:uid="{00000000-0005-0000-0000-00006A2F0000}"/>
    <cellStyle name="Input 17 2 13 2" xfId="26693" xr:uid="{00000000-0005-0000-0000-00006B2F0000}"/>
    <cellStyle name="Input 17 2 14" xfId="26694" xr:uid="{00000000-0005-0000-0000-00006C2F0000}"/>
    <cellStyle name="Input 17 2 14 2" xfId="26695" xr:uid="{00000000-0005-0000-0000-00006D2F0000}"/>
    <cellStyle name="Input 17 2 15" xfId="26696" xr:uid="{00000000-0005-0000-0000-00006E2F0000}"/>
    <cellStyle name="Input 17 2 15 2" xfId="26697" xr:uid="{00000000-0005-0000-0000-00006F2F0000}"/>
    <cellStyle name="Input 17 2 16" xfId="26698" xr:uid="{00000000-0005-0000-0000-0000702F0000}"/>
    <cellStyle name="Input 17 2 2" xfId="26699" xr:uid="{00000000-0005-0000-0000-0000712F0000}"/>
    <cellStyle name="Input 17 2 2 2" xfId="26700" xr:uid="{00000000-0005-0000-0000-0000722F0000}"/>
    <cellStyle name="Input 17 2 3" xfId="26701" xr:uid="{00000000-0005-0000-0000-0000732F0000}"/>
    <cellStyle name="Input 17 2 3 2" xfId="26702" xr:uid="{00000000-0005-0000-0000-0000742F0000}"/>
    <cellStyle name="Input 17 2 4" xfId="26703" xr:uid="{00000000-0005-0000-0000-0000752F0000}"/>
    <cellStyle name="Input 17 2 4 2" xfId="26704" xr:uid="{00000000-0005-0000-0000-0000762F0000}"/>
    <cellStyle name="Input 17 2 5" xfId="26705" xr:uid="{00000000-0005-0000-0000-0000772F0000}"/>
    <cellStyle name="Input 17 2 5 2" xfId="26706" xr:uid="{00000000-0005-0000-0000-0000782F0000}"/>
    <cellStyle name="Input 17 2 6" xfId="26707" xr:uid="{00000000-0005-0000-0000-0000792F0000}"/>
    <cellStyle name="Input 17 2 6 2" xfId="26708" xr:uid="{00000000-0005-0000-0000-00007A2F0000}"/>
    <cellStyle name="Input 17 2 7" xfId="26709" xr:uid="{00000000-0005-0000-0000-00007B2F0000}"/>
    <cellStyle name="Input 17 2 7 2" xfId="26710" xr:uid="{00000000-0005-0000-0000-00007C2F0000}"/>
    <cellStyle name="Input 17 2 8" xfId="26711" xr:uid="{00000000-0005-0000-0000-00007D2F0000}"/>
    <cellStyle name="Input 17 2 8 2" xfId="26712" xr:uid="{00000000-0005-0000-0000-00007E2F0000}"/>
    <cellStyle name="Input 17 2 9" xfId="26713" xr:uid="{00000000-0005-0000-0000-00007F2F0000}"/>
    <cellStyle name="Input 17 2 9 2" xfId="26714" xr:uid="{00000000-0005-0000-0000-0000802F0000}"/>
    <cellStyle name="Input 17 3" xfId="26715" xr:uid="{00000000-0005-0000-0000-0000812F0000}"/>
    <cellStyle name="Input 17 3 2" xfId="26716" xr:uid="{00000000-0005-0000-0000-0000822F0000}"/>
    <cellStyle name="Input 17 4" xfId="26717" xr:uid="{00000000-0005-0000-0000-0000832F0000}"/>
    <cellStyle name="Input 17 4 2" xfId="26718" xr:uid="{00000000-0005-0000-0000-0000842F0000}"/>
    <cellStyle name="Input 17 5" xfId="26719" xr:uid="{00000000-0005-0000-0000-0000852F0000}"/>
    <cellStyle name="Input 17 5 2" xfId="26720" xr:uid="{00000000-0005-0000-0000-0000862F0000}"/>
    <cellStyle name="Input 17 6" xfId="26721" xr:uid="{00000000-0005-0000-0000-0000872F0000}"/>
    <cellStyle name="Input 17 6 2" xfId="26722" xr:uid="{00000000-0005-0000-0000-0000882F0000}"/>
    <cellStyle name="Input 17 7" xfId="26723" xr:uid="{00000000-0005-0000-0000-0000892F0000}"/>
    <cellStyle name="Input 17 7 2" xfId="26724" xr:uid="{00000000-0005-0000-0000-00008A2F0000}"/>
    <cellStyle name="Input 17 8" xfId="26725" xr:uid="{00000000-0005-0000-0000-00008B2F0000}"/>
    <cellStyle name="Input 17 8 2" xfId="26726" xr:uid="{00000000-0005-0000-0000-00008C2F0000}"/>
    <cellStyle name="Input 17 9" xfId="26727" xr:uid="{00000000-0005-0000-0000-00008D2F0000}"/>
    <cellStyle name="Input 17 9 2" xfId="26728" xr:uid="{00000000-0005-0000-0000-00008E2F0000}"/>
    <cellStyle name="Input 18" xfId="26729" xr:uid="{00000000-0005-0000-0000-00008F2F0000}"/>
    <cellStyle name="Input 19" xfId="26730" xr:uid="{00000000-0005-0000-0000-0000902F0000}"/>
    <cellStyle name="Input 2" xfId="3343" xr:uid="{00000000-0005-0000-0000-0000912F0000}"/>
    <cellStyle name="Input 2 10" xfId="15293" xr:uid="{00000000-0005-0000-0000-0000922F0000}"/>
    <cellStyle name="Input 2 10 2" xfId="26733" xr:uid="{00000000-0005-0000-0000-0000932F0000}"/>
    <cellStyle name="Input 2 10 3" xfId="26732" xr:uid="{00000000-0005-0000-0000-0000942F0000}"/>
    <cellStyle name="Input 2 11" xfId="18800" xr:uid="{00000000-0005-0000-0000-0000952F0000}"/>
    <cellStyle name="Input 2 11 2" xfId="26735" xr:uid="{00000000-0005-0000-0000-0000962F0000}"/>
    <cellStyle name="Input 2 11 3" xfId="26734" xr:uid="{00000000-0005-0000-0000-0000972F0000}"/>
    <cellStyle name="Input 2 12" xfId="26736" xr:uid="{00000000-0005-0000-0000-0000982F0000}"/>
    <cellStyle name="Input 2 12 2" xfId="26737" xr:uid="{00000000-0005-0000-0000-0000992F0000}"/>
    <cellStyle name="Input 2 13" xfId="26738" xr:uid="{00000000-0005-0000-0000-00009A2F0000}"/>
    <cellStyle name="Input 2 13 2" xfId="26739" xr:uid="{00000000-0005-0000-0000-00009B2F0000}"/>
    <cellStyle name="Input 2 14" xfId="26740" xr:uid="{00000000-0005-0000-0000-00009C2F0000}"/>
    <cellStyle name="Input 2 14 2" xfId="26741" xr:uid="{00000000-0005-0000-0000-00009D2F0000}"/>
    <cellStyle name="Input 2 15" xfId="26742" xr:uid="{00000000-0005-0000-0000-00009E2F0000}"/>
    <cellStyle name="Input 2 15 2" xfId="26743" xr:uid="{00000000-0005-0000-0000-00009F2F0000}"/>
    <cellStyle name="Input 2 16" xfId="26744" xr:uid="{00000000-0005-0000-0000-0000A02F0000}"/>
    <cellStyle name="Input 2 16 2" xfId="26745" xr:uid="{00000000-0005-0000-0000-0000A12F0000}"/>
    <cellStyle name="Input 2 17" xfId="26746" xr:uid="{00000000-0005-0000-0000-0000A22F0000}"/>
    <cellStyle name="Input 2 17 2" xfId="26747" xr:uid="{00000000-0005-0000-0000-0000A32F0000}"/>
    <cellStyle name="Input 2 18" xfId="26748" xr:uid="{00000000-0005-0000-0000-0000A42F0000}"/>
    <cellStyle name="Input 2 18 2" xfId="26749" xr:uid="{00000000-0005-0000-0000-0000A52F0000}"/>
    <cellStyle name="Input 2 19" xfId="26750" xr:uid="{00000000-0005-0000-0000-0000A62F0000}"/>
    <cellStyle name="Input 2 19 2" xfId="26751" xr:uid="{00000000-0005-0000-0000-0000A72F0000}"/>
    <cellStyle name="Input 2 2" xfId="3344" xr:uid="{00000000-0005-0000-0000-0000A82F0000}"/>
    <cellStyle name="Input 2 2 10" xfId="26753" xr:uid="{00000000-0005-0000-0000-0000A92F0000}"/>
    <cellStyle name="Input 2 2 10 2" xfId="26754" xr:uid="{00000000-0005-0000-0000-0000AA2F0000}"/>
    <cellStyle name="Input 2 2 11" xfId="26755" xr:uid="{00000000-0005-0000-0000-0000AB2F0000}"/>
    <cellStyle name="Input 2 2 11 2" xfId="26756" xr:uid="{00000000-0005-0000-0000-0000AC2F0000}"/>
    <cellStyle name="Input 2 2 12" xfId="26757" xr:uid="{00000000-0005-0000-0000-0000AD2F0000}"/>
    <cellStyle name="Input 2 2 12 2" xfId="26758" xr:uid="{00000000-0005-0000-0000-0000AE2F0000}"/>
    <cellStyle name="Input 2 2 13" xfId="26759" xr:uid="{00000000-0005-0000-0000-0000AF2F0000}"/>
    <cellStyle name="Input 2 2 13 2" xfId="26760" xr:uid="{00000000-0005-0000-0000-0000B02F0000}"/>
    <cellStyle name="Input 2 2 14" xfId="26761" xr:uid="{00000000-0005-0000-0000-0000B12F0000}"/>
    <cellStyle name="Input 2 2 14 2" xfId="26762" xr:uid="{00000000-0005-0000-0000-0000B22F0000}"/>
    <cellStyle name="Input 2 2 15" xfId="26763" xr:uid="{00000000-0005-0000-0000-0000B32F0000}"/>
    <cellStyle name="Input 2 2 15 2" xfId="26764" xr:uid="{00000000-0005-0000-0000-0000B42F0000}"/>
    <cellStyle name="Input 2 2 16" xfId="26765" xr:uid="{00000000-0005-0000-0000-0000B52F0000}"/>
    <cellStyle name="Input 2 2 16 2" xfId="26766" xr:uid="{00000000-0005-0000-0000-0000B62F0000}"/>
    <cellStyle name="Input 2 2 17" xfId="26767" xr:uid="{00000000-0005-0000-0000-0000B72F0000}"/>
    <cellStyle name="Input 2 2 17 2" xfId="26768" xr:uid="{00000000-0005-0000-0000-0000B82F0000}"/>
    <cellStyle name="Input 2 2 18" xfId="26769" xr:uid="{00000000-0005-0000-0000-0000B92F0000}"/>
    <cellStyle name="Input 2 2 19" xfId="26752" xr:uid="{00000000-0005-0000-0000-0000BA2F0000}"/>
    <cellStyle name="Input 2 2 2" xfId="3345" xr:uid="{00000000-0005-0000-0000-0000BB2F0000}"/>
    <cellStyle name="Input 2 2 2 10" xfId="26771" xr:uid="{00000000-0005-0000-0000-0000BC2F0000}"/>
    <cellStyle name="Input 2 2 2 10 2" xfId="26772" xr:uid="{00000000-0005-0000-0000-0000BD2F0000}"/>
    <cellStyle name="Input 2 2 2 11" xfId="26773" xr:uid="{00000000-0005-0000-0000-0000BE2F0000}"/>
    <cellStyle name="Input 2 2 2 11 2" xfId="26774" xr:uid="{00000000-0005-0000-0000-0000BF2F0000}"/>
    <cellStyle name="Input 2 2 2 12" xfId="26775" xr:uid="{00000000-0005-0000-0000-0000C02F0000}"/>
    <cellStyle name="Input 2 2 2 12 2" xfId="26776" xr:uid="{00000000-0005-0000-0000-0000C12F0000}"/>
    <cellStyle name="Input 2 2 2 13" xfId="26777" xr:uid="{00000000-0005-0000-0000-0000C22F0000}"/>
    <cellStyle name="Input 2 2 2 13 2" xfId="26778" xr:uid="{00000000-0005-0000-0000-0000C32F0000}"/>
    <cellStyle name="Input 2 2 2 14" xfId="26779" xr:uid="{00000000-0005-0000-0000-0000C42F0000}"/>
    <cellStyle name="Input 2 2 2 14 2" xfId="26780" xr:uid="{00000000-0005-0000-0000-0000C52F0000}"/>
    <cellStyle name="Input 2 2 2 15" xfId="26781" xr:uid="{00000000-0005-0000-0000-0000C62F0000}"/>
    <cellStyle name="Input 2 2 2 15 2" xfId="26782" xr:uid="{00000000-0005-0000-0000-0000C72F0000}"/>
    <cellStyle name="Input 2 2 2 16" xfId="26783" xr:uid="{00000000-0005-0000-0000-0000C82F0000}"/>
    <cellStyle name="Input 2 2 2 17" xfId="26770" xr:uid="{00000000-0005-0000-0000-0000C92F0000}"/>
    <cellStyle name="Input 2 2 2 2" xfId="3346" xr:uid="{00000000-0005-0000-0000-0000CA2F0000}"/>
    <cellStyle name="Input 2 2 2 2 2" xfId="15221" xr:uid="{00000000-0005-0000-0000-0000CB2F0000}"/>
    <cellStyle name="Input 2 2 2 2 2 2" xfId="26785" xr:uid="{00000000-0005-0000-0000-0000CC2F0000}"/>
    <cellStyle name="Input 2 2 2 2 3" xfId="15270" xr:uid="{00000000-0005-0000-0000-0000CD2F0000}"/>
    <cellStyle name="Input 2 2 2 2 4" xfId="15241" xr:uid="{00000000-0005-0000-0000-0000CE2F0000}"/>
    <cellStyle name="Input 2 2 2 2 5" xfId="15290" xr:uid="{00000000-0005-0000-0000-0000CF2F0000}"/>
    <cellStyle name="Input 2 2 2 2 6" xfId="26784" xr:uid="{00000000-0005-0000-0000-0000D02F0000}"/>
    <cellStyle name="Input 2 2 2 2 7" xfId="39552" xr:uid="{00000000-0005-0000-0000-0000D12F0000}"/>
    <cellStyle name="Input 2 2 2 3" xfId="3347" xr:uid="{00000000-0005-0000-0000-0000D22F0000}"/>
    <cellStyle name="Input 2 2 2 3 2" xfId="15222" xr:uid="{00000000-0005-0000-0000-0000D32F0000}"/>
    <cellStyle name="Input 2 2 2 3 2 2" xfId="26787" xr:uid="{00000000-0005-0000-0000-0000D42F0000}"/>
    <cellStyle name="Input 2 2 2 3 3" xfId="15269" xr:uid="{00000000-0005-0000-0000-0000D52F0000}"/>
    <cellStyle name="Input 2 2 2 3 4" xfId="15242" xr:uid="{00000000-0005-0000-0000-0000D62F0000}"/>
    <cellStyle name="Input 2 2 2 3 5" xfId="15289" xr:uid="{00000000-0005-0000-0000-0000D72F0000}"/>
    <cellStyle name="Input 2 2 2 3 6" xfId="26786" xr:uid="{00000000-0005-0000-0000-0000D82F0000}"/>
    <cellStyle name="Input 2 2 2 4" xfId="3348" xr:uid="{00000000-0005-0000-0000-0000D92F0000}"/>
    <cellStyle name="Input 2 2 2 4 2" xfId="15223" xr:uid="{00000000-0005-0000-0000-0000DA2F0000}"/>
    <cellStyle name="Input 2 2 2 4 2 2" xfId="26789" xr:uid="{00000000-0005-0000-0000-0000DB2F0000}"/>
    <cellStyle name="Input 2 2 2 4 3" xfId="15268" xr:uid="{00000000-0005-0000-0000-0000DC2F0000}"/>
    <cellStyle name="Input 2 2 2 4 4" xfId="15243" xr:uid="{00000000-0005-0000-0000-0000DD2F0000}"/>
    <cellStyle name="Input 2 2 2 4 5" xfId="15288" xr:uid="{00000000-0005-0000-0000-0000DE2F0000}"/>
    <cellStyle name="Input 2 2 2 4 6" xfId="26788" xr:uid="{00000000-0005-0000-0000-0000DF2F0000}"/>
    <cellStyle name="Input 2 2 2 5" xfId="15220" xr:uid="{00000000-0005-0000-0000-0000E02F0000}"/>
    <cellStyle name="Input 2 2 2 5 2" xfId="26791" xr:uid="{00000000-0005-0000-0000-0000E12F0000}"/>
    <cellStyle name="Input 2 2 2 5 3" xfId="26790" xr:uid="{00000000-0005-0000-0000-0000E22F0000}"/>
    <cellStyle name="Input 2 2 2 6" xfId="15271" xr:uid="{00000000-0005-0000-0000-0000E32F0000}"/>
    <cellStyle name="Input 2 2 2 6 2" xfId="26793" xr:uid="{00000000-0005-0000-0000-0000E42F0000}"/>
    <cellStyle name="Input 2 2 2 6 3" xfId="26792" xr:uid="{00000000-0005-0000-0000-0000E52F0000}"/>
    <cellStyle name="Input 2 2 2 7" xfId="15240" xr:uid="{00000000-0005-0000-0000-0000E62F0000}"/>
    <cellStyle name="Input 2 2 2 7 2" xfId="26795" xr:uid="{00000000-0005-0000-0000-0000E72F0000}"/>
    <cellStyle name="Input 2 2 2 7 3" xfId="26794" xr:uid="{00000000-0005-0000-0000-0000E82F0000}"/>
    <cellStyle name="Input 2 2 2 8" xfId="15291" xr:uid="{00000000-0005-0000-0000-0000E92F0000}"/>
    <cellStyle name="Input 2 2 2 8 2" xfId="26797" xr:uid="{00000000-0005-0000-0000-0000EA2F0000}"/>
    <cellStyle name="Input 2 2 2 8 3" xfId="26796" xr:uid="{00000000-0005-0000-0000-0000EB2F0000}"/>
    <cellStyle name="Input 2 2 2 9" xfId="26798" xr:uid="{00000000-0005-0000-0000-0000EC2F0000}"/>
    <cellStyle name="Input 2 2 2 9 2" xfId="26799" xr:uid="{00000000-0005-0000-0000-0000ED2F0000}"/>
    <cellStyle name="Input 2 2 3" xfId="3349" xr:uid="{00000000-0005-0000-0000-0000EE2F0000}"/>
    <cellStyle name="Input 2 2 3 2" xfId="15224" xr:uid="{00000000-0005-0000-0000-0000EF2F0000}"/>
    <cellStyle name="Input 2 2 3 2 2" xfId="26801" xr:uid="{00000000-0005-0000-0000-0000F02F0000}"/>
    <cellStyle name="Input 2 2 3 2 3" xfId="39553" xr:uid="{00000000-0005-0000-0000-0000F12F0000}"/>
    <cellStyle name="Input 2 2 3 3" xfId="15267" xr:uid="{00000000-0005-0000-0000-0000F22F0000}"/>
    <cellStyle name="Input 2 2 3 3 2" xfId="39554" xr:uid="{00000000-0005-0000-0000-0000F32F0000}"/>
    <cellStyle name="Input 2 2 3 4" xfId="15244" xr:uid="{00000000-0005-0000-0000-0000F42F0000}"/>
    <cellStyle name="Input 2 2 3 5" xfId="15287" xr:uid="{00000000-0005-0000-0000-0000F52F0000}"/>
    <cellStyle name="Input 2 2 3 6" xfId="26800" xr:uid="{00000000-0005-0000-0000-0000F62F0000}"/>
    <cellStyle name="Input 2 2 4" xfId="3350" xr:uid="{00000000-0005-0000-0000-0000F72F0000}"/>
    <cellStyle name="Input 2 2 4 2" xfId="15225" xr:uid="{00000000-0005-0000-0000-0000F82F0000}"/>
    <cellStyle name="Input 2 2 4 2 2" xfId="26803" xr:uid="{00000000-0005-0000-0000-0000F92F0000}"/>
    <cellStyle name="Input 2 2 4 2 3" xfId="39555" xr:uid="{00000000-0005-0000-0000-0000FA2F0000}"/>
    <cellStyle name="Input 2 2 4 3" xfId="15266" xr:uid="{00000000-0005-0000-0000-0000FB2F0000}"/>
    <cellStyle name="Input 2 2 4 3 2" xfId="39556" xr:uid="{00000000-0005-0000-0000-0000FC2F0000}"/>
    <cellStyle name="Input 2 2 4 4" xfId="15245" xr:uid="{00000000-0005-0000-0000-0000FD2F0000}"/>
    <cellStyle name="Input 2 2 4 5" xfId="15286" xr:uid="{00000000-0005-0000-0000-0000FE2F0000}"/>
    <cellStyle name="Input 2 2 4 6" xfId="26802" xr:uid="{00000000-0005-0000-0000-0000FF2F0000}"/>
    <cellStyle name="Input 2 2 5" xfId="3351" xr:uid="{00000000-0005-0000-0000-000000300000}"/>
    <cellStyle name="Input 2 2 5 2" xfId="15226" xr:uid="{00000000-0005-0000-0000-000001300000}"/>
    <cellStyle name="Input 2 2 5 2 2" xfId="26805" xr:uid="{00000000-0005-0000-0000-000002300000}"/>
    <cellStyle name="Input 2 2 5 2 3" xfId="39557" xr:uid="{00000000-0005-0000-0000-000003300000}"/>
    <cellStyle name="Input 2 2 5 3" xfId="15265" xr:uid="{00000000-0005-0000-0000-000004300000}"/>
    <cellStyle name="Input 2 2 5 3 2" xfId="39558" xr:uid="{00000000-0005-0000-0000-000005300000}"/>
    <cellStyle name="Input 2 2 5 4" xfId="15246" xr:uid="{00000000-0005-0000-0000-000006300000}"/>
    <cellStyle name="Input 2 2 5 5" xfId="15285" xr:uid="{00000000-0005-0000-0000-000007300000}"/>
    <cellStyle name="Input 2 2 5 6" xfId="26804" xr:uid="{00000000-0005-0000-0000-000008300000}"/>
    <cellStyle name="Input 2 2 6" xfId="15219" xr:uid="{00000000-0005-0000-0000-000009300000}"/>
    <cellStyle name="Input 2 2 6 2" xfId="26807" xr:uid="{00000000-0005-0000-0000-00000A300000}"/>
    <cellStyle name="Input 2 2 6 3" xfId="26806" xr:uid="{00000000-0005-0000-0000-00000B300000}"/>
    <cellStyle name="Input 2 2 6 4" xfId="39559" xr:uid="{00000000-0005-0000-0000-00000C300000}"/>
    <cellStyle name="Input 2 2 7" xfId="15272" xr:uid="{00000000-0005-0000-0000-00000D300000}"/>
    <cellStyle name="Input 2 2 7 2" xfId="26809" xr:uid="{00000000-0005-0000-0000-00000E300000}"/>
    <cellStyle name="Input 2 2 7 3" xfId="26808" xr:uid="{00000000-0005-0000-0000-00000F300000}"/>
    <cellStyle name="Input 2 2 7 4" xfId="39560" xr:uid="{00000000-0005-0000-0000-000010300000}"/>
    <cellStyle name="Input 2 2 8" xfId="15239" xr:uid="{00000000-0005-0000-0000-000011300000}"/>
    <cellStyle name="Input 2 2 8 2" xfId="26811" xr:uid="{00000000-0005-0000-0000-000012300000}"/>
    <cellStyle name="Input 2 2 8 3" xfId="26810" xr:uid="{00000000-0005-0000-0000-000013300000}"/>
    <cellStyle name="Input 2 2 9" xfId="15292" xr:uid="{00000000-0005-0000-0000-000014300000}"/>
    <cellStyle name="Input 2 2 9 2" xfId="26813" xr:uid="{00000000-0005-0000-0000-000015300000}"/>
    <cellStyle name="Input 2 2 9 3" xfId="26812" xr:uid="{00000000-0005-0000-0000-000016300000}"/>
    <cellStyle name="Input 2 20" xfId="26814" xr:uid="{00000000-0005-0000-0000-000017300000}"/>
    <cellStyle name="Input 2 20 2" xfId="26815" xr:uid="{00000000-0005-0000-0000-000018300000}"/>
    <cellStyle name="Input 2 21" xfId="26816" xr:uid="{00000000-0005-0000-0000-000019300000}"/>
    <cellStyle name="Input 2 21 2" xfId="26817" xr:uid="{00000000-0005-0000-0000-00001A300000}"/>
    <cellStyle name="Input 2 22" xfId="26818" xr:uid="{00000000-0005-0000-0000-00001B300000}"/>
    <cellStyle name="Input 2 22 2" xfId="26819" xr:uid="{00000000-0005-0000-0000-00001C300000}"/>
    <cellStyle name="Input 2 23" xfId="26820" xr:uid="{00000000-0005-0000-0000-00001D300000}"/>
    <cellStyle name="Input 2 24" xfId="26821" xr:uid="{00000000-0005-0000-0000-00001E300000}"/>
    <cellStyle name="Input 2 25" xfId="26731" xr:uid="{00000000-0005-0000-0000-00001F300000}"/>
    <cellStyle name="Input 2 3" xfId="3352" xr:uid="{00000000-0005-0000-0000-000020300000}"/>
    <cellStyle name="Input 2 3 10" xfId="26823" xr:uid="{00000000-0005-0000-0000-000021300000}"/>
    <cellStyle name="Input 2 3 10 2" xfId="26824" xr:uid="{00000000-0005-0000-0000-000022300000}"/>
    <cellStyle name="Input 2 3 11" xfId="26825" xr:uid="{00000000-0005-0000-0000-000023300000}"/>
    <cellStyle name="Input 2 3 11 2" xfId="26826" xr:uid="{00000000-0005-0000-0000-000024300000}"/>
    <cellStyle name="Input 2 3 12" xfId="26827" xr:uid="{00000000-0005-0000-0000-000025300000}"/>
    <cellStyle name="Input 2 3 12 2" xfId="26828" xr:uid="{00000000-0005-0000-0000-000026300000}"/>
    <cellStyle name="Input 2 3 13" xfId="26829" xr:uid="{00000000-0005-0000-0000-000027300000}"/>
    <cellStyle name="Input 2 3 13 2" xfId="26830" xr:uid="{00000000-0005-0000-0000-000028300000}"/>
    <cellStyle name="Input 2 3 14" xfId="26831" xr:uid="{00000000-0005-0000-0000-000029300000}"/>
    <cellStyle name="Input 2 3 14 2" xfId="26832" xr:uid="{00000000-0005-0000-0000-00002A300000}"/>
    <cellStyle name="Input 2 3 15" xfId="26833" xr:uid="{00000000-0005-0000-0000-00002B300000}"/>
    <cellStyle name="Input 2 3 15 2" xfId="26834" xr:uid="{00000000-0005-0000-0000-00002C300000}"/>
    <cellStyle name="Input 2 3 16" xfId="26835" xr:uid="{00000000-0005-0000-0000-00002D300000}"/>
    <cellStyle name="Input 2 3 16 2" xfId="26836" xr:uid="{00000000-0005-0000-0000-00002E300000}"/>
    <cellStyle name="Input 2 3 17" xfId="26837" xr:uid="{00000000-0005-0000-0000-00002F300000}"/>
    <cellStyle name="Input 2 3 17 2" xfId="26838" xr:uid="{00000000-0005-0000-0000-000030300000}"/>
    <cellStyle name="Input 2 3 18" xfId="26839" xr:uid="{00000000-0005-0000-0000-000031300000}"/>
    <cellStyle name="Input 2 3 19" xfId="26822" xr:uid="{00000000-0005-0000-0000-000032300000}"/>
    <cellStyle name="Input 2 3 2" xfId="3353" xr:uid="{00000000-0005-0000-0000-000033300000}"/>
    <cellStyle name="Input 2 3 2 10" xfId="26841" xr:uid="{00000000-0005-0000-0000-000034300000}"/>
    <cellStyle name="Input 2 3 2 10 2" xfId="26842" xr:uid="{00000000-0005-0000-0000-000035300000}"/>
    <cellStyle name="Input 2 3 2 11" xfId="26843" xr:uid="{00000000-0005-0000-0000-000036300000}"/>
    <cellStyle name="Input 2 3 2 11 2" xfId="26844" xr:uid="{00000000-0005-0000-0000-000037300000}"/>
    <cellStyle name="Input 2 3 2 12" xfId="26845" xr:uid="{00000000-0005-0000-0000-000038300000}"/>
    <cellStyle name="Input 2 3 2 12 2" xfId="26846" xr:uid="{00000000-0005-0000-0000-000039300000}"/>
    <cellStyle name="Input 2 3 2 13" xfId="26847" xr:uid="{00000000-0005-0000-0000-00003A300000}"/>
    <cellStyle name="Input 2 3 2 13 2" xfId="26848" xr:uid="{00000000-0005-0000-0000-00003B300000}"/>
    <cellStyle name="Input 2 3 2 14" xfId="26849" xr:uid="{00000000-0005-0000-0000-00003C300000}"/>
    <cellStyle name="Input 2 3 2 14 2" xfId="26850" xr:uid="{00000000-0005-0000-0000-00003D300000}"/>
    <cellStyle name="Input 2 3 2 15" xfId="26851" xr:uid="{00000000-0005-0000-0000-00003E300000}"/>
    <cellStyle name="Input 2 3 2 15 2" xfId="26852" xr:uid="{00000000-0005-0000-0000-00003F300000}"/>
    <cellStyle name="Input 2 3 2 16" xfId="26853" xr:uid="{00000000-0005-0000-0000-000040300000}"/>
    <cellStyle name="Input 2 3 2 17" xfId="26840" xr:uid="{00000000-0005-0000-0000-000041300000}"/>
    <cellStyle name="Input 2 3 2 18" xfId="39561" xr:uid="{00000000-0005-0000-0000-000042300000}"/>
    <cellStyle name="Input 2 3 2 2" xfId="15227" xr:uid="{00000000-0005-0000-0000-000043300000}"/>
    <cellStyle name="Input 2 3 2 2 2" xfId="26855" xr:uid="{00000000-0005-0000-0000-000044300000}"/>
    <cellStyle name="Input 2 3 2 2 3" xfId="26854" xr:uid="{00000000-0005-0000-0000-000045300000}"/>
    <cellStyle name="Input 2 3 2 3" xfId="15264" xr:uid="{00000000-0005-0000-0000-000046300000}"/>
    <cellStyle name="Input 2 3 2 3 2" xfId="26857" xr:uid="{00000000-0005-0000-0000-000047300000}"/>
    <cellStyle name="Input 2 3 2 3 3" xfId="26856" xr:uid="{00000000-0005-0000-0000-000048300000}"/>
    <cellStyle name="Input 2 3 2 4" xfId="15247" xr:uid="{00000000-0005-0000-0000-000049300000}"/>
    <cellStyle name="Input 2 3 2 4 2" xfId="26859" xr:uid="{00000000-0005-0000-0000-00004A300000}"/>
    <cellStyle name="Input 2 3 2 4 3" xfId="26858" xr:uid="{00000000-0005-0000-0000-00004B300000}"/>
    <cellStyle name="Input 2 3 2 5" xfId="15284" xr:uid="{00000000-0005-0000-0000-00004C300000}"/>
    <cellStyle name="Input 2 3 2 5 2" xfId="26861" xr:uid="{00000000-0005-0000-0000-00004D300000}"/>
    <cellStyle name="Input 2 3 2 5 3" xfId="26860" xr:uid="{00000000-0005-0000-0000-00004E300000}"/>
    <cellStyle name="Input 2 3 2 6" xfId="26862" xr:uid="{00000000-0005-0000-0000-00004F300000}"/>
    <cellStyle name="Input 2 3 2 6 2" xfId="26863" xr:uid="{00000000-0005-0000-0000-000050300000}"/>
    <cellStyle name="Input 2 3 2 7" xfId="26864" xr:uid="{00000000-0005-0000-0000-000051300000}"/>
    <cellStyle name="Input 2 3 2 7 2" xfId="26865" xr:uid="{00000000-0005-0000-0000-000052300000}"/>
    <cellStyle name="Input 2 3 2 8" xfId="26866" xr:uid="{00000000-0005-0000-0000-000053300000}"/>
    <cellStyle name="Input 2 3 2 8 2" xfId="26867" xr:uid="{00000000-0005-0000-0000-000054300000}"/>
    <cellStyle name="Input 2 3 2 9" xfId="26868" xr:uid="{00000000-0005-0000-0000-000055300000}"/>
    <cellStyle name="Input 2 3 2 9 2" xfId="26869" xr:uid="{00000000-0005-0000-0000-000056300000}"/>
    <cellStyle name="Input 2 3 3" xfId="3354" xr:uid="{00000000-0005-0000-0000-000057300000}"/>
    <cellStyle name="Input 2 3 3 2" xfId="15228" xr:uid="{00000000-0005-0000-0000-000058300000}"/>
    <cellStyle name="Input 2 3 3 2 2" xfId="26871" xr:uid="{00000000-0005-0000-0000-000059300000}"/>
    <cellStyle name="Input 2 3 3 3" xfId="15263" xr:uid="{00000000-0005-0000-0000-00005A300000}"/>
    <cellStyle name="Input 2 3 3 4" xfId="15248" xr:uid="{00000000-0005-0000-0000-00005B300000}"/>
    <cellStyle name="Input 2 3 3 5" xfId="15283" xr:uid="{00000000-0005-0000-0000-00005C300000}"/>
    <cellStyle name="Input 2 3 3 6" xfId="26870" xr:uid="{00000000-0005-0000-0000-00005D300000}"/>
    <cellStyle name="Input 2 3 4" xfId="3355" xr:uid="{00000000-0005-0000-0000-00005E300000}"/>
    <cellStyle name="Input 2 3 4 2" xfId="15229" xr:uid="{00000000-0005-0000-0000-00005F300000}"/>
    <cellStyle name="Input 2 3 4 2 2" xfId="26873" xr:uid="{00000000-0005-0000-0000-000060300000}"/>
    <cellStyle name="Input 2 3 4 3" xfId="15262" xr:uid="{00000000-0005-0000-0000-000061300000}"/>
    <cellStyle name="Input 2 3 4 4" xfId="15249" xr:uid="{00000000-0005-0000-0000-000062300000}"/>
    <cellStyle name="Input 2 3 4 5" xfId="15282" xr:uid="{00000000-0005-0000-0000-000063300000}"/>
    <cellStyle name="Input 2 3 4 6" xfId="26872" xr:uid="{00000000-0005-0000-0000-000064300000}"/>
    <cellStyle name="Input 2 3 5" xfId="3356" xr:uid="{00000000-0005-0000-0000-000065300000}"/>
    <cellStyle name="Input 2 3 5 2" xfId="15230" xr:uid="{00000000-0005-0000-0000-000066300000}"/>
    <cellStyle name="Input 2 3 5 2 2" xfId="26875" xr:uid="{00000000-0005-0000-0000-000067300000}"/>
    <cellStyle name="Input 2 3 5 3" xfId="15261" xr:uid="{00000000-0005-0000-0000-000068300000}"/>
    <cellStyle name="Input 2 3 5 4" xfId="15250" xr:uid="{00000000-0005-0000-0000-000069300000}"/>
    <cellStyle name="Input 2 3 5 5" xfId="15281" xr:uid="{00000000-0005-0000-0000-00006A300000}"/>
    <cellStyle name="Input 2 3 5 6" xfId="26874" xr:uid="{00000000-0005-0000-0000-00006B300000}"/>
    <cellStyle name="Input 2 3 6" xfId="26876" xr:uid="{00000000-0005-0000-0000-00006C300000}"/>
    <cellStyle name="Input 2 3 6 2" xfId="26877" xr:uid="{00000000-0005-0000-0000-00006D300000}"/>
    <cellStyle name="Input 2 3 7" xfId="26878" xr:uid="{00000000-0005-0000-0000-00006E300000}"/>
    <cellStyle name="Input 2 3 7 2" xfId="26879" xr:uid="{00000000-0005-0000-0000-00006F300000}"/>
    <cellStyle name="Input 2 3 8" xfId="26880" xr:uid="{00000000-0005-0000-0000-000070300000}"/>
    <cellStyle name="Input 2 3 8 2" xfId="26881" xr:uid="{00000000-0005-0000-0000-000071300000}"/>
    <cellStyle name="Input 2 3 9" xfId="26882" xr:uid="{00000000-0005-0000-0000-000072300000}"/>
    <cellStyle name="Input 2 3 9 2" xfId="26883" xr:uid="{00000000-0005-0000-0000-000073300000}"/>
    <cellStyle name="Input 2 4" xfId="3357" xr:uid="{00000000-0005-0000-0000-000074300000}"/>
    <cellStyle name="Input 2 4 10" xfId="26885" xr:uid="{00000000-0005-0000-0000-000075300000}"/>
    <cellStyle name="Input 2 4 10 2" xfId="26886" xr:uid="{00000000-0005-0000-0000-000076300000}"/>
    <cellStyle name="Input 2 4 11" xfId="26887" xr:uid="{00000000-0005-0000-0000-000077300000}"/>
    <cellStyle name="Input 2 4 11 2" xfId="26888" xr:uid="{00000000-0005-0000-0000-000078300000}"/>
    <cellStyle name="Input 2 4 12" xfId="26889" xr:uid="{00000000-0005-0000-0000-000079300000}"/>
    <cellStyle name="Input 2 4 12 2" xfId="26890" xr:uid="{00000000-0005-0000-0000-00007A300000}"/>
    <cellStyle name="Input 2 4 13" xfId="26891" xr:uid="{00000000-0005-0000-0000-00007B300000}"/>
    <cellStyle name="Input 2 4 13 2" xfId="26892" xr:uid="{00000000-0005-0000-0000-00007C300000}"/>
    <cellStyle name="Input 2 4 14" xfId="26893" xr:uid="{00000000-0005-0000-0000-00007D300000}"/>
    <cellStyle name="Input 2 4 14 2" xfId="26894" xr:uid="{00000000-0005-0000-0000-00007E300000}"/>
    <cellStyle name="Input 2 4 15" xfId="26895" xr:uid="{00000000-0005-0000-0000-00007F300000}"/>
    <cellStyle name="Input 2 4 15 2" xfId="26896" xr:uid="{00000000-0005-0000-0000-000080300000}"/>
    <cellStyle name="Input 2 4 16" xfId="26897" xr:uid="{00000000-0005-0000-0000-000081300000}"/>
    <cellStyle name="Input 2 4 16 2" xfId="26898" xr:uid="{00000000-0005-0000-0000-000082300000}"/>
    <cellStyle name="Input 2 4 17" xfId="26899" xr:uid="{00000000-0005-0000-0000-000083300000}"/>
    <cellStyle name="Input 2 4 17 2" xfId="26900" xr:uid="{00000000-0005-0000-0000-000084300000}"/>
    <cellStyle name="Input 2 4 18" xfId="26901" xr:uid="{00000000-0005-0000-0000-000085300000}"/>
    <cellStyle name="Input 2 4 19" xfId="26884" xr:uid="{00000000-0005-0000-0000-000086300000}"/>
    <cellStyle name="Input 2 4 2" xfId="15231" xr:uid="{00000000-0005-0000-0000-000087300000}"/>
    <cellStyle name="Input 2 4 2 10" xfId="26903" xr:uid="{00000000-0005-0000-0000-000088300000}"/>
    <cellStyle name="Input 2 4 2 10 2" xfId="26904" xr:uid="{00000000-0005-0000-0000-000089300000}"/>
    <cellStyle name="Input 2 4 2 11" xfId="26905" xr:uid="{00000000-0005-0000-0000-00008A300000}"/>
    <cellStyle name="Input 2 4 2 11 2" xfId="26906" xr:uid="{00000000-0005-0000-0000-00008B300000}"/>
    <cellStyle name="Input 2 4 2 12" xfId="26907" xr:uid="{00000000-0005-0000-0000-00008C300000}"/>
    <cellStyle name="Input 2 4 2 12 2" xfId="26908" xr:uid="{00000000-0005-0000-0000-00008D300000}"/>
    <cellStyle name="Input 2 4 2 13" xfId="26909" xr:uid="{00000000-0005-0000-0000-00008E300000}"/>
    <cellStyle name="Input 2 4 2 13 2" xfId="26910" xr:uid="{00000000-0005-0000-0000-00008F300000}"/>
    <cellStyle name="Input 2 4 2 14" xfId="26911" xr:uid="{00000000-0005-0000-0000-000090300000}"/>
    <cellStyle name="Input 2 4 2 14 2" xfId="26912" xr:uid="{00000000-0005-0000-0000-000091300000}"/>
    <cellStyle name="Input 2 4 2 15" xfId="26913" xr:uid="{00000000-0005-0000-0000-000092300000}"/>
    <cellStyle name="Input 2 4 2 15 2" xfId="26914" xr:uid="{00000000-0005-0000-0000-000093300000}"/>
    <cellStyle name="Input 2 4 2 16" xfId="26915" xr:uid="{00000000-0005-0000-0000-000094300000}"/>
    <cellStyle name="Input 2 4 2 17" xfId="26902" xr:uid="{00000000-0005-0000-0000-000095300000}"/>
    <cellStyle name="Input 2 4 2 18" xfId="39562" xr:uid="{00000000-0005-0000-0000-000096300000}"/>
    <cellStyle name="Input 2 4 2 2" xfId="26916" xr:uid="{00000000-0005-0000-0000-000097300000}"/>
    <cellStyle name="Input 2 4 2 2 2" xfId="26917" xr:uid="{00000000-0005-0000-0000-000098300000}"/>
    <cellStyle name="Input 2 4 2 3" xfId="26918" xr:uid="{00000000-0005-0000-0000-000099300000}"/>
    <cellStyle name="Input 2 4 2 3 2" xfId="26919" xr:uid="{00000000-0005-0000-0000-00009A300000}"/>
    <cellStyle name="Input 2 4 2 4" xfId="26920" xr:uid="{00000000-0005-0000-0000-00009B300000}"/>
    <cellStyle name="Input 2 4 2 4 2" xfId="26921" xr:uid="{00000000-0005-0000-0000-00009C300000}"/>
    <cellStyle name="Input 2 4 2 5" xfId="26922" xr:uid="{00000000-0005-0000-0000-00009D300000}"/>
    <cellStyle name="Input 2 4 2 5 2" xfId="26923" xr:uid="{00000000-0005-0000-0000-00009E300000}"/>
    <cellStyle name="Input 2 4 2 6" xfId="26924" xr:uid="{00000000-0005-0000-0000-00009F300000}"/>
    <cellStyle name="Input 2 4 2 6 2" xfId="26925" xr:uid="{00000000-0005-0000-0000-0000A0300000}"/>
    <cellStyle name="Input 2 4 2 7" xfId="26926" xr:uid="{00000000-0005-0000-0000-0000A1300000}"/>
    <cellStyle name="Input 2 4 2 7 2" xfId="26927" xr:uid="{00000000-0005-0000-0000-0000A2300000}"/>
    <cellStyle name="Input 2 4 2 8" xfId="26928" xr:uid="{00000000-0005-0000-0000-0000A3300000}"/>
    <cellStyle name="Input 2 4 2 8 2" xfId="26929" xr:uid="{00000000-0005-0000-0000-0000A4300000}"/>
    <cellStyle name="Input 2 4 2 9" xfId="26930" xr:uid="{00000000-0005-0000-0000-0000A5300000}"/>
    <cellStyle name="Input 2 4 2 9 2" xfId="26931" xr:uid="{00000000-0005-0000-0000-0000A6300000}"/>
    <cellStyle name="Input 2 4 3" xfId="15260" xr:uid="{00000000-0005-0000-0000-0000A7300000}"/>
    <cellStyle name="Input 2 4 3 2" xfId="26933" xr:uid="{00000000-0005-0000-0000-0000A8300000}"/>
    <cellStyle name="Input 2 4 3 3" xfId="26932" xr:uid="{00000000-0005-0000-0000-0000A9300000}"/>
    <cellStyle name="Input 2 4 3 4" xfId="39563" xr:uid="{00000000-0005-0000-0000-0000AA300000}"/>
    <cellStyle name="Input 2 4 4" xfId="15251" xr:uid="{00000000-0005-0000-0000-0000AB300000}"/>
    <cellStyle name="Input 2 4 4 2" xfId="26935" xr:uid="{00000000-0005-0000-0000-0000AC300000}"/>
    <cellStyle name="Input 2 4 4 3" xfId="26934" xr:uid="{00000000-0005-0000-0000-0000AD300000}"/>
    <cellStyle name="Input 2 4 5" xfId="15280" xr:uid="{00000000-0005-0000-0000-0000AE300000}"/>
    <cellStyle name="Input 2 4 5 2" xfId="26937" xr:uid="{00000000-0005-0000-0000-0000AF300000}"/>
    <cellStyle name="Input 2 4 5 3" xfId="26936" xr:uid="{00000000-0005-0000-0000-0000B0300000}"/>
    <cellStyle name="Input 2 4 6" xfId="26938" xr:uid="{00000000-0005-0000-0000-0000B1300000}"/>
    <cellStyle name="Input 2 4 6 2" xfId="26939" xr:uid="{00000000-0005-0000-0000-0000B2300000}"/>
    <cellStyle name="Input 2 4 7" xfId="26940" xr:uid="{00000000-0005-0000-0000-0000B3300000}"/>
    <cellStyle name="Input 2 4 7 2" xfId="26941" xr:uid="{00000000-0005-0000-0000-0000B4300000}"/>
    <cellStyle name="Input 2 4 8" xfId="26942" xr:uid="{00000000-0005-0000-0000-0000B5300000}"/>
    <cellStyle name="Input 2 4 8 2" xfId="26943" xr:uid="{00000000-0005-0000-0000-0000B6300000}"/>
    <cellStyle name="Input 2 4 9" xfId="26944" xr:uid="{00000000-0005-0000-0000-0000B7300000}"/>
    <cellStyle name="Input 2 4 9 2" xfId="26945" xr:uid="{00000000-0005-0000-0000-0000B8300000}"/>
    <cellStyle name="Input 2 5" xfId="3358" xr:uid="{00000000-0005-0000-0000-0000B9300000}"/>
    <cellStyle name="Input 2 5 10" xfId="26947" xr:uid="{00000000-0005-0000-0000-0000BA300000}"/>
    <cellStyle name="Input 2 5 10 2" xfId="26948" xr:uid="{00000000-0005-0000-0000-0000BB300000}"/>
    <cellStyle name="Input 2 5 11" xfId="26949" xr:uid="{00000000-0005-0000-0000-0000BC300000}"/>
    <cellStyle name="Input 2 5 11 2" xfId="26950" xr:uid="{00000000-0005-0000-0000-0000BD300000}"/>
    <cellStyle name="Input 2 5 12" xfId="26951" xr:uid="{00000000-0005-0000-0000-0000BE300000}"/>
    <cellStyle name="Input 2 5 12 2" xfId="26952" xr:uid="{00000000-0005-0000-0000-0000BF300000}"/>
    <cellStyle name="Input 2 5 13" xfId="26953" xr:uid="{00000000-0005-0000-0000-0000C0300000}"/>
    <cellStyle name="Input 2 5 13 2" xfId="26954" xr:uid="{00000000-0005-0000-0000-0000C1300000}"/>
    <cellStyle name="Input 2 5 14" xfId="26955" xr:uid="{00000000-0005-0000-0000-0000C2300000}"/>
    <cellStyle name="Input 2 5 14 2" xfId="26956" xr:uid="{00000000-0005-0000-0000-0000C3300000}"/>
    <cellStyle name="Input 2 5 15" xfId="26957" xr:uid="{00000000-0005-0000-0000-0000C4300000}"/>
    <cellStyle name="Input 2 5 15 2" xfId="26958" xr:uid="{00000000-0005-0000-0000-0000C5300000}"/>
    <cellStyle name="Input 2 5 16" xfId="26959" xr:uid="{00000000-0005-0000-0000-0000C6300000}"/>
    <cellStyle name="Input 2 5 17" xfId="26946" xr:uid="{00000000-0005-0000-0000-0000C7300000}"/>
    <cellStyle name="Input 2 5 2" xfId="15232" xr:uid="{00000000-0005-0000-0000-0000C8300000}"/>
    <cellStyle name="Input 2 5 2 2" xfId="26961" xr:uid="{00000000-0005-0000-0000-0000C9300000}"/>
    <cellStyle name="Input 2 5 2 3" xfId="26960" xr:uid="{00000000-0005-0000-0000-0000CA300000}"/>
    <cellStyle name="Input 2 5 2 4" xfId="39564" xr:uid="{00000000-0005-0000-0000-0000CB300000}"/>
    <cellStyle name="Input 2 5 3" xfId="15259" xr:uid="{00000000-0005-0000-0000-0000CC300000}"/>
    <cellStyle name="Input 2 5 3 2" xfId="26963" xr:uid="{00000000-0005-0000-0000-0000CD300000}"/>
    <cellStyle name="Input 2 5 3 3" xfId="26962" xr:uid="{00000000-0005-0000-0000-0000CE300000}"/>
    <cellStyle name="Input 2 5 3 4" xfId="39565" xr:uid="{00000000-0005-0000-0000-0000CF300000}"/>
    <cellStyle name="Input 2 5 4" xfId="15252" xr:uid="{00000000-0005-0000-0000-0000D0300000}"/>
    <cellStyle name="Input 2 5 4 2" xfId="26965" xr:uid="{00000000-0005-0000-0000-0000D1300000}"/>
    <cellStyle name="Input 2 5 4 3" xfId="26964" xr:uid="{00000000-0005-0000-0000-0000D2300000}"/>
    <cellStyle name="Input 2 5 5" xfId="15279" xr:uid="{00000000-0005-0000-0000-0000D3300000}"/>
    <cellStyle name="Input 2 5 5 2" xfId="26967" xr:uid="{00000000-0005-0000-0000-0000D4300000}"/>
    <cellStyle name="Input 2 5 5 3" xfId="26966" xr:uid="{00000000-0005-0000-0000-0000D5300000}"/>
    <cellStyle name="Input 2 5 6" xfId="26968" xr:uid="{00000000-0005-0000-0000-0000D6300000}"/>
    <cellStyle name="Input 2 5 6 2" xfId="26969" xr:uid="{00000000-0005-0000-0000-0000D7300000}"/>
    <cellStyle name="Input 2 5 7" xfId="26970" xr:uid="{00000000-0005-0000-0000-0000D8300000}"/>
    <cellStyle name="Input 2 5 7 2" xfId="26971" xr:uid="{00000000-0005-0000-0000-0000D9300000}"/>
    <cellStyle name="Input 2 5 8" xfId="26972" xr:uid="{00000000-0005-0000-0000-0000DA300000}"/>
    <cellStyle name="Input 2 5 8 2" xfId="26973" xr:uid="{00000000-0005-0000-0000-0000DB300000}"/>
    <cellStyle name="Input 2 5 9" xfId="26974" xr:uid="{00000000-0005-0000-0000-0000DC300000}"/>
    <cellStyle name="Input 2 5 9 2" xfId="26975" xr:uid="{00000000-0005-0000-0000-0000DD300000}"/>
    <cellStyle name="Input 2 6" xfId="3359" xr:uid="{00000000-0005-0000-0000-0000DE300000}"/>
    <cellStyle name="Input 2 6 2" xfId="15233" xr:uid="{00000000-0005-0000-0000-0000DF300000}"/>
    <cellStyle name="Input 2 6 2 2" xfId="26977" xr:uid="{00000000-0005-0000-0000-0000E0300000}"/>
    <cellStyle name="Input 2 6 2 3" xfId="39566" xr:uid="{00000000-0005-0000-0000-0000E1300000}"/>
    <cellStyle name="Input 2 6 3" xfId="15258" xr:uid="{00000000-0005-0000-0000-0000E2300000}"/>
    <cellStyle name="Input 2 6 3 2" xfId="39567" xr:uid="{00000000-0005-0000-0000-0000E3300000}"/>
    <cellStyle name="Input 2 6 4" xfId="15253" xr:uid="{00000000-0005-0000-0000-0000E4300000}"/>
    <cellStyle name="Input 2 6 5" xfId="15278" xr:uid="{00000000-0005-0000-0000-0000E5300000}"/>
    <cellStyle name="Input 2 6 6" xfId="26976" xr:uid="{00000000-0005-0000-0000-0000E6300000}"/>
    <cellStyle name="Input 2 7" xfId="15218" xr:uid="{00000000-0005-0000-0000-0000E7300000}"/>
    <cellStyle name="Input 2 7 2" xfId="26979" xr:uid="{00000000-0005-0000-0000-0000E8300000}"/>
    <cellStyle name="Input 2 7 3" xfId="26978" xr:uid="{00000000-0005-0000-0000-0000E9300000}"/>
    <cellStyle name="Input 2 7 4" xfId="39568" xr:uid="{00000000-0005-0000-0000-0000EA300000}"/>
    <cellStyle name="Input 2 8" xfId="15273" xr:uid="{00000000-0005-0000-0000-0000EB300000}"/>
    <cellStyle name="Input 2 8 2" xfId="26981" xr:uid="{00000000-0005-0000-0000-0000EC300000}"/>
    <cellStyle name="Input 2 8 3" xfId="26980" xr:uid="{00000000-0005-0000-0000-0000ED300000}"/>
    <cellStyle name="Input 2 8 4" xfId="39569" xr:uid="{00000000-0005-0000-0000-0000EE300000}"/>
    <cellStyle name="Input 2 9" xfId="15238" xr:uid="{00000000-0005-0000-0000-0000EF300000}"/>
    <cellStyle name="Input 2 9 2" xfId="26983" xr:uid="{00000000-0005-0000-0000-0000F0300000}"/>
    <cellStyle name="Input 2 9 3" xfId="26982" xr:uid="{00000000-0005-0000-0000-0000F1300000}"/>
    <cellStyle name="Input 2 9 4" xfId="39570" xr:uid="{00000000-0005-0000-0000-0000F2300000}"/>
    <cellStyle name="Input 2_FERC versus US GAAP differences - GSE MECO and Nantucket" xfId="26984" xr:uid="{00000000-0005-0000-0000-0000F3300000}"/>
    <cellStyle name="Input 20" xfId="26985" xr:uid="{00000000-0005-0000-0000-0000F4300000}"/>
    <cellStyle name="Input 21" xfId="26986" xr:uid="{00000000-0005-0000-0000-0000F5300000}"/>
    <cellStyle name="Input 22" xfId="26987" xr:uid="{00000000-0005-0000-0000-0000F6300000}"/>
    <cellStyle name="Input 23" xfId="26988" xr:uid="{00000000-0005-0000-0000-0000F7300000}"/>
    <cellStyle name="Input 24" xfId="26989" xr:uid="{00000000-0005-0000-0000-0000F8300000}"/>
    <cellStyle name="Input 25" xfId="26990" xr:uid="{00000000-0005-0000-0000-0000F9300000}"/>
    <cellStyle name="Input 26" xfId="26991" xr:uid="{00000000-0005-0000-0000-0000FA300000}"/>
    <cellStyle name="Input 27" xfId="38824" xr:uid="{00000000-0005-0000-0000-0000FB300000}"/>
    <cellStyle name="Input 28" xfId="38843" xr:uid="{00000000-0005-0000-0000-0000FC300000}"/>
    <cellStyle name="Input 29" xfId="38855" xr:uid="{00000000-0005-0000-0000-0000FD300000}"/>
    <cellStyle name="Input 3" xfId="3360" xr:uid="{00000000-0005-0000-0000-0000FE300000}"/>
    <cellStyle name="Input 3 10" xfId="26993" xr:uid="{00000000-0005-0000-0000-0000FF300000}"/>
    <cellStyle name="Input 3 10 2" xfId="26994" xr:uid="{00000000-0005-0000-0000-000000310000}"/>
    <cellStyle name="Input 3 11" xfId="26995" xr:uid="{00000000-0005-0000-0000-000001310000}"/>
    <cellStyle name="Input 3 11 2" xfId="26996" xr:uid="{00000000-0005-0000-0000-000002310000}"/>
    <cellStyle name="Input 3 12" xfId="26997" xr:uid="{00000000-0005-0000-0000-000003310000}"/>
    <cellStyle name="Input 3 12 2" xfId="26998" xr:uid="{00000000-0005-0000-0000-000004310000}"/>
    <cellStyle name="Input 3 13" xfId="26999" xr:uid="{00000000-0005-0000-0000-000005310000}"/>
    <cellStyle name="Input 3 13 2" xfId="27000" xr:uid="{00000000-0005-0000-0000-000006310000}"/>
    <cellStyle name="Input 3 14" xfId="27001" xr:uid="{00000000-0005-0000-0000-000007310000}"/>
    <cellStyle name="Input 3 14 2" xfId="27002" xr:uid="{00000000-0005-0000-0000-000008310000}"/>
    <cellStyle name="Input 3 15" xfId="27003" xr:uid="{00000000-0005-0000-0000-000009310000}"/>
    <cellStyle name="Input 3 15 2" xfId="27004" xr:uid="{00000000-0005-0000-0000-00000A310000}"/>
    <cellStyle name="Input 3 16" xfId="27005" xr:uid="{00000000-0005-0000-0000-00000B310000}"/>
    <cellStyle name="Input 3 16 2" xfId="27006" xr:uid="{00000000-0005-0000-0000-00000C310000}"/>
    <cellStyle name="Input 3 17" xfId="27007" xr:uid="{00000000-0005-0000-0000-00000D310000}"/>
    <cellStyle name="Input 3 17 2" xfId="27008" xr:uid="{00000000-0005-0000-0000-00000E310000}"/>
    <cellStyle name="Input 3 18" xfId="27009" xr:uid="{00000000-0005-0000-0000-00000F310000}"/>
    <cellStyle name="Input 3 18 2" xfId="27010" xr:uid="{00000000-0005-0000-0000-000010310000}"/>
    <cellStyle name="Input 3 19" xfId="27011" xr:uid="{00000000-0005-0000-0000-000011310000}"/>
    <cellStyle name="Input 3 19 2" xfId="27012" xr:uid="{00000000-0005-0000-0000-000012310000}"/>
    <cellStyle name="Input 3 2" xfId="3361" xr:uid="{00000000-0005-0000-0000-000013310000}"/>
    <cellStyle name="Input 3 2 10" xfId="27014" xr:uid="{00000000-0005-0000-0000-000014310000}"/>
    <cellStyle name="Input 3 2 10 2" xfId="27015" xr:uid="{00000000-0005-0000-0000-000015310000}"/>
    <cellStyle name="Input 3 2 11" xfId="27016" xr:uid="{00000000-0005-0000-0000-000016310000}"/>
    <cellStyle name="Input 3 2 11 2" xfId="27017" xr:uid="{00000000-0005-0000-0000-000017310000}"/>
    <cellStyle name="Input 3 2 12" xfId="27018" xr:uid="{00000000-0005-0000-0000-000018310000}"/>
    <cellStyle name="Input 3 2 12 2" xfId="27019" xr:uid="{00000000-0005-0000-0000-000019310000}"/>
    <cellStyle name="Input 3 2 13" xfId="27020" xr:uid="{00000000-0005-0000-0000-00001A310000}"/>
    <cellStyle name="Input 3 2 13 2" xfId="27021" xr:uid="{00000000-0005-0000-0000-00001B310000}"/>
    <cellStyle name="Input 3 2 14" xfId="27022" xr:uid="{00000000-0005-0000-0000-00001C310000}"/>
    <cellStyle name="Input 3 2 14 2" xfId="27023" xr:uid="{00000000-0005-0000-0000-00001D310000}"/>
    <cellStyle name="Input 3 2 15" xfId="27024" xr:uid="{00000000-0005-0000-0000-00001E310000}"/>
    <cellStyle name="Input 3 2 15 2" xfId="27025" xr:uid="{00000000-0005-0000-0000-00001F310000}"/>
    <cellStyle name="Input 3 2 16" xfId="27026" xr:uid="{00000000-0005-0000-0000-000020310000}"/>
    <cellStyle name="Input 3 2 16 2" xfId="27027" xr:uid="{00000000-0005-0000-0000-000021310000}"/>
    <cellStyle name="Input 3 2 17" xfId="27028" xr:uid="{00000000-0005-0000-0000-000022310000}"/>
    <cellStyle name="Input 3 2 17 2" xfId="27029" xr:uid="{00000000-0005-0000-0000-000023310000}"/>
    <cellStyle name="Input 3 2 18" xfId="27030" xr:uid="{00000000-0005-0000-0000-000024310000}"/>
    <cellStyle name="Input 3 2 19" xfId="27013" xr:uid="{00000000-0005-0000-0000-000025310000}"/>
    <cellStyle name="Input 3 2 2" xfId="15234" xr:uid="{00000000-0005-0000-0000-000026310000}"/>
    <cellStyle name="Input 3 2 2 10" xfId="27032" xr:uid="{00000000-0005-0000-0000-000027310000}"/>
    <cellStyle name="Input 3 2 2 10 2" xfId="27033" xr:uid="{00000000-0005-0000-0000-000028310000}"/>
    <cellStyle name="Input 3 2 2 11" xfId="27034" xr:uid="{00000000-0005-0000-0000-000029310000}"/>
    <cellStyle name="Input 3 2 2 11 2" xfId="27035" xr:uid="{00000000-0005-0000-0000-00002A310000}"/>
    <cellStyle name="Input 3 2 2 12" xfId="27036" xr:uid="{00000000-0005-0000-0000-00002B310000}"/>
    <cellStyle name="Input 3 2 2 12 2" xfId="27037" xr:uid="{00000000-0005-0000-0000-00002C310000}"/>
    <cellStyle name="Input 3 2 2 13" xfId="27038" xr:uid="{00000000-0005-0000-0000-00002D310000}"/>
    <cellStyle name="Input 3 2 2 13 2" xfId="27039" xr:uid="{00000000-0005-0000-0000-00002E310000}"/>
    <cellStyle name="Input 3 2 2 14" xfId="27040" xr:uid="{00000000-0005-0000-0000-00002F310000}"/>
    <cellStyle name="Input 3 2 2 14 2" xfId="27041" xr:uid="{00000000-0005-0000-0000-000030310000}"/>
    <cellStyle name="Input 3 2 2 15" xfId="27042" xr:uid="{00000000-0005-0000-0000-000031310000}"/>
    <cellStyle name="Input 3 2 2 15 2" xfId="27043" xr:uid="{00000000-0005-0000-0000-000032310000}"/>
    <cellStyle name="Input 3 2 2 16" xfId="27044" xr:uid="{00000000-0005-0000-0000-000033310000}"/>
    <cellStyle name="Input 3 2 2 17" xfId="27031" xr:uid="{00000000-0005-0000-0000-000034310000}"/>
    <cellStyle name="Input 3 2 2 2" xfId="27045" xr:uid="{00000000-0005-0000-0000-000035310000}"/>
    <cellStyle name="Input 3 2 2 2 2" xfId="27046" xr:uid="{00000000-0005-0000-0000-000036310000}"/>
    <cellStyle name="Input 3 2 2 3" xfId="27047" xr:uid="{00000000-0005-0000-0000-000037310000}"/>
    <cellStyle name="Input 3 2 2 3 2" xfId="27048" xr:uid="{00000000-0005-0000-0000-000038310000}"/>
    <cellStyle name="Input 3 2 2 4" xfId="27049" xr:uid="{00000000-0005-0000-0000-000039310000}"/>
    <cellStyle name="Input 3 2 2 4 2" xfId="27050" xr:uid="{00000000-0005-0000-0000-00003A310000}"/>
    <cellStyle name="Input 3 2 2 5" xfId="27051" xr:uid="{00000000-0005-0000-0000-00003B310000}"/>
    <cellStyle name="Input 3 2 2 5 2" xfId="27052" xr:uid="{00000000-0005-0000-0000-00003C310000}"/>
    <cellStyle name="Input 3 2 2 6" xfId="27053" xr:uid="{00000000-0005-0000-0000-00003D310000}"/>
    <cellStyle name="Input 3 2 2 6 2" xfId="27054" xr:uid="{00000000-0005-0000-0000-00003E310000}"/>
    <cellStyle name="Input 3 2 2 7" xfId="27055" xr:uid="{00000000-0005-0000-0000-00003F310000}"/>
    <cellStyle name="Input 3 2 2 7 2" xfId="27056" xr:uid="{00000000-0005-0000-0000-000040310000}"/>
    <cellStyle name="Input 3 2 2 8" xfId="27057" xr:uid="{00000000-0005-0000-0000-000041310000}"/>
    <cellStyle name="Input 3 2 2 8 2" xfId="27058" xr:uid="{00000000-0005-0000-0000-000042310000}"/>
    <cellStyle name="Input 3 2 2 9" xfId="27059" xr:uid="{00000000-0005-0000-0000-000043310000}"/>
    <cellStyle name="Input 3 2 2 9 2" xfId="27060" xr:uid="{00000000-0005-0000-0000-000044310000}"/>
    <cellStyle name="Input 3 2 3" xfId="15257" xr:uid="{00000000-0005-0000-0000-000045310000}"/>
    <cellStyle name="Input 3 2 3 2" xfId="27062" xr:uid="{00000000-0005-0000-0000-000046310000}"/>
    <cellStyle name="Input 3 2 3 3" xfId="27061" xr:uid="{00000000-0005-0000-0000-000047310000}"/>
    <cellStyle name="Input 3 2 4" xfId="15254" xr:uid="{00000000-0005-0000-0000-000048310000}"/>
    <cellStyle name="Input 3 2 4 2" xfId="27064" xr:uid="{00000000-0005-0000-0000-000049310000}"/>
    <cellStyle name="Input 3 2 4 3" xfId="27063" xr:uid="{00000000-0005-0000-0000-00004A310000}"/>
    <cellStyle name="Input 3 2 5" xfId="15277" xr:uid="{00000000-0005-0000-0000-00004B310000}"/>
    <cellStyle name="Input 3 2 5 2" xfId="27066" xr:uid="{00000000-0005-0000-0000-00004C310000}"/>
    <cellStyle name="Input 3 2 5 3" xfId="27065" xr:uid="{00000000-0005-0000-0000-00004D310000}"/>
    <cellStyle name="Input 3 2 6" xfId="27067" xr:uid="{00000000-0005-0000-0000-00004E310000}"/>
    <cellStyle name="Input 3 2 6 2" xfId="27068" xr:uid="{00000000-0005-0000-0000-00004F310000}"/>
    <cellStyle name="Input 3 2 7" xfId="27069" xr:uid="{00000000-0005-0000-0000-000050310000}"/>
    <cellStyle name="Input 3 2 7 2" xfId="27070" xr:uid="{00000000-0005-0000-0000-000051310000}"/>
    <cellStyle name="Input 3 2 8" xfId="27071" xr:uid="{00000000-0005-0000-0000-000052310000}"/>
    <cellStyle name="Input 3 2 8 2" xfId="27072" xr:uid="{00000000-0005-0000-0000-000053310000}"/>
    <cellStyle name="Input 3 2 9" xfId="27073" xr:uid="{00000000-0005-0000-0000-000054310000}"/>
    <cellStyle name="Input 3 2 9 2" xfId="27074" xr:uid="{00000000-0005-0000-0000-000055310000}"/>
    <cellStyle name="Input 3 20" xfId="27075" xr:uid="{00000000-0005-0000-0000-000056310000}"/>
    <cellStyle name="Input 3 20 2" xfId="27076" xr:uid="{00000000-0005-0000-0000-000057310000}"/>
    <cellStyle name="Input 3 21" xfId="27077" xr:uid="{00000000-0005-0000-0000-000058310000}"/>
    <cellStyle name="Input 3 22" xfId="27078" xr:uid="{00000000-0005-0000-0000-000059310000}"/>
    <cellStyle name="Input 3 23" xfId="26992" xr:uid="{00000000-0005-0000-0000-00005A310000}"/>
    <cellStyle name="Input 3 24" xfId="39571" xr:uid="{00000000-0005-0000-0000-00005B310000}"/>
    <cellStyle name="Input 3 3" xfId="27079" xr:uid="{00000000-0005-0000-0000-00005C310000}"/>
    <cellStyle name="Input 3 3 10" xfId="27080" xr:uid="{00000000-0005-0000-0000-00005D310000}"/>
    <cellStyle name="Input 3 3 10 2" xfId="27081" xr:uid="{00000000-0005-0000-0000-00005E310000}"/>
    <cellStyle name="Input 3 3 11" xfId="27082" xr:uid="{00000000-0005-0000-0000-00005F310000}"/>
    <cellStyle name="Input 3 3 11 2" xfId="27083" xr:uid="{00000000-0005-0000-0000-000060310000}"/>
    <cellStyle name="Input 3 3 12" xfId="27084" xr:uid="{00000000-0005-0000-0000-000061310000}"/>
    <cellStyle name="Input 3 3 12 2" xfId="27085" xr:uid="{00000000-0005-0000-0000-000062310000}"/>
    <cellStyle name="Input 3 3 13" xfId="27086" xr:uid="{00000000-0005-0000-0000-000063310000}"/>
    <cellStyle name="Input 3 3 13 2" xfId="27087" xr:uid="{00000000-0005-0000-0000-000064310000}"/>
    <cellStyle name="Input 3 3 14" xfId="27088" xr:uid="{00000000-0005-0000-0000-000065310000}"/>
    <cellStyle name="Input 3 3 14 2" xfId="27089" xr:uid="{00000000-0005-0000-0000-000066310000}"/>
    <cellStyle name="Input 3 3 15" xfId="27090" xr:uid="{00000000-0005-0000-0000-000067310000}"/>
    <cellStyle name="Input 3 3 15 2" xfId="27091" xr:uid="{00000000-0005-0000-0000-000068310000}"/>
    <cellStyle name="Input 3 3 16" xfId="27092" xr:uid="{00000000-0005-0000-0000-000069310000}"/>
    <cellStyle name="Input 3 3 2" xfId="27093" xr:uid="{00000000-0005-0000-0000-00006A310000}"/>
    <cellStyle name="Input 3 3 2 2" xfId="27094" xr:uid="{00000000-0005-0000-0000-00006B310000}"/>
    <cellStyle name="Input 3 3 3" xfId="27095" xr:uid="{00000000-0005-0000-0000-00006C310000}"/>
    <cellStyle name="Input 3 3 3 2" xfId="27096" xr:uid="{00000000-0005-0000-0000-00006D310000}"/>
    <cellStyle name="Input 3 3 4" xfId="27097" xr:uid="{00000000-0005-0000-0000-00006E310000}"/>
    <cellStyle name="Input 3 3 4 2" xfId="27098" xr:uid="{00000000-0005-0000-0000-00006F310000}"/>
    <cellStyle name="Input 3 3 5" xfId="27099" xr:uid="{00000000-0005-0000-0000-000070310000}"/>
    <cellStyle name="Input 3 3 5 2" xfId="27100" xr:uid="{00000000-0005-0000-0000-000071310000}"/>
    <cellStyle name="Input 3 3 6" xfId="27101" xr:uid="{00000000-0005-0000-0000-000072310000}"/>
    <cellStyle name="Input 3 3 6 2" xfId="27102" xr:uid="{00000000-0005-0000-0000-000073310000}"/>
    <cellStyle name="Input 3 3 7" xfId="27103" xr:uid="{00000000-0005-0000-0000-000074310000}"/>
    <cellStyle name="Input 3 3 7 2" xfId="27104" xr:uid="{00000000-0005-0000-0000-000075310000}"/>
    <cellStyle name="Input 3 3 8" xfId="27105" xr:uid="{00000000-0005-0000-0000-000076310000}"/>
    <cellStyle name="Input 3 3 8 2" xfId="27106" xr:uid="{00000000-0005-0000-0000-000077310000}"/>
    <cellStyle name="Input 3 3 9" xfId="27107" xr:uid="{00000000-0005-0000-0000-000078310000}"/>
    <cellStyle name="Input 3 3 9 2" xfId="27108" xr:uid="{00000000-0005-0000-0000-000079310000}"/>
    <cellStyle name="Input 3 4" xfId="27109" xr:uid="{00000000-0005-0000-0000-00007A310000}"/>
    <cellStyle name="Input 3 4 2" xfId="27110" xr:uid="{00000000-0005-0000-0000-00007B310000}"/>
    <cellStyle name="Input 3 5" xfId="27111" xr:uid="{00000000-0005-0000-0000-00007C310000}"/>
    <cellStyle name="Input 3 5 2" xfId="27112" xr:uid="{00000000-0005-0000-0000-00007D310000}"/>
    <cellStyle name="Input 3 6" xfId="27113" xr:uid="{00000000-0005-0000-0000-00007E310000}"/>
    <cellStyle name="Input 3 6 2" xfId="27114" xr:uid="{00000000-0005-0000-0000-00007F310000}"/>
    <cellStyle name="Input 3 7" xfId="27115" xr:uid="{00000000-0005-0000-0000-000080310000}"/>
    <cellStyle name="Input 3 7 2" xfId="27116" xr:uid="{00000000-0005-0000-0000-000081310000}"/>
    <cellStyle name="Input 3 8" xfId="27117" xr:uid="{00000000-0005-0000-0000-000082310000}"/>
    <cellStyle name="Input 3 8 2" xfId="27118" xr:uid="{00000000-0005-0000-0000-000083310000}"/>
    <cellStyle name="Input 3 9" xfId="27119" xr:uid="{00000000-0005-0000-0000-000084310000}"/>
    <cellStyle name="Input 3 9 2" xfId="27120" xr:uid="{00000000-0005-0000-0000-000085310000}"/>
    <cellStyle name="Input 3_Income Statement " xfId="27121" xr:uid="{00000000-0005-0000-0000-000086310000}"/>
    <cellStyle name="Input 4" xfId="3362" xr:uid="{00000000-0005-0000-0000-000087310000}"/>
    <cellStyle name="Input 4 10" xfId="27123" xr:uid="{00000000-0005-0000-0000-000088310000}"/>
    <cellStyle name="Input 4 10 2" xfId="27124" xr:uid="{00000000-0005-0000-0000-000089310000}"/>
    <cellStyle name="Input 4 11" xfId="27125" xr:uid="{00000000-0005-0000-0000-00008A310000}"/>
    <cellStyle name="Input 4 11 2" xfId="27126" xr:uid="{00000000-0005-0000-0000-00008B310000}"/>
    <cellStyle name="Input 4 12" xfId="27127" xr:uid="{00000000-0005-0000-0000-00008C310000}"/>
    <cellStyle name="Input 4 12 2" xfId="27128" xr:uid="{00000000-0005-0000-0000-00008D310000}"/>
    <cellStyle name="Input 4 13" xfId="27129" xr:uid="{00000000-0005-0000-0000-00008E310000}"/>
    <cellStyle name="Input 4 13 2" xfId="27130" xr:uid="{00000000-0005-0000-0000-00008F310000}"/>
    <cellStyle name="Input 4 14" xfId="27131" xr:uid="{00000000-0005-0000-0000-000090310000}"/>
    <cellStyle name="Input 4 14 2" xfId="27132" xr:uid="{00000000-0005-0000-0000-000091310000}"/>
    <cellStyle name="Input 4 15" xfId="27133" xr:uid="{00000000-0005-0000-0000-000092310000}"/>
    <cellStyle name="Input 4 15 2" xfId="27134" xr:uid="{00000000-0005-0000-0000-000093310000}"/>
    <cellStyle name="Input 4 16" xfId="27135" xr:uid="{00000000-0005-0000-0000-000094310000}"/>
    <cellStyle name="Input 4 16 2" xfId="27136" xr:uid="{00000000-0005-0000-0000-000095310000}"/>
    <cellStyle name="Input 4 17" xfId="27137" xr:uid="{00000000-0005-0000-0000-000096310000}"/>
    <cellStyle name="Input 4 17 2" xfId="27138" xr:uid="{00000000-0005-0000-0000-000097310000}"/>
    <cellStyle name="Input 4 18" xfId="27139" xr:uid="{00000000-0005-0000-0000-000098310000}"/>
    <cellStyle name="Input 4 18 2" xfId="27140" xr:uid="{00000000-0005-0000-0000-000099310000}"/>
    <cellStyle name="Input 4 19" xfId="27141" xr:uid="{00000000-0005-0000-0000-00009A310000}"/>
    <cellStyle name="Input 4 19 2" xfId="27142" xr:uid="{00000000-0005-0000-0000-00009B310000}"/>
    <cellStyle name="Input 4 2" xfId="18801" xr:uid="{00000000-0005-0000-0000-00009C310000}"/>
    <cellStyle name="Input 4 2 10" xfId="27144" xr:uid="{00000000-0005-0000-0000-00009D310000}"/>
    <cellStyle name="Input 4 2 10 2" xfId="27145" xr:uid="{00000000-0005-0000-0000-00009E310000}"/>
    <cellStyle name="Input 4 2 11" xfId="27146" xr:uid="{00000000-0005-0000-0000-00009F310000}"/>
    <cellStyle name="Input 4 2 11 2" xfId="27147" xr:uid="{00000000-0005-0000-0000-0000A0310000}"/>
    <cellStyle name="Input 4 2 12" xfId="27148" xr:uid="{00000000-0005-0000-0000-0000A1310000}"/>
    <cellStyle name="Input 4 2 12 2" xfId="27149" xr:uid="{00000000-0005-0000-0000-0000A2310000}"/>
    <cellStyle name="Input 4 2 13" xfId="27150" xr:uid="{00000000-0005-0000-0000-0000A3310000}"/>
    <cellStyle name="Input 4 2 13 2" xfId="27151" xr:uid="{00000000-0005-0000-0000-0000A4310000}"/>
    <cellStyle name="Input 4 2 14" xfId="27152" xr:uid="{00000000-0005-0000-0000-0000A5310000}"/>
    <cellStyle name="Input 4 2 14 2" xfId="27153" xr:uid="{00000000-0005-0000-0000-0000A6310000}"/>
    <cellStyle name="Input 4 2 15" xfId="27154" xr:uid="{00000000-0005-0000-0000-0000A7310000}"/>
    <cellStyle name="Input 4 2 15 2" xfId="27155" xr:uid="{00000000-0005-0000-0000-0000A8310000}"/>
    <cellStyle name="Input 4 2 16" xfId="27156" xr:uid="{00000000-0005-0000-0000-0000A9310000}"/>
    <cellStyle name="Input 4 2 16 2" xfId="27157" xr:uid="{00000000-0005-0000-0000-0000AA310000}"/>
    <cellStyle name="Input 4 2 17" xfId="27158" xr:uid="{00000000-0005-0000-0000-0000AB310000}"/>
    <cellStyle name="Input 4 2 17 2" xfId="27159" xr:uid="{00000000-0005-0000-0000-0000AC310000}"/>
    <cellStyle name="Input 4 2 18" xfId="27160" xr:uid="{00000000-0005-0000-0000-0000AD310000}"/>
    <cellStyle name="Input 4 2 19" xfId="27143" xr:uid="{00000000-0005-0000-0000-0000AE310000}"/>
    <cellStyle name="Input 4 2 2" xfId="27161" xr:uid="{00000000-0005-0000-0000-0000AF310000}"/>
    <cellStyle name="Input 4 2 2 10" xfId="27162" xr:uid="{00000000-0005-0000-0000-0000B0310000}"/>
    <cellStyle name="Input 4 2 2 10 2" xfId="27163" xr:uid="{00000000-0005-0000-0000-0000B1310000}"/>
    <cellStyle name="Input 4 2 2 11" xfId="27164" xr:uid="{00000000-0005-0000-0000-0000B2310000}"/>
    <cellStyle name="Input 4 2 2 11 2" xfId="27165" xr:uid="{00000000-0005-0000-0000-0000B3310000}"/>
    <cellStyle name="Input 4 2 2 12" xfId="27166" xr:uid="{00000000-0005-0000-0000-0000B4310000}"/>
    <cellStyle name="Input 4 2 2 12 2" xfId="27167" xr:uid="{00000000-0005-0000-0000-0000B5310000}"/>
    <cellStyle name="Input 4 2 2 13" xfId="27168" xr:uid="{00000000-0005-0000-0000-0000B6310000}"/>
    <cellStyle name="Input 4 2 2 13 2" xfId="27169" xr:uid="{00000000-0005-0000-0000-0000B7310000}"/>
    <cellStyle name="Input 4 2 2 14" xfId="27170" xr:uid="{00000000-0005-0000-0000-0000B8310000}"/>
    <cellStyle name="Input 4 2 2 14 2" xfId="27171" xr:uid="{00000000-0005-0000-0000-0000B9310000}"/>
    <cellStyle name="Input 4 2 2 15" xfId="27172" xr:uid="{00000000-0005-0000-0000-0000BA310000}"/>
    <cellStyle name="Input 4 2 2 15 2" xfId="27173" xr:uid="{00000000-0005-0000-0000-0000BB310000}"/>
    <cellStyle name="Input 4 2 2 16" xfId="27174" xr:uid="{00000000-0005-0000-0000-0000BC310000}"/>
    <cellStyle name="Input 4 2 2 2" xfId="27175" xr:uid="{00000000-0005-0000-0000-0000BD310000}"/>
    <cellStyle name="Input 4 2 2 2 2" xfId="27176" xr:uid="{00000000-0005-0000-0000-0000BE310000}"/>
    <cellStyle name="Input 4 2 2 3" xfId="27177" xr:uid="{00000000-0005-0000-0000-0000BF310000}"/>
    <cellStyle name="Input 4 2 2 3 2" xfId="27178" xr:uid="{00000000-0005-0000-0000-0000C0310000}"/>
    <cellStyle name="Input 4 2 2 4" xfId="27179" xr:uid="{00000000-0005-0000-0000-0000C1310000}"/>
    <cellStyle name="Input 4 2 2 4 2" xfId="27180" xr:uid="{00000000-0005-0000-0000-0000C2310000}"/>
    <cellStyle name="Input 4 2 2 5" xfId="27181" xr:uid="{00000000-0005-0000-0000-0000C3310000}"/>
    <cellStyle name="Input 4 2 2 5 2" xfId="27182" xr:uid="{00000000-0005-0000-0000-0000C4310000}"/>
    <cellStyle name="Input 4 2 2 6" xfId="27183" xr:uid="{00000000-0005-0000-0000-0000C5310000}"/>
    <cellStyle name="Input 4 2 2 6 2" xfId="27184" xr:uid="{00000000-0005-0000-0000-0000C6310000}"/>
    <cellStyle name="Input 4 2 2 7" xfId="27185" xr:uid="{00000000-0005-0000-0000-0000C7310000}"/>
    <cellStyle name="Input 4 2 2 7 2" xfId="27186" xr:uid="{00000000-0005-0000-0000-0000C8310000}"/>
    <cellStyle name="Input 4 2 2 8" xfId="27187" xr:uid="{00000000-0005-0000-0000-0000C9310000}"/>
    <cellStyle name="Input 4 2 2 8 2" xfId="27188" xr:uid="{00000000-0005-0000-0000-0000CA310000}"/>
    <cellStyle name="Input 4 2 2 9" xfId="27189" xr:uid="{00000000-0005-0000-0000-0000CB310000}"/>
    <cellStyle name="Input 4 2 2 9 2" xfId="27190" xr:uid="{00000000-0005-0000-0000-0000CC310000}"/>
    <cellStyle name="Input 4 2 3" xfId="27191" xr:uid="{00000000-0005-0000-0000-0000CD310000}"/>
    <cellStyle name="Input 4 2 3 2" xfId="27192" xr:uid="{00000000-0005-0000-0000-0000CE310000}"/>
    <cellStyle name="Input 4 2 4" xfId="27193" xr:uid="{00000000-0005-0000-0000-0000CF310000}"/>
    <cellStyle name="Input 4 2 4 2" xfId="27194" xr:uid="{00000000-0005-0000-0000-0000D0310000}"/>
    <cellStyle name="Input 4 2 5" xfId="27195" xr:uid="{00000000-0005-0000-0000-0000D1310000}"/>
    <cellStyle name="Input 4 2 5 2" xfId="27196" xr:uid="{00000000-0005-0000-0000-0000D2310000}"/>
    <cellStyle name="Input 4 2 6" xfId="27197" xr:uid="{00000000-0005-0000-0000-0000D3310000}"/>
    <cellStyle name="Input 4 2 6 2" xfId="27198" xr:uid="{00000000-0005-0000-0000-0000D4310000}"/>
    <cellStyle name="Input 4 2 7" xfId="27199" xr:uid="{00000000-0005-0000-0000-0000D5310000}"/>
    <cellStyle name="Input 4 2 7 2" xfId="27200" xr:uid="{00000000-0005-0000-0000-0000D6310000}"/>
    <cellStyle name="Input 4 2 8" xfId="27201" xr:uid="{00000000-0005-0000-0000-0000D7310000}"/>
    <cellStyle name="Input 4 2 8 2" xfId="27202" xr:uid="{00000000-0005-0000-0000-0000D8310000}"/>
    <cellStyle name="Input 4 2 9" xfId="27203" xr:uid="{00000000-0005-0000-0000-0000D9310000}"/>
    <cellStyle name="Input 4 2 9 2" xfId="27204" xr:uid="{00000000-0005-0000-0000-0000DA310000}"/>
    <cellStyle name="Input 4 20" xfId="27205" xr:uid="{00000000-0005-0000-0000-0000DB310000}"/>
    <cellStyle name="Input 4 20 2" xfId="27206" xr:uid="{00000000-0005-0000-0000-0000DC310000}"/>
    <cellStyle name="Input 4 21" xfId="27207" xr:uid="{00000000-0005-0000-0000-0000DD310000}"/>
    <cellStyle name="Input 4 22" xfId="27122" xr:uid="{00000000-0005-0000-0000-0000DE310000}"/>
    <cellStyle name="Input 4 3" xfId="19582" xr:uid="{00000000-0005-0000-0000-0000DF310000}"/>
    <cellStyle name="Input 4 3 10" xfId="27209" xr:uid="{00000000-0005-0000-0000-0000E0310000}"/>
    <cellStyle name="Input 4 3 10 2" xfId="27210" xr:uid="{00000000-0005-0000-0000-0000E1310000}"/>
    <cellStyle name="Input 4 3 11" xfId="27211" xr:uid="{00000000-0005-0000-0000-0000E2310000}"/>
    <cellStyle name="Input 4 3 11 2" xfId="27212" xr:uid="{00000000-0005-0000-0000-0000E3310000}"/>
    <cellStyle name="Input 4 3 12" xfId="27213" xr:uid="{00000000-0005-0000-0000-0000E4310000}"/>
    <cellStyle name="Input 4 3 12 2" xfId="27214" xr:uid="{00000000-0005-0000-0000-0000E5310000}"/>
    <cellStyle name="Input 4 3 13" xfId="27215" xr:uid="{00000000-0005-0000-0000-0000E6310000}"/>
    <cellStyle name="Input 4 3 13 2" xfId="27216" xr:uid="{00000000-0005-0000-0000-0000E7310000}"/>
    <cellStyle name="Input 4 3 14" xfId="27217" xr:uid="{00000000-0005-0000-0000-0000E8310000}"/>
    <cellStyle name="Input 4 3 14 2" xfId="27218" xr:uid="{00000000-0005-0000-0000-0000E9310000}"/>
    <cellStyle name="Input 4 3 15" xfId="27219" xr:uid="{00000000-0005-0000-0000-0000EA310000}"/>
    <cellStyle name="Input 4 3 15 2" xfId="27220" xr:uid="{00000000-0005-0000-0000-0000EB310000}"/>
    <cellStyle name="Input 4 3 16" xfId="27221" xr:uid="{00000000-0005-0000-0000-0000EC310000}"/>
    <cellStyle name="Input 4 3 17" xfId="27208" xr:uid="{00000000-0005-0000-0000-0000ED310000}"/>
    <cellStyle name="Input 4 3 2" xfId="27222" xr:uid="{00000000-0005-0000-0000-0000EE310000}"/>
    <cellStyle name="Input 4 3 2 2" xfId="27223" xr:uid="{00000000-0005-0000-0000-0000EF310000}"/>
    <cellStyle name="Input 4 3 3" xfId="27224" xr:uid="{00000000-0005-0000-0000-0000F0310000}"/>
    <cellStyle name="Input 4 3 3 2" xfId="27225" xr:uid="{00000000-0005-0000-0000-0000F1310000}"/>
    <cellStyle name="Input 4 3 4" xfId="27226" xr:uid="{00000000-0005-0000-0000-0000F2310000}"/>
    <cellStyle name="Input 4 3 4 2" xfId="27227" xr:uid="{00000000-0005-0000-0000-0000F3310000}"/>
    <cellStyle name="Input 4 3 5" xfId="27228" xr:uid="{00000000-0005-0000-0000-0000F4310000}"/>
    <cellStyle name="Input 4 3 5 2" xfId="27229" xr:uid="{00000000-0005-0000-0000-0000F5310000}"/>
    <cellStyle name="Input 4 3 6" xfId="27230" xr:uid="{00000000-0005-0000-0000-0000F6310000}"/>
    <cellStyle name="Input 4 3 6 2" xfId="27231" xr:uid="{00000000-0005-0000-0000-0000F7310000}"/>
    <cellStyle name="Input 4 3 7" xfId="27232" xr:uid="{00000000-0005-0000-0000-0000F8310000}"/>
    <cellStyle name="Input 4 3 7 2" xfId="27233" xr:uid="{00000000-0005-0000-0000-0000F9310000}"/>
    <cellStyle name="Input 4 3 8" xfId="27234" xr:uid="{00000000-0005-0000-0000-0000FA310000}"/>
    <cellStyle name="Input 4 3 8 2" xfId="27235" xr:uid="{00000000-0005-0000-0000-0000FB310000}"/>
    <cellStyle name="Input 4 3 9" xfId="27236" xr:uid="{00000000-0005-0000-0000-0000FC310000}"/>
    <cellStyle name="Input 4 3 9 2" xfId="27237" xr:uid="{00000000-0005-0000-0000-0000FD310000}"/>
    <cellStyle name="Input 4 4" xfId="19610" xr:uid="{00000000-0005-0000-0000-0000FE310000}"/>
    <cellStyle name="Input 4 4 2" xfId="27239" xr:uid="{00000000-0005-0000-0000-0000FF310000}"/>
    <cellStyle name="Input 4 4 3" xfId="27238" xr:uid="{00000000-0005-0000-0000-000000320000}"/>
    <cellStyle name="Input 4 5" xfId="27240" xr:uid="{00000000-0005-0000-0000-000001320000}"/>
    <cellStyle name="Input 4 5 2" xfId="27241" xr:uid="{00000000-0005-0000-0000-000002320000}"/>
    <cellStyle name="Input 4 6" xfId="27242" xr:uid="{00000000-0005-0000-0000-000003320000}"/>
    <cellStyle name="Input 4 6 2" xfId="27243" xr:uid="{00000000-0005-0000-0000-000004320000}"/>
    <cellStyle name="Input 4 7" xfId="27244" xr:uid="{00000000-0005-0000-0000-000005320000}"/>
    <cellStyle name="Input 4 7 2" xfId="27245" xr:uid="{00000000-0005-0000-0000-000006320000}"/>
    <cellStyle name="Input 4 8" xfId="27246" xr:uid="{00000000-0005-0000-0000-000007320000}"/>
    <cellStyle name="Input 4 8 2" xfId="27247" xr:uid="{00000000-0005-0000-0000-000008320000}"/>
    <cellStyle name="Input 4 9" xfId="27248" xr:uid="{00000000-0005-0000-0000-000009320000}"/>
    <cellStyle name="Input 4 9 2" xfId="27249" xr:uid="{00000000-0005-0000-0000-00000A320000}"/>
    <cellStyle name="Input 4_Income Statement " xfId="27250" xr:uid="{00000000-0005-0000-0000-00000B320000}"/>
    <cellStyle name="Input 5" xfId="3363" xr:uid="{00000000-0005-0000-0000-00000C320000}"/>
    <cellStyle name="Input 5 10" xfId="27252" xr:uid="{00000000-0005-0000-0000-00000D320000}"/>
    <cellStyle name="Input 5 10 2" xfId="27253" xr:uid="{00000000-0005-0000-0000-00000E320000}"/>
    <cellStyle name="Input 5 11" xfId="27254" xr:uid="{00000000-0005-0000-0000-00000F320000}"/>
    <cellStyle name="Input 5 11 2" xfId="27255" xr:uid="{00000000-0005-0000-0000-000010320000}"/>
    <cellStyle name="Input 5 12" xfId="27256" xr:uid="{00000000-0005-0000-0000-000011320000}"/>
    <cellStyle name="Input 5 12 2" xfId="27257" xr:uid="{00000000-0005-0000-0000-000012320000}"/>
    <cellStyle name="Input 5 13" xfId="27258" xr:uid="{00000000-0005-0000-0000-000013320000}"/>
    <cellStyle name="Input 5 13 2" xfId="27259" xr:uid="{00000000-0005-0000-0000-000014320000}"/>
    <cellStyle name="Input 5 14" xfId="27260" xr:uid="{00000000-0005-0000-0000-000015320000}"/>
    <cellStyle name="Input 5 14 2" xfId="27261" xr:uid="{00000000-0005-0000-0000-000016320000}"/>
    <cellStyle name="Input 5 15" xfId="27262" xr:uid="{00000000-0005-0000-0000-000017320000}"/>
    <cellStyle name="Input 5 15 2" xfId="27263" xr:uid="{00000000-0005-0000-0000-000018320000}"/>
    <cellStyle name="Input 5 16" xfId="27264" xr:uid="{00000000-0005-0000-0000-000019320000}"/>
    <cellStyle name="Input 5 16 2" xfId="27265" xr:uid="{00000000-0005-0000-0000-00001A320000}"/>
    <cellStyle name="Input 5 17" xfId="27266" xr:uid="{00000000-0005-0000-0000-00001B320000}"/>
    <cellStyle name="Input 5 17 2" xfId="27267" xr:uid="{00000000-0005-0000-0000-00001C320000}"/>
    <cellStyle name="Input 5 18" xfId="27268" xr:uid="{00000000-0005-0000-0000-00001D320000}"/>
    <cellStyle name="Input 5 18 2" xfId="27269" xr:uid="{00000000-0005-0000-0000-00001E320000}"/>
    <cellStyle name="Input 5 19" xfId="27270" xr:uid="{00000000-0005-0000-0000-00001F320000}"/>
    <cellStyle name="Input 5 19 2" xfId="27271" xr:uid="{00000000-0005-0000-0000-000020320000}"/>
    <cellStyle name="Input 5 2" xfId="15235" xr:uid="{00000000-0005-0000-0000-000021320000}"/>
    <cellStyle name="Input 5 2 10" xfId="27273" xr:uid="{00000000-0005-0000-0000-000022320000}"/>
    <cellStyle name="Input 5 2 10 2" xfId="27274" xr:uid="{00000000-0005-0000-0000-000023320000}"/>
    <cellStyle name="Input 5 2 11" xfId="27275" xr:uid="{00000000-0005-0000-0000-000024320000}"/>
    <cellStyle name="Input 5 2 11 2" xfId="27276" xr:uid="{00000000-0005-0000-0000-000025320000}"/>
    <cellStyle name="Input 5 2 12" xfId="27277" xr:uid="{00000000-0005-0000-0000-000026320000}"/>
    <cellStyle name="Input 5 2 12 2" xfId="27278" xr:uid="{00000000-0005-0000-0000-000027320000}"/>
    <cellStyle name="Input 5 2 13" xfId="27279" xr:uid="{00000000-0005-0000-0000-000028320000}"/>
    <cellStyle name="Input 5 2 13 2" xfId="27280" xr:uid="{00000000-0005-0000-0000-000029320000}"/>
    <cellStyle name="Input 5 2 14" xfId="27281" xr:uid="{00000000-0005-0000-0000-00002A320000}"/>
    <cellStyle name="Input 5 2 14 2" xfId="27282" xr:uid="{00000000-0005-0000-0000-00002B320000}"/>
    <cellStyle name="Input 5 2 15" xfId="27283" xr:uid="{00000000-0005-0000-0000-00002C320000}"/>
    <cellStyle name="Input 5 2 15 2" xfId="27284" xr:uid="{00000000-0005-0000-0000-00002D320000}"/>
    <cellStyle name="Input 5 2 16" xfId="27285" xr:uid="{00000000-0005-0000-0000-00002E320000}"/>
    <cellStyle name="Input 5 2 16 2" xfId="27286" xr:uid="{00000000-0005-0000-0000-00002F320000}"/>
    <cellStyle name="Input 5 2 17" xfId="27287" xr:uid="{00000000-0005-0000-0000-000030320000}"/>
    <cellStyle name="Input 5 2 17 2" xfId="27288" xr:uid="{00000000-0005-0000-0000-000031320000}"/>
    <cellStyle name="Input 5 2 18" xfId="27289" xr:uid="{00000000-0005-0000-0000-000032320000}"/>
    <cellStyle name="Input 5 2 19" xfId="27272" xr:uid="{00000000-0005-0000-0000-000033320000}"/>
    <cellStyle name="Input 5 2 2" xfId="27290" xr:uid="{00000000-0005-0000-0000-000034320000}"/>
    <cellStyle name="Input 5 2 2 10" xfId="27291" xr:uid="{00000000-0005-0000-0000-000035320000}"/>
    <cellStyle name="Input 5 2 2 10 2" xfId="27292" xr:uid="{00000000-0005-0000-0000-000036320000}"/>
    <cellStyle name="Input 5 2 2 11" xfId="27293" xr:uid="{00000000-0005-0000-0000-000037320000}"/>
    <cellStyle name="Input 5 2 2 11 2" xfId="27294" xr:uid="{00000000-0005-0000-0000-000038320000}"/>
    <cellStyle name="Input 5 2 2 12" xfId="27295" xr:uid="{00000000-0005-0000-0000-000039320000}"/>
    <cellStyle name="Input 5 2 2 12 2" xfId="27296" xr:uid="{00000000-0005-0000-0000-00003A320000}"/>
    <cellStyle name="Input 5 2 2 13" xfId="27297" xr:uid="{00000000-0005-0000-0000-00003B320000}"/>
    <cellStyle name="Input 5 2 2 13 2" xfId="27298" xr:uid="{00000000-0005-0000-0000-00003C320000}"/>
    <cellStyle name="Input 5 2 2 14" xfId="27299" xr:uid="{00000000-0005-0000-0000-00003D320000}"/>
    <cellStyle name="Input 5 2 2 14 2" xfId="27300" xr:uid="{00000000-0005-0000-0000-00003E320000}"/>
    <cellStyle name="Input 5 2 2 15" xfId="27301" xr:uid="{00000000-0005-0000-0000-00003F320000}"/>
    <cellStyle name="Input 5 2 2 15 2" xfId="27302" xr:uid="{00000000-0005-0000-0000-000040320000}"/>
    <cellStyle name="Input 5 2 2 16" xfId="27303" xr:uid="{00000000-0005-0000-0000-000041320000}"/>
    <cellStyle name="Input 5 2 2 2" xfId="27304" xr:uid="{00000000-0005-0000-0000-000042320000}"/>
    <cellStyle name="Input 5 2 2 2 2" xfId="27305" xr:uid="{00000000-0005-0000-0000-000043320000}"/>
    <cellStyle name="Input 5 2 2 3" xfId="27306" xr:uid="{00000000-0005-0000-0000-000044320000}"/>
    <cellStyle name="Input 5 2 2 3 2" xfId="27307" xr:uid="{00000000-0005-0000-0000-000045320000}"/>
    <cellStyle name="Input 5 2 2 4" xfId="27308" xr:uid="{00000000-0005-0000-0000-000046320000}"/>
    <cellStyle name="Input 5 2 2 4 2" xfId="27309" xr:uid="{00000000-0005-0000-0000-000047320000}"/>
    <cellStyle name="Input 5 2 2 5" xfId="27310" xr:uid="{00000000-0005-0000-0000-000048320000}"/>
    <cellStyle name="Input 5 2 2 5 2" xfId="27311" xr:uid="{00000000-0005-0000-0000-000049320000}"/>
    <cellStyle name="Input 5 2 2 6" xfId="27312" xr:uid="{00000000-0005-0000-0000-00004A320000}"/>
    <cellStyle name="Input 5 2 2 6 2" xfId="27313" xr:uid="{00000000-0005-0000-0000-00004B320000}"/>
    <cellStyle name="Input 5 2 2 7" xfId="27314" xr:uid="{00000000-0005-0000-0000-00004C320000}"/>
    <cellStyle name="Input 5 2 2 7 2" xfId="27315" xr:uid="{00000000-0005-0000-0000-00004D320000}"/>
    <cellStyle name="Input 5 2 2 8" xfId="27316" xr:uid="{00000000-0005-0000-0000-00004E320000}"/>
    <cellStyle name="Input 5 2 2 8 2" xfId="27317" xr:uid="{00000000-0005-0000-0000-00004F320000}"/>
    <cellStyle name="Input 5 2 2 9" xfId="27318" xr:uid="{00000000-0005-0000-0000-000050320000}"/>
    <cellStyle name="Input 5 2 2 9 2" xfId="27319" xr:uid="{00000000-0005-0000-0000-000051320000}"/>
    <cellStyle name="Input 5 2 3" xfId="27320" xr:uid="{00000000-0005-0000-0000-000052320000}"/>
    <cellStyle name="Input 5 2 3 2" xfId="27321" xr:uid="{00000000-0005-0000-0000-000053320000}"/>
    <cellStyle name="Input 5 2 4" xfId="27322" xr:uid="{00000000-0005-0000-0000-000054320000}"/>
    <cellStyle name="Input 5 2 4 2" xfId="27323" xr:uid="{00000000-0005-0000-0000-000055320000}"/>
    <cellStyle name="Input 5 2 5" xfId="27324" xr:uid="{00000000-0005-0000-0000-000056320000}"/>
    <cellStyle name="Input 5 2 5 2" xfId="27325" xr:uid="{00000000-0005-0000-0000-000057320000}"/>
    <cellStyle name="Input 5 2 6" xfId="27326" xr:uid="{00000000-0005-0000-0000-000058320000}"/>
    <cellStyle name="Input 5 2 6 2" xfId="27327" xr:uid="{00000000-0005-0000-0000-000059320000}"/>
    <cellStyle name="Input 5 2 7" xfId="27328" xr:uid="{00000000-0005-0000-0000-00005A320000}"/>
    <cellStyle name="Input 5 2 7 2" xfId="27329" xr:uid="{00000000-0005-0000-0000-00005B320000}"/>
    <cellStyle name="Input 5 2 8" xfId="27330" xr:uid="{00000000-0005-0000-0000-00005C320000}"/>
    <cellStyle name="Input 5 2 8 2" xfId="27331" xr:uid="{00000000-0005-0000-0000-00005D320000}"/>
    <cellStyle name="Input 5 2 9" xfId="27332" xr:uid="{00000000-0005-0000-0000-00005E320000}"/>
    <cellStyle name="Input 5 2 9 2" xfId="27333" xr:uid="{00000000-0005-0000-0000-00005F320000}"/>
    <cellStyle name="Input 5 20" xfId="27334" xr:uid="{00000000-0005-0000-0000-000060320000}"/>
    <cellStyle name="Input 5 20 2" xfId="27335" xr:uid="{00000000-0005-0000-0000-000061320000}"/>
    <cellStyle name="Input 5 21" xfId="27336" xr:uid="{00000000-0005-0000-0000-000062320000}"/>
    <cellStyle name="Input 5 22" xfId="27251" xr:uid="{00000000-0005-0000-0000-000063320000}"/>
    <cellStyle name="Input 5 3" xfId="15256" xr:uid="{00000000-0005-0000-0000-000064320000}"/>
    <cellStyle name="Input 5 3 10" xfId="27338" xr:uid="{00000000-0005-0000-0000-000065320000}"/>
    <cellStyle name="Input 5 3 10 2" xfId="27339" xr:uid="{00000000-0005-0000-0000-000066320000}"/>
    <cellStyle name="Input 5 3 11" xfId="27340" xr:uid="{00000000-0005-0000-0000-000067320000}"/>
    <cellStyle name="Input 5 3 11 2" xfId="27341" xr:uid="{00000000-0005-0000-0000-000068320000}"/>
    <cellStyle name="Input 5 3 12" xfId="27342" xr:uid="{00000000-0005-0000-0000-000069320000}"/>
    <cellStyle name="Input 5 3 12 2" xfId="27343" xr:uid="{00000000-0005-0000-0000-00006A320000}"/>
    <cellStyle name="Input 5 3 13" xfId="27344" xr:uid="{00000000-0005-0000-0000-00006B320000}"/>
    <cellStyle name="Input 5 3 13 2" xfId="27345" xr:uid="{00000000-0005-0000-0000-00006C320000}"/>
    <cellStyle name="Input 5 3 14" xfId="27346" xr:uid="{00000000-0005-0000-0000-00006D320000}"/>
    <cellStyle name="Input 5 3 14 2" xfId="27347" xr:uid="{00000000-0005-0000-0000-00006E320000}"/>
    <cellStyle name="Input 5 3 15" xfId="27348" xr:uid="{00000000-0005-0000-0000-00006F320000}"/>
    <cellStyle name="Input 5 3 15 2" xfId="27349" xr:uid="{00000000-0005-0000-0000-000070320000}"/>
    <cellStyle name="Input 5 3 16" xfId="27350" xr:uid="{00000000-0005-0000-0000-000071320000}"/>
    <cellStyle name="Input 5 3 17" xfId="27337" xr:uid="{00000000-0005-0000-0000-000072320000}"/>
    <cellStyle name="Input 5 3 2" xfId="27351" xr:uid="{00000000-0005-0000-0000-000073320000}"/>
    <cellStyle name="Input 5 3 2 2" xfId="27352" xr:uid="{00000000-0005-0000-0000-000074320000}"/>
    <cellStyle name="Input 5 3 3" xfId="27353" xr:uid="{00000000-0005-0000-0000-000075320000}"/>
    <cellStyle name="Input 5 3 3 2" xfId="27354" xr:uid="{00000000-0005-0000-0000-000076320000}"/>
    <cellStyle name="Input 5 3 4" xfId="27355" xr:uid="{00000000-0005-0000-0000-000077320000}"/>
    <cellStyle name="Input 5 3 4 2" xfId="27356" xr:uid="{00000000-0005-0000-0000-000078320000}"/>
    <cellStyle name="Input 5 3 5" xfId="27357" xr:uid="{00000000-0005-0000-0000-000079320000}"/>
    <cellStyle name="Input 5 3 5 2" xfId="27358" xr:uid="{00000000-0005-0000-0000-00007A320000}"/>
    <cellStyle name="Input 5 3 6" xfId="27359" xr:uid="{00000000-0005-0000-0000-00007B320000}"/>
    <cellStyle name="Input 5 3 6 2" xfId="27360" xr:uid="{00000000-0005-0000-0000-00007C320000}"/>
    <cellStyle name="Input 5 3 7" xfId="27361" xr:uid="{00000000-0005-0000-0000-00007D320000}"/>
    <cellStyle name="Input 5 3 7 2" xfId="27362" xr:uid="{00000000-0005-0000-0000-00007E320000}"/>
    <cellStyle name="Input 5 3 8" xfId="27363" xr:uid="{00000000-0005-0000-0000-00007F320000}"/>
    <cellStyle name="Input 5 3 8 2" xfId="27364" xr:uid="{00000000-0005-0000-0000-000080320000}"/>
    <cellStyle name="Input 5 3 9" xfId="27365" xr:uid="{00000000-0005-0000-0000-000081320000}"/>
    <cellStyle name="Input 5 3 9 2" xfId="27366" xr:uid="{00000000-0005-0000-0000-000082320000}"/>
    <cellStyle name="Input 5 4" xfId="15255" xr:uid="{00000000-0005-0000-0000-000083320000}"/>
    <cellStyle name="Input 5 4 2" xfId="27368" xr:uid="{00000000-0005-0000-0000-000084320000}"/>
    <cellStyle name="Input 5 4 3" xfId="27367" xr:uid="{00000000-0005-0000-0000-000085320000}"/>
    <cellStyle name="Input 5 5" xfId="15276" xr:uid="{00000000-0005-0000-0000-000086320000}"/>
    <cellStyle name="Input 5 5 2" xfId="27370" xr:uid="{00000000-0005-0000-0000-000087320000}"/>
    <cellStyle name="Input 5 5 3" xfId="27369" xr:uid="{00000000-0005-0000-0000-000088320000}"/>
    <cellStyle name="Input 5 6" xfId="18802" xr:uid="{00000000-0005-0000-0000-000089320000}"/>
    <cellStyle name="Input 5 6 2" xfId="27372" xr:uid="{00000000-0005-0000-0000-00008A320000}"/>
    <cellStyle name="Input 5 6 3" xfId="27371" xr:uid="{00000000-0005-0000-0000-00008B320000}"/>
    <cellStyle name="Input 5 7" xfId="19583" xr:uid="{00000000-0005-0000-0000-00008C320000}"/>
    <cellStyle name="Input 5 7 2" xfId="27374" xr:uid="{00000000-0005-0000-0000-00008D320000}"/>
    <cellStyle name="Input 5 7 3" xfId="27373" xr:uid="{00000000-0005-0000-0000-00008E320000}"/>
    <cellStyle name="Input 5 8" xfId="19611" xr:uid="{00000000-0005-0000-0000-00008F320000}"/>
    <cellStyle name="Input 5 8 2" xfId="27376" xr:uid="{00000000-0005-0000-0000-000090320000}"/>
    <cellStyle name="Input 5 8 3" xfId="27375" xr:uid="{00000000-0005-0000-0000-000091320000}"/>
    <cellStyle name="Input 5 9" xfId="27377" xr:uid="{00000000-0005-0000-0000-000092320000}"/>
    <cellStyle name="Input 5 9 2" xfId="27378" xr:uid="{00000000-0005-0000-0000-000093320000}"/>
    <cellStyle name="Input 5_Income Statement " xfId="27379" xr:uid="{00000000-0005-0000-0000-000094320000}"/>
    <cellStyle name="Input 6" xfId="3364" xr:uid="{00000000-0005-0000-0000-000095320000}"/>
    <cellStyle name="Input 6 10" xfId="27381" xr:uid="{00000000-0005-0000-0000-000096320000}"/>
    <cellStyle name="Input 6 10 2" xfId="27382" xr:uid="{00000000-0005-0000-0000-000097320000}"/>
    <cellStyle name="Input 6 11" xfId="27383" xr:uid="{00000000-0005-0000-0000-000098320000}"/>
    <cellStyle name="Input 6 11 2" xfId="27384" xr:uid="{00000000-0005-0000-0000-000099320000}"/>
    <cellStyle name="Input 6 12" xfId="27385" xr:uid="{00000000-0005-0000-0000-00009A320000}"/>
    <cellStyle name="Input 6 12 2" xfId="27386" xr:uid="{00000000-0005-0000-0000-00009B320000}"/>
    <cellStyle name="Input 6 13" xfId="27387" xr:uid="{00000000-0005-0000-0000-00009C320000}"/>
    <cellStyle name="Input 6 13 2" xfId="27388" xr:uid="{00000000-0005-0000-0000-00009D320000}"/>
    <cellStyle name="Input 6 14" xfId="27389" xr:uid="{00000000-0005-0000-0000-00009E320000}"/>
    <cellStyle name="Input 6 14 2" xfId="27390" xr:uid="{00000000-0005-0000-0000-00009F320000}"/>
    <cellStyle name="Input 6 15" xfId="27391" xr:uid="{00000000-0005-0000-0000-0000A0320000}"/>
    <cellStyle name="Input 6 15 2" xfId="27392" xr:uid="{00000000-0005-0000-0000-0000A1320000}"/>
    <cellStyle name="Input 6 16" xfId="27393" xr:uid="{00000000-0005-0000-0000-0000A2320000}"/>
    <cellStyle name="Input 6 16 2" xfId="27394" xr:uid="{00000000-0005-0000-0000-0000A3320000}"/>
    <cellStyle name="Input 6 17" xfId="27395" xr:uid="{00000000-0005-0000-0000-0000A4320000}"/>
    <cellStyle name="Input 6 17 2" xfId="27396" xr:uid="{00000000-0005-0000-0000-0000A5320000}"/>
    <cellStyle name="Input 6 18" xfId="27397" xr:uid="{00000000-0005-0000-0000-0000A6320000}"/>
    <cellStyle name="Input 6 18 2" xfId="27398" xr:uid="{00000000-0005-0000-0000-0000A7320000}"/>
    <cellStyle name="Input 6 19" xfId="27399" xr:uid="{00000000-0005-0000-0000-0000A8320000}"/>
    <cellStyle name="Input 6 19 2" xfId="27400" xr:uid="{00000000-0005-0000-0000-0000A9320000}"/>
    <cellStyle name="Input 6 2" xfId="18803" xr:uid="{00000000-0005-0000-0000-0000AA320000}"/>
    <cellStyle name="Input 6 2 10" xfId="27402" xr:uid="{00000000-0005-0000-0000-0000AB320000}"/>
    <cellStyle name="Input 6 2 10 2" xfId="27403" xr:uid="{00000000-0005-0000-0000-0000AC320000}"/>
    <cellStyle name="Input 6 2 11" xfId="27404" xr:uid="{00000000-0005-0000-0000-0000AD320000}"/>
    <cellStyle name="Input 6 2 11 2" xfId="27405" xr:uid="{00000000-0005-0000-0000-0000AE320000}"/>
    <cellStyle name="Input 6 2 12" xfId="27406" xr:uid="{00000000-0005-0000-0000-0000AF320000}"/>
    <cellStyle name="Input 6 2 12 2" xfId="27407" xr:uid="{00000000-0005-0000-0000-0000B0320000}"/>
    <cellStyle name="Input 6 2 13" xfId="27408" xr:uid="{00000000-0005-0000-0000-0000B1320000}"/>
    <cellStyle name="Input 6 2 13 2" xfId="27409" xr:uid="{00000000-0005-0000-0000-0000B2320000}"/>
    <cellStyle name="Input 6 2 14" xfId="27410" xr:uid="{00000000-0005-0000-0000-0000B3320000}"/>
    <cellStyle name="Input 6 2 14 2" xfId="27411" xr:uid="{00000000-0005-0000-0000-0000B4320000}"/>
    <cellStyle name="Input 6 2 15" xfId="27412" xr:uid="{00000000-0005-0000-0000-0000B5320000}"/>
    <cellStyle name="Input 6 2 15 2" xfId="27413" xr:uid="{00000000-0005-0000-0000-0000B6320000}"/>
    <cellStyle name="Input 6 2 16" xfId="27414" xr:uid="{00000000-0005-0000-0000-0000B7320000}"/>
    <cellStyle name="Input 6 2 16 2" xfId="27415" xr:uid="{00000000-0005-0000-0000-0000B8320000}"/>
    <cellStyle name="Input 6 2 17" xfId="27416" xr:uid="{00000000-0005-0000-0000-0000B9320000}"/>
    <cellStyle name="Input 6 2 17 2" xfId="27417" xr:uid="{00000000-0005-0000-0000-0000BA320000}"/>
    <cellStyle name="Input 6 2 18" xfId="27418" xr:uid="{00000000-0005-0000-0000-0000BB320000}"/>
    <cellStyle name="Input 6 2 19" xfId="27401" xr:uid="{00000000-0005-0000-0000-0000BC320000}"/>
    <cellStyle name="Input 6 2 2" xfId="27419" xr:uid="{00000000-0005-0000-0000-0000BD320000}"/>
    <cellStyle name="Input 6 2 2 10" xfId="27420" xr:uid="{00000000-0005-0000-0000-0000BE320000}"/>
    <cellStyle name="Input 6 2 2 10 2" xfId="27421" xr:uid="{00000000-0005-0000-0000-0000BF320000}"/>
    <cellStyle name="Input 6 2 2 11" xfId="27422" xr:uid="{00000000-0005-0000-0000-0000C0320000}"/>
    <cellStyle name="Input 6 2 2 11 2" xfId="27423" xr:uid="{00000000-0005-0000-0000-0000C1320000}"/>
    <cellStyle name="Input 6 2 2 12" xfId="27424" xr:uid="{00000000-0005-0000-0000-0000C2320000}"/>
    <cellStyle name="Input 6 2 2 12 2" xfId="27425" xr:uid="{00000000-0005-0000-0000-0000C3320000}"/>
    <cellStyle name="Input 6 2 2 13" xfId="27426" xr:uid="{00000000-0005-0000-0000-0000C4320000}"/>
    <cellStyle name="Input 6 2 2 13 2" xfId="27427" xr:uid="{00000000-0005-0000-0000-0000C5320000}"/>
    <cellStyle name="Input 6 2 2 14" xfId="27428" xr:uid="{00000000-0005-0000-0000-0000C6320000}"/>
    <cellStyle name="Input 6 2 2 14 2" xfId="27429" xr:uid="{00000000-0005-0000-0000-0000C7320000}"/>
    <cellStyle name="Input 6 2 2 15" xfId="27430" xr:uid="{00000000-0005-0000-0000-0000C8320000}"/>
    <cellStyle name="Input 6 2 2 15 2" xfId="27431" xr:uid="{00000000-0005-0000-0000-0000C9320000}"/>
    <cellStyle name="Input 6 2 2 16" xfId="27432" xr:uid="{00000000-0005-0000-0000-0000CA320000}"/>
    <cellStyle name="Input 6 2 2 2" xfId="27433" xr:uid="{00000000-0005-0000-0000-0000CB320000}"/>
    <cellStyle name="Input 6 2 2 2 2" xfId="27434" xr:uid="{00000000-0005-0000-0000-0000CC320000}"/>
    <cellStyle name="Input 6 2 2 3" xfId="27435" xr:uid="{00000000-0005-0000-0000-0000CD320000}"/>
    <cellStyle name="Input 6 2 2 3 2" xfId="27436" xr:uid="{00000000-0005-0000-0000-0000CE320000}"/>
    <cellStyle name="Input 6 2 2 4" xfId="27437" xr:uid="{00000000-0005-0000-0000-0000CF320000}"/>
    <cellStyle name="Input 6 2 2 4 2" xfId="27438" xr:uid="{00000000-0005-0000-0000-0000D0320000}"/>
    <cellStyle name="Input 6 2 2 5" xfId="27439" xr:uid="{00000000-0005-0000-0000-0000D1320000}"/>
    <cellStyle name="Input 6 2 2 5 2" xfId="27440" xr:uid="{00000000-0005-0000-0000-0000D2320000}"/>
    <cellStyle name="Input 6 2 2 6" xfId="27441" xr:uid="{00000000-0005-0000-0000-0000D3320000}"/>
    <cellStyle name="Input 6 2 2 6 2" xfId="27442" xr:uid="{00000000-0005-0000-0000-0000D4320000}"/>
    <cellStyle name="Input 6 2 2 7" xfId="27443" xr:uid="{00000000-0005-0000-0000-0000D5320000}"/>
    <cellStyle name="Input 6 2 2 7 2" xfId="27444" xr:uid="{00000000-0005-0000-0000-0000D6320000}"/>
    <cellStyle name="Input 6 2 2 8" xfId="27445" xr:uid="{00000000-0005-0000-0000-0000D7320000}"/>
    <cellStyle name="Input 6 2 2 8 2" xfId="27446" xr:uid="{00000000-0005-0000-0000-0000D8320000}"/>
    <cellStyle name="Input 6 2 2 9" xfId="27447" xr:uid="{00000000-0005-0000-0000-0000D9320000}"/>
    <cellStyle name="Input 6 2 2 9 2" xfId="27448" xr:uid="{00000000-0005-0000-0000-0000DA320000}"/>
    <cellStyle name="Input 6 2 3" xfId="27449" xr:uid="{00000000-0005-0000-0000-0000DB320000}"/>
    <cellStyle name="Input 6 2 3 2" xfId="27450" xr:uid="{00000000-0005-0000-0000-0000DC320000}"/>
    <cellStyle name="Input 6 2 4" xfId="27451" xr:uid="{00000000-0005-0000-0000-0000DD320000}"/>
    <cellStyle name="Input 6 2 4 2" xfId="27452" xr:uid="{00000000-0005-0000-0000-0000DE320000}"/>
    <cellStyle name="Input 6 2 5" xfId="27453" xr:uid="{00000000-0005-0000-0000-0000DF320000}"/>
    <cellStyle name="Input 6 2 5 2" xfId="27454" xr:uid="{00000000-0005-0000-0000-0000E0320000}"/>
    <cellStyle name="Input 6 2 6" xfId="27455" xr:uid="{00000000-0005-0000-0000-0000E1320000}"/>
    <cellStyle name="Input 6 2 6 2" xfId="27456" xr:uid="{00000000-0005-0000-0000-0000E2320000}"/>
    <cellStyle name="Input 6 2 7" xfId="27457" xr:uid="{00000000-0005-0000-0000-0000E3320000}"/>
    <cellStyle name="Input 6 2 7 2" xfId="27458" xr:uid="{00000000-0005-0000-0000-0000E4320000}"/>
    <cellStyle name="Input 6 2 8" xfId="27459" xr:uid="{00000000-0005-0000-0000-0000E5320000}"/>
    <cellStyle name="Input 6 2 8 2" xfId="27460" xr:uid="{00000000-0005-0000-0000-0000E6320000}"/>
    <cellStyle name="Input 6 2 9" xfId="27461" xr:uid="{00000000-0005-0000-0000-0000E7320000}"/>
    <cellStyle name="Input 6 2 9 2" xfId="27462" xr:uid="{00000000-0005-0000-0000-0000E8320000}"/>
    <cellStyle name="Input 6 20" xfId="27463" xr:uid="{00000000-0005-0000-0000-0000E9320000}"/>
    <cellStyle name="Input 6 20 2" xfId="27464" xr:uid="{00000000-0005-0000-0000-0000EA320000}"/>
    <cellStyle name="Input 6 21" xfId="27465" xr:uid="{00000000-0005-0000-0000-0000EB320000}"/>
    <cellStyle name="Input 6 22" xfId="27380" xr:uid="{00000000-0005-0000-0000-0000EC320000}"/>
    <cellStyle name="Input 6 3" xfId="19584" xr:uid="{00000000-0005-0000-0000-0000ED320000}"/>
    <cellStyle name="Input 6 3 10" xfId="27467" xr:uid="{00000000-0005-0000-0000-0000EE320000}"/>
    <cellStyle name="Input 6 3 10 2" xfId="27468" xr:uid="{00000000-0005-0000-0000-0000EF320000}"/>
    <cellStyle name="Input 6 3 11" xfId="27469" xr:uid="{00000000-0005-0000-0000-0000F0320000}"/>
    <cellStyle name="Input 6 3 11 2" xfId="27470" xr:uid="{00000000-0005-0000-0000-0000F1320000}"/>
    <cellStyle name="Input 6 3 12" xfId="27471" xr:uid="{00000000-0005-0000-0000-0000F2320000}"/>
    <cellStyle name="Input 6 3 12 2" xfId="27472" xr:uid="{00000000-0005-0000-0000-0000F3320000}"/>
    <cellStyle name="Input 6 3 13" xfId="27473" xr:uid="{00000000-0005-0000-0000-0000F4320000}"/>
    <cellStyle name="Input 6 3 13 2" xfId="27474" xr:uid="{00000000-0005-0000-0000-0000F5320000}"/>
    <cellStyle name="Input 6 3 14" xfId="27475" xr:uid="{00000000-0005-0000-0000-0000F6320000}"/>
    <cellStyle name="Input 6 3 14 2" xfId="27476" xr:uid="{00000000-0005-0000-0000-0000F7320000}"/>
    <cellStyle name="Input 6 3 15" xfId="27477" xr:uid="{00000000-0005-0000-0000-0000F8320000}"/>
    <cellStyle name="Input 6 3 15 2" xfId="27478" xr:uid="{00000000-0005-0000-0000-0000F9320000}"/>
    <cellStyle name="Input 6 3 16" xfId="27479" xr:uid="{00000000-0005-0000-0000-0000FA320000}"/>
    <cellStyle name="Input 6 3 17" xfId="27466" xr:uid="{00000000-0005-0000-0000-0000FB320000}"/>
    <cellStyle name="Input 6 3 2" xfId="27480" xr:uid="{00000000-0005-0000-0000-0000FC320000}"/>
    <cellStyle name="Input 6 3 2 2" xfId="27481" xr:uid="{00000000-0005-0000-0000-0000FD320000}"/>
    <cellStyle name="Input 6 3 3" xfId="27482" xr:uid="{00000000-0005-0000-0000-0000FE320000}"/>
    <cellStyle name="Input 6 3 3 2" xfId="27483" xr:uid="{00000000-0005-0000-0000-0000FF320000}"/>
    <cellStyle name="Input 6 3 4" xfId="27484" xr:uid="{00000000-0005-0000-0000-000000330000}"/>
    <cellStyle name="Input 6 3 4 2" xfId="27485" xr:uid="{00000000-0005-0000-0000-000001330000}"/>
    <cellStyle name="Input 6 3 5" xfId="27486" xr:uid="{00000000-0005-0000-0000-000002330000}"/>
    <cellStyle name="Input 6 3 5 2" xfId="27487" xr:uid="{00000000-0005-0000-0000-000003330000}"/>
    <cellStyle name="Input 6 3 6" xfId="27488" xr:uid="{00000000-0005-0000-0000-000004330000}"/>
    <cellStyle name="Input 6 3 6 2" xfId="27489" xr:uid="{00000000-0005-0000-0000-000005330000}"/>
    <cellStyle name="Input 6 3 7" xfId="27490" xr:uid="{00000000-0005-0000-0000-000006330000}"/>
    <cellStyle name="Input 6 3 7 2" xfId="27491" xr:uid="{00000000-0005-0000-0000-000007330000}"/>
    <cellStyle name="Input 6 3 8" xfId="27492" xr:uid="{00000000-0005-0000-0000-000008330000}"/>
    <cellStyle name="Input 6 3 8 2" xfId="27493" xr:uid="{00000000-0005-0000-0000-000009330000}"/>
    <cellStyle name="Input 6 3 9" xfId="27494" xr:uid="{00000000-0005-0000-0000-00000A330000}"/>
    <cellStyle name="Input 6 3 9 2" xfId="27495" xr:uid="{00000000-0005-0000-0000-00000B330000}"/>
    <cellStyle name="Input 6 4" xfId="19612" xr:uid="{00000000-0005-0000-0000-00000C330000}"/>
    <cellStyle name="Input 6 4 2" xfId="27497" xr:uid="{00000000-0005-0000-0000-00000D330000}"/>
    <cellStyle name="Input 6 4 3" xfId="27496" xr:uid="{00000000-0005-0000-0000-00000E330000}"/>
    <cellStyle name="Input 6 5" xfId="27498" xr:uid="{00000000-0005-0000-0000-00000F330000}"/>
    <cellStyle name="Input 6 5 2" xfId="27499" xr:uid="{00000000-0005-0000-0000-000010330000}"/>
    <cellStyle name="Input 6 6" xfId="27500" xr:uid="{00000000-0005-0000-0000-000011330000}"/>
    <cellStyle name="Input 6 6 2" xfId="27501" xr:uid="{00000000-0005-0000-0000-000012330000}"/>
    <cellStyle name="Input 6 7" xfId="27502" xr:uid="{00000000-0005-0000-0000-000013330000}"/>
    <cellStyle name="Input 6 7 2" xfId="27503" xr:uid="{00000000-0005-0000-0000-000014330000}"/>
    <cellStyle name="Input 6 8" xfId="27504" xr:uid="{00000000-0005-0000-0000-000015330000}"/>
    <cellStyle name="Input 6 8 2" xfId="27505" xr:uid="{00000000-0005-0000-0000-000016330000}"/>
    <cellStyle name="Input 6 9" xfId="27506" xr:uid="{00000000-0005-0000-0000-000017330000}"/>
    <cellStyle name="Input 6 9 2" xfId="27507" xr:uid="{00000000-0005-0000-0000-000018330000}"/>
    <cellStyle name="Input 6_Income Statement " xfId="27508" xr:uid="{00000000-0005-0000-0000-000019330000}"/>
    <cellStyle name="Input 7" xfId="3365" xr:uid="{00000000-0005-0000-0000-00001A330000}"/>
    <cellStyle name="Input 7 10" xfId="27510" xr:uid="{00000000-0005-0000-0000-00001B330000}"/>
    <cellStyle name="Input 7 10 2" xfId="27511" xr:uid="{00000000-0005-0000-0000-00001C330000}"/>
    <cellStyle name="Input 7 11" xfId="27512" xr:uid="{00000000-0005-0000-0000-00001D330000}"/>
    <cellStyle name="Input 7 11 2" xfId="27513" xr:uid="{00000000-0005-0000-0000-00001E330000}"/>
    <cellStyle name="Input 7 12" xfId="27514" xr:uid="{00000000-0005-0000-0000-00001F330000}"/>
    <cellStyle name="Input 7 12 2" xfId="27515" xr:uid="{00000000-0005-0000-0000-000020330000}"/>
    <cellStyle name="Input 7 13" xfId="27516" xr:uid="{00000000-0005-0000-0000-000021330000}"/>
    <cellStyle name="Input 7 13 2" xfId="27517" xr:uid="{00000000-0005-0000-0000-000022330000}"/>
    <cellStyle name="Input 7 14" xfId="27518" xr:uid="{00000000-0005-0000-0000-000023330000}"/>
    <cellStyle name="Input 7 14 2" xfId="27519" xr:uid="{00000000-0005-0000-0000-000024330000}"/>
    <cellStyle name="Input 7 15" xfId="27520" xr:uid="{00000000-0005-0000-0000-000025330000}"/>
    <cellStyle name="Input 7 15 2" xfId="27521" xr:uid="{00000000-0005-0000-0000-000026330000}"/>
    <cellStyle name="Input 7 16" xfId="27522" xr:uid="{00000000-0005-0000-0000-000027330000}"/>
    <cellStyle name="Input 7 16 2" xfId="27523" xr:uid="{00000000-0005-0000-0000-000028330000}"/>
    <cellStyle name="Input 7 17" xfId="27524" xr:uid="{00000000-0005-0000-0000-000029330000}"/>
    <cellStyle name="Input 7 17 2" xfId="27525" xr:uid="{00000000-0005-0000-0000-00002A330000}"/>
    <cellStyle name="Input 7 18" xfId="27526" xr:uid="{00000000-0005-0000-0000-00002B330000}"/>
    <cellStyle name="Input 7 18 2" xfId="27527" xr:uid="{00000000-0005-0000-0000-00002C330000}"/>
    <cellStyle name="Input 7 19" xfId="27528" xr:uid="{00000000-0005-0000-0000-00002D330000}"/>
    <cellStyle name="Input 7 19 2" xfId="27529" xr:uid="{00000000-0005-0000-0000-00002E330000}"/>
    <cellStyle name="Input 7 2" xfId="18804" xr:uid="{00000000-0005-0000-0000-00002F330000}"/>
    <cellStyle name="Input 7 2 10" xfId="27531" xr:uid="{00000000-0005-0000-0000-000030330000}"/>
    <cellStyle name="Input 7 2 10 2" xfId="27532" xr:uid="{00000000-0005-0000-0000-000031330000}"/>
    <cellStyle name="Input 7 2 11" xfId="27533" xr:uid="{00000000-0005-0000-0000-000032330000}"/>
    <cellStyle name="Input 7 2 11 2" xfId="27534" xr:uid="{00000000-0005-0000-0000-000033330000}"/>
    <cellStyle name="Input 7 2 12" xfId="27535" xr:uid="{00000000-0005-0000-0000-000034330000}"/>
    <cellStyle name="Input 7 2 12 2" xfId="27536" xr:uid="{00000000-0005-0000-0000-000035330000}"/>
    <cellStyle name="Input 7 2 13" xfId="27537" xr:uid="{00000000-0005-0000-0000-000036330000}"/>
    <cellStyle name="Input 7 2 13 2" xfId="27538" xr:uid="{00000000-0005-0000-0000-000037330000}"/>
    <cellStyle name="Input 7 2 14" xfId="27539" xr:uid="{00000000-0005-0000-0000-000038330000}"/>
    <cellStyle name="Input 7 2 14 2" xfId="27540" xr:uid="{00000000-0005-0000-0000-000039330000}"/>
    <cellStyle name="Input 7 2 15" xfId="27541" xr:uid="{00000000-0005-0000-0000-00003A330000}"/>
    <cellStyle name="Input 7 2 15 2" xfId="27542" xr:uid="{00000000-0005-0000-0000-00003B330000}"/>
    <cellStyle name="Input 7 2 16" xfId="27543" xr:uid="{00000000-0005-0000-0000-00003C330000}"/>
    <cellStyle name="Input 7 2 16 2" xfId="27544" xr:uid="{00000000-0005-0000-0000-00003D330000}"/>
    <cellStyle name="Input 7 2 17" xfId="27545" xr:uid="{00000000-0005-0000-0000-00003E330000}"/>
    <cellStyle name="Input 7 2 17 2" xfId="27546" xr:uid="{00000000-0005-0000-0000-00003F330000}"/>
    <cellStyle name="Input 7 2 18" xfId="27547" xr:uid="{00000000-0005-0000-0000-000040330000}"/>
    <cellStyle name="Input 7 2 19" xfId="27530" xr:uid="{00000000-0005-0000-0000-000041330000}"/>
    <cellStyle name="Input 7 2 2" xfId="27548" xr:uid="{00000000-0005-0000-0000-000042330000}"/>
    <cellStyle name="Input 7 2 2 10" xfId="27549" xr:uid="{00000000-0005-0000-0000-000043330000}"/>
    <cellStyle name="Input 7 2 2 10 2" xfId="27550" xr:uid="{00000000-0005-0000-0000-000044330000}"/>
    <cellStyle name="Input 7 2 2 11" xfId="27551" xr:uid="{00000000-0005-0000-0000-000045330000}"/>
    <cellStyle name="Input 7 2 2 11 2" xfId="27552" xr:uid="{00000000-0005-0000-0000-000046330000}"/>
    <cellStyle name="Input 7 2 2 12" xfId="27553" xr:uid="{00000000-0005-0000-0000-000047330000}"/>
    <cellStyle name="Input 7 2 2 12 2" xfId="27554" xr:uid="{00000000-0005-0000-0000-000048330000}"/>
    <cellStyle name="Input 7 2 2 13" xfId="27555" xr:uid="{00000000-0005-0000-0000-000049330000}"/>
    <cellStyle name="Input 7 2 2 13 2" xfId="27556" xr:uid="{00000000-0005-0000-0000-00004A330000}"/>
    <cellStyle name="Input 7 2 2 14" xfId="27557" xr:uid="{00000000-0005-0000-0000-00004B330000}"/>
    <cellStyle name="Input 7 2 2 14 2" xfId="27558" xr:uid="{00000000-0005-0000-0000-00004C330000}"/>
    <cellStyle name="Input 7 2 2 15" xfId="27559" xr:uid="{00000000-0005-0000-0000-00004D330000}"/>
    <cellStyle name="Input 7 2 2 15 2" xfId="27560" xr:uid="{00000000-0005-0000-0000-00004E330000}"/>
    <cellStyle name="Input 7 2 2 16" xfId="27561" xr:uid="{00000000-0005-0000-0000-00004F330000}"/>
    <cellStyle name="Input 7 2 2 2" xfId="27562" xr:uid="{00000000-0005-0000-0000-000050330000}"/>
    <cellStyle name="Input 7 2 2 2 2" xfId="27563" xr:uid="{00000000-0005-0000-0000-000051330000}"/>
    <cellStyle name="Input 7 2 2 3" xfId="27564" xr:uid="{00000000-0005-0000-0000-000052330000}"/>
    <cellStyle name="Input 7 2 2 3 2" xfId="27565" xr:uid="{00000000-0005-0000-0000-000053330000}"/>
    <cellStyle name="Input 7 2 2 4" xfId="27566" xr:uid="{00000000-0005-0000-0000-000054330000}"/>
    <cellStyle name="Input 7 2 2 4 2" xfId="27567" xr:uid="{00000000-0005-0000-0000-000055330000}"/>
    <cellStyle name="Input 7 2 2 5" xfId="27568" xr:uid="{00000000-0005-0000-0000-000056330000}"/>
    <cellStyle name="Input 7 2 2 5 2" xfId="27569" xr:uid="{00000000-0005-0000-0000-000057330000}"/>
    <cellStyle name="Input 7 2 2 6" xfId="27570" xr:uid="{00000000-0005-0000-0000-000058330000}"/>
    <cellStyle name="Input 7 2 2 6 2" xfId="27571" xr:uid="{00000000-0005-0000-0000-000059330000}"/>
    <cellStyle name="Input 7 2 2 7" xfId="27572" xr:uid="{00000000-0005-0000-0000-00005A330000}"/>
    <cellStyle name="Input 7 2 2 7 2" xfId="27573" xr:uid="{00000000-0005-0000-0000-00005B330000}"/>
    <cellStyle name="Input 7 2 2 8" xfId="27574" xr:uid="{00000000-0005-0000-0000-00005C330000}"/>
    <cellStyle name="Input 7 2 2 8 2" xfId="27575" xr:uid="{00000000-0005-0000-0000-00005D330000}"/>
    <cellStyle name="Input 7 2 2 9" xfId="27576" xr:uid="{00000000-0005-0000-0000-00005E330000}"/>
    <cellStyle name="Input 7 2 2 9 2" xfId="27577" xr:uid="{00000000-0005-0000-0000-00005F330000}"/>
    <cellStyle name="Input 7 2 3" xfId="27578" xr:uid="{00000000-0005-0000-0000-000060330000}"/>
    <cellStyle name="Input 7 2 3 2" xfId="27579" xr:uid="{00000000-0005-0000-0000-000061330000}"/>
    <cellStyle name="Input 7 2 4" xfId="27580" xr:uid="{00000000-0005-0000-0000-000062330000}"/>
    <cellStyle name="Input 7 2 4 2" xfId="27581" xr:uid="{00000000-0005-0000-0000-000063330000}"/>
    <cellStyle name="Input 7 2 5" xfId="27582" xr:uid="{00000000-0005-0000-0000-000064330000}"/>
    <cellStyle name="Input 7 2 5 2" xfId="27583" xr:uid="{00000000-0005-0000-0000-000065330000}"/>
    <cellStyle name="Input 7 2 6" xfId="27584" xr:uid="{00000000-0005-0000-0000-000066330000}"/>
    <cellStyle name="Input 7 2 6 2" xfId="27585" xr:uid="{00000000-0005-0000-0000-000067330000}"/>
    <cellStyle name="Input 7 2 7" xfId="27586" xr:uid="{00000000-0005-0000-0000-000068330000}"/>
    <cellStyle name="Input 7 2 7 2" xfId="27587" xr:uid="{00000000-0005-0000-0000-000069330000}"/>
    <cellStyle name="Input 7 2 8" xfId="27588" xr:uid="{00000000-0005-0000-0000-00006A330000}"/>
    <cellStyle name="Input 7 2 8 2" xfId="27589" xr:uid="{00000000-0005-0000-0000-00006B330000}"/>
    <cellStyle name="Input 7 2 9" xfId="27590" xr:uid="{00000000-0005-0000-0000-00006C330000}"/>
    <cellStyle name="Input 7 2 9 2" xfId="27591" xr:uid="{00000000-0005-0000-0000-00006D330000}"/>
    <cellStyle name="Input 7 20" xfId="27592" xr:uid="{00000000-0005-0000-0000-00006E330000}"/>
    <cellStyle name="Input 7 20 2" xfId="27593" xr:uid="{00000000-0005-0000-0000-00006F330000}"/>
    <cellStyle name="Input 7 21" xfId="27594" xr:uid="{00000000-0005-0000-0000-000070330000}"/>
    <cellStyle name="Input 7 22" xfId="27509" xr:uid="{00000000-0005-0000-0000-000071330000}"/>
    <cellStyle name="Input 7 3" xfId="19585" xr:uid="{00000000-0005-0000-0000-000072330000}"/>
    <cellStyle name="Input 7 3 10" xfId="27596" xr:uid="{00000000-0005-0000-0000-000073330000}"/>
    <cellStyle name="Input 7 3 10 2" xfId="27597" xr:uid="{00000000-0005-0000-0000-000074330000}"/>
    <cellStyle name="Input 7 3 11" xfId="27598" xr:uid="{00000000-0005-0000-0000-000075330000}"/>
    <cellStyle name="Input 7 3 11 2" xfId="27599" xr:uid="{00000000-0005-0000-0000-000076330000}"/>
    <cellStyle name="Input 7 3 12" xfId="27600" xr:uid="{00000000-0005-0000-0000-000077330000}"/>
    <cellStyle name="Input 7 3 12 2" xfId="27601" xr:uid="{00000000-0005-0000-0000-000078330000}"/>
    <cellStyle name="Input 7 3 13" xfId="27602" xr:uid="{00000000-0005-0000-0000-000079330000}"/>
    <cellStyle name="Input 7 3 13 2" xfId="27603" xr:uid="{00000000-0005-0000-0000-00007A330000}"/>
    <cellStyle name="Input 7 3 14" xfId="27604" xr:uid="{00000000-0005-0000-0000-00007B330000}"/>
    <cellStyle name="Input 7 3 14 2" xfId="27605" xr:uid="{00000000-0005-0000-0000-00007C330000}"/>
    <cellStyle name="Input 7 3 15" xfId="27606" xr:uid="{00000000-0005-0000-0000-00007D330000}"/>
    <cellStyle name="Input 7 3 15 2" xfId="27607" xr:uid="{00000000-0005-0000-0000-00007E330000}"/>
    <cellStyle name="Input 7 3 16" xfId="27608" xr:uid="{00000000-0005-0000-0000-00007F330000}"/>
    <cellStyle name="Input 7 3 17" xfId="27595" xr:uid="{00000000-0005-0000-0000-000080330000}"/>
    <cellStyle name="Input 7 3 2" xfId="27609" xr:uid="{00000000-0005-0000-0000-000081330000}"/>
    <cellStyle name="Input 7 3 2 2" xfId="27610" xr:uid="{00000000-0005-0000-0000-000082330000}"/>
    <cellStyle name="Input 7 3 3" xfId="27611" xr:uid="{00000000-0005-0000-0000-000083330000}"/>
    <cellStyle name="Input 7 3 3 2" xfId="27612" xr:uid="{00000000-0005-0000-0000-000084330000}"/>
    <cellStyle name="Input 7 3 4" xfId="27613" xr:uid="{00000000-0005-0000-0000-000085330000}"/>
    <cellStyle name="Input 7 3 4 2" xfId="27614" xr:uid="{00000000-0005-0000-0000-000086330000}"/>
    <cellStyle name="Input 7 3 5" xfId="27615" xr:uid="{00000000-0005-0000-0000-000087330000}"/>
    <cellStyle name="Input 7 3 5 2" xfId="27616" xr:uid="{00000000-0005-0000-0000-000088330000}"/>
    <cellStyle name="Input 7 3 6" xfId="27617" xr:uid="{00000000-0005-0000-0000-000089330000}"/>
    <cellStyle name="Input 7 3 6 2" xfId="27618" xr:uid="{00000000-0005-0000-0000-00008A330000}"/>
    <cellStyle name="Input 7 3 7" xfId="27619" xr:uid="{00000000-0005-0000-0000-00008B330000}"/>
    <cellStyle name="Input 7 3 7 2" xfId="27620" xr:uid="{00000000-0005-0000-0000-00008C330000}"/>
    <cellStyle name="Input 7 3 8" xfId="27621" xr:uid="{00000000-0005-0000-0000-00008D330000}"/>
    <cellStyle name="Input 7 3 8 2" xfId="27622" xr:uid="{00000000-0005-0000-0000-00008E330000}"/>
    <cellStyle name="Input 7 3 9" xfId="27623" xr:uid="{00000000-0005-0000-0000-00008F330000}"/>
    <cellStyle name="Input 7 3 9 2" xfId="27624" xr:uid="{00000000-0005-0000-0000-000090330000}"/>
    <cellStyle name="Input 7 4" xfId="19613" xr:uid="{00000000-0005-0000-0000-000091330000}"/>
    <cellStyle name="Input 7 4 2" xfId="27626" xr:uid="{00000000-0005-0000-0000-000092330000}"/>
    <cellStyle name="Input 7 4 3" xfId="27625" xr:uid="{00000000-0005-0000-0000-000093330000}"/>
    <cellStyle name="Input 7 5" xfId="27627" xr:uid="{00000000-0005-0000-0000-000094330000}"/>
    <cellStyle name="Input 7 5 2" xfId="27628" xr:uid="{00000000-0005-0000-0000-000095330000}"/>
    <cellStyle name="Input 7 6" xfId="27629" xr:uid="{00000000-0005-0000-0000-000096330000}"/>
    <cellStyle name="Input 7 6 2" xfId="27630" xr:uid="{00000000-0005-0000-0000-000097330000}"/>
    <cellStyle name="Input 7 7" xfId="27631" xr:uid="{00000000-0005-0000-0000-000098330000}"/>
    <cellStyle name="Input 7 7 2" xfId="27632" xr:uid="{00000000-0005-0000-0000-000099330000}"/>
    <cellStyle name="Input 7 8" xfId="27633" xr:uid="{00000000-0005-0000-0000-00009A330000}"/>
    <cellStyle name="Input 7 8 2" xfId="27634" xr:uid="{00000000-0005-0000-0000-00009B330000}"/>
    <cellStyle name="Input 7 9" xfId="27635" xr:uid="{00000000-0005-0000-0000-00009C330000}"/>
    <cellStyle name="Input 7 9 2" xfId="27636" xr:uid="{00000000-0005-0000-0000-00009D330000}"/>
    <cellStyle name="Input 7_Income Statement " xfId="27637" xr:uid="{00000000-0005-0000-0000-00009E330000}"/>
    <cellStyle name="Input 8" xfId="3366" xr:uid="{00000000-0005-0000-0000-00009F330000}"/>
    <cellStyle name="Input 8 10" xfId="27639" xr:uid="{00000000-0005-0000-0000-0000A0330000}"/>
    <cellStyle name="Input 8 10 2" xfId="27640" xr:uid="{00000000-0005-0000-0000-0000A1330000}"/>
    <cellStyle name="Input 8 11" xfId="27641" xr:uid="{00000000-0005-0000-0000-0000A2330000}"/>
    <cellStyle name="Input 8 11 2" xfId="27642" xr:uid="{00000000-0005-0000-0000-0000A3330000}"/>
    <cellStyle name="Input 8 12" xfId="27643" xr:uid="{00000000-0005-0000-0000-0000A4330000}"/>
    <cellStyle name="Input 8 12 2" xfId="27644" xr:uid="{00000000-0005-0000-0000-0000A5330000}"/>
    <cellStyle name="Input 8 13" xfId="27645" xr:uid="{00000000-0005-0000-0000-0000A6330000}"/>
    <cellStyle name="Input 8 13 2" xfId="27646" xr:uid="{00000000-0005-0000-0000-0000A7330000}"/>
    <cellStyle name="Input 8 14" xfId="27647" xr:uid="{00000000-0005-0000-0000-0000A8330000}"/>
    <cellStyle name="Input 8 14 2" xfId="27648" xr:uid="{00000000-0005-0000-0000-0000A9330000}"/>
    <cellStyle name="Input 8 15" xfId="27649" xr:uid="{00000000-0005-0000-0000-0000AA330000}"/>
    <cellStyle name="Input 8 15 2" xfId="27650" xr:uid="{00000000-0005-0000-0000-0000AB330000}"/>
    <cellStyle name="Input 8 16" xfId="27651" xr:uid="{00000000-0005-0000-0000-0000AC330000}"/>
    <cellStyle name="Input 8 16 2" xfId="27652" xr:uid="{00000000-0005-0000-0000-0000AD330000}"/>
    <cellStyle name="Input 8 17" xfId="27653" xr:uid="{00000000-0005-0000-0000-0000AE330000}"/>
    <cellStyle name="Input 8 17 2" xfId="27654" xr:uid="{00000000-0005-0000-0000-0000AF330000}"/>
    <cellStyle name="Input 8 18" xfId="27655" xr:uid="{00000000-0005-0000-0000-0000B0330000}"/>
    <cellStyle name="Input 8 18 2" xfId="27656" xr:uid="{00000000-0005-0000-0000-0000B1330000}"/>
    <cellStyle name="Input 8 19" xfId="27657" xr:uid="{00000000-0005-0000-0000-0000B2330000}"/>
    <cellStyle name="Input 8 19 2" xfId="27658" xr:uid="{00000000-0005-0000-0000-0000B3330000}"/>
    <cellStyle name="Input 8 2" xfId="18805" xr:uid="{00000000-0005-0000-0000-0000B4330000}"/>
    <cellStyle name="Input 8 2 10" xfId="27660" xr:uid="{00000000-0005-0000-0000-0000B5330000}"/>
    <cellStyle name="Input 8 2 10 2" xfId="27661" xr:uid="{00000000-0005-0000-0000-0000B6330000}"/>
    <cellStyle name="Input 8 2 11" xfId="27662" xr:uid="{00000000-0005-0000-0000-0000B7330000}"/>
    <cellStyle name="Input 8 2 11 2" xfId="27663" xr:uid="{00000000-0005-0000-0000-0000B8330000}"/>
    <cellStyle name="Input 8 2 12" xfId="27664" xr:uid="{00000000-0005-0000-0000-0000B9330000}"/>
    <cellStyle name="Input 8 2 12 2" xfId="27665" xr:uid="{00000000-0005-0000-0000-0000BA330000}"/>
    <cellStyle name="Input 8 2 13" xfId="27666" xr:uid="{00000000-0005-0000-0000-0000BB330000}"/>
    <cellStyle name="Input 8 2 13 2" xfId="27667" xr:uid="{00000000-0005-0000-0000-0000BC330000}"/>
    <cellStyle name="Input 8 2 14" xfId="27668" xr:uid="{00000000-0005-0000-0000-0000BD330000}"/>
    <cellStyle name="Input 8 2 14 2" xfId="27669" xr:uid="{00000000-0005-0000-0000-0000BE330000}"/>
    <cellStyle name="Input 8 2 15" xfId="27670" xr:uid="{00000000-0005-0000-0000-0000BF330000}"/>
    <cellStyle name="Input 8 2 15 2" xfId="27671" xr:uid="{00000000-0005-0000-0000-0000C0330000}"/>
    <cellStyle name="Input 8 2 16" xfId="27672" xr:uid="{00000000-0005-0000-0000-0000C1330000}"/>
    <cellStyle name="Input 8 2 16 2" xfId="27673" xr:uid="{00000000-0005-0000-0000-0000C2330000}"/>
    <cellStyle name="Input 8 2 17" xfId="27674" xr:uid="{00000000-0005-0000-0000-0000C3330000}"/>
    <cellStyle name="Input 8 2 17 2" xfId="27675" xr:uid="{00000000-0005-0000-0000-0000C4330000}"/>
    <cellStyle name="Input 8 2 18" xfId="27676" xr:uid="{00000000-0005-0000-0000-0000C5330000}"/>
    <cellStyle name="Input 8 2 19" xfId="27659" xr:uid="{00000000-0005-0000-0000-0000C6330000}"/>
    <cellStyle name="Input 8 2 2" xfId="27677" xr:uid="{00000000-0005-0000-0000-0000C7330000}"/>
    <cellStyle name="Input 8 2 2 10" xfId="27678" xr:uid="{00000000-0005-0000-0000-0000C8330000}"/>
    <cellStyle name="Input 8 2 2 10 2" xfId="27679" xr:uid="{00000000-0005-0000-0000-0000C9330000}"/>
    <cellStyle name="Input 8 2 2 11" xfId="27680" xr:uid="{00000000-0005-0000-0000-0000CA330000}"/>
    <cellStyle name="Input 8 2 2 11 2" xfId="27681" xr:uid="{00000000-0005-0000-0000-0000CB330000}"/>
    <cellStyle name="Input 8 2 2 12" xfId="27682" xr:uid="{00000000-0005-0000-0000-0000CC330000}"/>
    <cellStyle name="Input 8 2 2 12 2" xfId="27683" xr:uid="{00000000-0005-0000-0000-0000CD330000}"/>
    <cellStyle name="Input 8 2 2 13" xfId="27684" xr:uid="{00000000-0005-0000-0000-0000CE330000}"/>
    <cellStyle name="Input 8 2 2 13 2" xfId="27685" xr:uid="{00000000-0005-0000-0000-0000CF330000}"/>
    <cellStyle name="Input 8 2 2 14" xfId="27686" xr:uid="{00000000-0005-0000-0000-0000D0330000}"/>
    <cellStyle name="Input 8 2 2 14 2" xfId="27687" xr:uid="{00000000-0005-0000-0000-0000D1330000}"/>
    <cellStyle name="Input 8 2 2 15" xfId="27688" xr:uid="{00000000-0005-0000-0000-0000D2330000}"/>
    <cellStyle name="Input 8 2 2 15 2" xfId="27689" xr:uid="{00000000-0005-0000-0000-0000D3330000}"/>
    <cellStyle name="Input 8 2 2 16" xfId="27690" xr:uid="{00000000-0005-0000-0000-0000D4330000}"/>
    <cellStyle name="Input 8 2 2 2" xfId="27691" xr:uid="{00000000-0005-0000-0000-0000D5330000}"/>
    <cellStyle name="Input 8 2 2 2 2" xfId="27692" xr:uid="{00000000-0005-0000-0000-0000D6330000}"/>
    <cellStyle name="Input 8 2 2 3" xfId="27693" xr:uid="{00000000-0005-0000-0000-0000D7330000}"/>
    <cellStyle name="Input 8 2 2 3 2" xfId="27694" xr:uid="{00000000-0005-0000-0000-0000D8330000}"/>
    <cellStyle name="Input 8 2 2 4" xfId="27695" xr:uid="{00000000-0005-0000-0000-0000D9330000}"/>
    <cellStyle name="Input 8 2 2 4 2" xfId="27696" xr:uid="{00000000-0005-0000-0000-0000DA330000}"/>
    <cellStyle name="Input 8 2 2 5" xfId="27697" xr:uid="{00000000-0005-0000-0000-0000DB330000}"/>
    <cellStyle name="Input 8 2 2 5 2" xfId="27698" xr:uid="{00000000-0005-0000-0000-0000DC330000}"/>
    <cellStyle name="Input 8 2 2 6" xfId="27699" xr:uid="{00000000-0005-0000-0000-0000DD330000}"/>
    <cellStyle name="Input 8 2 2 6 2" xfId="27700" xr:uid="{00000000-0005-0000-0000-0000DE330000}"/>
    <cellStyle name="Input 8 2 2 7" xfId="27701" xr:uid="{00000000-0005-0000-0000-0000DF330000}"/>
    <cellStyle name="Input 8 2 2 7 2" xfId="27702" xr:uid="{00000000-0005-0000-0000-0000E0330000}"/>
    <cellStyle name="Input 8 2 2 8" xfId="27703" xr:uid="{00000000-0005-0000-0000-0000E1330000}"/>
    <cellStyle name="Input 8 2 2 8 2" xfId="27704" xr:uid="{00000000-0005-0000-0000-0000E2330000}"/>
    <cellStyle name="Input 8 2 2 9" xfId="27705" xr:uid="{00000000-0005-0000-0000-0000E3330000}"/>
    <cellStyle name="Input 8 2 2 9 2" xfId="27706" xr:uid="{00000000-0005-0000-0000-0000E4330000}"/>
    <cellStyle name="Input 8 2 3" xfId="27707" xr:uid="{00000000-0005-0000-0000-0000E5330000}"/>
    <cellStyle name="Input 8 2 3 2" xfId="27708" xr:uid="{00000000-0005-0000-0000-0000E6330000}"/>
    <cellStyle name="Input 8 2 4" xfId="27709" xr:uid="{00000000-0005-0000-0000-0000E7330000}"/>
    <cellStyle name="Input 8 2 4 2" xfId="27710" xr:uid="{00000000-0005-0000-0000-0000E8330000}"/>
    <cellStyle name="Input 8 2 5" xfId="27711" xr:uid="{00000000-0005-0000-0000-0000E9330000}"/>
    <cellStyle name="Input 8 2 5 2" xfId="27712" xr:uid="{00000000-0005-0000-0000-0000EA330000}"/>
    <cellStyle name="Input 8 2 6" xfId="27713" xr:uid="{00000000-0005-0000-0000-0000EB330000}"/>
    <cellStyle name="Input 8 2 6 2" xfId="27714" xr:uid="{00000000-0005-0000-0000-0000EC330000}"/>
    <cellStyle name="Input 8 2 7" xfId="27715" xr:uid="{00000000-0005-0000-0000-0000ED330000}"/>
    <cellStyle name="Input 8 2 7 2" xfId="27716" xr:uid="{00000000-0005-0000-0000-0000EE330000}"/>
    <cellStyle name="Input 8 2 8" xfId="27717" xr:uid="{00000000-0005-0000-0000-0000EF330000}"/>
    <cellStyle name="Input 8 2 8 2" xfId="27718" xr:uid="{00000000-0005-0000-0000-0000F0330000}"/>
    <cellStyle name="Input 8 2 9" xfId="27719" xr:uid="{00000000-0005-0000-0000-0000F1330000}"/>
    <cellStyle name="Input 8 2 9 2" xfId="27720" xr:uid="{00000000-0005-0000-0000-0000F2330000}"/>
    <cellStyle name="Input 8 20" xfId="27721" xr:uid="{00000000-0005-0000-0000-0000F3330000}"/>
    <cellStyle name="Input 8 20 2" xfId="27722" xr:uid="{00000000-0005-0000-0000-0000F4330000}"/>
    <cellStyle name="Input 8 21" xfId="27723" xr:uid="{00000000-0005-0000-0000-0000F5330000}"/>
    <cellStyle name="Input 8 22" xfId="27638" xr:uid="{00000000-0005-0000-0000-0000F6330000}"/>
    <cellStyle name="Input 8 3" xfId="19586" xr:uid="{00000000-0005-0000-0000-0000F7330000}"/>
    <cellStyle name="Input 8 3 10" xfId="27725" xr:uid="{00000000-0005-0000-0000-0000F8330000}"/>
    <cellStyle name="Input 8 3 10 2" xfId="27726" xr:uid="{00000000-0005-0000-0000-0000F9330000}"/>
    <cellStyle name="Input 8 3 11" xfId="27727" xr:uid="{00000000-0005-0000-0000-0000FA330000}"/>
    <cellStyle name="Input 8 3 11 2" xfId="27728" xr:uid="{00000000-0005-0000-0000-0000FB330000}"/>
    <cellStyle name="Input 8 3 12" xfId="27729" xr:uid="{00000000-0005-0000-0000-0000FC330000}"/>
    <cellStyle name="Input 8 3 12 2" xfId="27730" xr:uid="{00000000-0005-0000-0000-0000FD330000}"/>
    <cellStyle name="Input 8 3 13" xfId="27731" xr:uid="{00000000-0005-0000-0000-0000FE330000}"/>
    <cellStyle name="Input 8 3 13 2" xfId="27732" xr:uid="{00000000-0005-0000-0000-0000FF330000}"/>
    <cellStyle name="Input 8 3 14" xfId="27733" xr:uid="{00000000-0005-0000-0000-000000340000}"/>
    <cellStyle name="Input 8 3 14 2" xfId="27734" xr:uid="{00000000-0005-0000-0000-000001340000}"/>
    <cellStyle name="Input 8 3 15" xfId="27735" xr:uid="{00000000-0005-0000-0000-000002340000}"/>
    <cellStyle name="Input 8 3 15 2" xfId="27736" xr:uid="{00000000-0005-0000-0000-000003340000}"/>
    <cellStyle name="Input 8 3 16" xfId="27737" xr:uid="{00000000-0005-0000-0000-000004340000}"/>
    <cellStyle name="Input 8 3 17" xfId="27724" xr:uid="{00000000-0005-0000-0000-000005340000}"/>
    <cellStyle name="Input 8 3 2" xfId="27738" xr:uid="{00000000-0005-0000-0000-000006340000}"/>
    <cellStyle name="Input 8 3 2 2" xfId="27739" xr:uid="{00000000-0005-0000-0000-000007340000}"/>
    <cellStyle name="Input 8 3 3" xfId="27740" xr:uid="{00000000-0005-0000-0000-000008340000}"/>
    <cellStyle name="Input 8 3 3 2" xfId="27741" xr:uid="{00000000-0005-0000-0000-000009340000}"/>
    <cellStyle name="Input 8 3 4" xfId="27742" xr:uid="{00000000-0005-0000-0000-00000A340000}"/>
    <cellStyle name="Input 8 3 4 2" xfId="27743" xr:uid="{00000000-0005-0000-0000-00000B340000}"/>
    <cellStyle name="Input 8 3 5" xfId="27744" xr:uid="{00000000-0005-0000-0000-00000C340000}"/>
    <cellStyle name="Input 8 3 5 2" xfId="27745" xr:uid="{00000000-0005-0000-0000-00000D340000}"/>
    <cellStyle name="Input 8 3 6" xfId="27746" xr:uid="{00000000-0005-0000-0000-00000E340000}"/>
    <cellStyle name="Input 8 3 6 2" xfId="27747" xr:uid="{00000000-0005-0000-0000-00000F340000}"/>
    <cellStyle name="Input 8 3 7" xfId="27748" xr:uid="{00000000-0005-0000-0000-000010340000}"/>
    <cellStyle name="Input 8 3 7 2" xfId="27749" xr:uid="{00000000-0005-0000-0000-000011340000}"/>
    <cellStyle name="Input 8 3 8" xfId="27750" xr:uid="{00000000-0005-0000-0000-000012340000}"/>
    <cellStyle name="Input 8 3 8 2" xfId="27751" xr:uid="{00000000-0005-0000-0000-000013340000}"/>
    <cellStyle name="Input 8 3 9" xfId="27752" xr:uid="{00000000-0005-0000-0000-000014340000}"/>
    <cellStyle name="Input 8 3 9 2" xfId="27753" xr:uid="{00000000-0005-0000-0000-000015340000}"/>
    <cellStyle name="Input 8 4" xfId="19614" xr:uid="{00000000-0005-0000-0000-000016340000}"/>
    <cellStyle name="Input 8 4 2" xfId="27755" xr:uid="{00000000-0005-0000-0000-000017340000}"/>
    <cellStyle name="Input 8 4 3" xfId="27754" xr:uid="{00000000-0005-0000-0000-000018340000}"/>
    <cellStyle name="Input 8 5" xfId="27756" xr:uid="{00000000-0005-0000-0000-000019340000}"/>
    <cellStyle name="Input 8 5 2" xfId="27757" xr:uid="{00000000-0005-0000-0000-00001A340000}"/>
    <cellStyle name="Input 8 6" xfId="27758" xr:uid="{00000000-0005-0000-0000-00001B340000}"/>
    <cellStyle name="Input 8 6 2" xfId="27759" xr:uid="{00000000-0005-0000-0000-00001C340000}"/>
    <cellStyle name="Input 8 7" xfId="27760" xr:uid="{00000000-0005-0000-0000-00001D340000}"/>
    <cellStyle name="Input 8 7 2" xfId="27761" xr:uid="{00000000-0005-0000-0000-00001E340000}"/>
    <cellStyle name="Input 8 8" xfId="27762" xr:uid="{00000000-0005-0000-0000-00001F340000}"/>
    <cellStyle name="Input 8 8 2" xfId="27763" xr:uid="{00000000-0005-0000-0000-000020340000}"/>
    <cellStyle name="Input 8 9" xfId="27764" xr:uid="{00000000-0005-0000-0000-000021340000}"/>
    <cellStyle name="Input 8 9 2" xfId="27765" xr:uid="{00000000-0005-0000-0000-000022340000}"/>
    <cellStyle name="Input 8_Income Statement " xfId="27766" xr:uid="{00000000-0005-0000-0000-000023340000}"/>
    <cellStyle name="Input 9" xfId="3367" xr:uid="{00000000-0005-0000-0000-000024340000}"/>
    <cellStyle name="Input 9 10" xfId="27768" xr:uid="{00000000-0005-0000-0000-000025340000}"/>
    <cellStyle name="Input 9 10 2" xfId="27769" xr:uid="{00000000-0005-0000-0000-000026340000}"/>
    <cellStyle name="Input 9 11" xfId="27770" xr:uid="{00000000-0005-0000-0000-000027340000}"/>
    <cellStyle name="Input 9 11 2" xfId="27771" xr:uid="{00000000-0005-0000-0000-000028340000}"/>
    <cellStyle name="Input 9 12" xfId="27772" xr:uid="{00000000-0005-0000-0000-000029340000}"/>
    <cellStyle name="Input 9 12 2" xfId="27773" xr:uid="{00000000-0005-0000-0000-00002A340000}"/>
    <cellStyle name="Input 9 13" xfId="27774" xr:uid="{00000000-0005-0000-0000-00002B340000}"/>
    <cellStyle name="Input 9 13 2" xfId="27775" xr:uid="{00000000-0005-0000-0000-00002C340000}"/>
    <cellStyle name="Input 9 14" xfId="27776" xr:uid="{00000000-0005-0000-0000-00002D340000}"/>
    <cellStyle name="Input 9 14 2" xfId="27777" xr:uid="{00000000-0005-0000-0000-00002E340000}"/>
    <cellStyle name="Input 9 15" xfId="27778" xr:uid="{00000000-0005-0000-0000-00002F340000}"/>
    <cellStyle name="Input 9 15 2" xfId="27779" xr:uid="{00000000-0005-0000-0000-000030340000}"/>
    <cellStyle name="Input 9 16" xfId="27780" xr:uid="{00000000-0005-0000-0000-000031340000}"/>
    <cellStyle name="Input 9 16 2" xfId="27781" xr:uid="{00000000-0005-0000-0000-000032340000}"/>
    <cellStyle name="Input 9 17" xfId="27782" xr:uid="{00000000-0005-0000-0000-000033340000}"/>
    <cellStyle name="Input 9 17 2" xfId="27783" xr:uid="{00000000-0005-0000-0000-000034340000}"/>
    <cellStyle name="Input 9 18" xfId="27784" xr:uid="{00000000-0005-0000-0000-000035340000}"/>
    <cellStyle name="Input 9 18 2" xfId="27785" xr:uid="{00000000-0005-0000-0000-000036340000}"/>
    <cellStyle name="Input 9 19" xfId="27786" xr:uid="{00000000-0005-0000-0000-000037340000}"/>
    <cellStyle name="Input 9 19 2" xfId="27787" xr:uid="{00000000-0005-0000-0000-000038340000}"/>
    <cellStyle name="Input 9 2" xfId="18806" xr:uid="{00000000-0005-0000-0000-000039340000}"/>
    <cellStyle name="Input 9 2 10" xfId="27789" xr:uid="{00000000-0005-0000-0000-00003A340000}"/>
    <cellStyle name="Input 9 2 10 2" xfId="27790" xr:uid="{00000000-0005-0000-0000-00003B340000}"/>
    <cellStyle name="Input 9 2 11" xfId="27791" xr:uid="{00000000-0005-0000-0000-00003C340000}"/>
    <cellStyle name="Input 9 2 11 2" xfId="27792" xr:uid="{00000000-0005-0000-0000-00003D340000}"/>
    <cellStyle name="Input 9 2 12" xfId="27793" xr:uid="{00000000-0005-0000-0000-00003E340000}"/>
    <cellStyle name="Input 9 2 12 2" xfId="27794" xr:uid="{00000000-0005-0000-0000-00003F340000}"/>
    <cellStyle name="Input 9 2 13" xfId="27795" xr:uid="{00000000-0005-0000-0000-000040340000}"/>
    <cellStyle name="Input 9 2 13 2" xfId="27796" xr:uid="{00000000-0005-0000-0000-000041340000}"/>
    <cellStyle name="Input 9 2 14" xfId="27797" xr:uid="{00000000-0005-0000-0000-000042340000}"/>
    <cellStyle name="Input 9 2 14 2" xfId="27798" xr:uid="{00000000-0005-0000-0000-000043340000}"/>
    <cellStyle name="Input 9 2 15" xfId="27799" xr:uid="{00000000-0005-0000-0000-000044340000}"/>
    <cellStyle name="Input 9 2 15 2" xfId="27800" xr:uid="{00000000-0005-0000-0000-000045340000}"/>
    <cellStyle name="Input 9 2 16" xfId="27801" xr:uid="{00000000-0005-0000-0000-000046340000}"/>
    <cellStyle name="Input 9 2 16 2" xfId="27802" xr:uid="{00000000-0005-0000-0000-000047340000}"/>
    <cellStyle name="Input 9 2 17" xfId="27803" xr:uid="{00000000-0005-0000-0000-000048340000}"/>
    <cellStyle name="Input 9 2 17 2" xfId="27804" xr:uid="{00000000-0005-0000-0000-000049340000}"/>
    <cellStyle name="Input 9 2 18" xfId="27805" xr:uid="{00000000-0005-0000-0000-00004A340000}"/>
    <cellStyle name="Input 9 2 19" xfId="27788" xr:uid="{00000000-0005-0000-0000-00004B340000}"/>
    <cellStyle name="Input 9 2 2" xfId="27806" xr:uid="{00000000-0005-0000-0000-00004C340000}"/>
    <cellStyle name="Input 9 2 2 10" xfId="27807" xr:uid="{00000000-0005-0000-0000-00004D340000}"/>
    <cellStyle name="Input 9 2 2 10 2" xfId="27808" xr:uid="{00000000-0005-0000-0000-00004E340000}"/>
    <cellStyle name="Input 9 2 2 11" xfId="27809" xr:uid="{00000000-0005-0000-0000-00004F340000}"/>
    <cellStyle name="Input 9 2 2 11 2" xfId="27810" xr:uid="{00000000-0005-0000-0000-000050340000}"/>
    <cellStyle name="Input 9 2 2 12" xfId="27811" xr:uid="{00000000-0005-0000-0000-000051340000}"/>
    <cellStyle name="Input 9 2 2 12 2" xfId="27812" xr:uid="{00000000-0005-0000-0000-000052340000}"/>
    <cellStyle name="Input 9 2 2 13" xfId="27813" xr:uid="{00000000-0005-0000-0000-000053340000}"/>
    <cellStyle name="Input 9 2 2 13 2" xfId="27814" xr:uid="{00000000-0005-0000-0000-000054340000}"/>
    <cellStyle name="Input 9 2 2 14" xfId="27815" xr:uid="{00000000-0005-0000-0000-000055340000}"/>
    <cellStyle name="Input 9 2 2 14 2" xfId="27816" xr:uid="{00000000-0005-0000-0000-000056340000}"/>
    <cellStyle name="Input 9 2 2 15" xfId="27817" xr:uid="{00000000-0005-0000-0000-000057340000}"/>
    <cellStyle name="Input 9 2 2 15 2" xfId="27818" xr:uid="{00000000-0005-0000-0000-000058340000}"/>
    <cellStyle name="Input 9 2 2 16" xfId="27819" xr:uid="{00000000-0005-0000-0000-000059340000}"/>
    <cellStyle name="Input 9 2 2 2" xfId="27820" xr:uid="{00000000-0005-0000-0000-00005A340000}"/>
    <cellStyle name="Input 9 2 2 2 2" xfId="27821" xr:uid="{00000000-0005-0000-0000-00005B340000}"/>
    <cellStyle name="Input 9 2 2 3" xfId="27822" xr:uid="{00000000-0005-0000-0000-00005C340000}"/>
    <cellStyle name="Input 9 2 2 3 2" xfId="27823" xr:uid="{00000000-0005-0000-0000-00005D340000}"/>
    <cellStyle name="Input 9 2 2 4" xfId="27824" xr:uid="{00000000-0005-0000-0000-00005E340000}"/>
    <cellStyle name="Input 9 2 2 4 2" xfId="27825" xr:uid="{00000000-0005-0000-0000-00005F340000}"/>
    <cellStyle name="Input 9 2 2 5" xfId="27826" xr:uid="{00000000-0005-0000-0000-000060340000}"/>
    <cellStyle name="Input 9 2 2 5 2" xfId="27827" xr:uid="{00000000-0005-0000-0000-000061340000}"/>
    <cellStyle name="Input 9 2 2 6" xfId="27828" xr:uid="{00000000-0005-0000-0000-000062340000}"/>
    <cellStyle name="Input 9 2 2 6 2" xfId="27829" xr:uid="{00000000-0005-0000-0000-000063340000}"/>
    <cellStyle name="Input 9 2 2 7" xfId="27830" xr:uid="{00000000-0005-0000-0000-000064340000}"/>
    <cellStyle name="Input 9 2 2 7 2" xfId="27831" xr:uid="{00000000-0005-0000-0000-000065340000}"/>
    <cellStyle name="Input 9 2 2 8" xfId="27832" xr:uid="{00000000-0005-0000-0000-000066340000}"/>
    <cellStyle name="Input 9 2 2 8 2" xfId="27833" xr:uid="{00000000-0005-0000-0000-000067340000}"/>
    <cellStyle name="Input 9 2 2 9" xfId="27834" xr:uid="{00000000-0005-0000-0000-000068340000}"/>
    <cellStyle name="Input 9 2 2 9 2" xfId="27835" xr:uid="{00000000-0005-0000-0000-000069340000}"/>
    <cellStyle name="Input 9 2 3" xfId="27836" xr:uid="{00000000-0005-0000-0000-00006A340000}"/>
    <cellStyle name="Input 9 2 3 2" xfId="27837" xr:uid="{00000000-0005-0000-0000-00006B340000}"/>
    <cellStyle name="Input 9 2 4" xfId="27838" xr:uid="{00000000-0005-0000-0000-00006C340000}"/>
    <cellStyle name="Input 9 2 4 2" xfId="27839" xr:uid="{00000000-0005-0000-0000-00006D340000}"/>
    <cellStyle name="Input 9 2 5" xfId="27840" xr:uid="{00000000-0005-0000-0000-00006E340000}"/>
    <cellStyle name="Input 9 2 5 2" xfId="27841" xr:uid="{00000000-0005-0000-0000-00006F340000}"/>
    <cellStyle name="Input 9 2 6" xfId="27842" xr:uid="{00000000-0005-0000-0000-000070340000}"/>
    <cellStyle name="Input 9 2 6 2" xfId="27843" xr:uid="{00000000-0005-0000-0000-000071340000}"/>
    <cellStyle name="Input 9 2 7" xfId="27844" xr:uid="{00000000-0005-0000-0000-000072340000}"/>
    <cellStyle name="Input 9 2 7 2" xfId="27845" xr:uid="{00000000-0005-0000-0000-000073340000}"/>
    <cellStyle name="Input 9 2 8" xfId="27846" xr:uid="{00000000-0005-0000-0000-000074340000}"/>
    <cellStyle name="Input 9 2 8 2" xfId="27847" xr:uid="{00000000-0005-0000-0000-000075340000}"/>
    <cellStyle name="Input 9 2 9" xfId="27848" xr:uid="{00000000-0005-0000-0000-000076340000}"/>
    <cellStyle name="Input 9 2 9 2" xfId="27849" xr:uid="{00000000-0005-0000-0000-000077340000}"/>
    <cellStyle name="Input 9 20" xfId="27850" xr:uid="{00000000-0005-0000-0000-000078340000}"/>
    <cellStyle name="Input 9 20 2" xfId="27851" xr:uid="{00000000-0005-0000-0000-000079340000}"/>
    <cellStyle name="Input 9 21" xfId="27852" xr:uid="{00000000-0005-0000-0000-00007A340000}"/>
    <cellStyle name="Input 9 22" xfId="27767" xr:uid="{00000000-0005-0000-0000-00007B340000}"/>
    <cellStyle name="Input 9 3" xfId="19587" xr:uid="{00000000-0005-0000-0000-00007C340000}"/>
    <cellStyle name="Input 9 3 10" xfId="27854" xr:uid="{00000000-0005-0000-0000-00007D340000}"/>
    <cellStyle name="Input 9 3 10 2" xfId="27855" xr:uid="{00000000-0005-0000-0000-00007E340000}"/>
    <cellStyle name="Input 9 3 11" xfId="27856" xr:uid="{00000000-0005-0000-0000-00007F340000}"/>
    <cellStyle name="Input 9 3 11 2" xfId="27857" xr:uid="{00000000-0005-0000-0000-000080340000}"/>
    <cellStyle name="Input 9 3 12" xfId="27858" xr:uid="{00000000-0005-0000-0000-000081340000}"/>
    <cellStyle name="Input 9 3 12 2" xfId="27859" xr:uid="{00000000-0005-0000-0000-000082340000}"/>
    <cellStyle name="Input 9 3 13" xfId="27860" xr:uid="{00000000-0005-0000-0000-000083340000}"/>
    <cellStyle name="Input 9 3 13 2" xfId="27861" xr:uid="{00000000-0005-0000-0000-000084340000}"/>
    <cellStyle name="Input 9 3 14" xfId="27862" xr:uid="{00000000-0005-0000-0000-000085340000}"/>
    <cellStyle name="Input 9 3 14 2" xfId="27863" xr:uid="{00000000-0005-0000-0000-000086340000}"/>
    <cellStyle name="Input 9 3 15" xfId="27864" xr:uid="{00000000-0005-0000-0000-000087340000}"/>
    <cellStyle name="Input 9 3 15 2" xfId="27865" xr:uid="{00000000-0005-0000-0000-000088340000}"/>
    <cellStyle name="Input 9 3 16" xfId="27866" xr:uid="{00000000-0005-0000-0000-000089340000}"/>
    <cellStyle name="Input 9 3 17" xfId="27853" xr:uid="{00000000-0005-0000-0000-00008A340000}"/>
    <cellStyle name="Input 9 3 2" xfId="27867" xr:uid="{00000000-0005-0000-0000-00008B340000}"/>
    <cellStyle name="Input 9 3 2 2" xfId="27868" xr:uid="{00000000-0005-0000-0000-00008C340000}"/>
    <cellStyle name="Input 9 3 3" xfId="27869" xr:uid="{00000000-0005-0000-0000-00008D340000}"/>
    <cellStyle name="Input 9 3 3 2" xfId="27870" xr:uid="{00000000-0005-0000-0000-00008E340000}"/>
    <cellStyle name="Input 9 3 4" xfId="27871" xr:uid="{00000000-0005-0000-0000-00008F340000}"/>
    <cellStyle name="Input 9 3 4 2" xfId="27872" xr:uid="{00000000-0005-0000-0000-000090340000}"/>
    <cellStyle name="Input 9 3 5" xfId="27873" xr:uid="{00000000-0005-0000-0000-000091340000}"/>
    <cellStyle name="Input 9 3 5 2" xfId="27874" xr:uid="{00000000-0005-0000-0000-000092340000}"/>
    <cellStyle name="Input 9 3 6" xfId="27875" xr:uid="{00000000-0005-0000-0000-000093340000}"/>
    <cellStyle name="Input 9 3 6 2" xfId="27876" xr:uid="{00000000-0005-0000-0000-000094340000}"/>
    <cellStyle name="Input 9 3 7" xfId="27877" xr:uid="{00000000-0005-0000-0000-000095340000}"/>
    <cellStyle name="Input 9 3 7 2" xfId="27878" xr:uid="{00000000-0005-0000-0000-000096340000}"/>
    <cellStyle name="Input 9 3 8" xfId="27879" xr:uid="{00000000-0005-0000-0000-000097340000}"/>
    <cellStyle name="Input 9 3 8 2" xfId="27880" xr:uid="{00000000-0005-0000-0000-000098340000}"/>
    <cellStyle name="Input 9 3 9" xfId="27881" xr:uid="{00000000-0005-0000-0000-000099340000}"/>
    <cellStyle name="Input 9 3 9 2" xfId="27882" xr:uid="{00000000-0005-0000-0000-00009A340000}"/>
    <cellStyle name="Input 9 4" xfId="19615" xr:uid="{00000000-0005-0000-0000-00009B340000}"/>
    <cellStyle name="Input 9 4 2" xfId="27884" xr:uid="{00000000-0005-0000-0000-00009C340000}"/>
    <cellStyle name="Input 9 4 3" xfId="27883" xr:uid="{00000000-0005-0000-0000-00009D340000}"/>
    <cellStyle name="Input 9 5" xfId="27885" xr:uid="{00000000-0005-0000-0000-00009E340000}"/>
    <cellStyle name="Input 9 5 2" xfId="27886" xr:uid="{00000000-0005-0000-0000-00009F340000}"/>
    <cellStyle name="Input 9 6" xfId="27887" xr:uid="{00000000-0005-0000-0000-0000A0340000}"/>
    <cellStyle name="Input 9 6 2" xfId="27888" xr:uid="{00000000-0005-0000-0000-0000A1340000}"/>
    <cellStyle name="Input 9 7" xfId="27889" xr:uid="{00000000-0005-0000-0000-0000A2340000}"/>
    <cellStyle name="Input 9 7 2" xfId="27890" xr:uid="{00000000-0005-0000-0000-0000A3340000}"/>
    <cellStyle name="Input 9 8" xfId="27891" xr:uid="{00000000-0005-0000-0000-0000A4340000}"/>
    <cellStyle name="Input 9 8 2" xfId="27892" xr:uid="{00000000-0005-0000-0000-0000A5340000}"/>
    <cellStyle name="Input 9 9" xfId="27893" xr:uid="{00000000-0005-0000-0000-0000A6340000}"/>
    <cellStyle name="Input 9 9 2" xfId="27894" xr:uid="{00000000-0005-0000-0000-0000A7340000}"/>
    <cellStyle name="Input 9_Income Statement " xfId="27895" xr:uid="{00000000-0005-0000-0000-0000A8340000}"/>
    <cellStyle name="Input Cells" xfId="3368" xr:uid="{00000000-0005-0000-0000-0000A9340000}"/>
    <cellStyle name="Input Cells 2" xfId="27896" xr:uid="{00000000-0005-0000-0000-0000AA340000}"/>
    <cellStyle name="Input Cells Percent" xfId="3369" xr:uid="{00000000-0005-0000-0000-0000AB340000}"/>
    <cellStyle name="Input Cells Percent 2" xfId="27897" xr:uid="{00000000-0005-0000-0000-0000AC340000}"/>
    <cellStyle name="Input Cells_ACCOUNTALLOC" xfId="3370" xr:uid="{00000000-0005-0000-0000-0000AD340000}"/>
    <cellStyle name="InputBlueFont" xfId="3371" xr:uid="{00000000-0005-0000-0000-0000AE340000}"/>
    <cellStyle name="InputBlueFont 2" xfId="27898" xr:uid="{00000000-0005-0000-0000-0000AF340000}"/>
    <cellStyle name="InputBlueFont 2 2" xfId="39572" xr:uid="{00000000-0005-0000-0000-0000B0340000}"/>
    <cellStyle name="InputBlueFont 3" xfId="39573" xr:uid="{00000000-0005-0000-0000-0000B1340000}"/>
    <cellStyle name="InputNegative" xfId="3372" xr:uid="{00000000-0005-0000-0000-0000B2340000}"/>
    <cellStyle name="InputNegative 2" xfId="27899" xr:uid="{00000000-0005-0000-0000-0000B3340000}"/>
    <cellStyle name="Integer" xfId="3373" xr:uid="{00000000-0005-0000-0000-0000B4340000}"/>
    <cellStyle name="Integer 2" xfId="27900" xr:uid="{00000000-0005-0000-0000-0000B5340000}"/>
    <cellStyle name="left" xfId="3374" xr:uid="{00000000-0005-0000-0000-0000B6340000}"/>
    <cellStyle name="left 2" xfId="27901" xr:uid="{00000000-0005-0000-0000-0000B7340000}"/>
    <cellStyle name="Left:" xfId="3375" xr:uid="{00000000-0005-0000-0000-0000B8340000}"/>
    <cellStyle name="Left: 10" xfId="27903" xr:uid="{00000000-0005-0000-0000-0000B9340000}"/>
    <cellStyle name="Left: 11" xfId="27902" xr:uid="{00000000-0005-0000-0000-0000BA340000}"/>
    <cellStyle name="Left: 2" xfId="3376" xr:uid="{00000000-0005-0000-0000-0000BB340000}"/>
    <cellStyle name="Left: 2 2" xfId="3377" xr:uid="{00000000-0005-0000-0000-0000BC340000}"/>
    <cellStyle name="Left: 2 3" xfId="3378" xr:uid="{00000000-0005-0000-0000-0000BD340000}"/>
    <cellStyle name="Left: 2 4" xfId="27904" xr:uid="{00000000-0005-0000-0000-0000BE340000}"/>
    <cellStyle name="Left: 3" xfId="3379" xr:uid="{00000000-0005-0000-0000-0000BF340000}"/>
    <cellStyle name="Left: 3 2" xfId="27906" xr:uid="{00000000-0005-0000-0000-0000C0340000}"/>
    <cellStyle name="Left: 3 3" xfId="27905" xr:uid="{00000000-0005-0000-0000-0000C1340000}"/>
    <cellStyle name="Left: 4" xfId="3380" xr:uid="{00000000-0005-0000-0000-0000C2340000}"/>
    <cellStyle name="Left: 4 2" xfId="27908" xr:uid="{00000000-0005-0000-0000-0000C3340000}"/>
    <cellStyle name="Left: 4 3" xfId="27907" xr:uid="{00000000-0005-0000-0000-0000C4340000}"/>
    <cellStyle name="Left: 5" xfId="27909" xr:uid="{00000000-0005-0000-0000-0000C5340000}"/>
    <cellStyle name="Left: 5 2" xfId="27910" xr:uid="{00000000-0005-0000-0000-0000C6340000}"/>
    <cellStyle name="Left: 6" xfId="27911" xr:uid="{00000000-0005-0000-0000-0000C7340000}"/>
    <cellStyle name="Left: 7" xfId="27912" xr:uid="{00000000-0005-0000-0000-0000C8340000}"/>
    <cellStyle name="Left: 8" xfId="27913" xr:uid="{00000000-0005-0000-0000-0000C9340000}"/>
    <cellStyle name="Left: 9" xfId="27914" xr:uid="{00000000-0005-0000-0000-0000CA340000}"/>
    <cellStyle name="Lines" xfId="3381" xr:uid="{00000000-0005-0000-0000-0000CB340000}"/>
    <cellStyle name="Lines 2" xfId="3382" xr:uid="{00000000-0005-0000-0000-0000CC340000}"/>
    <cellStyle name="Lines 2 2" xfId="27917" xr:uid="{00000000-0005-0000-0000-0000CD340000}"/>
    <cellStyle name="Lines 2 3" xfId="27918" xr:uid="{00000000-0005-0000-0000-0000CE340000}"/>
    <cellStyle name="Lines 2 4" xfId="27916" xr:uid="{00000000-0005-0000-0000-0000CF340000}"/>
    <cellStyle name="Lines 3" xfId="27919" xr:uid="{00000000-0005-0000-0000-0000D0340000}"/>
    <cellStyle name="Lines 3 2" xfId="27920" xr:uid="{00000000-0005-0000-0000-0000D1340000}"/>
    <cellStyle name="Lines 3 3" xfId="27921" xr:uid="{00000000-0005-0000-0000-0000D2340000}"/>
    <cellStyle name="Lines 4" xfId="27922" xr:uid="{00000000-0005-0000-0000-0000D3340000}"/>
    <cellStyle name="Lines 5" xfId="27923" xr:uid="{00000000-0005-0000-0000-0000D4340000}"/>
    <cellStyle name="Lines 6" xfId="27924" xr:uid="{00000000-0005-0000-0000-0000D5340000}"/>
    <cellStyle name="Lines 7" xfId="27915" xr:uid="{00000000-0005-0000-0000-0000D6340000}"/>
    <cellStyle name="Lines_269" xfId="39574" xr:uid="{00000000-0005-0000-0000-0000D7340000}"/>
    <cellStyle name="LINKED" xfId="3383" xr:uid="{00000000-0005-0000-0000-0000D8340000}"/>
    <cellStyle name="LINKED 2" xfId="27925" xr:uid="{00000000-0005-0000-0000-0000D9340000}"/>
    <cellStyle name="Linked Cell" xfId="39016" builtinId="24" customBuiltin="1"/>
    <cellStyle name="Linked Cell 10" xfId="18807" xr:uid="{00000000-0005-0000-0000-0000DB340000}"/>
    <cellStyle name="Linked Cell 10 2" xfId="27927" xr:uid="{00000000-0005-0000-0000-0000DC340000}"/>
    <cellStyle name="Linked Cell 10 2 2" xfId="27928" xr:uid="{00000000-0005-0000-0000-0000DD340000}"/>
    <cellStyle name="Linked Cell 10 2 3" xfId="27929" xr:uid="{00000000-0005-0000-0000-0000DE340000}"/>
    <cellStyle name="Linked Cell 10 3" xfId="27930" xr:uid="{00000000-0005-0000-0000-0000DF340000}"/>
    <cellStyle name="Linked Cell 10 4" xfId="27931" xr:uid="{00000000-0005-0000-0000-0000E0340000}"/>
    <cellStyle name="Linked Cell 10 5" xfId="27932" xr:uid="{00000000-0005-0000-0000-0000E1340000}"/>
    <cellStyle name="Linked Cell 10 6" xfId="27926" xr:uid="{00000000-0005-0000-0000-0000E2340000}"/>
    <cellStyle name="Linked Cell 11" xfId="27933" xr:uid="{00000000-0005-0000-0000-0000E3340000}"/>
    <cellStyle name="Linked Cell 11 2" xfId="27934" xr:uid="{00000000-0005-0000-0000-0000E4340000}"/>
    <cellStyle name="Linked Cell 11 3" xfId="27935" xr:uid="{00000000-0005-0000-0000-0000E5340000}"/>
    <cellStyle name="Linked Cell 12" xfId="27936" xr:uid="{00000000-0005-0000-0000-0000E6340000}"/>
    <cellStyle name="Linked Cell 13" xfId="27937" xr:uid="{00000000-0005-0000-0000-0000E7340000}"/>
    <cellStyle name="Linked Cell 14" xfId="27938" xr:uid="{00000000-0005-0000-0000-0000E8340000}"/>
    <cellStyle name="Linked Cell 15" xfId="38825" xr:uid="{00000000-0005-0000-0000-0000E9340000}"/>
    <cellStyle name="Linked Cell 2" xfId="3384" xr:uid="{00000000-0005-0000-0000-0000EA340000}"/>
    <cellStyle name="Linked Cell 2 2" xfId="3385" xr:uid="{00000000-0005-0000-0000-0000EB340000}"/>
    <cellStyle name="Linked Cell 2 2 2" xfId="27941" xr:uid="{00000000-0005-0000-0000-0000EC340000}"/>
    <cellStyle name="Linked Cell 2 2 2 2" xfId="39576" xr:uid="{00000000-0005-0000-0000-0000ED340000}"/>
    <cellStyle name="Linked Cell 2 2 3" xfId="27942" xr:uid="{00000000-0005-0000-0000-0000EE340000}"/>
    <cellStyle name="Linked Cell 2 2 3 2" xfId="39577" xr:uid="{00000000-0005-0000-0000-0000EF340000}"/>
    <cellStyle name="Linked Cell 2 2 4" xfId="27940" xr:uid="{00000000-0005-0000-0000-0000F0340000}"/>
    <cellStyle name="Linked Cell 2 2 5" xfId="39575" xr:uid="{00000000-0005-0000-0000-0000F1340000}"/>
    <cellStyle name="Linked Cell 2 3" xfId="3386" xr:uid="{00000000-0005-0000-0000-0000F2340000}"/>
    <cellStyle name="Linked Cell 2 3 2" xfId="27944" xr:uid="{00000000-0005-0000-0000-0000F3340000}"/>
    <cellStyle name="Linked Cell 2 3 3" xfId="27945" xr:uid="{00000000-0005-0000-0000-0000F4340000}"/>
    <cellStyle name="Linked Cell 2 3 4" xfId="27943" xr:uid="{00000000-0005-0000-0000-0000F5340000}"/>
    <cellStyle name="Linked Cell 2 3 5" xfId="39578" xr:uid="{00000000-0005-0000-0000-0000F6340000}"/>
    <cellStyle name="Linked Cell 2 4" xfId="27946" xr:uid="{00000000-0005-0000-0000-0000F7340000}"/>
    <cellStyle name="Linked Cell 2 4 2" xfId="27947" xr:uid="{00000000-0005-0000-0000-0000F8340000}"/>
    <cellStyle name="Linked Cell 2 4 3" xfId="27948" xr:uid="{00000000-0005-0000-0000-0000F9340000}"/>
    <cellStyle name="Linked Cell 2 4 4" xfId="39579" xr:uid="{00000000-0005-0000-0000-0000FA340000}"/>
    <cellStyle name="Linked Cell 2 5" xfId="27949" xr:uid="{00000000-0005-0000-0000-0000FB340000}"/>
    <cellStyle name="Linked Cell 2 5 2" xfId="39580" xr:uid="{00000000-0005-0000-0000-0000FC340000}"/>
    <cellStyle name="Linked Cell 2 6" xfId="27950" xr:uid="{00000000-0005-0000-0000-0000FD340000}"/>
    <cellStyle name="Linked Cell 2 7" xfId="27951" xr:uid="{00000000-0005-0000-0000-0000FE340000}"/>
    <cellStyle name="Linked Cell 2 8" xfId="27952" xr:uid="{00000000-0005-0000-0000-0000FF340000}"/>
    <cellStyle name="Linked Cell 2 9" xfId="27939" xr:uid="{00000000-0005-0000-0000-000000350000}"/>
    <cellStyle name="Linked Cell 2_FERC versus US GAAP differences - GSE MECO and Nantucket" xfId="27953" xr:uid="{00000000-0005-0000-0000-000001350000}"/>
    <cellStyle name="Linked Cell 3" xfId="3387" xr:uid="{00000000-0005-0000-0000-000002350000}"/>
    <cellStyle name="Linked Cell 3 2" xfId="3388" xr:uid="{00000000-0005-0000-0000-000003350000}"/>
    <cellStyle name="Linked Cell 3 2 2" xfId="27956" xr:uid="{00000000-0005-0000-0000-000004350000}"/>
    <cellStyle name="Linked Cell 3 2 3" xfId="27957" xr:uid="{00000000-0005-0000-0000-000005350000}"/>
    <cellStyle name="Linked Cell 3 2 4" xfId="27955" xr:uid="{00000000-0005-0000-0000-000006350000}"/>
    <cellStyle name="Linked Cell 3 3" xfId="27958" xr:uid="{00000000-0005-0000-0000-000007350000}"/>
    <cellStyle name="Linked Cell 3 4" xfId="27959" xr:uid="{00000000-0005-0000-0000-000008350000}"/>
    <cellStyle name="Linked Cell 3 5" xfId="27960" xr:uid="{00000000-0005-0000-0000-000009350000}"/>
    <cellStyle name="Linked Cell 3 6" xfId="27961" xr:uid="{00000000-0005-0000-0000-00000A350000}"/>
    <cellStyle name="Linked Cell 3 7" xfId="27954" xr:uid="{00000000-0005-0000-0000-00000B350000}"/>
    <cellStyle name="Linked Cell 3 8" xfId="39581" xr:uid="{00000000-0005-0000-0000-00000C350000}"/>
    <cellStyle name="Linked Cell 4" xfId="3389" xr:uid="{00000000-0005-0000-0000-00000D350000}"/>
    <cellStyle name="Linked Cell 4 2" xfId="18808" xr:uid="{00000000-0005-0000-0000-00000E350000}"/>
    <cellStyle name="Linked Cell 4 2 2" xfId="27964" xr:uid="{00000000-0005-0000-0000-00000F350000}"/>
    <cellStyle name="Linked Cell 4 2 3" xfId="27965" xr:uid="{00000000-0005-0000-0000-000010350000}"/>
    <cellStyle name="Linked Cell 4 2 4" xfId="27963" xr:uid="{00000000-0005-0000-0000-000011350000}"/>
    <cellStyle name="Linked Cell 4 3" xfId="27966" xr:uid="{00000000-0005-0000-0000-000012350000}"/>
    <cellStyle name="Linked Cell 4 4" xfId="27967" xr:uid="{00000000-0005-0000-0000-000013350000}"/>
    <cellStyle name="Linked Cell 4 5" xfId="27968" xr:uid="{00000000-0005-0000-0000-000014350000}"/>
    <cellStyle name="Linked Cell 4 6" xfId="27962" xr:uid="{00000000-0005-0000-0000-000015350000}"/>
    <cellStyle name="Linked Cell 5" xfId="3390" xr:uid="{00000000-0005-0000-0000-000016350000}"/>
    <cellStyle name="Linked Cell 5 2" xfId="3391" xr:uid="{00000000-0005-0000-0000-000017350000}"/>
    <cellStyle name="Linked Cell 5 2 2" xfId="27971" xr:uid="{00000000-0005-0000-0000-000018350000}"/>
    <cellStyle name="Linked Cell 5 2 3" xfId="27972" xr:uid="{00000000-0005-0000-0000-000019350000}"/>
    <cellStyle name="Linked Cell 5 2 4" xfId="27970" xr:uid="{00000000-0005-0000-0000-00001A350000}"/>
    <cellStyle name="Linked Cell 5 3" xfId="18809" xr:uid="{00000000-0005-0000-0000-00001B350000}"/>
    <cellStyle name="Linked Cell 5 3 2" xfId="27973" xr:uid="{00000000-0005-0000-0000-00001C350000}"/>
    <cellStyle name="Linked Cell 5 4" xfId="27974" xr:uid="{00000000-0005-0000-0000-00001D350000}"/>
    <cellStyle name="Linked Cell 5 5" xfId="27975" xr:uid="{00000000-0005-0000-0000-00001E350000}"/>
    <cellStyle name="Linked Cell 5 6" xfId="27969" xr:uid="{00000000-0005-0000-0000-00001F350000}"/>
    <cellStyle name="Linked Cell 6" xfId="3392" xr:uid="{00000000-0005-0000-0000-000020350000}"/>
    <cellStyle name="Linked Cell 6 2" xfId="27977" xr:uid="{00000000-0005-0000-0000-000021350000}"/>
    <cellStyle name="Linked Cell 6 2 2" xfId="27978" xr:uid="{00000000-0005-0000-0000-000022350000}"/>
    <cellStyle name="Linked Cell 6 2 3" xfId="27979" xr:uid="{00000000-0005-0000-0000-000023350000}"/>
    <cellStyle name="Linked Cell 6 3" xfId="27980" xr:uid="{00000000-0005-0000-0000-000024350000}"/>
    <cellStyle name="Linked Cell 6 4" xfId="27981" xr:uid="{00000000-0005-0000-0000-000025350000}"/>
    <cellStyle name="Linked Cell 6 5" xfId="27982" xr:uid="{00000000-0005-0000-0000-000026350000}"/>
    <cellStyle name="Linked Cell 6 6" xfId="27976" xr:uid="{00000000-0005-0000-0000-000027350000}"/>
    <cellStyle name="Linked Cell 7" xfId="18810" xr:uid="{00000000-0005-0000-0000-000028350000}"/>
    <cellStyle name="Linked Cell 7 2" xfId="27984" xr:uid="{00000000-0005-0000-0000-000029350000}"/>
    <cellStyle name="Linked Cell 7 2 2" xfId="27985" xr:uid="{00000000-0005-0000-0000-00002A350000}"/>
    <cellStyle name="Linked Cell 7 2 3" xfId="27986" xr:uid="{00000000-0005-0000-0000-00002B350000}"/>
    <cellStyle name="Linked Cell 7 3" xfId="27987" xr:uid="{00000000-0005-0000-0000-00002C350000}"/>
    <cellStyle name="Linked Cell 7 4" xfId="27988" xr:uid="{00000000-0005-0000-0000-00002D350000}"/>
    <cellStyle name="Linked Cell 7 5" xfId="27989" xr:uid="{00000000-0005-0000-0000-00002E350000}"/>
    <cellStyle name="Linked Cell 7 6" xfId="27983" xr:uid="{00000000-0005-0000-0000-00002F350000}"/>
    <cellStyle name="Linked Cell 8" xfId="18811" xr:uid="{00000000-0005-0000-0000-000030350000}"/>
    <cellStyle name="Linked Cell 8 2" xfId="27991" xr:uid="{00000000-0005-0000-0000-000031350000}"/>
    <cellStyle name="Linked Cell 8 2 2" xfId="27992" xr:uid="{00000000-0005-0000-0000-000032350000}"/>
    <cellStyle name="Linked Cell 8 2 3" xfId="27993" xr:uid="{00000000-0005-0000-0000-000033350000}"/>
    <cellStyle name="Linked Cell 8 3" xfId="27994" xr:uid="{00000000-0005-0000-0000-000034350000}"/>
    <cellStyle name="Linked Cell 8 4" xfId="27995" xr:uid="{00000000-0005-0000-0000-000035350000}"/>
    <cellStyle name="Linked Cell 8 5" xfId="27996" xr:uid="{00000000-0005-0000-0000-000036350000}"/>
    <cellStyle name="Linked Cell 8 6" xfId="27990" xr:uid="{00000000-0005-0000-0000-000037350000}"/>
    <cellStyle name="Linked Cell 9" xfId="18812" xr:uid="{00000000-0005-0000-0000-000038350000}"/>
    <cellStyle name="Linked Cell 9 2" xfId="27998" xr:uid="{00000000-0005-0000-0000-000039350000}"/>
    <cellStyle name="Linked Cell 9 2 2" xfId="27999" xr:uid="{00000000-0005-0000-0000-00003A350000}"/>
    <cellStyle name="Linked Cell 9 2 3" xfId="28000" xr:uid="{00000000-0005-0000-0000-00003B350000}"/>
    <cellStyle name="Linked Cell 9 3" xfId="28001" xr:uid="{00000000-0005-0000-0000-00003C350000}"/>
    <cellStyle name="Linked Cell 9 4" xfId="28002" xr:uid="{00000000-0005-0000-0000-00003D350000}"/>
    <cellStyle name="Linked Cell 9 5" xfId="28003" xr:uid="{00000000-0005-0000-0000-00003E350000}"/>
    <cellStyle name="Linked Cell 9 6" xfId="27997" xr:uid="{00000000-0005-0000-0000-00003F350000}"/>
    <cellStyle name="M2" xfId="3393" xr:uid="{00000000-0005-0000-0000-000040350000}"/>
    <cellStyle name="M2 10" xfId="28005" xr:uid="{00000000-0005-0000-0000-000041350000}"/>
    <cellStyle name="M2 11" xfId="28004" xr:uid="{00000000-0005-0000-0000-000042350000}"/>
    <cellStyle name="M2 2" xfId="3394" xr:uid="{00000000-0005-0000-0000-000043350000}"/>
    <cellStyle name="M2 2 2" xfId="3395" xr:uid="{00000000-0005-0000-0000-000044350000}"/>
    <cellStyle name="M2 2 3" xfId="3396" xr:uid="{00000000-0005-0000-0000-000045350000}"/>
    <cellStyle name="M2 2 4" xfId="28006" xr:uid="{00000000-0005-0000-0000-000046350000}"/>
    <cellStyle name="M2 3" xfId="3397" xr:uid="{00000000-0005-0000-0000-000047350000}"/>
    <cellStyle name="M2 3 2" xfId="28008" xr:uid="{00000000-0005-0000-0000-000048350000}"/>
    <cellStyle name="M2 3 3" xfId="28007" xr:uid="{00000000-0005-0000-0000-000049350000}"/>
    <cellStyle name="M2 4" xfId="3398" xr:uid="{00000000-0005-0000-0000-00004A350000}"/>
    <cellStyle name="M2 4 2" xfId="28010" xr:uid="{00000000-0005-0000-0000-00004B350000}"/>
    <cellStyle name="M2 4 3" xfId="28009" xr:uid="{00000000-0005-0000-0000-00004C350000}"/>
    <cellStyle name="M2 5" xfId="28011" xr:uid="{00000000-0005-0000-0000-00004D350000}"/>
    <cellStyle name="M2 5 2" xfId="28012" xr:uid="{00000000-0005-0000-0000-00004E350000}"/>
    <cellStyle name="M2 6" xfId="28013" xr:uid="{00000000-0005-0000-0000-00004F350000}"/>
    <cellStyle name="M2 7" xfId="28014" xr:uid="{00000000-0005-0000-0000-000050350000}"/>
    <cellStyle name="M2 8" xfId="28015" xr:uid="{00000000-0005-0000-0000-000051350000}"/>
    <cellStyle name="M2 9" xfId="28016" xr:uid="{00000000-0005-0000-0000-000052350000}"/>
    <cellStyle name="M3" xfId="3399" xr:uid="{00000000-0005-0000-0000-000053350000}"/>
    <cellStyle name="M3 10" xfId="28018" xr:uid="{00000000-0005-0000-0000-000054350000}"/>
    <cellStyle name="M3 11" xfId="28017" xr:uid="{00000000-0005-0000-0000-000055350000}"/>
    <cellStyle name="M3 2" xfId="3400" xr:uid="{00000000-0005-0000-0000-000056350000}"/>
    <cellStyle name="M3 2 2" xfId="3401" xr:uid="{00000000-0005-0000-0000-000057350000}"/>
    <cellStyle name="M3 2 2 2" xfId="28020" xr:uid="{00000000-0005-0000-0000-000058350000}"/>
    <cellStyle name="M3 2 3" xfId="3402" xr:uid="{00000000-0005-0000-0000-000059350000}"/>
    <cellStyle name="M3 2 4" xfId="28019" xr:uid="{00000000-0005-0000-0000-00005A350000}"/>
    <cellStyle name="M3 3" xfId="3403" xr:uid="{00000000-0005-0000-0000-00005B350000}"/>
    <cellStyle name="M3 3 2" xfId="28022" xr:uid="{00000000-0005-0000-0000-00005C350000}"/>
    <cellStyle name="M3 3 2 2" xfId="28023" xr:uid="{00000000-0005-0000-0000-00005D350000}"/>
    <cellStyle name="M3 3 3" xfId="28024" xr:uid="{00000000-0005-0000-0000-00005E350000}"/>
    <cellStyle name="M3 3 4" xfId="28021" xr:uid="{00000000-0005-0000-0000-00005F350000}"/>
    <cellStyle name="M3 4" xfId="3404" xr:uid="{00000000-0005-0000-0000-000060350000}"/>
    <cellStyle name="M3 4 2" xfId="28026" xr:uid="{00000000-0005-0000-0000-000061350000}"/>
    <cellStyle name="M3 4 2 2" xfId="28027" xr:uid="{00000000-0005-0000-0000-000062350000}"/>
    <cellStyle name="M3 4 3" xfId="28028" xr:uid="{00000000-0005-0000-0000-000063350000}"/>
    <cellStyle name="M3 4 4" xfId="28025" xr:uid="{00000000-0005-0000-0000-000064350000}"/>
    <cellStyle name="M3 5" xfId="28029" xr:uid="{00000000-0005-0000-0000-000065350000}"/>
    <cellStyle name="M3 5 2" xfId="28030" xr:uid="{00000000-0005-0000-0000-000066350000}"/>
    <cellStyle name="M3 5 2 2" xfId="28031" xr:uid="{00000000-0005-0000-0000-000067350000}"/>
    <cellStyle name="M3 5 3" xfId="28032" xr:uid="{00000000-0005-0000-0000-000068350000}"/>
    <cellStyle name="M3 6" xfId="28033" xr:uid="{00000000-0005-0000-0000-000069350000}"/>
    <cellStyle name="M3 7" xfId="28034" xr:uid="{00000000-0005-0000-0000-00006A350000}"/>
    <cellStyle name="M3 8" xfId="28035" xr:uid="{00000000-0005-0000-0000-00006B350000}"/>
    <cellStyle name="M3 9" xfId="28036" xr:uid="{00000000-0005-0000-0000-00006C350000}"/>
    <cellStyle name="MACRO" xfId="3405" xr:uid="{00000000-0005-0000-0000-00006D350000}"/>
    <cellStyle name="MACRO 2" xfId="28037" xr:uid="{00000000-0005-0000-0000-00006E350000}"/>
    <cellStyle name="MacroHeader" xfId="3406" xr:uid="{00000000-0005-0000-0000-00006F350000}"/>
    <cellStyle name="MacroHeader 2" xfId="28039" xr:uid="{00000000-0005-0000-0000-000070350000}"/>
    <cellStyle name="MacroHeader 2 2" xfId="28040" xr:uid="{00000000-0005-0000-0000-000071350000}"/>
    <cellStyle name="MacroHeader 2 3" xfId="28041" xr:uid="{00000000-0005-0000-0000-000072350000}"/>
    <cellStyle name="MacroHeader 3" xfId="28042" xr:uid="{00000000-0005-0000-0000-000073350000}"/>
    <cellStyle name="MacroHeader 4" xfId="28043" xr:uid="{00000000-0005-0000-0000-000074350000}"/>
    <cellStyle name="MacroHeader 5" xfId="28044" xr:uid="{00000000-0005-0000-0000-000075350000}"/>
    <cellStyle name="MacroHeader 6" xfId="28038" xr:uid="{00000000-0005-0000-0000-000076350000}"/>
    <cellStyle name="MacroHeader_Income Statement " xfId="28045" xr:uid="{00000000-0005-0000-0000-000077350000}"/>
    <cellStyle name="Main Heading" xfId="3407" xr:uid="{00000000-0005-0000-0000-000078350000}"/>
    <cellStyle name="Main Heading 2" xfId="28046" xr:uid="{00000000-0005-0000-0000-000079350000}"/>
    <cellStyle name="Main Title" xfId="18813" xr:uid="{00000000-0005-0000-0000-00007A350000}"/>
    <cellStyle name="Main Title 2" xfId="28048" xr:uid="{00000000-0005-0000-0000-00007B350000}"/>
    <cellStyle name="Main Title 2 2" xfId="28049" xr:uid="{00000000-0005-0000-0000-00007C350000}"/>
    <cellStyle name="Main Title 2 3" xfId="28050" xr:uid="{00000000-0005-0000-0000-00007D350000}"/>
    <cellStyle name="Main Title 3" xfId="28051" xr:uid="{00000000-0005-0000-0000-00007E350000}"/>
    <cellStyle name="Main Title 4" xfId="28052" xr:uid="{00000000-0005-0000-0000-00007F350000}"/>
    <cellStyle name="Main Title 5" xfId="28053" xr:uid="{00000000-0005-0000-0000-000080350000}"/>
    <cellStyle name="Main Title 6" xfId="28047" xr:uid="{00000000-0005-0000-0000-000081350000}"/>
    <cellStyle name="Main Title_Income Statement " xfId="28054" xr:uid="{00000000-0005-0000-0000-000082350000}"/>
    <cellStyle name="MAN06" xfId="18814" xr:uid="{00000000-0005-0000-0000-000083350000}"/>
    <cellStyle name="MAN06 2" xfId="19616" xr:uid="{00000000-0005-0000-0000-000084350000}"/>
    <cellStyle name="MAN06 2 2" xfId="28056" xr:uid="{00000000-0005-0000-0000-000085350000}"/>
    <cellStyle name="MAN06 3" xfId="28055" xr:uid="{00000000-0005-0000-0000-000086350000}"/>
    <cellStyle name="MAN06_Income Statement " xfId="28057" xr:uid="{00000000-0005-0000-0000-000087350000}"/>
    <cellStyle name="Millares_repenerconsomarzobis" xfId="3408" xr:uid="{00000000-0005-0000-0000-000088350000}"/>
    <cellStyle name="Milliers [0]_laroux" xfId="3409" xr:uid="{00000000-0005-0000-0000-000089350000}"/>
    <cellStyle name="Milliers_laroux" xfId="3410" xr:uid="{00000000-0005-0000-0000-00008A350000}"/>
    <cellStyle name="million" xfId="3411" xr:uid="{00000000-0005-0000-0000-00008B350000}"/>
    <cellStyle name="million 2" xfId="28058" xr:uid="{00000000-0005-0000-0000-00008C350000}"/>
    <cellStyle name="Model" xfId="3412" xr:uid="{00000000-0005-0000-0000-00008D350000}"/>
    <cellStyle name="Model 2" xfId="28059" xr:uid="{00000000-0005-0000-0000-00008E350000}"/>
    <cellStyle name="Model 2 2" xfId="39582" xr:uid="{00000000-0005-0000-0000-00008F350000}"/>
    <cellStyle name="Model 3" xfId="39583" xr:uid="{00000000-0005-0000-0000-000090350000}"/>
    <cellStyle name="Monétaire [0]_laroux" xfId="3413" xr:uid="{00000000-0005-0000-0000-000091350000}"/>
    <cellStyle name="Monétaire_laroux" xfId="3414" xr:uid="{00000000-0005-0000-0000-000092350000}"/>
    <cellStyle name="mult" xfId="3415" xr:uid="{00000000-0005-0000-0000-000093350000}"/>
    <cellStyle name="mult 2" xfId="28060" xr:uid="{00000000-0005-0000-0000-000094350000}"/>
    <cellStyle name="Multiple" xfId="3416" xr:uid="{00000000-0005-0000-0000-000095350000}"/>
    <cellStyle name="Multiple 2" xfId="28061" xr:uid="{00000000-0005-0000-0000-000096350000}"/>
    <cellStyle name="MultipleBelow" xfId="3417" xr:uid="{00000000-0005-0000-0000-000097350000}"/>
    <cellStyle name="MultipleBelow 2" xfId="28062" xr:uid="{00000000-0005-0000-0000-000098350000}"/>
    <cellStyle name="Neutral" xfId="39012" builtinId="28" customBuiltin="1"/>
    <cellStyle name="Neutral 10" xfId="18815" xr:uid="{00000000-0005-0000-0000-00009A350000}"/>
    <cellStyle name="Neutral 10 2" xfId="28064" xr:uid="{00000000-0005-0000-0000-00009B350000}"/>
    <cellStyle name="Neutral 10 2 2" xfId="28065" xr:uid="{00000000-0005-0000-0000-00009C350000}"/>
    <cellStyle name="Neutral 10 2 3" xfId="28066" xr:uid="{00000000-0005-0000-0000-00009D350000}"/>
    <cellStyle name="Neutral 10 3" xfId="28067" xr:uid="{00000000-0005-0000-0000-00009E350000}"/>
    <cellStyle name="Neutral 10 4" xfId="28068" xr:uid="{00000000-0005-0000-0000-00009F350000}"/>
    <cellStyle name="Neutral 10 5" xfId="28069" xr:uid="{00000000-0005-0000-0000-0000A0350000}"/>
    <cellStyle name="Neutral 10 6" xfId="28063" xr:uid="{00000000-0005-0000-0000-0000A1350000}"/>
    <cellStyle name="Neutral 11" xfId="28070" xr:uid="{00000000-0005-0000-0000-0000A2350000}"/>
    <cellStyle name="Neutral 11 2" xfId="28071" xr:uid="{00000000-0005-0000-0000-0000A3350000}"/>
    <cellStyle name="Neutral 11 3" xfId="28072" xr:uid="{00000000-0005-0000-0000-0000A4350000}"/>
    <cellStyle name="Neutral 12" xfId="28073" xr:uid="{00000000-0005-0000-0000-0000A5350000}"/>
    <cellStyle name="Neutral 13" xfId="28074" xr:uid="{00000000-0005-0000-0000-0000A6350000}"/>
    <cellStyle name="Neutral 14" xfId="28075" xr:uid="{00000000-0005-0000-0000-0000A7350000}"/>
    <cellStyle name="Neutral 15" xfId="38826" xr:uid="{00000000-0005-0000-0000-0000A8350000}"/>
    <cellStyle name="Neutral 2" xfId="3418" xr:uid="{00000000-0005-0000-0000-0000A9350000}"/>
    <cellStyle name="Neutral 2 2" xfId="3419" xr:uid="{00000000-0005-0000-0000-0000AA350000}"/>
    <cellStyle name="Neutral 2 2 2" xfId="28078" xr:uid="{00000000-0005-0000-0000-0000AB350000}"/>
    <cellStyle name="Neutral 2 2 3" xfId="28079" xr:uid="{00000000-0005-0000-0000-0000AC350000}"/>
    <cellStyle name="Neutral 2 2 4" xfId="28077" xr:uid="{00000000-0005-0000-0000-0000AD350000}"/>
    <cellStyle name="Neutral 2 2 5" xfId="39584" xr:uid="{00000000-0005-0000-0000-0000AE350000}"/>
    <cellStyle name="Neutral 2 3" xfId="3420" xr:uid="{00000000-0005-0000-0000-0000AF350000}"/>
    <cellStyle name="Neutral 2 3 2" xfId="28081" xr:uid="{00000000-0005-0000-0000-0000B0350000}"/>
    <cellStyle name="Neutral 2 3 3" xfId="28082" xr:uid="{00000000-0005-0000-0000-0000B1350000}"/>
    <cellStyle name="Neutral 2 3 4" xfId="28080" xr:uid="{00000000-0005-0000-0000-0000B2350000}"/>
    <cellStyle name="Neutral 2 3 5" xfId="39585" xr:uid="{00000000-0005-0000-0000-0000B3350000}"/>
    <cellStyle name="Neutral 2 4" xfId="28083" xr:uid="{00000000-0005-0000-0000-0000B4350000}"/>
    <cellStyle name="Neutral 2 4 2" xfId="28084" xr:uid="{00000000-0005-0000-0000-0000B5350000}"/>
    <cellStyle name="Neutral 2 4 3" xfId="28085" xr:uid="{00000000-0005-0000-0000-0000B6350000}"/>
    <cellStyle name="Neutral 2 4 4" xfId="39586" xr:uid="{00000000-0005-0000-0000-0000B7350000}"/>
    <cellStyle name="Neutral 2 5" xfId="28086" xr:uid="{00000000-0005-0000-0000-0000B8350000}"/>
    <cellStyle name="Neutral 2 6" xfId="28087" xr:uid="{00000000-0005-0000-0000-0000B9350000}"/>
    <cellStyle name="Neutral 2 7" xfId="28088" xr:uid="{00000000-0005-0000-0000-0000BA350000}"/>
    <cellStyle name="Neutral 2 8" xfId="28089" xr:uid="{00000000-0005-0000-0000-0000BB350000}"/>
    <cellStyle name="Neutral 2 9" xfId="28076" xr:uid="{00000000-0005-0000-0000-0000BC350000}"/>
    <cellStyle name="Neutral 3" xfId="3421" xr:uid="{00000000-0005-0000-0000-0000BD350000}"/>
    <cellStyle name="Neutral 3 2" xfId="3422" xr:uid="{00000000-0005-0000-0000-0000BE350000}"/>
    <cellStyle name="Neutral 3 2 2" xfId="28092" xr:uid="{00000000-0005-0000-0000-0000BF350000}"/>
    <cellStyle name="Neutral 3 2 3" xfId="28093" xr:uid="{00000000-0005-0000-0000-0000C0350000}"/>
    <cellStyle name="Neutral 3 2 4" xfId="28091" xr:uid="{00000000-0005-0000-0000-0000C1350000}"/>
    <cellStyle name="Neutral 3 3" xfId="28094" xr:uid="{00000000-0005-0000-0000-0000C2350000}"/>
    <cellStyle name="Neutral 3 4" xfId="28095" xr:uid="{00000000-0005-0000-0000-0000C3350000}"/>
    <cellStyle name="Neutral 3 5" xfId="28096" xr:uid="{00000000-0005-0000-0000-0000C4350000}"/>
    <cellStyle name="Neutral 3 6" xfId="28097" xr:uid="{00000000-0005-0000-0000-0000C5350000}"/>
    <cellStyle name="Neutral 3 7" xfId="28090" xr:uid="{00000000-0005-0000-0000-0000C6350000}"/>
    <cellStyle name="Neutral 3 8" xfId="39587" xr:uid="{00000000-0005-0000-0000-0000C7350000}"/>
    <cellStyle name="Neutral 4" xfId="3423" xr:uid="{00000000-0005-0000-0000-0000C8350000}"/>
    <cellStyle name="Neutral 4 2" xfId="18816" xr:uid="{00000000-0005-0000-0000-0000C9350000}"/>
    <cellStyle name="Neutral 4 2 2" xfId="28100" xr:uid="{00000000-0005-0000-0000-0000CA350000}"/>
    <cellStyle name="Neutral 4 2 3" xfId="28101" xr:uid="{00000000-0005-0000-0000-0000CB350000}"/>
    <cellStyle name="Neutral 4 2 4" xfId="28099" xr:uid="{00000000-0005-0000-0000-0000CC350000}"/>
    <cellStyle name="Neutral 4 3" xfId="28102" xr:uid="{00000000-0005-0000-0000-0000CD350000}"/>
    <cellStyle name="Neutral 4 4" xfId="28103" xr:uid="{00000000-0005-0000-0000-0000CE350000}"/>
    <cellStyle name="Neutral 4 5" xfId="28104" xr:uid="{00000000-0005-0000-0000-0000CF350000}"/>
    <cellStyle name="Neutral 4 6" xfId="28098" xr:uid="{00000000-0005-0000-0000-0000D0350000}"/>
    <cellStyle name="Neutral 5" xfId="3424" xr:uid="{00000000-0005-0000-0000-0000D1350000}"/>
    <cellStyle name="Neutral 5 2" xfId="3425" xr:uid="{00000000-0005-0000-0000-0000D2350000}"/>
    <cellStyle name="Neutral 5 2 2" xfId="28107" xr:uid="{00000000-0005-0000-0000-0000D3350000}"/>
    <cellStyle name="Neutral 5 2 3" xfId="28108" xr:uid="{00000000-0005-0000-0000-0000D4350000}"/>
    <cellStyle name="Neutral 5 2 4" xfId="28106" xr:uid="{00000000-0005-0000-0000-0000D5350000}"/>
    <cellStyle name="Neutral 5 3" xfId="18817" xr:uid="{00000000-0005-0000-0000-0000D6350000}"/>
    <cellStyle name="Neutral 5 3 2" xfId="28109" xr:uid="{00000000-0005-0000-0000-0000D7350000}"/>
    <cellStyle name="Neutral 5 4" xfId="28110" xr:uid="{00000000-0005-0000-0000-0000D8350000}"/>
    <cellStyle name="Neutral 5 5" xfId="28111" xr:uid="{00000000-0005-0000-0000-0000D9350000}"/>
    <cellStyle name="Neutral 5 6" xfId="28105" xr:uid="{00000000-0005-0000-0000-0000DA350000}"/>
    <cellStyle name="Neutral 6" xfId="3426" xr:uid="{00000000-0005-0000-0000-0000DB350000}"/>
    <cellStyle name="Neutral 6 2" xfId="28113" xr:uid="{00000000-0005-0000-0000-0000DC350000}"/>
    <cellStyle name="Neutral 6 2 2" xfId="28114" xr:uid="{00000000-0005-0000-0000-0000DD350000}"/>
    <cellStyle name="Neutral 6 2 3" xfId="28115" xr:uid="{00000000-0005-0000-0000-0000DE350000}"/>
    <cellStyle name="Neutral 6 3" xfId="28116" xr:uid="{00000000-0005-0000-0000-0000DF350000}"/>
    <cellStyle name="Neutral 6 4" xfId="28117" xr:uid="{00000000-0005-0000-0000-0000E0350000}"/>
    <cellStyle name="Neutral 6 5" xfId="28118" xr:uid="{00000000-0005-0000-0000-0000E1350000}"/>
    <cellStyle name="Neutral 6 6" xfId="28112" xr:uid="{00000000-0005-0000-0000-0000E2350000}"/>
    <cellStyle name="Neutral 7" xfId="18818" xr:uid="{00000000-0005-0000-0000-0000E3350000}"/>
    <cellStyle name="Neutral 7 2" xfId="28120" xr:uid="{00000000-0005-0000-0000-0000E4350000}"/>
    <cellStyle name="Neutral 7 2 2" xfId="28121" xr:uid="{00000000-0005-0000-0000-0000E5350000}"/>
    <cellStyle name="Neutral 7 2 3" xfId="28122" xr:uid="{00000000-0005-0000-0000-0000E6350000}"/>
    <cellStyle name="Neutral 7 3" xfId="28123" xr:uid="{00000000-0005-0000-0000-0000E7350000}"/>
    <cellStyle name="Neutral 7 4" xfId="28124" xr:uid="{00000000-0005-0000-0000-0000E8350000}"/>
    <cellStyle name="Neutral 7 5" xfId="28125" xr:uid="{00000000-0005-0000-0000-0000E9350000}"/>
    <cellStyle name="Neutral 7 6" xfId="28119" xr:uid="{00000000-0005-0000-0000-0000EA350000}"/>
    <cellStyle name="Neutral 8" xfId="18819" xr:uid="{00000000-0005-0000-0000-0000EB350000}"/>
    <cellStyle name="Neutral 8 2" xfId="28127" xr:uid="{00000000-0005-0000-0000-0000EC350000}"/>
    <cellStyle name="Neutral 8 2 2" xfId="28128" xr:uid="{00000000-0005-0000-0000-0000ED350000}"/>
    <cellStyle name="Neutral 8 2 3" xfId="28129" xr:uid="{00000000-0005-0000-0000-0000EE350000}"/>
    <cellStyle name="Neutral 8 3" xfId="28130" xr:uid="{00000000-0005-0000-0000-0000EF350000}"/>
    <cellStyle name="Neutral 8 4" xfId="28131" xr:uid="{00000000-0005-0000-0000-0000F0350000}"/>
    <cellStyle name="Neutral 8 5" xfId="28132" xr:uid="{00000000-0005-0000-0000-0000F1350000}"/>
    <cellStyle name="Neutral 8 6" xfId="28126" xr:uid="{00000000-0005-0000-0000-0000F2350000}"/>
    <cellStyle name="Neutral 9" xfId="18820" xr:uid="{00000000-0005-0000-0000-0000F3350000}"/>
    <cellStyle name="Neutral 9 2" xfId="28134" xr:uid="{00000000-0005-0000-0000-0000F4350000}"/>
    <cellStyle name="Neutral 9 2 2" xfId="28135" xr:uid="{00000000-0005-0000-0000-0000F5350000}"/>
    <cellStyle name="Neutral 9 2 3" xfId="28136" xr:uid="{00000000-0005-0000-0000-0000F6350000}"/>
    <cellStyle name="Neutral 9 3" xfId="28137" xr:uid="{00000000-0005-0000-0000-0000F7350000}"/>
    <cellStyle name="Neutral 9 4" xfId="28138" xr:uid="{00000000-0005-0000-0000-0000F8350000}"/>
    <cellStyle name="Neutral 9 5" xfId="28139" xr:uid="{00000000-0005-0000-0000-0000F9350000}"/>
    <cellStyle name="Neutral 9 6" xfId="28133" xr:uid="{00000000-0005-0000-0000-0000FA350000}"/>
    <cellStyle name="no dec" xfId="3427" xr:uid="{00000000-0005-0000-0000-0000FB350000}"/>
    <cellStyle name="no dec 2" xfId="28140" xr:uid="{00000000-0005-0000-0000-0000FC350000}"/>
    <cellStyle name="Normal" xfId="0" builtinId="0"/>
    <cellStyle name="Normal - Style1" xfId="3428" xr:uid="{00000000-0005-0000-0000-0000FE350000}"/>
    <cellStyle name="Normal - Style1 10" xfId="28142" xr:uid="{00000000-0005-0000-0000-0000FF350000}"/>
    <cellStyle name="Normal - Style1 11" xfId="28143" xr:uid="{00000000-0005-0000-0000-000000360000}"/>
    <cellStyle name="Normal - Style1 11 2" xfId="28144" xr:uid="{00000000-0005-0000-0000-000001360000}"/>
    <cellStyle name="Normal - Style1 11 3" xfId="38827" xr:uid="{00000000-0005-0000-0000-000002360000}"/>
    <cellStyle name="Normal - Style1 12" xfId="28141" xr:uid="{00000000-0005-0000-0000-000003360000}"/>
    <cellStyle name="Normal - Style1 2" xfId="3429" xr:uid="{00000000-0005-0000-0000-000004360000}"/>
    <cellStyle name="Normal - Style1 2 2" xfId="3430" xr:uid="{00000000-0005-0000-0000-000005360000}"/>
    <cellStyle name="Normal - Style1 2 3" xfId="3431" xr:uid="{00000000-0005-0000-0000-000006360000}"/>
    <cellStyle name="Normal - Style1 2 4" xfId="18822" xr:uid="{00000000-0005-0000-0000-000007360000}"/>
    <cellStyle name="Normal - Style1 2 5" xfId="28145" xr:uid="{00000000-0005-0000-0000-000008360000}"/>
    <cellStyle name="Normal - Style1 3" xfId="3432" xr:uid="{00000000-0005-0000-0000-000009360000}"/>
    <cellStyle name="Normal - Style1 3 2" xfId="28147" xr:uid="{00000000-0005-0000-0000-00000A360000}"/>
    <cellStyle name="Normal - Style1 3 3" xfId="28146" xr:uid="{00000000-0005-0000-0000-00000B360000}"/>
    <cellStyle name="Normal - Style1 3 4" xfId="39588" xr:uid="{00000000-0005-0000-0000-00000C360000}"/>
    <cellStyle name="Normal - Style1 4" xfId="3433" xr:uid="{00000000-0005-0000-0000-00000D360000}"/>
    <cellStyle name="Normal - Style1 4 2" xfId="28149" xr:uid="{00000000-0005-0000-0000-00000E360000}"/>
    <cellStyle name="Normal - Style1 4 3" xfId="28148" xr:uid="{00000000-0005-0000-0000-00000F360000}"/>
    <cellStyle name="Normal - Style1 4 4" xfId="39589" xr:uid="{00000000-0005-0000-0000-000010360000}"/>
    <cellStyle name="Normal - Style1 5" xfId="3434" xr:uid="{00000000-0005-0000-0000-000011360000}"/>
    <cellStyle name="Normal - Style1 5 2" xfId="28151" xr:uid="{00000000-0005-0000-0000-000012360000}"/>
    <cellStyle name="Normal - Style1 5 3" xfId="28150" xr:uid="{00000000-0005-0000-0000-000013360000}"/>
    <cellStyle name="Normal - Style1 6" xfId="18821" xr:uid="{00000000-0005-0000-0000-000014360000}"/>
    <cellStyle name="Normal - Style1 6 2" xfId="28152" xr:uid="{00000000-0005-0000-0000-000015360000}"/>
    <cellStyle name="Normal - Style1 7" xfId="28153" xr:uid="{00000000-0005-0000-0000-000016360000}"/>
    <cellStyle name="Normal - Style1 8" xfId="28154" xr:uid="{00000000-0005-0000-0000-000017360000}"/>
    <cellStyle name="Normal - Style1 9" xfId="28155" xr:uid="{00000000-0005-0000-0000-000018360000}"/>
    <cellStyle name="Normal - Style1_Copy of 36_NIMO_12 31 11_v2" xfId="18823" xr:uid="{00000000-0005-0000-0000-000019360000}"/>
    <cellStyle name="Normal - Style2" xfId="3435" xr:uid="{00000000-0005-0000-0000-00001A360000}"/>
    <cellStyle name="Normal (0)" xfId="3436" xr:uid="{00000000-0005-0000-0000-00001B360000}"/>
    <cellStyle name="Normal (0) 2" xfId="28156" xr:uid="{00000000-0005-0000-0000-00001C360000}"/>
    <cellStyle name="Normal (0) U" xfId="3437" xr:uid="{00000000-0005-0000-0000-00001D360000}"/>
    <cellStyle name="Normal (0) U 2" xfId="28157" xr:uid="{00000000-0005-0000-0000-00001E360000}"/>
    <cellStyle name="Normal (0) UD" xfId="3438" xr:uid="{00000000-0005-0000-0000-00001F360000}"/>
    <cellStyle name="Normal (0) UD 2" xfId="28158" xr:uid="{00000000-0005-0000-0000-000020360000}"/>
    <cellStyle name="Normal (1)" xfId="3439" xr:uid="{00000000-0005-0000-0000-000021360000}"/>
    <cellStyle name="Normal (1) 2" xfId="28159" xr:uid="{00000000-0005-0000-0000-000022360000}"/>
    <cellStyle name="Normal (2)" xfId="3440" xr:uid="{00000000-0005-0000-0000-000023360000}"/>
    <cellStyle name="Normal (2) 2" xfId="28160" xr:uid="{00000000-0005-0000-0000-000024360000}"/>
    <cellStyle name="Normal (3)" xfId="3441" xr:uid="{00000000-0005-0000-0000-000025360000}"/>
    <cellStyle name="Normal (3) 2" xfId="28161" xr:uid="{00000000-0005-0000-0000-000026360000}"/>
    <cellStyle name="Normal 10" xfId="3442" xr:uid="{00000000-0005-0000-0000-000027360000}"/>
    <cellStyle name="Normal 10 10" xfId="28162" xr:uid="{00000000-0005-0000-0000-000028360000}"/>
    <cellStyle name="Normal 10 2" xfId="3443" xr:uid="{00000000-0005-0000-0000-000029360000}"/>
    <cellStyle name="Normal 10 2 2" xfId="3444" xr:uid="{00000000-0005-0000-0000-00002A360000}"/>
    <cellStyle name="Normal 10 2 2 10" xfId="39590" xr:uid="{00000000-0005-0000-0000-00002B360000}"/>
    <cellStyle name="Normal 10 2 2 2" xfId="3445" xr:uid="{00000000-0005-0000-0000-00002C360000}"/>
    <cellStyle name="Normal 10 2 2 2 2" xfId="3446" xr:uid="{00000000-0005-0000-0000-00002D360000}"/>
    <cellStyle name="Normal 10 2 2 2 2 2" xfId="3447" xr:uid="{00000000-0005-0000-0000-00002E360000}"/>
    <cellStyle name="Normal 10 2 2 2 2 2 2" xfId="3448" xr:uid="{00000000-0005-0000-0000-00002F360000}"/>
    <cellStyle name="Normal 10 2 2 2 2 2 3" xfId="3449" xr:uid="{00000000-0005-0000-0000-000030360000}"/>
    <cellStyle name="Normal 10 2 2 2 2 3" xfId="3450" xr:uid="{00000000-0005-0000-0000-000031360000}"/>
    <cellStyle name="Normal 10 2 2 2 2 4" xfId="3451" xr:uid="{00000000-0005-0000-0000-000032360000}"/>
    <cellStyle name="Normal 10 2 2 2 3" xfId="3452" xr:uid="{00000000-0005-0000-0000-000033360000}"/>
    <cellStyle name="Normal 10 2 2 2 3 2" xfId="3453" xr:uid="{00000000-0005-0000-0000-000034360000}"/>
    <cellStyle name="Normal 10 2 2 2 3 3" xfId="3454" xr:uid="{00000000-0005-0000-0000-000035360000}"/>
    <cellStyle name="Normal 10 2 2 2 4" xfId="3455" xr:uid="{00000000-0005-0000-0000-000036360000}"/>
    <cellStyle name="Normal 10 2 2 2 4 2" xfId="3456" xr:uid="{00000000-0005-0000-0000-000037360000}"/>
    <cellStyle name="Normal 10 2 2 2 5" xfId="3457" xr:uid="{00000000-0005-0000-0000-000038360000}"/>
    <cellStyle name="Normal 10 2 2 2 6" xfId="3458" xr:uid="{00000000-0005-0000-0000-000039360000}"/>
    <cellStyle name="Normal 10 2 2 2 7" xfId="28165" xr:uid="{00000000-0005-0000-0000-00003A360000}"/>
    <cellStyle name="Normal 10 2 2 3" xfId="3459" xr:uid="{00000000-0005-0000-0000-00003B360000}"/>
    <cellStyle name="Normal 10 2 2 3 2" xfId="3460" xr:uid="{00000000-0005-0000-0000-00003C360000}"/>
    <cellStyle name="Normal 10 2 2 3 2 2" xfId="3461" xr:uid="{00000000-0005-0000-0000-00003D360000}"/>
    <cellStyle name="Normal 10 2 2 3 2 2 2" xfId="3462" xr:uid="{00000000-0005-0000-0000-00003E360000}"/>
    <cellStyle name="Normal 10 2 2 3 2 2 3" xfId="3463" xr:uid="{00000000-0005-0000-0000-00003F360000}"/>
    <cellStyle name="Normal 10 2 2 3 2 3" xfId="3464" xr:uid="{00000000-0005-0000-0000-000040360000}"/>
    <cellStyle name="Normal 10 2 2 3 2 4" xfId="3465" xr:uid="{00000000-0005-0000-0000-000041360000}"/>
    <cellStyle name="Normal 10 2 2 3 3" xfId="3466" xr:uid="{00000000-0005-0000-0000-000042360000}"/>
    <cellStyle name="Normal 10 2 2 3 3 2" xfId="3467" xr:uid="{00000000-0005-0000-0000-000043360000}"/>
    <cellStyle name="Normal 10 2 2 3 3 3" xfId="3468" xr:uid="{00000000-0005-0000-0000-000044360000}"/>
    <cellStyle name="Normal 10 2 2 3 4" xfId="3469" xr:uid="{00000000-0005-0000-0000-000045360000}"/>
    <cellStyle name="Normal 10 2 2 3 4 2" xfId="3470" xr:uid="{00000000-0005-0000-0000-000046360000}"/>
    <cellStyle name="Normal 10 2 2 3 5" xfId="3471" xr:uid="{00000000-0005-0000-0000-000047360000}"/>
    <cellStyle name="Normal 10 2 2 3 6" xfId="3472" xr:uid="{00000000-0005-0000-0000-000048360000}"/>
    <cellStyle name="Normal 10 2 2 3 7" xfId="28166" xr:uid="{00000000-0005-0000-0000-000049360000}"/>
    <cellStyle name="Normal 10 2 2 4" xfId="3473" xr:uid="{00000000-0005-0000-0000-00004A360000}"/>
    <cellStyle name="Normal 10 2 2 4 2" xfId="3474" xr:uid="{00000000-0005-0000-0000-00004B360000}"/>
    <cellStyle name="Normal 10 2 2 4 2 2" xfId="3475" xr:uid="{00000000-0005-0000-0000-00004C360000}"/>
    <cellStyle name="Normal 10 2 2 4 2 3" xfId="3476" xr:uid="{00000000-0005-0000-0000-00004D360000}"/>
    <cellStyle name="Normal 10 2 2 4 3" xfId="3477" xr:uid="{00000000-0005-0000-0000-00004E360000}"/>
    <cellStyle name="Normal 10 2 2 4 4" xfId="3478" xr:uid="{00000000-0005-0000-0000-00004F360000}"/>
    <cellStyle name="Normal 10 2 2 5" xfId="3479" xr:uid="{00000000-0005-0000-0000-000050360000}"/>
    <cellStyle name="Normal 10 2 2 5 2" xfId="3480" xr:uid="{00000000-0005-0000-0000-000051360000}"/>
    <cellStyle name="Normal 10 2 2 5 3" xfId="3481" xr:uid="{00000000-0005-0000-0000-000052360000}"/>
    <cellStyle name="Normal 10 2 2 6" xfId="3482" xr:uid="{00000000-0005-0000-0000-000053360000}"/>
    <cellStyle name="Normal 10 2 2 6 2" xfId="3483" xr:uid="{00000000-0005-0000-0000-000054360000}"/>
    <cellStyle name="Normal 10 2 2 7" xfId="3484" xr:uid="{00000000-0005-0000-0000-000055360000}"/>
    <cellStyle name="Normal 10 2 2 8" xfId="3485" xr:uid="{00000000-0005-0000-0000-000056360000}"/>
    <cellStyle name="Normal 10 2 2 9" xfId="28164" xr:uid="{00000000-0005-0000-0000-000057360000}"/>
    <cellStyle name="Normal 10 2 3" xfId="3486" xr:uid="{00000000-0005-0000-0000-000058360000}"/>
    <cellStyle name="Normal 10 2 3 10" xfId="28167" xr:uid="{00000000-0005-0000-0000-000059360000}"/>
    <cellStyle name="Normal 10 2 3 11" xfId="39591" xr:uid="{00000000-0005-0000-0000-00005A360000}"/>
    <cellStyle name="Normal 10 2 3 2" xfId="3487" xr:uid="{00000000-0005-0000-0000-00005B360000}"/>
    <cellStyle name="Normal 10 2 3 2 2" xfId="3488" xr:uid="{00000000-0005-0000-0000-00005C360000}"/>
    <cellStyle name="Normal 10 2 3 2 2 2" xfId="3489" xr:uid="{00000000-0005-0000-0000-00005D360000}"/>
    <cellStyle name="Normal 10 2 3 2 2 2 2" xfId="3490" xr:uid="{00000000-0005-0000-0000-00005E360000}"/>
    <cellStyle name="Normal 10 2 3 2 2 2 3" xfId="3491" xr:uid="{00000000-0005-0000-0000-00005F360000}"/>
    <cellStyle name="Normal 10 2 3 2 2 3" xfId="3492" xr:uid="{00000000-0005-0000-0000-000060360000}"/>
    <cellStyle name="Normal 10 2 3 2 2 4" xfId="3493" xr:uid="{00000000-0005-0000-0000-000061360000}"/>
    <cellStyle name="Normal 10 2 3 2 3" xfId="3494" xr:uid="{00000000-0005-0000-0000-000062360000}"/>
    <cellStyle name="Normal 10 2 3 2 3 2" xfId="3495" xr:uid="{00000000-0005-0000-0000-000063360000}"/>
    <cellStyle name="Normal 10 2 3 2 3 3" xfId="3496" xr:uid="{00000000-0005-0000-0000-000064360000}"/>
    <cellStyle name="Normal 10 2 3 2 4" xfId="3497" xr:uid="{00000000-0005-0000-0000-000065360000}"/>
    <cellStyle name="Normal 10 2 3 2 4 2" xfId="3498" xr:uid="{00000000-0005-0000-0000-000066360000}"/>
    <cellStyle name="Normal 10 2 3 2 5" xfId="3499" xr:uid="{00000000-0005-0000-0000-000067360000}"/>
    <cellStyle name="Normal 10 2 3 2 6" xfId="3500" xr:uid="{00000000-0005-0000-0000-000068360000}"/>
    <cellStyle name="Normal 10 2 3 3" xfId="3501" xr:uid="{00000000-0005-0000-0000-000069360000}"/>
    <cellStyle name="Normal 10 2 3 3 2" xfId="3502" xr:uid="{00000000-0005-0000-0000-00006A360000}"/>
    <cellStyle name="Normal 10 2 3 3 2 2" xfId="3503" xr:uid="{00000000-0005-0000-0000-00006B360000}"/>
    <cellStyle name="Normal 10 2 3 3 2 2 2" xfId="3504" xr:uid="{00000000-0005-0000-0000-00006C360000}"/>
    <cellStyle name="Normal 10 2 3 3 2 2 3" xfId="3505" xr:uid="{00000000-0005-0000-0000-00006D360000}"/>
    <cellStyle name="Normal 10 2 3 3 2 3" xfId="3506" xr:uid="{00000000-0005-0000-0000-00006E360000}"/>
    <cellStyle name="Normal 10 2 3 3 2 4" xfId="3507" xr:uid="{00000000-0005-0000-0000-00006F360000}"/>
    <cellStyle name="Normal 10 2 3 3 3" xfId="3508" xr:uid="{00000000-0005-0000-0000-000070360000}"/>
    <cellStyle name="Normal 10 2 3 3 3 2" xfId="3509" xr:uid="{00000000-0005-0000-0000-000071360000}"/>
    <cellStyle name="Normal 10 2 3 3 3 3" xfId="3510" xr:uid="{00000000-0005-0000-0000-000072360000}"/>
    <cellStyle name="Normal 10 2 3 3 4" xfId="3511" xr:uid="{00000000-0005-0000-0000-000073360000}"/>
    <cellStyle name="Normal 10 2 3 3 4 2" xfId="3512" xr:uid="{00000000-0005-0000-0000-000074360000}"/>
    <cellStyle name="Normal 10 2 3 3 5" xfId="3513" xr:uid="{00000000-0005-0000-0000-000075360000}"/>
    <cellStyle name="Normal 10 2 3 3 6" xfId="3514" xr:uid="{00000000-0005-0000-0000-000076360000}"/>
    <cellStyle name="Normal 10 2 3 4" xfId="3515" xr:uid="{00000000-0005-0000-0000-000077360000}"/>
    <cellStyle name="Normal 10 2 3 4 2" xfId="3516" xr:uid="{00000000-0005-0000-0000-000078360000}"/>
    <cellStyle name="Normal 10 2 3 4 2 2" xfId="3517" xr:uid="{00000000-0005-0000-0000-000079360000}"/>
    <cellStyle name="Normal 10 2 3 4 2 3" xfId="3518" xr:uid="{00000000-0005-0000-0000-00007A360000}"/>
    <cellStyle name="Normal 10 2 3 4 3" xfId="3519" xr:uid="{00000000-0005-0000-0000-00007B360000}"/>
    <cellStyle name="Normal 10 2 3 4 4" xfId="3520" xr:uid="{00000000-0005-0000-0000-00007C360000}"/>
    <cellStyle name="Normal 10 2 3 5" xfId="3521" xr:uid="{00000000-0005-0000-0000-00007D360000}"/>
    <cellStyle name="Normal 10 2 3 5 2" xfId="3522" xr:uid="{00000000-0005-0000-0000-00007E360000}"/>
    <cellStyle name="Normal 10 2 3 5 3" xfId="3523" xr:uid="{00000000-0005-0000-0000-00007F360000}"/>
    <cellStyle name="Normal 10 2 3 6" xfId="3524" xr:uid="{00000000-0005-0000-0000-000080360000}"/>
    <cellStyle name="Normal 10 2 3 6 2" xfId="3525" xr:uid="{00000000-0005-0000-0000-000081360000}"/>
    <cellStyle name="Normal 10 2 3 7" xfId="3526" xr:uid="{00000000-0005-0000-0000-000082360000}"/>
    <cellStyle name="Normal 10 2 3 8" xfId="3527" xr:uid="{00000000-0005-0000-0000-000083360000}"/>
    <cellStyle name="Normal 10 2 3 9" xfId="3528" xr:uid="{00000000-0005-0000-0000-000084360000}"/>
    <cellStyle name="Normal 10 2 4" xfId="28168" xr:uid="{00000000-0005-0000-0000-000085360000}"/>
    <cellStyle name="Normal 10 2 4 2" xfId="39592" xr:uid="{00000000-0005-0000-0000-000086360000}"/>
    <cellStyle name="Normal 10 2 5" xfId="28169" xr:uid="{00000000-0005-0000-0000-000087360000}"/>
    <cellStyle name="Normal 10 2 6" xfId="28170" xr:uid="{00000000-0005-0000-0000-000088360000}"/>
    <cellStyle name="Normal 10 2 7" xfId="28171" xr:uid="{00000000-0005-0000-0000-000089360000}"/>
    <cellStyle name="Normal 10 2 8" xfId="28163" xr:uid="{00000000-0005-0000-0000-00008A360000}"/>
    <cellStyle name="Normal 10 2_Income Statement " xfId="28172" xr:uid="{00000000-0005-0000-0000-00008B360000}"/>
    <cellStyle name="Normal 10 3" xfId="3529" xr:uid="{00000000-0005-0000-0000-00008C360000}"/>
    <cellStyle name="Normal 10 3 10" xfId="3530" xr:uid="{00000000-0005-0000-0000-00008D360000}"/>
    <cellStyle name="Normal 10 3 11" xfId="28173" xr:uid="{00000000-0005-0000-0000-00008E360000}"/>
    <cellStyle name="Normal 10 3 12" xfId="39593" xr:uid="{00000000-0005-0000-0000-00008F360000}"/>
    <cellStyle name="Normal 10 3 2" xfId="3531" xr:uid="{00000000-0005-0000-0000-000090360000}"/>
    <cellStyle name="Normal 10 3 2 10" xfId="39594" xr:uid="{00000000-0005-0000-0000-000091360000}"/>
    <cellStyle name="Normal 10 3 2 2" xfId="3532" xr:uid="{00000000-0005-0000-0000-000092360000}"/>
    <cellStyle name="Normal 10 3 2 2 2" xfId="3533" xr:uid="{00000000-0005-0000-0000-000093360000}"/>
    <cellStyle name="Normal 10 3 2 2 2 2" xfId="3534" xr:uid="{00000000-0005-0000-0000-000094360000}"/>
    <cellStyle name="Normal 10 3 2 2 2 2 2" xfId="3535" xr:uid="{00000000-0005-0000-0000-000095360000}"/>
    <cellStyle name="Normal 10 3 2 2 2 2 3" xfId="3536" xr:uid="{00000000-0005-0000-0000-000096360000}"/>
    <cellStyle name="Normal 10 3 2 2 2 3" xfId="3537" xr:uid="{00000000-0005-0000-0000-000097360000}"/>
    <cellStyle name="Normal 10 3 2 2 2 4" xfId="3538" xr:uid="{00000000-0005-0000-0000-000098360000}"/>
    <cellStyle name="Normal 10 3 2 2 3" xfId="3539" xr:uid="{00000000-0005-0000-0000-000099360000}"/>
    <cellStyle name="Normal 10 3 2 2 3 2" xfId="3540" xr:uid="{00000000-0005-0000-0000-00009A360000}"/>
    <cellStyle name="Normal 10 3 2 2 3 3" xfId="3541" xr:uid="{00000000-0005-0000-0000-00009B360000}"/>
    <cellStyle name="Normal 10 3 2 2 4" xfId="3542" xr:uid="{00000000-0005-0000-0000-00009C360000}"/>
    <cellStyle name="Normal 10 3 2 2 4 2" xfId="3543" xr:uid="{00000000-0005-0000-0000-00009D360000}"/>
    <cellStyle name="Normal 10 3 2 2 5" xfId="3544" xr:uid="{00000000-0005-0000-0000-00009E360000}"/>
    <cellStyle name="Normal 10 3 2 2 6" xfId="3545" xr:uid="{00000000-0005-0000-0000-00009F360000}"/>
    <cellStyle name="Normal 10 3 2 3" xfId="3546" xr:uid="{00000000-0005-0000-0000-0000A0360000}"/>
    <cellStyle name="Normal 10 3 2 3 2" xfId="3547" xr:uid="{00000000-0005-0000-0000-0000A1360000}"/>
    <cellStyle name="Normal 10 3 2 3 2 2" xfId="3548" xr:uid="{00000000-0005-0000-0000-0000A2360000}"/>
    <cellStyle name="Normal 10 3 2 3 2 2 2" xfId="3549" xr:uid="{00000000-0005-0000-0000-0000A3360000}"/>
    <cellStyle name="Normal 10 3 2 3 2 2 3" xfId="3550" xr:uid="{00000000-0005-0000-0000-0000A4360000}"/>
    <cellStyle name="Normal 10 3 2 3 2 3" xfId="3551" xr:uid="{00000000-0005-0000-0000-0000A5360000}"/>
    <cellStyle name="Normal 10 3 2 3 2 4" xfId="3552" xr:uid="{00000000-0005-0000-0000-0000A6360000}"/>
    <cellStyle name="Normal 10 3 2 3 3" xfId="3553" xr:uid="{00000000-0005-0000-0000-0000A7360000}"/>
    <cellStyle name="Normal 10 3 2 3 3 2" xfId="3554" xr:uid="{00000000-0005-0000-0000-0000A8360000}"/>
    <cellStyle name="Normal 10 3 2 3 3 3" xfId="3555" xr:uid="{00000000-0005-0000-0000-0000A9360000}"/>
    <cellStyle name="Normal 10 3 2 3 4" xfId="3556" xr:uid="{00000000-0005-0000-0000-0000AA360000}"/>
    <cellStyle name="Normal 10 3 2 3 4 2" xfId="3557" xr:uid="{00000000-0005-0000-0000-0000AB360000}"/>
    <cellStyle name="Normal 10 3 2 3 5" xfId="3558" xr:uid="{00000000-0005-0000-0000-0000AC360000}"/>
    <cellStyle name="Normal 10 3 2 3 6" xfId="3559" xr:uid="{00000000-0005-0000-0000-0000AD360000}"/>
    <cellStyle name="Normal 10 3 2 4" xfId="3560" xr:uid="{00000000-0005-0000-0000-0000AE360000}"/>
    <cellStyle name="Normal 10 3 2 4 2" xfId="3561" xr:uid="{00000000-0005-0000-0000-0000AF360000}"/>
    <cellStyle name="Normal 10 3 2 4 2 2" xfId="3562" xr:uid="{00000000-0005-0000-0000-0000B0360000}"/>
    <cellStyle name="Normal 10 3 2 4 2 3" xfId="3563" xr:uid="{00000000-0005-0000-0000-0000B1360000}"/>
    <cellStyle name="Normal 10 3 2 4 3" xfId="3564" xr:uid="{00000000-0005-0000-0000-0000B2360000}"/>
    <cellStyle name="Normal 10 3 2 4 4" xfId="3565" xr:uid="{00000000-0005-0000-0000-0000B3360000}"/>
    <cellStyle name="Normal 10 3 2 5" xfId="3566" xr:uid="{00000000-0005-0000-0000-0000B4360000}"/>
    <cellStyle name="Normal 10 3 2 5 2" xfId="3567" xr:uid="{00000000-0005-0000-0000-0000B5360000}"/>
    <cellStyle name="Normal 10 3 2 5 3" xfId="3568" xr:uid="{00000000-0005-0000-0000-0000B6360000}"/>
    <cellStyle name="Normal 10 3 2 6" xfId="3569" xr:uid="{00000000-0005-0000-0000-0000B7360000}"/>
    <cellStyle name="Normal 10 3 2 6 2" xfId="3570" xr:uid="{00000000-0005-0000-0000-0000B8360000}"/>
    <cellStyle name="Normal 10 3 2 7" xfId="3571" xr:uid="{00000000-0005-0000-0000-0000B9360000}"/>
    <cellStyle name="Normal 10 3 2 8" xfId="3572" xr:uid="{00000000-0005-0000-0000-0000BA360000}"/>
    <cellStyle name="Normal 10 3 2 9" xfId="28174" xr:uid="{00000000-0005-0000-0000-0000BB360000}"/>
    <cellStyle name="Normal 10 3 3" xfId="3573" xr:uid="{00000000-0005-0000-0000-0000BC360000}"/>
    <cellStyle name="Normal 10 3 3 10" xfId="39595" xr:uid="{00000000-0005-0000-0000-0000BD360000}"/>
    <cellStyle name="Normal 10 3 3 2" xfId="3574" xr:uid="{00000000-0005-0000-0000-0000BE360000}"/>
    <cellStyle name="Normal 10 3 3 2 2" xfId="3575" xr:uid="{00000000-0005-0000-0000-0000BF360000}"/>
    <cellStyle name="Normal 10 3 3 2 2 2" xfId="3576" xr:uid="{00000000-0005-0000-0000-0000C0360000}"/>
    <cellStyle name="Normal 10 3 3 2 2 2 2" xfId="3577" xr:uid="{00000000-0005-0000-0000-0000C1360000}"/>
    <cellStyle name="Normal 10 3 3 2 2 2 3" xfId="3578" xr:uid="{00000000-0005-0000-0000-0000C2360000}"/>
    <cellStyle name="Normal 10 3 3 2 2 3" xfId="3579" xr:uid="{00000000-0005-0000-0000-0000C3360000}"/>
    <cellStyle name="Normal 10 3 3 2 2 4" xfId="3580" xr:uid="{00000000-0005-0000-0000-0000C4360000}"/>
    <cellStyle name="Normal 10 3 3 2 3" xfId="3581" xr:uid="{00000000-0005-0000-0000-0000C5360000}"/>
    <cellStyle name="Normal 10 3 3 2 3 2" xfId="3582" xr:uid="{00000000-0005-0000-0000-0000C6360000}"/>
    <cellStyle name="Normal 10 3 3 2 3 3" xfId="3583" xr:uid="{00000000-0005-0000-0000-0000C7360000}"/>
    <cellStyle name="Normal 10 3 3 2 4" xfId="3584" xr:uid="{00000000-0005-0000-0000-0000C8360000}"/>
    <cellStyle name="Normal 10 3 3 2 4 2" xfId="3585" xr:uid="{00000000-0005-0000-0000-0000C9360000}"/>
    <cellStyle name="Normal 10 3 3 2 5" xfId="3586" xr:uid="{00000000-0005-0000-0000-0000CA360000}"/>
    <cellStyle name="Normal 10 3 3 2 6" xfId="3587" xr:uid="{00000000-0005-0000-0000-0000CB360000}"/>
    <cellStyle name="Normal 10 3 3 3" xfId="3588" xr:uid="{00000000-0005-0000-0000-0000CC360000}"/>
    <cellStyle name="Normal 10 3 3 3 2" xfId="3589" xr:uid="{00000000-0005-0000-0000-0000CD360000}"/>
    <cellStyle name="Normal 10 3 3 3 2 2" xfId="3590" xr:uid="{00000000-0005-0000-0000-0000CE360000}"/>
    <cellStyle name="Normal 10 3 3 3 2 2 2" xfId="3591" xr:uid="{00000000-0005-0000-0000-0000CF360000}"/>
    <cellStyle name="Normal 10 3 3 3 2 2 3" xfId="3592" xr:uid="{00000000-0005-0000-0000-0000D0360000}"/>
    <cellStyle name="Normal 10 3 3 3 2 3" xfId="3593" xr:uid="{00000000-0005-0000-0000-0000D1360000}"/>
    <cellStyle name="Normal 10 3 3 3 2 4" xfId="3594" xr:uid="{00000000-0005-0000-0000-0000D2360000}"/>
    <cellStyle name="Normal 10 3 3 3 3" xfId="3595" xr:uid="{00000000-0005-0000-0000-0000D3360000}"/>
    <cellStyle name="Normal 10 3 3 3 3 2" xfId="3596" xr:uid="{00000000-0005-0000-0000-0000D4360000}"/>
    <cellStyle name="Normal 10 3 3 3 3 3" xfId="3597" xr:uid="{00000000-0005-0000-0000-0000D5360000}"/>
    <cellStyle name="Normal 10 3 3 3 4" xfId="3598" xr:uid="{00000000-0005-0000-0000-0000D6360000}"/>
    <cellStyle name="Normal 10 3 3 3 4 2" xfId="3599" xr:uid="{00000000-0005-0000-0000-0000D7360000}"/>
    <cellStyle name="Normal 10 3 3 3 5" xfId="3600" xr:uid="{00000000-0005-0000-0000-0000D8360000}"/>
    <cellStyle name="Normal 10 3 3 3 6" xfId="3601" xr:uid="{00000000-0005-0000-0000-0000D9360000}"/>
    <cellStyle name="Normal 10 3 3 4" xfId="3602" xr:uid="{00000000-0005-0000-0000-0000DA360000}"/>
    <cellStyle name="Normal 10 3 3 4 2" xfId="3603" xr:uid="{00000000-0005-0000-0000-0000DB360000}"/>
    <cellStyle name="Normal 10 3 3 4 2 2" xfId="3604" xr:uid="{00000000-0005-0000-0000-0000DC360000}"/>
    <cellStyle name="Normal 10 3 3 4 2 3" xfId="3605" xr:uid="{00000000-0005-0000-0000-0000DD360000}"/>
    <cellStyle name="Normal 10 3 3 4 3" xfId="3606" xr:uid="{00000000-0005-0000-0000-0000DE360000}"/>
    <cellStyle name="Normal 10 3 3 4 4" xfId="3607" xr:uid="{00000000-0005-0000-0000-0000DF360000}"/>
    <cellStyle name="Normal 10 3 3 5" xfId="3608" xr:uid="{00000000-0005-0000-0000-0000E0360000}"/>
    <cellStyle name="Normal 10 3 3 5 2" xfId="3609" xr:uid="{00000000-0005-0000-0000-0000E1360000}"/>
    <cellStyle name="Normal 10 3 3 5 3" xfId="3610" xr:uid="{00000000-0005-0000-0000-0000E2360000}"/>
    <cellStyle name="Normal 10 3 3 6" xfId="3611" xr:uid="{00000000-0005-0000-0000-0000E3360000}"/>
    <cellStyle name="Normal 10 3 3 6 2" xfId="3612" xr:uid="{00000000-0005-0000-0000-0000E4360000}"/>
    <cellStyle name="Normal 10 3 3 7" xfId="3613" xr:uid="{00000000-0005-0000-0000-0000E5360000}"/>
    <cellStyle name="Normal 10 3 3 8" xfId="3614" xr:uid="{00000000-0005-0000-0000-0000E6360000}"/>
    <cellStyle name="Normal 10 3 3 9" xfId="28175" xr:uid="{00000000-0005-0000-0000-0000E7360000}"/>
    <cellStyle name="Normal 10 3 4" xfId="3615" xr:uid="{00000000-0005-0000-0000-0000E8360000}"/>
    <cellStyle name="Normal 10 3 4 2" xfId="3616" xr:uid="{00000000-0005-0000-0000-0000E9360000}"/>
    <cellStyle name="Normal 10 3 4 2 2" xfId="3617" xr:uid="{00000000-0005-0000-0000-0000EA360000}"/>
    <cellStyle name="Normal 10 3 4 2 2 2" xfId="3618" xr:uid="{00000000-0005-0000-0000-0000EB360000}"/>
    <cellStyle name="Normal 10 3 4 2 2 3" xfId="3619" xr:uid="{00000000-0005-0000-0000-0000EC360000}"/>
    <cellStyle name="Normal 10 3 4 2 3" xfId="3620" xr:uid="{00000000-0005-0000-0000-0000ED360000}"/>
    <cellStyle name="Normal 10 3 4 2 4" xfId="3621" xr:uid="{00000000-0005-0000-0000-0000EE360000}"/>
    <cellStyle name="Normal 10 3 4 3" xfId="3622" xr:uid="{00000000-0005-0000-0000-0000EF360000}"/>
    <cellStyle name="Normal 10 3 4 3 2" xfId="3623" xr:uid="{00000000-0005-0000-0000-0000F0360000}"/>
    <cellStyle name="Normal 10 3 4 3 3" xfId="3624" xr:uid="{00000000-0005-0000-0000-0000F1360000}"/>
    <cellStyle name="Normal 10 3 4 4" xfId="3625" xr:uid="{00000000-0005-0000-0000-0000F2360000}"/>
    <cellStyle name="Normal 10 3 4 4 2" xfId="3626" xr:uid="{00000000-0005-0000-0000-0000F3360000}"/>
    <cellStyle name="Normal 10 3 4 5" xfId="3627" xr:uid="{00000000-0005-0000-0000-0000F4360000}"/>
    <cellStyle name="Normal 10 3 4 6" xfId="3628" xr:uid="{00000000-0005-0000-0000-0000F5360000}"/>
    <cellStyle name="Normal 10 3 5" xfId="3629" xr:uid="{00000000-0005-0000-0000-0000F6360000}"/>
    <cellStyle name="Normal 10 3 5 2" xfId="3630" xr:uid="{00000000-0005-0000-0000-0000F7360000}"/>
    <cellStyle name="Normal 10 3 5 2 2" xfId="3631" xr:uid="{00000000-0005-0000-0000-0000F8360000}"/>
    <cellStyle name="Normal 10 3 5 2 2 2" xfId="3632" xr:uid="{00000000-0005-0000-0000-0000F9360000}"/>
    <cellStyle name="Normal 10 3 5 2 2 3" xfId="3633" xr:uid="{00000000-0005-0000-0000-0000FA360000}"/>
    <cellStyle name="Normal 10 3 5 2 3" xfId="3634" xr:uid="{00000000-0005-0000-0000-0000FB360000}"/>
    <cellStyle name="Normal 10 3 5 2 4" xfId="3635" xr:uid="{00000000-0005-0000-0000-0000FC360000}"/>
    <cellStyle name="Normal 10 3 5 3" xfId="3636" xr:uid="{00000000-0005-0000-0000-0000FD360000}"/>
    <cellStyle name="Normal 10 3 5 3 2" xfId="3637" xr:uid="{00000000-0005-0000-0000-0000FE360000}"/>
    <cellStyle name="Normal 10 3 5 3 3" xfId="3638" xr:uid="{00000000-0005-0000-0000-0000FF360000}"/>
    <cellStyle name="Normal 10 3 5 4" xfId="3639" xr:uid="{00000000-0005-0000-0000-000000370000}"/>
    <cellStyle name="Normal 10 3 5 4 2" xfId="3640" xr:uid="{00000000-0005-0000-0000-000001370000}"/>
    <cellStyle name="Normal 10 3 5 5" xfId="3641" xr:uid="{00000000-0005-0000-0000-000002370000}"/>
    <cellStyle name="Normal 10 3 5 6" xfId="3642" xr:uid="{00000000-0005-0000-0000-000003370000}"/>
    <cellStyle name="Normal 10 3 6" xfId="3643" xr:uid="{00000000-0005-0000-0000-000004370000}"/>
    <cellStyle name="Normal 10 3 6 2" xfId="3644" xr:uid="{00000000-0005-0000-0000-000005370000}"/>
    <cellStyle name="Normal 10 3 6 2 2" xfId="3645" xr:uid="{00000000-0005-0000-0000-000006370000}"/>
    <cellStyle name="Normal 10 3 6 2 3" xfId="3646" xr:uid="{00000000-0005-0000-0000-000007370000}"/>
    <cellStyle name="Normal 10 3 6 3" xfId="3647" xr:uid="{00000000-0005-0000-0000-000008370000}"/>
    <cellStyle name="Normal 10 3 6 4" xfId="3648" xr:uid="{00000000-0005-0000-0000-000009370000}"/>
    <cellStyle name="Normal 10 3 7" xfId="3649" xr:uid="{00000000-0005-0000-0000-00000A370000}"/>
    <cellStyle name="Normal 10 3 7 2" xfId="3650" xr:uid="{00000000-0005-0000-0000-00000B370000}"/>
    <cellStyle name="Normal 10 3 7 3" xfId="3651" xr:uid="{00000000-0005-0000-0000-00000C370000}"/>
    <cellStyle name="Normal 10 3 8" xfId="3652" xr:uid="{00000000-0005-0000-0000-00000D370000}"/>
    <cellStyle name="Normal 10 3 8 2" xfId="3653" xr:uid="{00000000-0005-0000-0000-00000E370000}"/>
    <cellStyle name="Normal 10 3 9" xfId="3654" xr:uid="{00000000-0005-0000-0000-00000F370000}"/>
    <cellStyle name="Normal 10 3_FLUX TEMPLATE - SAMPLE 5210 1720000_Rents Receivable (2)" xfId="3655" xr:uid="{00000000-0005-0000-0000-000010370000}"/>
    <cellStyle name="Normal 10 4" xfId="3656" xr:uid="{00000000-0005-0000-0000-000011370000}"/>
    <cellStyle name="Normal 10 4 10" xfId="3657" xr:uid="{00000000-0005-0000-0000-000012370000}"/>
    <cellStyle name="Normal 10 4 11" xfId="28176" xr:uid="{00000000-0005-0000-0000-000013370000}"/>
    <cellStyle name="Normal 10 4 12" xfId="39596" xr:uid="{00000000-0005-0000-0000-000014370000}"/>
    <cellStyle name="Normal 10 4 2" xfId="3658" xr:uid="{00000000-0005-0000-0000-000015370000}"/>
    <cellStyle name="Normal 10 4 2 2" xfId="3659" xr:uid="{00000000-0005-0000-0000-000016370000}"/>
    <cellStyle name="Normal 10 4 2 2 2" xfId="3660" xr:uid="{00000000-0005-0000-0000-000017370000}"/>
    <cellStyle name="Normal 10 4 2 2 2 2" xfId="3661" xr:uid="{00000000-0005-0000-0000-000018370000}"/>
    <cellStyle name="Normal 10 4 2 2 2 2 2" xfId="3662" xr:uid="{00000000-0005-0000-0000-000019370000}"/>
    <cellStyle name="Normal 10 4 2 2 2 2 3" xfId="3663" xr:uid="{00000000-0005-0000-0000-00001A370000}"/>
    <cellStyle name="Normal 10 4 2 2 2 3" xfId="3664" xr:uid="{00000000-0005-0000-0000-00001B370000}"/>
    <cellStyle name="Normal 10 4 2 2 2 4" xfId="3665" xr:uid="{00000000-0005-0000-0000-00001C370000}"/>
    <cellStyle name="Normal 10 4 2 2 3" xfId="3666" xr:uid="{00000000-0005-0000-0000-00001D370000}"/>
    <cellStyle name="Normal 10 4 2 2 3 2" xfId="3667" xr:uid="{00000000-0005-0000-0000-00001E370000}"/>
    <cellStyle name="Normal 10 4 2 2 3 3" xfId="3668" xr:uid="{00000000-0005-0000-0000-00001F370000}"/>
    <cellStyle name="Normal 10 4 2 2 4" xfId="3669" xr:uid="{00000000-0005-0000-0000-000020370000}"/>
    <cellStyle name="Normal 10 4 2 2 4 2" xfId="3670" xr:uid="{00000000-0005-0000-0000-000021370000}"/>
    <cellStyle name="Normal 10 4 2 2 5" xfId="3671" xr:uid="{00000000-0005-0000-0000-000022370000}"/>
    <cellStyle name="Normal 10 4 2 2 6" xfId="3672" xr:uid="{00000000-0005-0000-0000-000023370000}"/>
    <cellStyle name="Normal 10 4 2 3" xfId="3673" xr:uid="{00000000-0005-0000-0000-000024370000}"/>
    <cellStyle name="Normal 10 4 2 3 2" xfId="3674" xr:uid="{00000000-0005-0000-0000-000025370000}"/>
    <cellStyle name="Normal 10 4 2 3 2 2" xfId="3675" xr:uid="{00000000-0005-0000-0000-000026370000}"/>
    <cellStyle name="Normal 10 4 2 3 2 2 2" xfId="3676" xr:uid="{00000000-0005-0000-0000-000027370000}"/>
    <cellStyle name="Normal 10 4 2 3 2 2 3" xfId="3677" xr:uid="{00000000-0005-0000-0000-000028370000}"/>
    <cellStyle name="Normal 10 4 2 3 2 3" xfId="3678" xr:uid="{00000000-0005-0000-0000-000029370000}"/>
    <cellStyle name="Normal 10 4 2 3 2 4" xfId="3679" xr:uid="{00000000-0005-0000-0000-00002A370000}"/>
    <cellStyle name="Normal 10 4 2 3 3" xfId="3680" xr:uid="{00000000-0005-0000-0000-00002B370000}"/>
    <cellStyle name="Normal 10 4 2 3 3 2" xfId="3681" xr:uid="{00000000-0005-0000-0000-00002C370000}"/>
    <cellStyle name="Normal 10 4 2 3 3 3" xfId="3682" xr:uid="{00000000-0005-0000-0000-00002D370000}"/>
    <cellStyle name="Normal 10 4 2 3 4" xfId="3683" xr:uid="{00000000-0005-0000-0000-00002E370000}"/>
    <cellStyle name="Normal 10 4 2 3 4 2" xfId="3684" xr:uid="{00000000-0005-0000-0000-00002F370000}"/>
    <cellStyle name="Normal 10 4 2 3 5" xfId="3685" xr:uid="{00000000-0005-0000-0000-000030370000}"/>
    <cellStyle name="Normal 10 4 2 3 6" xfId="3686" xr:uid="{00000000-0005-0000-0000-000031370000}"/>
    <cellStyle name="Normal 10 4 2 4" xfId="3687" xr:uid="{00000000-0005-0000-0000-000032370000}"/>
    <cellStyle name="Normal 10 4 2 4 2" xfId="3688" xr:uid="{00000000-0005-0000-0000-000033370000}"/>
    <cellStyle name="Normal 10 4 2 4 2 2" xfId="3689" xr:uid="{00000000-0005-0000-0000-000034370000}"/>
    <cellStyle name="Normal 10 4 2 4 2 3" xfId="3690" xr:uid="{00000000-0005-0000-0000-000035370000}"/>
    <cellStyle name="Normal 10 4 2 4 3" xfId="3691" xr:uid="{00000000-0005-0000-0000-000036370000}"/>
    <cellStyle name="Normal 10 4 2 4 4" xfId="3692" xr:uid="{00000000-0005-0000-0000-000037370000}"/>
    <cellStyle name="Normal 10 4 2 5" xfId="3693" xr:uid="{00000000-0005-0000-0000-000038370000}"/>
    <cellStyle name="Normal 10 4 2 5 2" xfId="3694" xr:uid="{00000000-0005-0000-0000-000039370000}"/>
    <cellStyle name="Normal 10 4 2 5 3" xfId="3695" xr:uid="{00000000-0005-0000-0000-00003A370000}"/>
    <cellStyle name="Normal 10 4 2 6" xfId="3696" xr:uid="{00000000-0005-0000-0000-00003B370000}"/>
    <cellStyle name="Normal 10 4 2 6 2" xfId="3697" xr:uid="{00000000-0005-0000-0000-00003C370000}"/>
    <cellStyle name="Normal 10 4 2 7" xfId="3698" xr:uid="{00000000-0005-0000-0000-00003D370000}"/>
    <cellStyle name="Normal 10 4 2 8" xfId="3699" xr:uid="{00000000-0005-0000-0000-00003E370000}"/>
    <cellStyle name="Normal 10 4 3" xfId="3700" xr:uid="{00000000-0005-0000-0000-00003F370000}"/>
    <cellStyle name="Normal 10 4 3 2" xfId="3701" xr:uid="{00000000-0005-0000-0000-000040370000}"/>
    <cellStyle name="Normal 10 4 3 2 2" xfId="3702" xr:uid="{00000000-0005-0000-0000-000041370000}"/>
    <cellStyle name="Normal 10 4 3 2 2 2" xfId="3703" xr:uid="{00000000-0005-0000-0000-000042370000}"/>
    <cellStyle name="Normal 10 4 3 2 2 2 2" xfId="3704" xr:uid="{00000000-0005-0000-0000-000043370000}"/>
    <cellStyle name="Normal 10 4 3 2 2 2 3" xfId="3705" xr:uid="{00000000-0005-0000-0000-000044370000}"/>
    <cellStyle name="Normal 10 4 3 2 2 3" xfId="3706" xr:uid="{00000000-0005-0000-0000-000045370000}"/>
    <cellStyle name="Normal 10 4 3 2 2 4" xfId="3707" xr:uid="{00000000-0005-0000-0000-000046370000}"/>
    <cellStyle name="Normal 10 4 3 2 3" xfId="3708" xr:uid="{00000000-0005-0000-0000-000047370000}"/>
    <cellStyle name="Normal 10 4 3 2 3 2" xfId="3709" xr:uid="{00000000-0005-0000-0000-000048370000}"/>
    <cellStyle name="Normal 10 4 3 2 3 3" xfId="3710" xr:uid="{00000000-0005-0000-0000-000049370000}"/>
    <cellStyle name="Normal 10 4 3 2 4" xfId="3711" xr:uid="{00000000-0005-0000-0000-00004A370000}"/>
    <cellStyle name="Normal 10 4 3 2 4 2" xfId="3712" xr:uid="{00000000-0005-0000-0000-00004B370000}"/>
    <cellStyle name="Normal 10 4 3 2 5" xfId="3713" xr:uid="{00000000-0005-0000-0000-00004C370000}"/>
    <cellStyle name="Normal 10 4 3 2 6" xfId="3714" xr:uid="{00000000-0005-0000-0000-00004D370000}"/>
    <cellStyle name="Normal 10 4 3 3" xfId="3715" xr:uid="{00000000-0005-0000-0000-00004E370000}"/>
    <cellStyle name="Normal 10 4 3 3 2" xfId="3716" xr:uid="{00000000-0005-0000-0000-00004F370000}"/>
    <cellStyle name="Normal 10 4 3 3 2 2" xfId="3717" xr:uid="{00000000-0005-0000-0000-000050370000}"/>
    <cellStyle name="Normal 10 4 3 3 2 2 2" xfId="3718" xr:uid="{00000000-0005-0000-0000-000051370000}"/>
    <cellStyle name="Normal 10 4 3 3 2 2 3" xfId="3719" xr:uid="{00000000-0005-0000-0000-000052370000}"/>
    <cellStyle name="Normal 10 4 3 3 2 3" xfId="3720" xr:uid="{00000000-0005-0000-0000-000053370000}"/>
    <cellStyle name="Normal 10 4 3 3 2 4" xfId="3721" xr:uid="{00000000-0005-0000-0000-000054370000}"/>
    <cellStyle name="Normal 10 4 3 3 3" xfId="3722" xr:uid="{00000000-0005-0000-0000-000055370000}"/>
    <cellStyle name="Normal 10 4 3 3 3 2" xfId="3723" xr:uid="{00000000-0005-0000-0000-000056370000}"/>
    <cellStyle name="Normal 10 4 3 3 3 3" xfId="3724" xr:uid="{00000000-0005-0000-0000-000057370000}"/>
    <cellStyle name="Normal 10 4 3 3 4" xfId="3725" xr:uid="{00000000-0005-0000-0000-000058370000}"/>
    <cellStyle name="Normal 10 4 3 3 4 2" xfId="3726" xr:uid="{00000000-0005-0000-0000-000059370000}"/>
    <cellStyle name="Normal 10 4 3 3 5" xfId="3727" xr:uid="{00000000-0005-0000-0000-00005A370000}"/>
    <cellStyle name="Normal 10 4 3 3 6" xfId="3728" xr:uid="{00000000-0005-0000-0000-00005B370000}"/>
    <cellStyle name="Normal 10 4 3 4" xfId="3729" xr:uid="{00000000-0005-0000-0000-00005C370000}"/>
    <cellStyle name="Normal 10 4 3 4 2" xfId="3730" xr:uid="{00000000-0005-0000-0000-00005D370000}"/>
    <cellStyle name="Normal 10 4 3 4 2 2" xfId="3731" xr:uid="{00000000-0005-0000-0000-00005E370000}"/>
    <cellStyle name="Normal 10 4 3 4 2 3" xfId="3732" xr:uid="{00000000-0005-0000-0000-00005F370000}"/>
    <cellStyle name="Normal 10 4 3 4 3" xfId="3733" xr:uid="{00000000-0005-0000-0000-000060370000}"/>
    <cellStyle name="Normal 10 4 3 4 4" xfId="3734" xr:uid="{00000000-0005-0000-0000-000061370000}"/>
    <cellStyle name="Normal 10 4 3 5" xfId="3735" xr:uid="{00000000-0005-0000-0000-000062370000}"/>
    <cellStyle name="Normal 10 4 3 5 2" xfId="3736" xr:uid="{00000000-0005-0000-0000-000063370000}"/>
    <cellStyle name="Normal 10 4 3 5 3" xfId="3737" xr:uid="{00000000-0005-0000-0000-000064370000}"/>
    <cellStyle name="Normal 10 4 3 6" xfId="3738" xr:uid="{00000000-0005-0000-0000-000065370000}"/>
    <cellStyle name="Normal 10 4 3 6 2" xfId="3739" xr:uid="{00000000-0005-0000-0000-000066370000}"/>
    <cellStyle name="Normal 10 4 3 7" xfId="3740" xr:uid="{00000000-0005-0000-0000-000067370000}"/>
    <cellStyle name="Normal 10 4 3 8" xfId="3741" xr:uid="{00000000-0005-0000-0000-000068370000}"/>
    <cellStyle name="Normal 10 4 4" xfId="3742" xr:uid="{00000000-0005-0000-0000-000069370000}"/>
    <cellStyle name="Normal 10 4 4 2" xfId="3743" xr:uid="{00000000-0005-0000-0000-00006A370000}"/>
    <cellStyle name="Normal 10 4 4 2 2" xfId="3744" xr:uid="{00000000-0005-0000-0000-00006B370000}"/>
    <cellStyle name="Normal 10 4 4 2 2 2" xfId="3745" xr:uid="{00000000-0005-0000-0000-00006C370000}"/>
    <cellStyle name="Normal 10 4 4 2 2 3" xfId="3746" xr:uid="{00000000-0005-0000-0000-00006D370000}"/>
    <cellStyle name="Normal 10 4 4 2 3" xfId="3747" xr:uid="{00000000-0005-0000-0000-00006E370000}"/>
    <cellStyle name="Normal 10 4 4 2 4" xfId="3748" xr:uid="{00000000-0005-0000-0000-00006F370000}"/>
    <cellStyle name="Normal 10 4 4 3" xfId="3749" xr:uid="{00000000-0005-0000-0000-000070370000}"/>
    <cellStyle name="Normal 10 4 4 3 2" xfId="3750" xr:uid="{00000000-0005-0000-0000-000071370000}"/>
    <cellStyle name="Normal 10 4 4 3 3" xfId="3751" xr:uid="{00000000-0005-0000-0000-000072370000}"/>
    <cellStyle name="Normal 10 4 4 4" xfId="3752" xr:uid="{00000000-0005-0000-0000-000073370000}"/>
    <cellStyle name="Normal 10 4 4 4 2" xfId="3753" xr:uid="{00000000-0005-0000-0000-000074370000}"/>
    <cellStyle name="Normal 10 4 4 5" xfId="3754" xr:uid="{00000000-0005-0000-0000-000075370000}"/>
    <cellStyle name="Normal 10 4 4 6" xfId="3755" xr:uid="{00000000-0005-0000-0000-000076370000}"/>
    <cellStyle name="Normal 10 4 5" xfId="3756" xr:uid="{00000000-0005-0000-0000-000077370000}"/>
    <cellStyle name="Normal 10 4 5 2" xfId="3757" xr:uid="{00000000-0005-0000-0000-000078370000}"/>
    <cellStyle name="Normal 10 4 5 2 2" xfId="3758" xr:uid="{00000000-0005-0000-0000-000079370000}"/>
    <cellStyle name="Normal 10 4 5 2 2 2" xfId="3759" xr:uid="{00000000-0005-0000-0000-00007A370000}"/>
    <cellStyle name="Normal 10 4 5 2 2 3" xfId="3760" xr:uid="{00000000-0005-0000-0000-00007B370000}"/>
    <cellStyle name="Normal 10 4 5 2 3" xfId="3761" xr:uid="{00000000-0005-0000-0000-00007C370000}"/>
    <cellStyle name="Normal 10 4 5 2 4" xfId="3762" xr:uid="{00000000-0005-0000-0000-00007D370000}"/>
    <cellStyle name="Normal 10 4 5 3" xfId="3763" xr:uid="{00000000-0005-0000-0000-00007E370000}"/>
    <cellStyle name="Normal 10 4 5 3 2" xfId="3764" xr:uid="{00000000-0005-0000-0000-00007F370000}"/>
    <cellStyle name="Normal 10 4 5 3 3" xfId="3765" xr:uid="{00000000-0005-0000-0000-000080370000}"/>
    <cellStyle name="Normal 10 4 5 4" xfId="3766" xr:uid="{00000000-0005-0000-0000-000081370000}"/>
    <cellStyle name="Normal 10 4 5 4 2" xfId="3767" xr:uid="{00000000-0005-0000-0000-000082370000}"/>
    <cellStyle name="Normal 10 4 5 5" xfId="3768" xr:uid="{00000000-0005-0000-0000-000083370000}"/>
    <cellStyle name="Normal 10 4 5 6" xfId="3769" xr:uid="{00000000-0005-0000-0000-000084370000}"/>
    <cellStyle name="Normal 10 4 6" xfId="3770" xr:uid="{00000000-0005-0000-0000-000085370000}"/>
    <cellStyle name="Normal 10 4 6 2" xfId="3771" xr:uid="{00000000-0005-0000-0000-000086370000}"/>
    <cellStyle name="Normal 10 4 6 2 2" xfId="3772" xr:uid="{00000000-0005-0000-0000-000087370000}"/>
    <cellStyle name="Normal 10 4 6 2 3" xfId="3773" xr:uid="{00000000-0005-0000-0000-000088370000}"/>
    <cellStyle name="Normal 10 4 6 3" xfId="3774" xr:uid="{00000000-0005-0000-0000-000089370000}"/>
    <cellStyle name="Normal 10 4 6 4" xfId="3775" xr:uid="{00000000-0005-0000-0000-00008A370000}"/>
    <cellStyle name="Normal 10 4 7" xfId="3776" xr:uid="{00000000-0005-0000-0000-00008B370000}"/>
    <cellStyle name="Normal 10 4 7 2" xfId="3777" xr:uid="{00000000-0005-0000-0000-00008C370000}"/>
    <cellStyle name="Normal 10 4 7 3" xfId="3778" xr:uid="{00000000-0005-0000-0000-00008D370000}"/>
    <cellStyle name="Normal 10 4 8" xfId="3779" xr:uid="{00000000-0005-0000-0000-00008E370000}"/>
    <cellStyle name="Normal 10 4 8 2" xfId="3780" xr:uid="{00000000-0005-0000-0000-00008F370000}"/>
    <cellStyle name="Normal 10 4 9" xfId="3781" xr:uid="{00000000-0005-0000-0000-000090370000}"/>
    <cellStyle name="Normal 10 4_FLUX TEMPLATE - SAMPLE 5210 1720000_Rents Receivable (2)" xfId="3782" xr:uid="{00000000-0005-0000-0000-000091370000}"/>
    <cellStyle name="Normal 10 5" xfId="3783" xr:uid="{00000000-0005-0000-0000-000092370000}"/>
    <cellStyle name="Normal 10 5 10" xfId="3784" xr:uid="{00000000-0005-0000-0000-000093370000}"/>
    <cellStyle name="Normal 10 5 11" xfId="28177" xr:uid="{00000000-0005-0000-0000-000094370000}"/>
    <cellStyle name="Normal 10 5 12" xfId="39597" xr:uid="{00000000-0005-0000-0000-000095370000}"/>
    <cellStyle name="Normal 10 5 2" xfId="3785" xr:uid="{00000000-0005-0000-0000-000096370000}"/>
    <cellStyle name="Normal 10 5 2 2" xfId="3786" xr:uid="{00000000-0005-0000-0000-000097370000}"/>
    <cellStyle name="Normal 10 5 2 2 2" xfId="3787" xr:uid="{00000000-0005-0000-0000-000098370000}"/>
    <cellStyle name="Normal 10 5 2 2 2 2" xfId="3788" xr:uid="{00000000-0005-0000-0000-000099370000}"/>
    <cellStyle name="Normal 10 5 2 2 2 2 2" xfId="3789" xr:uid="{00000000-0005-0000-0000-00009A370000}"/>
    <cellStyle name="Normal 10 5 2 2 2 2 3" xfId="3790" xr:uid="{00000000-0005-0000-0000-00009B370000}"/>
    <cellStyle name="Normal 10 5 2 2 2 3" xfId="3791" xr:uid="{00000000-0005-0000-0000-00009C370000}"/>
    <cellStyle name="Normal 10 5 2 2 2 4" xfId="3792" xr:uid="{00000000-0005-0000-0000-00009D370000}"/>
    <cellStyle name="Normal 10 5 2 2 3" xfId="3793" xr:uid="{00000000-0005-0000-0000-00009E370000}"/>
    <cellStyle name="Normal 10 5 2 2 3 2" xfId="3794" xr:uid="{00000000-0005-0000-0000-00009F370000}"/>
    <cellStyle name="Normal 10 5 2 2 3 3" xfId="3795" xr:uid="{00000000-0005-0000-0000-0000A0370000}"/>
    <cellStyle name="Normal 10 5 2 2 4" xfId="3796" xr:uid="{00000000-0005-0000-0000-0000A1370000}"/>
    <cellStyle name="Normal 10 5 2 2 4 2" xfId="3797" xr:uid="{00000000-0005-0000-0000-0000A2370000}"/>
    <cellStyle name="Normal 10 5 2 2 5" xfId="3798" xr:uid="{00000000-0005-0000-0000-0000A3370000}"/>
    <cellStyle name="Normal 10 5 2 2 6" xfId="3799" xr:uid="{00000000-0005-0000-0000-0000A4370000}"/>
    <cellStyle name="Normal 10 5 2 3" xfId="3800" xr:uid="{00000000-0005-0000-0000-0000A5370000}"/>
    <cellStyle name="Normal 10 5 2 3 2" xfId="3801" xr:uid="{00000000-0005-0000-0000-0000A6370000}"/>
    <cellStyle name="Normal 10 5 2 3 2 2" xfId="3802" xr:uid="{00000000-0005-0000-0000-0000A7370000}"/>
    <cellStyle name="Normal 10 5 2 3 2 2 2" xfId="3803" xr:uid="{00000000-0005-0000-0000-0000A8370000}"/>
    <cellStyle name="Normal 10 5 2 3 2 2 3" xfId="3804" xr:uid="{00000000-0005-0000-0000-0000A9370000}"/>
    <cellStyle name="Normal 10 5 2 3 2 3" xfId="3805" xr:uid="{00000000-0005-0000-0000-0000AA370000}"/>
    <cellStyle name="Normal 10 5 2 3 2 4" xfId="3806" xr:uid="{00000000-0005-0000-0000-0000AB370000}"/>
    <cellStyle name="Normal 10 5 2 3 3" xfId="3807" xr:uid="{00000000-0005-0000-0000-0000AC370000}"/>
    <cellStyle name="Normal 10 5 2 3 3 2" xfId="3808" xr:uid="{00000000-0005-0000-0000-0000AD370000}"/>
    <cellStyle name="Normal 10 5 2 3 3 3" xfId="3809" xr:uid="{00000000-0005-0000-0000-0000AE370000}"/>
    <cellStyle name="Normal 10 5 2 3 4" xfId="3810" xr:uid="{00000000-0005-0000-0000-0000AF370000}"/>
    <cellStyle name="Normal 10 5 2 3 4 2" xfId="3811" xr:uid="{00000000-0005-0000-0000-0000B0370000}"/>
    <cellStyle name="Normal 10 5 2 3 5" xfId="3812" xr:uid="{00000000-0005-0000-0000-0000B1370000}"/>
    <cellStyle name="Normal 10 5 2 3 6" xfId="3813" xr:uid="{00000000-0005-0000-0000-0000B2370000}"/>
    <cellStyle name="Normal 10 5 2 4" xfId="3814" xr:uid="{00000000-0005-0000-0000-0000B3370000}"/>
    <cellStyle name="Normal 10 5 2 4 2" xfId="3815" xr:uid="{00000000-0005-0000-0000-0000B4370000}"/>
    <cellStyle name="Normal 10 5 2 4 2 2" xfId="3816" xr:uid="{00000000-0005-0000-0000-0000B5370000}"/>
    <cellStyle name="Normal 10 5 2 4 2 3" xfId="3817" xr:uid="{00000000-0005-0000-0000-0000B6370000}"/>
    <cellStyle name="Normal 10 5 2 4 3" xfId="3818" xr:uid="{00000000-0005-0000-0000-0000B7370000}"/>
    <cellStyle name="Normal 10 5 2 4 4" xfId="3819" xr:uid="{00000000-0005-0000-0000-0000B8370000}"/>
    <cellStyle name="Normal 10 5 2 5" xfId="3820" xr:uid="{00000000-0005-0000-0000-0000B9370000}"/>
    <cellStyle name="Normal 10 5 2 5 2" xfId="3821" xr:uid="{00000000-0005-0000-0000-0000BA370000}"/>
    <cellStyle name="Normal 10 5 2 5 3" xfId="3822" xr:uid="{00000000-0005-0000-0000-0000BB370000}"/>
    <cellStyle name="Normal 10 5 2 6" xfId="3823" xr:uid="{00000000-0005-0000-0000-0000BC370000}"/>
    <cellStyle name="Normal 10 5 2 6 2" xfId="3824" xr:uid="{00000000-0005-0000-0000-0000BD370000}"/>
    <cellStyle name="Normal 10 5 2 7" xfId="3825" xr:uid="{00000000-0005-0000-0000-0000BE370000}"/>
    <cellStyle name="Normal 10 5 2 8" xfId="3826" xr:uid="{00000000-0005-0000-0000-0000BF370000}"/>
    <cellStyle name="Normal 10 5 3" xfId="3827" xr:uid="{00000000-0005-0000-0000-0000C0370000}"/>
    <cellStyle name="Normal 10 5 3 2" xfId="3828" xr:uid="{00000000-0005-0000-0000-0000C1370000}"/>
    <cellStyle name="Normal 10 5 3 2 2" xfId="3829" xr:uid="{00000000-0005-0000-0000-0000C2370000}"/>
    <cellStyle name="Normal 10 5 3 2 2 2" xfId="3830" xr:uid="{00000000-0005-0000-0000-0000C3370000}"/>
    <cellStyle name="Normal 10 5 3 2 2 2 2" xfId="3831" xr:uid="{00000000-0005-0000-0000-0000C4370000}"/>
    <cellStyle name="Normal 10 5 3 2 2 2 3" xfId="3832" xr:uid="{00000000-0005-0000-0000-0000C5370000}"/>
    <cellStyle name="Normal 10 5 3 2 2 3" xfId="3833" xr:uid="{00000000-0005-0000-0000-0000C6370000}"/>
    <cellStyle name="Normal 10 5 3 2 2 4" xfId="3834" xr:uid="{00000000-0005-0000-0000-0000C7370000}"/>
    <cellStyle name="Normal 10 5 3 2 3" xfId="3835" xr:uid="{00000000-0005-0000-0000-0000C8370000}"/>
    <cellStyle name="Normal 10 5 3 2 3 2" xfId="3836" xr:uid="{00000000-0005-0000-0000-0000C9370000}"/>
    <cellStyle name="Normal 10 5 3 2 3 3" xfId="3837" xr:uid="{00000000-0005-0000-0000-0000CA370000}"/>
    <cellStyle name="Normal 10 5 3 2 4" xfId="3838" xr:uid="{00000000-0005-0000-0000-0000CB370000}"/>
    <cellStyle name="Normal 10 5 3 2 4 2" xfId="3839" xr:uid="{00000000-0005-0000-0000-0000CC370000}"/>
    <cellStyle name="Normal 10 5 3 2 5" xfId="3840" xr:uid="{00000000-0005-0000-0000-0000CD370000}"/>
    <cellStyle name="Normal 10 5 3 2 6" xfId="3841" xr:uid="{00000000-0005-0000-0000-0000CE370000}"/>
    <cellStyle name="Normal 10 5 3 3" xfId="3842" xr:uid="{00000000-0005-0000-0000-0000CF370000}"/>
    <cellStyle name="Normal 10 5 3 3 2" xfId="3843" xr:uid="{00000000-0005-0000-0000-0000D0370000}"/>
    <cellStyle name="Normal 10 5 3 3 2 2" xfId="3844" xr:uid="{00000000-0005-0000-0000-0000D1370000}"/>
    <cellStyle name="Normal 10 5 3 3 2 2 2" xfId="3845" xr:uid="{00000000-0005-0000-0000-0000D2370000}"/>
    <cellStyle name="Normal 10 5 3 3 2 2 3" xfId="3846" xr:uid="{00000000-0005-0000-0000-0000D3370000}"/>
    <cellStyle name="Normal 10 5 3 3 2 3" xfId="3847" xr:uid="{00000000-0005-0000-0000-0000D4370000}"/>
    <cellStyle name="Normal 10 5 3 3 2 4" xfId="3848" xr:uid="{00000000-0005-0000-0000-0000D5370000}"/>
    <cellStyle name="Normal 10 5 3 3 3" xfId="3849" xr:uid="{00000000-0005-0000-0000-0000D6370000}"/>
    <cellStyle name="Normal 10 5 3 3 3 2" xfId="3850" xr:uid="{00000000-0005-0000-0000-0000D7370000}"/>
    <cellStyle name="Normal 10 5 3 3 3 3" xfId="3851" xr:uid="{00000000-0005-0000-0000-0000D8370000}"/>
    <cellStyle name="Normal 10 5 3 3 4" xfId="3852" xr:uid="{00000000-0005-0000-0000-0000D9370000}"/>
    <cellStyle name="Normal 10 5 3 3 4 2" xfId="3853" xr:uid="{00000000-0005-0000-0000-0000DA370000}"/>
    <cellStyle name="Normal 10 5 3 3 5" xfId="3854" xr:uid="{00000000-0005-0000-0000-0000DB370000}"/>
    <cellStyle name="Normal 10 5 3 3 6" xfId="3855" xr:uid="{00000000-0005-0000-0000-0000DC370000}"/>
    <cellStyle name="Normal 10 5 3 4" xfId="3856" xr:uid="{00000000-0005-0000-0000-0000DD370000}"/>
    <cellStyle name="Normal 10 5 3 4 2" xfId="3857" xr:uid="{00000000-0005-0000-0000-0000DE370000}"/>
    <cellStyle name="Normal 10 5 3 4 2 2" xfId="3858" xr:uid="{00000000-0005-0000-0000-0000DF370000}"/>
    <cellStyle name="Normal 10 5 3 4 2 3" xfId="3859" xr:uid="{00000000-0005-0000-0000-0000E0370000}"/>
    <cellStyle name="Normal 10 5 3 4 3" xfId="3860" xr:uid="{00000000-0005-0000-0000-0000E1370000}"/>
    <cellStyle name="Normal 10 5 3 4 4" xfId="3861" xr:uid="{00000000-0005-0000-0000-0000E2370000}"/>
    <cellStyle name="Normal 10 5 3 5" xfId="3862" xr:uid="{00000000-0005-0000-0000-0000E3370000}"/>
    <cellStyle name="Normal 10 5 3 5 2" xfId="3863" xr:uid="{00000000-0005-0000-0000-0000E4370000}"/>
    <cellStyle name="Normal 10 5 3 5 3" xfId="3864" xr:uid="{00000000-0005-0000-0000-0000E5370000}"/>
    <cellStyle name="Normal 10 5 3 6" xfId="3865" xr:uid="{00000000-0005-0000-0000-0000E6370000}"/>
    <cellStyle name="Normal 10 5 3 6 2" xfId="3866" xr:uid="{00000000-0005-0000-0000-0000E7370000}"/>
    <cellStyle name="Normal 10 5 3 7" xfId="3867" xr:uid="{00000000-0005-0000-0000-0000E8370000}"/>
    <cellStyle name="Normal 10 5 3 8" xfId="3868" xr:uid="{00000000-0005-0000-0000-0000E9370000}"/>
    <cellStyle name="Normal 10 5 4" xfId="3869" xr:uid="{00000000-0005-0000-0000-0000EA370000}"/>
    <cellStyle name="Normal 10 5 4 2" xfId="3870" xr:uid="{00000000-0005-0000-0000-0000EB370000}"/>
    <cellStyle name="Normal 10 5 4 2 2" xfId="3871" xr:uid="{00000000-0005-0000-0000-0000EC370000}"/>
    <cellStyle name="Normal 10 5 4 2 2 2" xfId="3872" xr:uid="{00000000-0005-0000-0000-0000ED370000}"/>
    <cellStyle name="Normal 10 5 4 2 2 3" xfId="3873" xr:uid="{00000000-0005-0000-0000-0000EE370000}"/>
    <cellStyle name="Normal 10 5 4 2 3" xfId="3874" xr:uid="{00000000-0005-0000-0000-0000EF370000}"/>
    <cellStyle name="Normal 10 5 4 2 4" xfId="3875" xr:uid="{00000000-0005-0000-0000-0000F0370000}"/>
    <cellStyle name="Normal 10 5 4 3" xfId="3876" xr:uid="{00000000-0005-0000-0000-0000F1370000}"/>
    <cellStyle name="Normal 10 5 4 3 2" xfId="3877" xr:uid="{00000000-0005-0000-0000-0000F2370000}"/>
    <cellStyle name="Normal 10 5 4 3 3" xfId="3878" xr:uid="{00000000-0005-0000-0000-0000F3370000}"/>
    <cellStyle name="Normal 10 5 4 4" xfId="3879" xr:uid="{00000000-0005-0000-0000-0000F4370000}"/>
    <cellStyle name="Normal 10 5 4 4 2" xfId="3880" xr:uid="{00000000-0005-0000-0000-0000F5370000}"/>
    <cellStyle name="Normal 10 5 4 5" xfId="3881" xr:uid="{00000000-0005-0000-0000-0000F6370000}"/>
    <cellStyle name="Normal 10 5 4 6" xfId="3882" xr:uid="{00000000-0005-0000-0000-0000F7370000}"/>
    <cellStyle name="Normal 10 5 5" xfId="3883" xr:uid="{00000000-0005-0000-0000-0000F8370000}"/>
    <cellStyle name="Normal 10 5 5 2" xfId="3884" xr:uid="{00000000-0005-0000-0000-0000F9370000}"/>
    <cellStyle name="Normal 10 5 5 2 2" xfId="3885" xr:uid="{00000000-0005-0000-0000-0000FA370000}"/>
    <cellStyle name="Normal 10 5 5 2 2 2" xfId="3886" xr:uid="{00000000-0005-0000-0000-0000FB370000}"/>
    <cellStyle name="Normal 10 5 5 2 2 3" xfId="3887" xr:uid="{00000000-0005-0000-0000-0000FC370000}"/>
    <cellStyle name="Normal 10 5 5 2 3" xfId="3888" xr:uid="{00000000-0005-0000-0000-0000FD370000}"/>
    <cellStyle name="Normal 10 5 5 2 4" xfId="3889" xr:uid="{00000000-0005-0000-0000-0000FE370000}"/>
    <cellStyle name="Normal 10 5 5 3" xfId="3890" xr:uid="{00000000-0005-0000-0000-0000FF370000}"/>
    <cellStyle name="Normal 10 5 5 3 2" xfId="3891" xr:uid="{00000000-0005-0000-0000-000000380000}"/>
    <cellStyle name="Normal 10 5 5 3 3" xfId="3892" xr:uid="{00000000-0005-0000-0000-000001380000}"/>
    <cellStyle name="Normal 10 5 5 4" xfId="3893" xr:uid="{00000000-0005-0000-0000-000002380000}"/>
    <cellStyle name="Normal 10 5 5 4 2" xfId="3894" xr:uid="{00000000-0005-0000-0000-000003380000}"/>
    <cellStyle name="Normal 10 5 5 5" xfId="3895" xr:uid="{00000000-0005-0000-0000-000004380000}"/>
    <cellStyle name="Normal 10 5 5 6" xfId="3896" xr:uid="{00000000-0005-0000-0000-000005380000}"/>
    <cellStyle name="Normal 10 5 6" xfId="3897" xr:uid="{00000000-0005-0000-0000-000006380000}"/>
    <cellStyle name="Normal 10 5 6 2" xfId="3898" xr:uid="{00000000-0005-0000-0000-000007380000}"/>
    <cellStyle name="Normal 10 5 6 2 2" xfId="3899" xr:uid="{00000000-0005-0000-0000-000008380000}"/>
    <cellStyle name="Normal 10 5 6 2 3" xfId="3900" xr:uid="{00000000-0005-0000-0000-000009380000}"/>
    <cellStyle name="Normal 10 5 6 3" xfId="3901" xr:uid="{00000000-0005-0000-0000-00000A380000}"/>
    <cellStyle name="Normal 10 5 6 4" xfId="3902" xr:uid="{00000000-0005-0000-0000-00000B380000}"/>
    <cellStyle name="Normal 10 5 7" xfId="3903" xr:uid="{00000000-0005-0000-0000-00000C380000}"/>
    <cellStyle name="Normal 10 5 7 2" xfId="3904" xr:uid="{00000000-0005-0000-0000-00000D380000}"/>
    <cellStyle name="Normal 10 5 7 3" xfId="3905" xr:uid="{00000000-0005-0000-0000-00000E380000}"/>
    <cellStyle name="Normal 10 5 8" xfId="3906" xr:uid="{00000000-0005-0000-0000-00000F380000}"/>
    <cellStyle name="Normal 10 5 8 2" xfId="3907" xr:uid="{00000000-0005-0000-0000-000010380000}"/>
    <cellStyle name="Normal 10 5 9" xfId="3908" xr:uid="{00000000-0005-0000-0000-000011380000}"/>
    <cellStyle name="Normal 10 5_FLUX TEMPLATE - SAMPLE 5210 1720000_Rents Receivable (2)" xfId="3909" xr:uid="{00000000-0005-0000-0000-000012380000}"/>
    <cellStyle name="Normal 10 6" xfId="3910" xr:uid="{00000000-0005-0000-0000-000013380000}"/>
    <cellStyle name="Normal 10 6 10" xfId="3911" xr:uid="{00000000-0005-0000-0000-000014380000}"/>
    <cellStyle name="Normal 10 6 11" xfId="28178" xr:uid="{00000000-0005-0000-0000-000015380000}"/>
    <cellStyle name="Normal 10 6 12" xfId="39598" xr:uid="{00000000-0005-0000-0000-000016380000}"/>
    <cellStyle name="Normal 10 6 2" xfId="3912" xr:uid="{00000000-0005-0000-0000-000017380000}"/>
    <cellStyle name="Normal 10 6 2 2" xfId="3913" xr:uid="{00000000-0005-0000-0000-000018380000}"/>
    <cellStyle name="Normal 10 6 2 2 2" xfId="3914" xr:uid="{00000000-0005-0000-0000-000019380000}"/>
    <cellStyle name="Normal 10 6 2 2 2 2" xfId="3915" xr:uid="{00000000-0005-0000-0000-00001A380000}"/>
    <cellStyle name="Normal 10 6 2 2 2 2 2" xfId="3916" xr:uid="{00000000-0005-0000-0000-00001B380000}"/>
    <cellStyle name="Normal 10 6 2 2 2 2 3" xfId="3917" xr:uid="{00000000-0005-0000-0000-00001C380000}"/>
    <cellStyle name="Normal 10 6 2 2 2 3" xfId="3918" xr:uid="{00000000-0005-0000-0000-00001D380000}"/>
    <cellStyle name="Normal 10 6 2 2 2 4" xfId="3919" xr:uid="{00000000-0005-0000-0000-00001E380000}"/>
    <cellStyle name="Normal 10 6 2 2 3" xfId="3920" xr:uid="{00000000-0005-0000-0000-00001F380000}"/>
    <cellStyle name="Normal 10 6 2 2 3 2" xfId="3921" xr:uid="{00000000-0005-0000-0000-000020380000}"/>
    <cellStyle name="Normal 10 6 2 2 3 3" xfId="3922" xr:uid="{00000000-0005-0000-0000-000021380000}"/>
    <cellStyle name="Normal 10 6 2 2 4" xfId="3923" xr:uid="{00000000-0005-0000-0000-000022380000}"/>
    <cellStyle name="Normal 10 6 2 2 4 2" xfId="3924" xr:uid="{00000000-0005-0000-0000-000023380000}"/>
    <cellStyle name="Normal 10 6 2 2 5" xfId="3925" xr:uid="{00000000-0005-0000-0000-000024380000}"/>
    <cellStyle name="Normal 10 6 2 2 6" xfId="3926" xr:uid="{00000000-0005-0000-0000-000025380000}"/>
    <cellStyle name="Normal 10 6 2 3" xfId="3927" xr:uid="{00000000-0005-0000-0000-000026380000}"/>
    <cellStyle name="Normal 10 6 2 3 2" xfId="3928" xr:uid="{00000000-0005-0000-0000-000027380000}"/>
    <cellStyle name="Normal 10 6 2 3 2 2" xfId="3929" xr:uid="{00000000-0005-0000-0000-000028380000}"/>
    <cellStyle name="Normal 10 6 2 3 2 2 2" xfId="3930" xr:uid="{00000000-0005-0000-0000-000029380000}"/>
    <cellStyle name="Normal 10 6 2 3 2 2 3" xfId="3931" xr:uid="{00000000-0005-0000-0000-00002A380000}"/>
    <cellStyle name="Normal 10 6 2 3 2 3" xfId="3932" xr:uid="{00000000-0005-0000-0000-00002B380000}"/>
    <cellStyle name="Normal 10 6 2 3 2 4" xfId="3933" xr:uid="{00000000-0005-0000-0000-00002C380000}"/>
    <cellStyle name="Normal 10 6 2 3 3" xfId="3934" xr:uid="{00000000-0005-0000-0000-00002D380000}"/>
    <cellStyle name="Normal 10 6 2 3 3 2" xfId="3935" xr:uid="{00000000-0005-0000-0000-00002E380000}"/>
    <cellStyle name="Normal 10 6 2 3 3 3" xfId="3936" xr:uid="{00000000-0005-0000-0000-00002F380000}"/>
    <cellStyle name="Normal 10 6 2 3 4" xfId="3937" xr:uid="{00000000-0005-0000-0000-000030380000}"/>
    <cellStyle name="Normal 10 6 2 3 4 2" xfId="3938" xr:uid="{00000000-0005-0000-0000-000031380000}"/>
    <cellStyle name="Normal 10 6 2 3 5" xfId="3939" xr:uid="{00000000-0005-0000-0000-000032380000}"/>
    <cellStyle name="Normal 10 6 2 3 6" xfId="3940" xr:uid="{00000000-0005-0000-0000-000033380000}"/>
    <cellStyle name="Normal 10 6 2 4" xfId="3941" xr:uid="{00000000-0005-0000-0000-000034380000}"/>
    <cellStyle name="Normal 10 6 2 4 2" xfId="3942" xr:uid="{00000000-0005-0000-0000-000035380000}"/>
    <cellStyle name="Normal 10 6 2 4 2 2" xfId="3943" xr:uid="{00000000-0005-0000-0000-000036380000}"/>
    <cellStyle name="Normal 10 6 2 4 2 3" xfId="3944" xr:uid="{00000000-0005-0000-0000-000037380000}"/>
    <cellStyle name="Normal 10 6 2 4 3" xfId="3945" xr:uid="{00000000-0005-0000-0000-000038380000}"/>
    <cellStyle name="Normal 10 6 2 4 4" xfId="3946" xr:uid="{00000000-0005-0000-0000-000039380000}"/>
    <cellStyle name="Normal 10 6 2 5" xfId="3947" xr:uid="{00000000-0005-0000-0000-00003A380000}"/>
    <cellStyle name="Normal 10 6 2 5 2" xfId="3948" xr:uid="{00000000-0005-0000-0000-00003B380000}"/>
    <cellStyle name="Normal 10 6 2 5 3" xfId="3949" xr:uid="{00000000-0005-0000-0000-00003C380000}"/>
    <cellStyle name="Normal 10 6 2 6" xfId="3950" xr:uid="{00000000-0005-0000-0000-00003D380000}"/>
    <cellStyle name="Normal 10 6 2 6 2" xfId="3951" xr:uid="{00000000-0005-0000-0000-00003E380000}"/>
    <cellStyle name="Normal 10 6 2 7" xfId="3952" xr:uid="{00000000-0005-0000-0000-00003F380000}"/>
    <cellStyle name="Normal 10 6 2 8" xfId="3953" xr:uid="{00000000-0005-0000-0000-000040380000}"/>
    <cellStyle name="Normal 10 6 3" xfId="3954" xr:uid="{00000000-0005-0000-0000-000041380000}"/>
    <cellStyle name="Normal 10 6 3 2" xfId="3955" xr:uid="{00000000-0005-0000-0000-000042380000}"/>
    <cellStyle name="Normal 10 6 3 2 2" xfId="3956" xr:uid="{00000000-0005-0000-0000-000043380000}"/>
    <cellStyle name="Normal 10 6 3 2 2 2" xfId="3957" xr:uid="{00000000-0005-0000-0000-000044380000}"/>
    <cellStyle name="Normal 10 6 3 2 2 2 2" xfId="3958" xr:uid="{00000000-0005-0000-0000-000045380000}"/>
    <cellStyle name="Normal 10 6 3 2 2 2 3" xfId="3959" xr:uid="{00000000-0005-0000-0000-000046380000}"/>
    <cellStyle name="Normal 10 6 3 2 2 3" xfId="3960" xr:uid="{00000000-0005-0000-0000-000047380000}"/>
    <cellStyle name="Normal 10 6 3 2 2 4" xfId="3961" xr:uid="{00000000-0005-0000-0000-000048380000}"/>
    <cellStyle name="Normal 10 6 3 2 3" xfId="3962" xr:uid="{00000000-0005-0000-0000-000049380000}"/>
    <cellStyle name="Normal 10 6 3 2 3 2" xfId="3963" xr:uid="{00000000-0005-0000-0000-00004A380000}"/>
    <cellStyle name="Normal 10 6 3 2 3 3" xfId="3964" xr:uid="{00000000-0005-0000-0000-00004B380000}"/>
    <cellStyle name="Normal 10 6 3 2 4" xfId="3965" xr:uid="{00000000-0005-0000-0000-00004C380000}"/>
    <cellStyle name="Normal 10 6 3 2 4 2" xfId="3966" xr:uid="{00000000-0005-0000-0000-00004D380000}"/>
    <cellStyle name="Normal 10 6 3 2 5" xfId="3967" xr:uid="{00000000-0005-0000-0000-00004E380000}"/>
    <cellStyle name="Normal 10 6 3 2 6" xfId="3968" xr:uid="{00000000-0005-0000-0000-00004F380000}"/>
    <cellStyle name="Normal 10 6 3 3" xfId="3969" xr:uid="{00000000-0005-0000-0000-000050380000}"/>
    <cellStyle name="Normal 10 6 3 3 2" xfId="3970" xr:uid="{00000000-0005-0000-0000-000051380000}"/>
    <cellStyle name="Normal 10 6 3 3 2 2" xfId="3971" xr:uid="{00000000-0005-0000-0000-000052380000}"/>
    <cellStyle name="Normal 10 6 3 3 2 2 2" xfId="3972" xr:uid="{00000000-0005-0000-0000-000053380000}"/>
    <cellStyle name="Normal 10 6 3 3 2 2 3" xfId="3973" xr:uid="{00000000-0005-0000-0000-000054380000}"/>
    <cellStyle name="Normal 10 6 3 3 2 3" xfId="3974" xr:uid="{00000000-0005-0000-0000-000055380000}"/>
    <cellStyle name="Normal 10 6 3 3 2 4" xfId="3975" xr:uid="{00000000-0005-0000-0000-000056380000}"/>
    <cellStyle name="Normal 10 6 3 3 3" xfId="3976" xr:uid="{00000000-0005-0000-0000-000057380000}"/>
    <cellStyle name="Normal 10 6 3 3 3 2" xfId="3977" xr:uid="{00000000-0005-0000-0000-000058380000}"/>
    <cellStyle name="Normal 10 6 3 3 3 3" xfId="3978" xr:uid="{00000000-0005-0000-0000-000059380000}"/>
    <cellStyle name="Normal 10 6 3 3 4" xfId="3979" xr:uid="{00000000-0005-0000-0000-00005A380000}"/>
    <cellStyle name="Normal 10 6 3 3 4 2" xfId="3980" xr:uid="{00000000-0005-0000-0000-00005B380000}"/>
    <cellStyle name="Normal 10 6 3 3 5" xfId="3981" xr:uid="{00000000-0005-0000-0000-00005C380000}"/>
    <cellStyle name="Normal 10 6 3 3 6" xfId="3982" xr:uid="{00000000-0005-0000-0000-00005D380000}"/>
    <cellStyle name="Normal 10 6 3 4" xfId="3983" xr:uid="{00000000-0005-0000-0000-00005E380000}"/>
    <cellStyle name="Normal 10 6 3 4 2" xfId="3984" xr:uid="{00000000-0005-0000-0000-00005F380000}"/>
    <cellStyle name="Normal 10 6 3 4 2 2" xfId="3985" xr:uid="{00000000-0005-0000-0000-000060380000}"/>
    <cellStyle name="Normal 10 6 3 4 2 3" xfId="3986" xr:uid="{00000000-0005-0000-0000-000061380000}"/>
    <cellStyle name="Normal 10 6 3 4 3" xfId="3987" xr:uid="{00000000-0005-0000-0000-000062380000}"/>
    <cellStyle name="Normal 10 6 3 4 4" xfId="3988" xr:uid="{00000000-0005-0000-0000-000063380000}"/>
    <cellStyle name="Normal 10 6 3 5" xfId="3989" xr:uid="{00000000-0005-0000-0000-000064380000}"/>
    <cellStyle name="Normal 10 6 3 5 2" xfId="3990" xr:uid="{00000000-0005-0000-0000-000065380000}"/>
    <cellStyle name="Normal 10 6 3 5 3" xfId="3991" xr:uid="{00000000-0005-0000-0000-000066380000}"/>
    <cellStyle name="Normal 10 6 3 6" xfId="3992" xr:uid="{00000000-0005-0000-0000-000067380000}"/>
    <cellStyle name="Normal 10 6 3 6 2" xfId="3993" xr:uid="{00000000-0005-0000-0000-000068380000}"/>
    <cellStyle name="Normal 10 6 3 7" xfId="3994" xr:uid="{00000000-0005-0000-0000-000069380000}"/>
    <cellStyle name="Normal 10 6 3 8" xfId="3995" xr:uid="{00000000-0005-0000-0000-00006A380000}"/>
    <cellStyle name="Normal 10 6 4" xfId="3996" xr:uid="{00000000-0005-0000-0000-00006B380000}"/>
    <cellStyle name="Normal 10 6 4 2" xfId="3997" xr:uid="{00000000-0005-0000-0000-00006C380000}"/>
    <cellStyle name="Normal 10 6 4 2 2" xfId="3998" xr:uid="{00000000-0005-0000-0000-00006D380000}"/>
    <cellStyle name="Normal 10 6 4 2 2 2" xfId="3999" xr:uid="{00000000-0005-0000-0000-00006E380000}"/>
    <cellStyle name="Normal 10 6 4 2 2 3" xfId="4000" xr:uid="{00000000-0005-0000-0000-00006F380000}"/>
    <cellStyle name="Normal 10 6 4 2 3" xfId="4001" xr:uid="{00000000-0005-0000-0000-000070380000}"/>
    <cellStyle name="Normal 10 6 4 2 4" xfId="4002" xr:uid="{00000000-0005-0000-0000-000071380000}"/>
    <cellStyle name="Normal 10 6 4 3" xfId="4003" xr:uid="{00000000-0005-0000-0000-000072380000}"/>
    <cellStyle name="Normal 10 6 4 3 2" xfId="4004" xr:uid="{00000000-0005-0000-0000-000073380000}"/>
    <cellStyle name="Normal 10 6 4 3 3" xfId="4005" xr:uid="{00000000-0005-0000-0000-000074380000}"/>
    <cellStyle name="Normal 10 6 4 4" xfId="4006" xr:uid="{00000000-0005-0000-0000-000075380000}"/>
    <cellStyle name="Normal 10 6 4 4 2" xfId="4007" xr:uid="{00000000-0005-0000-0000-000076380000}"/>
    <cellStyle name="Normal 10 6 4 5" xfId="4008" xr:uid="{00000000-0005-0000-0000-000077380000}"/>
    <cellStyle name="Normal 10 6 4 6" xfId="4009" xr:uid="{00000000-0005-0000-0000-000078380000}"/>
    <cellStyle name="Normal 10 6 5" xfId="4010" xr:uid="{00000000-0005-0000-0000-000079380000}"/>
    <cellStyle name="Normal 10 6 5 2" xfId="4011" xr:uid="{00000000-0005-0000-0000-00007A380000}"/>
    <cellStyle name="Normal 10 6 5 2 2" xfId="4012" xr:uid="{00000000-0005-0000-0000-00007B380000}"/>
    <cellStyle name="Normal 10 6 5 2 2 2" xfId="4013" xr:uid="{00000000-0005-0000-0000-00007C380000}"/>
    <cellStyle name="Normal 10 6 5 2 2 3" xfId="4014" xr:uid="{00000000-0005-0000-0000-00007D380000}"/>
    <cellStyle name="Normal 10 6 5 2 3" xfId="4015" xr:uid="{00000000-0005-0000-0000-00007E380000}"/>
    <cellStyle name="Normal 10 6 5 2 4" xfId="4016" xr:uid="{00000000-0005-0000-0000-00007F380000}"/>
    <cellStyle name="Normal 10 6 5 3" xfId="4017" xr:uid="{00000000-0005-0000-0000-000080380000}"/>
    <cellStyle name="Normal 10 6 5 3 2" xfId="4018" xr:uid="{00000000-0005-0000-0000-000081380000}"/>
    <cellStyle name="Normal 10 6 5 3 3" xfId="4019" xr:uid="{00000000-0005-0000-0000-000082380000}"/>
    <cellStyle name="Normal 10 6 5 4" xfId="4020" xr:uid="{00000000-0005-0000-0000-000083380000}"/>
    <cellStyle name="Normal 10 6 5 4 2" xfId="4021" xr:uid="{00000000-0005-0000-0000-000084380000}"/>
    <cellStyle name="Normal 10 6 5 5" xfId="4022" xr:uid="{00000000-0005-0000-0000-000085380000}"/>
    <cellStyle name="Normal 10 6 5 6" xfId="4023" xr:uid="{00000000-0005-0000-0000-000086380000}"/>
    <cellStyle name="Normal 10 6 6" xfId="4024" xr:uid="{00000000-0005-0000-0000-000087380000}"/>
    <cellStyle name="Normal 10 6 6 2" xfId="4025" xr:uid="{00000000-0005-0000-0000-000088380000}"/>
    <cellStyle name="Normal 10 6 6 2 2" xfId="4026" xr:uid="{00000000-0005-0000-0000-000089380000}"/>
    <cellStyle name="Normal 10 6 6 2 3" xfId="4027" xr:uid="{00000000-0005-0000-0000-00008A380000}"/>
    <cellStyle name="Normal 10 6 6 3" xfId="4028" xr:uid="{00000000-0005-0000-0000-00008B380000}"/>
    <cellStyle name="Normal 10 6 6 4" xfId="4029" xr:uid="{00000000-0005-0000-0000-00008C380000}"/>
    <cellStyle name="Normal 10 6 7" xfId="4030" xr:uid="{00000000-0005-0000-0000-00008D380000}"/>
    <cellStyle name="Normal 10 6 7 2" xfId="4031" xr:uid="{00000000-0005-0000-0000-00008E380000}"/>
    <cellStyle name="Normal 10 6 7 3" xfId="4032" xr:uid="{00000000-0005-0000-0000-00008F380000}"/>
    <cellStyle name="Normal 10 6 8" xfId="4033" xr:uid="{00000000-0005-0000-0000-000090380000}"/>
    <cellStyle name="Normal 10 6 8 2" xfId="4034" xr:uid="{00000000-0005-0000-0000-000091380000}"/>
    <cellStyle name="Normal 10 6 9" xfId="4035" xr:uid="{00000000-0005-0000-0000-000092380000}"/>
    <cellStyle name="Normal 10 6_FLUX TEMPLATE - SAMPLE 5210 1720000_Rents Receivable (2)" xfId="4036" xr:uid="{00000000-0005-0000-0000-000093380000}"/>
    <cellStyle name="Normal 10 7" xfId="4037" xr:uid="{00000000-0005-0000-0000-000094380000}"/>
    <cellStyle name="Normal 10 7 2" xfId="4038" xr:uid="{00000000-0005-0000-0000-000095380000}"/>
    <cellStyle name="Normal 10 7 2 2" xfId="4039" xr:uid="{00000000-0005-0000-0000-000096380000}"/>
    <cellStyle name="Normal 10 7 2 2 2" xfId="4040" xr:uid="{00000000-0005-0000-0000-000097380000}"/>
    <cellStyle name="Normal 10 7 2 2 2 2" xfId="4041" xr:uid="{00000000-0005-0000-0000-000098380000}"/>
    <cellStyle name="Normal 10 7 2 2 2 3" xfId="4042" xr:uid="{00000000-0005-0000-0000-000099380000}"/>
    <cellStyle name="Normal 10 7 2 2 3" xfId="4043" xr:uid="{00000000-0005-0000-0000-00009A380000}"/>
    <cellStyle name="Normal 10 7 2 2 4" xfId="4044" xr:uid="{00000000-0005-0000-0000-00009B380000}"/>
    <cellStyle name="Normal 10 7 2 3" xfId="4045" xr:uid="{00000000-0005-0000-0000-00009C380000}"/>
    <cellStyle name="Normal 10 7 2 3 2" xfId="4046" xr:uid="{00000000-0005-0000-0000-00009D380000}"/>
    <cellStyle name="Normal 10 7 2 3 3" xfId="4047" xr:uid="{00000000-0005-0000-0000-00009E380000}"/>
    <cellStyle name="Normal 10 7 2 4" xfId="4048" xr:uid="{00000000-0005-0000-0000-00009F380000}"/>
    <cellStyle name="Normal 10 7 2 4 2" xfId="4049" xr:uid="{00000000-0005-0000-0000-0000A0380000}"/>
    <cellStyle name="Normal 10 7 2 5" xfId="4050" xr:uid="{00000000-0005-0000-0000-0000A1380000}"/>
    <cellStyle name="Normal 10 7 2 6" xfId="4051" xr:uid="{00000000-0005-0000-0000-0000A2380000}"/>
    <cellStyle name="Normal 10 7 3" xfId="4052" xr:uid="{00000000-0005-0000-0000-0000A3380000}"/>
    <cellStyle name="Normal 10 7 3 2" xfId="4053" xr:uid="{00000000-0005-0000-0000-0000A4380000}"/>
    <cellStyle name="Normal 10 7 3 2 2" xfId="4054" xr:uid="{00000000-0005-0000-0000-0000A5380000}"/>
    <cellStyle name="Normal 10 7 3 2 2 2" xfId="4055" xr:uid="{00000000-0005-0000-0000-0000A6380000}"/>
    <cellStyle name="Normal 10 7 3 2 2 3" xfId="4056" xr:uid="{00000000-0005-0000-0000-0000A7380000}"/>
    <cellStyle name="Normal 10 7 3 2 3" xfId="4057" xr:uid="{00000000-0005-0000-0000-0000A8380000}"/>
    <cellStyle name="Normal 10 7 3 2 4" xfId="4058" xr:uid="{00000000-0005-0000-0000-0000A9380000}"/>
    <cellStyle name="Normal 10 7 3 3" xfId="4059" xr:uid="{00000000-0005-0000-0000-0000AA380000}"/>
    <cellStyle name="Normal 10 7 3 3 2" xfId="4060" xr:uid="{00000000-0005-0000-0000-0000AB380000}"/>
    <cellStyle name="Normal 10 7 3 3 3" xfId="4061" xr:uid="{00000000-0005-0000-0000-0000AC380000}"/>
    <cellStyle name="Normal 10 7 3 4" xfId="4062" xr:uid="{00000000-0005-0000-0000-0000AD380000}"/>
    <cellStyle name="Normal 10 7 3 4 2" xfId="4063" xr:uid="{00000000-0005-0000-0000-0000AE380000}"/>
    <cellStyle name="Normal 10 7 3 5" xfId="4064" xr:uid="{00000000-0005-0000-0000-0000AF380000}"/>
    <cellStyle name="Normal 10 7 3 6" xfId="4065" xr:uid="{00000000-0005-0000-0000-0000B0380000}"/>
    <cellStyle name="Normal 10 7 3 7" xfId="4066" xr:uid="{00000000-0005-0000-0000-0000B1380000}"/>
    <cellStyle name="Normal 10 7 3 8" xfId="28180" xr:uid="{00000000-0005-0000-0000-0000B2380000}"/>
    <cellStyle name="Normal 10 7 4" xfId="4067" xr:uid="{00000000-0005-0000-0000-0000B3380000}"/>
    <cellStyle name="Normal 10 7 4 2" xfId="4068" xr:uid="{00000000-0005-0000-0000-0000B4380000}"/>
    <cellStyle name="Normal 10 7 4 2 2" xfId="4069" xr:uid="{00000000-0005-0000-0000-0000B5380000}"/>
    <cellStyle name="Normal 10 7 4 2 3" xfId="4070" xr:uid="{00000000-0005-0000-0000-0000B6380000}"/>
    <cellStyle name="Normal 10 7 4 3" xfId="4071" xr:uid="{00000000-0005-0000-0000-0000B7380000}"/>
    <cellStyle name="Normal 10 7 4 4" xfId="4072" xr:uid="{00000000-0005-0000-0000-0000B8380000}"/>
    <cellStyle name="Normal 10 7 5" xfId="4073" xr:uid="{00000000-0005-0000-0000-0000B9380000}"/>
    <cellStyle name="Normal 10 7 5 2" xfId="4074" xr:uid="{00000000-0005-0000-0000-0000BA380000}"/>
    <cellStyle name="Normal 10 7 5 3" xfId="4075" xr:uid="{00000000-0005-0000-0000-0000BB380000}"/>
    <cellStyle name="Normal 10 7 6" xfId="4076" xr:uid="{00000000-0005-0000-0000-0000BC380000}"/>
    <cellStyle name="Normal 10 7 6 2" xfId="4077" xr:uid="{00000000-0005-0000-0000-0000BD380000}"/>
    <cellStyle name="Normal 10 7 7" xfId="4078" xr:uid="{00000000-0005-0000-0000-0000BE380000}"/>
    <cellStyle name="Normal 10 7 8" xfId="4079" xr:uid="{00000000-0005-0000-0000-0000BF380000}"/>
    <cellStyle name="Normal 10 7 9" xfId="28179" xr:uid="{00000000-0005-0000-0000-0000C0380000}"/>
    <cellStyle name="Normal 10 8" xfId="4080" xr:uid="{00000000-0005-0000-0000-0000C1380000}"/>
    <cellStyle name="Normal 10 8 2" xfId="4081" xr:uid="{00000000-0005-0000-0000-0000C2380000}"/>
    <cellStyle name="Normal 10 8 2 2" xfId="4082" xr:uid="{00000000-0005-0000-0000-0000C3380000}"/>
    <cellStyle name="Normal 10 8 2 2 2" xfId="4083" xr:uid="{00000000-0005-0000-0000-0000C4380000}"/>
    <cellStyle name="Normal 10 8 2 2 2 2" xfId="4084" xr:uid="{00000000-0005-0000-0000-0000C5380000}"/>
    <cellStyle name="Normal 10 8 2 2 2 3" xfId="4085" xr:uid="{00000000-0005-0000-0000-0000C6380000}"/>
    <cellStyle name="Normal 10 8 2 2 3" xfId="4086" xr:uid="{00000000-0005-0000-0000-0000C7380000}"/>
    <cellStyle name="Normal 10 8 2 2 4" xfId="4087" xr:uid="{00000000-0005-0000-0000-0000C8380000}"/>
    <cellStyle name="Normal 10 8 2 3" xfId="4088" xr:uid="{00000000-0005-0000-0000-0000C9380000}"/>
    <cellStyle name="Normal 10 8 2 3 2" xfId="4089" xr:uid="{00000000-0005-0000-0000-0000CA380000}"/>
    <cellStyle name="Normal 10 8 2 3 3" xfId="4090" xr:uid="{00000000-0005-0000-0000-0000CB380000}"/>
    <cellStyle name="Normal 10 8 2 4" xfId="4091" xr:uid="{00000000-0005-0000-0000-0000CC380000}"/>
    <cellStyle name="Normal 10 8 2 4 2" xfId="4092" xr:uid="{00000000-0005-0000-0000-0000CD380000}"/>
    <cellStyle name="Normal 10 8 2 5" xfId="4093" xr:uid="{00000000-0005-0000-0000-0000CE380000}"/>
    <cellStyle name="Normal 10 8 2 6" xfId="4094" xr:uid="{00000000-0005-0000-0000-0000CF380000}"/>
    <cellStyle name="Normal 10 8 3" xfId="4095" xr:uid="{00000000-0005-0000-0000-0000D0380000}"/>
    <cellStyle name="Normal 10 8 3 2" xfId="4096" xr:uid="{00000000-0005-0000-0000-0000D1380000}"/>
    <cellStyle name="Normal 10 8 3 2 2" xfId="4097" xr:uid="{00000000-0005-0000-0000-0000D2380000}"/>
    <cellStyle name="Normal 10 8 3 2 2 2" xfId="4098" xr:uid="{00000000-0005-0000-0000-0000D3380000}"/>
    <cellStyle name="Normal 10 8 3 2 2 3" xfId="4099" xr:uid="{00000000-0005-0000-0000-0000D4380000}"/>
    <cellStyle name="Normal 10 8 3 2 3" xfId="4100" xr:uid="{00000000-0005-0000-0000-0000D5380000}"/>
    <cellStyle name="Normal 10 8 3 2 4" xfId="4101" xr:uid="{00000000-0005-0000-0000-0000D6380000}"/>
    <cellStyle name="Normal 10 8 3 3" xfId="4102" xr:uid="{00000000-0005-0000-0000-0000D7380000}"/>
    <cellStyle name="Normal 10 8 3 3 2" xfId="4103" xr:uid="{00000000-0005-0000-0000-0000D8380000}"/>
    <cellStyle name="Normal 10 8 3 3 3" xfId="4104" xr:uid="{00000000-0005-0000-0000-0000D9380000}"/>
    <cellStyle name="Normal 10 8 3 4" xfId="4105" xr:uid="{00000000-0005-0000-0000-0000DA380000}"/>
    <cellStyle name="Normal 10 8 3 4 2" xfId="4106" xr:uid="{00000000-0005-0000-0000-0000DB380000}"/>
    <cellStyle name="Normal 10 8 3 5" xfId="4107" xr:uid="{00000000-0005-0000-0000-0000DC380000}"/>
    <cellStyle name="Normal 10 8 3 6" xfId="4108" xr:uid="{00000000-0005-0000-0000-0000DD380000}"/>
    <cellStyle name="Normal 10 8 4" xfId="4109" xr:uid="{00000000-0005-0000-0000-0000DE380000}"/>
    <cellStyle name="Normal 10 8 4 2" xfId="4110" xr:uid="{00000000-0005-0000-0000-0000DF380000}"/>
    <cellStyle name="Normal 10 8 4 2 2" xfId="4111" xr:uid="{00000000-0005-0000-0000-0000E0380000}"/>
    <cellStyle name="Normal 10 8 4 2 3" xfId="4112" xr:uid="{00000000-0005-0000-0000-0000E1380000}"/>
    <cellStyle name="Normal 10 8 4 3" xfId="4113" xr:uid="{00000000-0005-0000-0000-0000E2380000}"/>
    <cellStyle name="Normal 10 8 4 4" xfId="4114" xr:uid="{00000000-0005-0000-0000-0000E3380000}"/>
    <cellStyle name="Normal 10 8 5" xfId="4115" xr:uid="{00000000-0005-0000-0000-0000E4380000}"/>
    <cellStyle name="Normal 10 8 5 2" xfId="4116" xr:uid="{00000000-0005-0000-0000-0000E5380000}"/>
    <cellStyle name="Normal 10 8 5 3" xfId="4117" xr:uid="{00000000-0005-0000-0000-0000E6380000}"/>
    <cellStyle name="Normal 10 8 6" xfId="4118" xr:uid="{00000000-0005-0000-0000-0000E7380000}"/>
    <cellStyle name="Normal 10 8 6 2" xfId="4119" xr:uid="{00000000-0005-0000-0000-0000E8380000}"/>
    <cellStyle name="Normal 10 8 7" xfId="4120" xr:uid="{00000000-0005-0000-0000-0000E9380000}"/>
    <cellStyle name="Normal 10 8 8" xfId="4121" xr:uid="{00000000-0005-0000-0000-0000EA380000}"/>
    <cellStyle name="Normal 10 8 9" xfId="28181" xr:uid="{00000000-0005-0000-0000-0000EB380000}"/>
    <cellStyle name="Normal 10 9" xfId="4122" xr:uid="{00000000-0005-0000-0000-0000EC380000}"/>
    <cellStyle name="Normal 10 9 2" xfId="28182" xr:uid="{00000000-0005-0000-0000-0000ED380000}"/>
    <cellStyle name="Normal 10_94" xfId="18824" xr:uid="{00000000-0005-0000-0000-0000EE380000}"/>
    <cellStyle name="Normal 100" xfId="1" xr:uid="{00000000-0005-0000-0000-0000EF380000}"/>
    <cellStyle name="Normal 100 2" xfId="18825" xr:uid="{00000000-0005-0000-0000-0000F0380000}"/>
    <cellStyle name="Normal 100 2 2" xfId="28184" xr:uid="{00000000-0005-0000-0000-0000F1380000}"/>
    <cellStyle name="Normal 100 2 3" xfId="28185" xr:uid="{00000000-0005-0000-0000-0000F2380000}"/>
    <cellStyle name="Normal 100 2 4" xfId="28183" xr:uid="{00000000-0005-0000-0000-0000F3380000}"/>
    <cellStyle name="Normal 100 3" xfId="28186" xr:uid="{00000000-0005-0000-0000-0000F4380000}"/>
    <cellStyle name="Normal 100 3 2" xfId="28187" xr:uid="{00000000-0005-0000-0000-0000F5380000}"/>
    <cellStyle name="Normal 100 3 3" xfId="28188" xr:uid="{00000000-0005-0000-0000-0000F6380000}"/>
    <cellStyle name="Normal 100 4" xfId="28189" xr:uid="{00000000-0005-0000-0000-0000F7380000}"/>
    <cellStyle name="Normal 100 5" xfId="28190" xr:uid="{00000000-0005-0000-0000-0000F8380000}"/>
    <cellStyle name="Normal 100 6" xfId="28191" xr:uid="{00000000-0005-0000-0000-0000F9380000}"/>
    <cellStyle name="Normal 100_Income Statement " xfId="28192" xr:uid="{00000000-0005-0000-0000-0000FA380000}"/>
    <cellStyle name="Normal 101" xfId="14626" xr:uid="{00000000-0005-0000-0000-0000FB380000}"/>
    <cellStyle name="Normal 101 2" xfId="18826" xr:uid="{00000000-0005-0000-0000-0000FC380000}"/>
    <cellStyle name="Normal 101 2 2" xfId="28194" xr:uid="{00000000-0005-0000-0000-0000FD380000}"/>
    <cellStyle name="Normal 101 2 3" xfId="28195" xr:uid="{00000000-0005-0000-0000-0000FE380000}"/>
    <cellStyle name="Normal 101 2 4" xfId="28193" xr:uid="{00000000-0005-0000-0000-0000FF380000}"/>
    <cellStyle name="Normal 101 3" xfId="28196" xr:uid="{00000000-0005-0000-0000-000000390000}"/>
    <cellStyle name="Normal 101 3 2" xfId="28197" xr:uid="{00000000-0005-0000-0000-000001390000}"/>
    <cellStyle name="Normal 101 3 3" xfId="28198" xr:uid="{00000000-0005-0000-0000-000002390000}"/>
    <cellStyle name="Normal 101 4" xfId="28199" xr:uid="{00000000-0005-0000-0000-000003390000}"/>
    <cellStyle name="Normal 101 5" xfId="28200" xr:uid="{00000000-0005-0000-0000-000004390000}"/>
    <cellStyle name="Normal 101 6" xfId="28201" xr:uid="{00000000-0005-0000-0000-000005390000}"/>
    <cellStyle name="Normal 101_Income Statement " xfId="28202" xr:uid="{00000000-0005-0000-0000-000006390000}"/>
    <cellStyle name="Normal 102" xfId="4123" xr:uid="{00000000-0005-0000-0000-000007390000}"/>
    <cellStyle name="Normal 102 10" xfId="28203" xr:uid="{00000000-0005-0000-0000-000008390000}"/>
    <cellStyle name="Normal 102 2" xfId="4124" xr:uid="{00000000-0005-0000-0000-000009390000}"/>
    <cellStyle name="Normal 102 2 2" xfId="4125" xr:uid="{00000000-0005-0000-0000-00000A390000}"/>
    <cellStyle name="Normal 102 2 2 2" xfId="4126" xr:uid="{00000000-0005-0000-0000-00000B390000}"/>
    <cellStyle name="Normal 102 2 2 3" xfId="4127" xr:uid="{00000000-0005-0000-0000-00000C390000}"/>
    <cellStyle name="Normal 102 2 2 4" xfId="28205" xr:uid="{00000000-0005-0000-0000-00000D390000}"/>
    <cellStyle name="Normal 102 2 3" xfId="4128" xr:uid="{00000000-0005-0000-0000-00000E390000}"/>
    <cellStyle name="Normal 102 2 3 2" xfId="28206" xr:uid="{00000000-0005-0000-0000-00000F390000}"/>
    <cellStyle name="Normal 102 2 4" xfId="4129" xr:uid="{00000000-0005-0000-0000-000010390000}"/>
    <cellStyle name="Normal 102 2 5" xfId="28204" xr:uid="{00000000-0005-0000-0000-000011390000}"/>
    <cellStyle name="Normal 102 3" xfId="4130" xr:uid="{00000000-0005-0000-0000-000012390000}"/>
    <cellStyle name="Normal 102 3 2" xfId="4131" xr:uid="{00000000-0005-0000-0000-000013390000}"/>
    <cellStyle name="Normal 102 3 2 2" xfId="4132" xr:uid="{00000000-0005-0000-0000-000014390000}"/>
    <cellStyle name="Normal 102 3 2 3" xfId="4133" xr:uid="{00000000-0005-0000-0000-000015390000}"/>
    <cellStyle name="Normal 102 3 2 4" xfId="28208" xr:uid="{00000000-0005-0000-0000-000016390000}"/>
    <cellStyle name="Normal 102 3 3" xfId="4134" xr:uid="{00000000-0005-0000-0000-000017390000}"/>
    <cellStyle name="Normal 102 3 3 2" xfId="28209" xr:uid="{00000000-0005-0000-0000-000018390000}"/>
    <cellStyle name="Normal 102 3 4" xfId="4135" xr:uid="{00000000-0005-0000-0000-000019390000}"/>
    <cellStyle name="Normal 102 3 5" xfId="28207" xr:uid="{00000000-0005-0000-0000-00001A390000}"/>
    <cellStyle name="Normal 102 4" xfId="4136" xr:uid="{00000000-0005-0000-0000-00001B390000}"/>
    <cellStyle name="Normal 102 4 2" xfId="4137" xr:uid="{00000000-0005-0000-0000-00001C390000}"/>
    <cellStyle name="Normal 102 4 3" xfId="4138" xr:uid="{00000000-0005-0000-0000-00001D390000}"/>
    <cellStyle name="Normal 102 4 4" xfId="28210" xr:uid="{00000000-0005-0000-0000-00001E390000}"/>
    <cellStyle name="Normal 102 5" xfId="4139" xr:uid="{00000000-0005-0000-0000-00001F390000}"/>
    <cellStyle name="Normal 102 5 2" xfId="4140" xr:uid="{00000000-0005-0000-0000-000020390000}"/>
    <cellStyle name="Normal 102 5 3" xfId="28211" xr:uid="{00000000-0005-0000-0000-000021390000}"/>
    <cellStyle name="Normal 102 6" xfId="4141" xr:uid="{00000000-0005-0000-0000-000022390000}"/>
    <cellStyle name="Normal 102 6 2" xfId="28212" xr:uid="{00000000-0005-0000-0000-000023390000}"/>
    <cellStyle name="Normal 102 7" xfId="4142" xr:uid="{00000000-0005-0000-0000-000024390000}"/>
    <cellStyle name="Normal 102 8" xfId="4143" xr:uid="{00000000-0005-0000-0000-000025390000}"/>
    <cellStyle name="Normal 102 8 2" xfId="4144" xr:uid="{00000000-0005-0000-0000-000026390000}"/>
    <cellStyle name="Normal 102 8 3" xfId="4145" xr:uid="{00000000-0005-0000-0000-000027390000}"/>
    <cellStyle name="Normal 102 9" xfId="18827" xr:uid="{00000000-0005-0000-0000-000028390000}"/>
    <cellStyle name="Normal 102_Income Statement " xfId="28213" xr:uid="{00000000-0005-0000-0000-000029390000}"/>
    <cellStyle name="Normal 103" xfId="4146" xr:uid="{00000000-0005-0000-0000-00002A390000}"/>
    <cellStyle name="Normal 103 2" xfId="4147" xr:uid="{00000000-0005-0000-0000-00002B390000}"/>
    <cellStyle name="Normal 103 2 2" xfId="4148" xr:uid="{00000000-0005-0000-0000-00002C390000}"/>
    <cellStyle name="Normal 103 2 2 2" xfId="4149" xr:uid="{00000000-0005-0000-0000-00002D390000}"/>
    <cellStyle name="Normal 103 2 2 3" xfId="4150" xr:uid="{00000000-0005-0000-0000-00002E390000}"/>
    <cellStyle name="Normal 103 2 2 4" xfId="28216" xr:uid="{00000000-0005-0000-0000-00002F390000}"/>
    <cellStyle name="Normal 103 2 3" xfId="4151" xr:uid="{00000000-0005-0000-0000-000030390000}"/>
    <cellStyle name="Normal 103 2 3 2" xfId="28217" xr:uid="{00000000-0005-0000-0000-000031390000}"/>
    <cellStyle name="Normal 103 2 4" xfId="4152" xr:uid="{00000000-0005-0000-0000-000032390000}"/>
    <cellStyle name="Normal 103 2 5" xfId="28215" xr:uid="{00000000-0005-0000-0000-000033390000}"/>
    <cellStyle name="Normal 103 3" xfId="4153" xr:uid="{00000000-0005-0000-0000-000034390000}"/>
    <cellStyle name="Normal 103 3 2" xfId="4154" xr:uid="{00000000-0005-0000-0000-000035390000}"/>
    <cellStyle name="Normal 103 3 2 2" xfId="4155" xr:uid="{00000000-0005-0000-0000-000036390000}"/>
    <cellStyle name="Normal 103 3 2 3" xfId="4156" xr:uid="{00000000-0005-0000-0000-000037390000}"/>
    <cellStyle name="Normal 103 3 2 4" xfId="28219" xr:uid="{00000000-0005-0000-0000-000038390000}"/>
    <cellStyle name="Normal 103 3 3" xfId="4157" xr:uid="{00000000-0005-0000-0000-000039390000}"/>
    <cellStyle name="Normal 103 3 3 2" xfId="28220" xr:uid="{00000000-0005-0000-0000-00003A390000}"/>
    <cellStyle name="Normal 103 3 4" xfId="4158" xr:uid="{00000000-0005-0000-0000-00003B390000}"/>
    <cellStyle name="Normal 103 3 5" xfId="28218" xr:uid="{00000000-0005-0000-0000-00003C390000}"/>
    <cellStyle name="Normal 103 4" xfId="4159" xr:uid="{00000000-0005-0000-0000-00003D390000}"/>
    <cellStyle name="Normal 103 4 2" xfId="4160" xr:uid="{00000000-0005-0000-0000-00003E390000}"/>
    <cellStyle name="Normal 103 4 3" xfId="4161" xr:uid="{00000000-0005-0000-0000-00003F390000}"/>
    <cellStyle name="Normal 103 4 4" xfId="28221" xr:uid="{00000000-0005-0000-0000-000040390000}"/>
    <cellStyle name="Normal 103 5" xfId="4162" xr:uid="{00000000-0005-0000-0000-000041390000}"/>
    <cellStyle name="Normal 103 5 2" xfId="4163" xr:uid="{00000000-0005-0000-0000-000042390000}"/>
    <cellStyle name="Normal 103 5 3" xfId="28222" xr:uid="{00000000-0005-0000-0000-000043390000}"/>
    <cellStyle name="Normal 103 6" xfId="4164" xr:uid="{00000000-0005-0000-0000-000044390000}"/>
    <cellStyle name="Normal 103 6 2" xfId="28223" xr:uid="{00000000-0005-0000-0000-000045390000}"/>
    <cellStyle name="Normal 103 6 2 2 2" xfId="4165" xr:uid="{00000000-0005-0000-0000-000046390000}"/>
    <cellStyle name="Normal 103 6 2 2 2 2" xfId="4166" xr:uid="{00000000-0005-0000-0000-000047390000}"/>
    <cellStyle name="Normal 103 6 2 2 2 3" xfId="4167" xr:uid="{00000000-0005-0000-0000-000048390000}"/>
    <cellStyle name="Normal 103 7" xfId="4168" xr:uid="{00000000-0005-0000-0000-000049390000}"/>
    <cellStyle name="Normal 103 8" xfId="18828" xr:uid="{00000000-0005-0000-0000-00004A390000}"/>
    <cellStyle name="Normal 103 9" xfId="28214" xr:uid="{00000000-0005-0000-0000-00004B390000}"/>
    <cellStyle name="Normal 103_Income Statement " xfId="28224" xr:uid="{00000000-0005-0000-0000-00004C390000}"/>
    <cellStyle name="Normal 104" xfId="4169" xr:uid="{00000000-0005-0000-0000-00004D390000}"/>
    <cellStyle name="Normal 104 2" xfId="4170" xr:uid="{00000000-0005-0000-0000-00004E390000}"/>
    <cellStyle name="Normal 104 2 2" xfId="4171" xr:uid="{00000000-0005-0000-0000-00004F390000}"/>
    <cellStyle name="Normal 104 2 2 2" xfId="4172" xr:uid="{00000000-0005-0000-0000-000050390000}"/>
    <cellStyle name="Normal 104 2 2 3" xfId="4173" xr:uid="{00000000-0005-0000-0000-000051390000}"/>
    <cellStyle name="Normal 104 2 2 4" xfId="28227" xr:uid="{00000000-0005-0000-0000-000052390000}"/>
    <cellStyle name="Normal 104 2 3" xfId="4174" xr:uid="{00000000-0005-0000-0000-000053390000}"/>
    <cellStyle name="Normal 104 2 3 2" xfId="28228" xr:uid="{00000000-0005-0000-0000-000054390000}"/>
    <cellStyle name="Normal 104 2 4" xfId="4175" xr:uid="{00000000-0005-0000-0000-000055390000}"/>
    <cellStyle name="Normal 104 2 5" xfId="28226" xr:uid="{00000000-0005-0000-0000-000056390000}"/>
    <cellStyle name="Normal 104 3" xfId="4176" xr:uid="{00000000-0005-0000-0000-000057390000}"/>
    <cellStyle name="Normal 104 3 2" xfId="4177" xr:uid="{00000000-0005-0000-0000-000058390000}"/>
    <cellStyle name="Normal 104 3 2 2" xfId="4178" xr:uid="{00000000-0005-0000-0000-000059390000}"/>
    <cellStyle name="Normal 104 3 2 3" xfId="4179" xr:uid="{00000000-0005-0000-0000-00005A390000}"/>
    <cellStyle name="Normal 104 3 2 4" xfId="28230" xr:uid="{00000000-0005-0000-0000-00005B390000}"/>
    <cellStyle name="Normal 104 3 3" xfId="4180" xr:uid="{00000000-0005-0000-0000-00005C390000}"/>
    <cellStyle name="Normal 104 3 3 2" xfId="28231" xr:uid="{00000000-0005-0000-0000-00005D390000}"/>
    <cellStyle name="Normal 104 3 4" xfId="4181" xr:uid="{00000000-0005-0000-0000-00005E390000}"/>
    <cellStyle name="Normal 104 3 5" xfId="28229" xr:uid="{00000000-0005-0000-0000-00005F390000}"/>
    <cellStyle name="Normal 104 4" xfId="4182" xr:uid="{00000000-0005-0000-0000-000060390000}"/>
    <cellStyle name="Normal 104 4 2" xfId="4183" xr:uid="{00000000-0005-0000-0000-000061390000}"/>
    <cellStyle name="Normal 104 4 3" xfId="4184" xr:uid="{00000000-0005-0000-0000-000062390000}"/>
    <cellStyle name="Normal 104 4 4" xfId="28232" xr:uid="{00000000-0005-0000-0000-000063390000}"/>
    <cellStyle name="Normal 104 5" xfId="4185" xr:uid="{00000000-0005-0000-0000-000064390000}"/>
    <cellStyle name="Normal 104 5 2" xfId="4186" xr:uid="{00000000-0005-0000-0000-000065390000}"/>
    <cellStyle name="Normal 104 5 3" xfId="28233" xr:uid="{00000000-0005-0000-0000-000066390000}"/>
    <cellStyle name="Normal 104 6" xfId="4187" xr:uid="{00000000-0005-0000-0000-000067390000}"/>
    <cellStyle name="Normal 104 6 2" xfId="28234" xr:uid="{00000000-0005-0000-0000-000068390000}"/>
    <cellStyle name="Normal 104 6 2 2" xfId="4188" xr:uid="{00000000-0005-0000-0000-000069390000}"/>
    <cellStyle name="Normal 104 6 2 2 2" xfId="4189" xr:uid="{00000000-0005-0000-0000-00006A390000}"/>
    <cellStyle name="Normal 104 6 2 2 3" xfId="4190" xr:uid="{00000000-0005-0000-0000-00006B390000}"/>
    <cellStyle name="Normal 104 7" xfId="4191" xr:uid="{00000000-0005-0000-0000-00006C390000}"/>
    <cellStyle name="Normal 104 8" xfId="18829" xr:uid="{00000000-0005-0000-0000-00006D390000}"/>
    <cellStyle name="Normal 104 9" xfId="28225" xr:uid="{00000000-0005-0000-0000-00006E390000}"/>
    <cellStyle name="Normal 104_Income Statement " xfId="28235" xr:uid="{00000000-0005-0000-0000-00006F390000}"/>
    <cellStyle name="Normal 105" xfId="15893" xr:uid="{00000000-0005-0000-0000-000070390000}"/>
    <cellStyle name="Normal 105 2" xfId="18830" xr:uid="{00000000-0005-0000-0000-000071390000}"/>
    <cellStyle name="Normal 105 2 2" xfId="28237" xr:uid="{00000000-0005-0000-0000-000072390000}"/>
    <cellStyle name="Normal 105 2 3" xfId="28238" xr:uid="{00000000-0005-0000-0000-000073390000}"/>
    <cellStyle name="Normal 105 2 4" xfId="28236" xr:uid="{00000000-0005-0000-0000-000074390000}"/>
    <cellStyle name="Normal 105 3" xfId="28239" xr:uid="{00000000-0005-0000-0000-000075390000}"/>
    <cellStyle name="Normal 105 3 2" xfId="28240" xr:uid="{00000000-0005-0000-0000-000076390000}"/>
    <cellStyle name="Normal 105 3 3" xfId="28241" xr:uid="{00000000-0005-0000-0000-000077390000}"/>
    <cellStyle name="Normal 105 4" xfId="28242" xr:uid="{00000000-0005-0000-0000-000078390000}"/>
    <cellStyle name="Normal 105 5" xfId="28243" xr:uid="{00000000-0005-0000-0000-000079390000}"/>
    <cellStyle name="Normal 105 6" xfId="28244" xr:uid="{00000000-0005-0000-0000-00007A390000}"/>
    <cellStyle name="Normal 105_Income Statement " xfId="28245" xr:uid="{00000000-0005-0000-0000-00007B390000}"/>
    <cellStyle name="Normal 106" xfId="16395" xr:uid="{00000000-0005-0000-0000-00007C390000}"/>
    <cellStyle name="Normal 106 2" xfId="18831" xr:uid="{00000000-0005-0000-0000-00007D390000}"/>
    <cellStyle name="Normal 106 2 2" xfId="28247" xr:uid="{00000000-0005-0000-0000-00007E390000}"/>
    <cellStyle name="Normal 106 2 3" xfId="28248" xr:uid="{00000000-0005-0000-0000-00007F390000}"/>
    <cellStyle name="Normal 106 2 4" xfId="28246" xr:uid="{00000000-0005-0000-0000-000080390000}"/>
    <cellStyle name="Normal 106 3" xfId="28249" xr:uid="{00000000-0005-0000-0000-000081390000}"/>
    <cellStyle name="Normal 106 3 2" xfId="28250" xr:uid="{00000000-0005-0000-0000-000082390000}"/>
    <cellStyle name="Normal 106 3 3" xfId="28251" xr:uid="{00000000-0005-0000-0000-000083390000}"/>
    <cellStyle name="Normal 106 4" xfId="28252" xr:uid="{00000000-0005-0000-0000-000084390000}"/>
    <cellStyle name="Normal 106 5" xfId="28253" xr:uid="{00000000-0005-0000-0000-000085390000}"/>
    <cellStyle name="Normal 106 6" xfId="28254" xr:uid="{00000000-0005-0000-0000-000086390000}"/>
    <cellStyle name="Normal 106_Income Statement " xfId="28255" xr:uid="{00000000-0005-0000-0000-000087390000}"/>
    <cellStyle name="Normal 107" xfId="17181" xr:uid="{00000000-0005-0000-0000-000088390000}"/>
    <cellStyle name="Normal 107 2" xfId="18832" xr:uid="{00000000-0005-0000-0000-000089390000}"/>
    <cellStyle name="Normal 107 2 2" xfId="28257" xr:uid="{00000000-0005-0000-0000-00008A390000}"/>
    <cellStyle name="Normal 107 2 3" xfId="28258" xr:uid="{00000000-0005-0000-0000-00008B390000}"/>
    <cellStyle name="Normal 107 2 4" xfId="28256" xr:uid="{00000000-0005-0000-0000-00008C390000}"/>
    <cellStyle name="Normal 107 3" xfId="28259" xr:uid="{00000000-0005-0000-0000-00008D390000}"/>
    <cellStyle name="Normal 107 3 2" xfId="28260" xr:uid="{00000000-0005-0000-0000-00008E390000}"/>
    <cellStyle name="Normal 107 3 3" xfId="28261" xr:uid="{00000000-0005-0000-0000-00008F390000}"/>
    <cellStyle name="Normal 107 4" xfId="28262" xr:uid="{00000000-0005-0000-0000-000090390000}"/>
    <cellStyle name="Normal 107 5" xfId="28263" xr:uid="{00000000-0005-0000-0000-000091390000}"/>
    <cellStyle name="Normal 107 6" xfId="28264" xr:uid="{00000000-0005-0000-0000-000092390000}"/>
    <cellStyle name="Normal 107_Income Statement " xfId="28265" xr:uid="{00000000-0005-0000-0000-000093390000}"/>
    <cellStyle name="Normal 108" xfId="17904" xr:uid="{00000000-0005-0000-0000-000094390000}"/>
    <cellStyle name="Normal 108 2" xfId="18833" xr:uid="{00000000-0005-0000-0000-000095390000}"/>
    <cellStyle name="Normal 108 2 2" xfId="28267" xr:uid="{00000000-0005-0000-0000-000096390000}"/>
    <cellStyle name="Normal 108 2 3" xfId="28268" xr:uid="{00000000-0005-0000-0000-000097390000}"/>
    <cellStyle name="Normal 108 2 4" xfId="28266" xr:uid="{00000000-0005-0000-0000-000098390000}"/>
    <cellStyle name="Normal 108 3" xfId="28269" xr:uid="{00000000-0005-0000-0000-000099390000}"/>
    <cellStyle name="Normal 108 3 2" xfId="28270" xr:uid="{00000000-0005-0000-0000-00009A390000}"/>
    <cellStyle name="Normal 108 3 3" xfId="28271" xr:uid="{00000000-0005-0000-0000-00009B390000}"/>
    <cellStyle name="Normal 108 4" xfId="28272" xr:uid="{00000000-0005-0000-0000-00009C390000}"/>
    <cellStyle name="Normal 108 5" xfId="28273" xr:uid="{00000000-0005-0000-0000-00009D390000}"/>
    <cellStyle name="Normal 108 6" xfId="28274" xr:uid="{00000000-0005-0000-0000-00009E390000}"/>
    <cellStyle name="Normal 108_Income Statement " xfId="28275" xr:uid="{00000000-0005-0000-0000-00009F390000}"/>
    <cellStyle name="Normal 109" xfId="17906" xr:uid="{00000000-0005-0000-0000-0000A0390000}"/>
    <cellStyle name="Normal 109 2" xfId="28277" xr:uid="{00000000-0005-0000-0000-0000A1390000}"/>
    <cellStyle name="Normal 109 3" xfId="28278" xr:uid="{00000000-0005-0000-0000-0000A2390000}"/>
    <cellStyle name="Normal 109 4" xfId="28276" xr:uid="{00000000-0005-0000-0000-0000A3390000}"/>
    <cellStyle name="Normal 11" xfId="4192" xr:uid="{00000000-0005-0000-0000-0000A4390000}"/>
    <cellStyle name="Normal 11 10" xfId="28280" xr:uid="{00000000-0005-0000-0000-0000A5390000}"/>
    <cellStyle name="Normal 11 11" xfId="28279" xr:uid="{00000000-0005-0000-0000-0000A6390000}"/>
    <cellStyle name="Normal 11 12" xfId="40501" xr:uid="{00000000-0005-0000-0000-0000A7390000}"/>
    <cellStyle name="Normal 11 2" xfId="4193" xr:uid="{00000000-0005-0000-0000-0000A8390000}"/>
    <cellStyle name="Normal 11 2 2" xfId="4194" xr:uid="{00000000-0005-0000-0000-0000A9390000}"/>
    <cellStyle name="Normal 11 2 2 2" xfId="28283" xr:uid="{00000000-0005-0000-0000-0000AA390000}"/>
    <cellStyle name="Normal 11 2 2 3" xfId="28284" xr:uid="{00000000-0005-0000-0000-0000AB390000}"/>
    <cellStyle name="Normal 11 2 2 4" xfId="28282" xr:uid="{00000000-0005-0000-0000-0000AC390000}"/>
    <cellStyle name="Normal 11 2 2 5" xfId="39599" xr:uid="{00000000-0005-0000-0000-0000AD390000}"/>
    <cellStyle name="Normal 11 2 3" xfId="18834" xr:uid="{00000000-0005-0000-0000-0000AE390000}"/>
    <cellStyle name="Normal 11 2 3 2" xfId="28285" xr:uid="{00000000-0005-0000-0000-0000AF390000}"/>
    <cellStyle name="Normal 11 2 3 3" xfId="39600" xr:uid="{00000000-0005-0000-0000-0000B0390000}"/>
    <cellStyle name="Normal 11 2 4" xfId="28286" xr:uid="{00000000-0005-0000-0000-0000B1390000}"/>
    <cellStyle name="Normal 11 2 4 2" xfId="39601" xr:uid="{00000000-0005-0000-0000-0000B2390000}"/>
    <cellStyle name="Normal 11 2 5" xfId="28287" xr:uid="{00000000-0005-0000-0000-0000B3390000}"/>
    <cellStyle name="Normal 11 2 6" xfId="28288" xr:uid="{00000000-0005-0000-0000-0000B4390000}"/>
    <cellStyle name="Normal 11 2 7" xfId="4195" xr:uid="{00000000-0005-0000-0000-0000B5390000}"/>
    <cellStyle name="Normal 11 2 7 2" xfId="28289" xr:uid="{00000000-0005-0000-0000-0000B6390000}"/>
    <cellStyle name="Normal 11 2 8" xfId="28290" xr:uid="{00000000-0005-0000-0000-0000B7390000}"/>
    <cellStyle name="Normal 11 2 9" xfId="28281" xr:uid="{00000000-0005-0000-0000-0000B8390000}"/>
    <cellStyle name="Normal 11 2_Income Statement " xfId="28291" xr:uid="{00000000-0005-0000-0000-0000B9390000}"/>
    <cellStyle name="Normal 11 3" xfId="4196" xr:uid="{00000000-0005-0000-0000-0000BA390000}"/>
    <cellStyle name="Normal 11 3 2" xfId="28293" xr:uid="{00000000-0005-0000-0000-0000BB390000}"/>
    <cellStyle name="Normal 11 3 2 2" xfId="39602" xr:uid="{00000000-0005-0000-0000-0000BC390000}"/>
    <cellStyle name="Normal 11 3 3" xfId="28294" xr:uid="{00000000-0005-0000-0000-0000BD390000}"/>
    <cellStyle name="Normal 11 3 3 2" xfId="39603" xr:uid="{00000000-0005-0000-0000-0000BE390000}"/>
    <cellStyle name="Normal 11 3 4" xfId="28292" xr:uid="{00000000-0005-0000-0000-0000BF390000}"/>
    <cellStyle name="Normal 11 3 4 2" xfId="39604" xr:uid="{00000000-0005-0000-0000-0000C0390000}"/>
    <cellStyle name="Normal 11 4" xfId="4197" xr:uid="{00000000-0005-0000-0000-0000C1390000}"/>
    <cellStyle name="Normal 11 4 2" xfId="28295" xr:uid="{00000000-0005-0000-0000-0000C2390000}"/>
    <cellStyle name="Normal 11 4 3" xfId="39605" xr:uid="{00000000-0005-0000-0000-0000C3390000}"/>
    <cellStyle name="Normal 11 5" xfId="28296" xr:uid="{00000000-0005-0000-0000-0000C4390000}"/>
    <cellStyle name="Normal 11 5 2" xfId="39606" xr:uid="{00000000-0005-0000-0000-0000C5390000}"/>
    <cellStyle name="Normal 11 6" xfId="28297" xr:uid="{00000000-0005-0000-0000-0000C6390000}"/>
    <cellStyle name="Normal 11 6 2" xfId="39607" xr:uid="{00000000-0005-0000-0000-0000C7390000}"/>
    <cellStyle name="Normal 11 7" xfId="28298" xr:uid="{00000000-0005-0000-0000-0000C8390000}"/>
    <cellStyle name="Normal 11 8" xfId="28299" xr:uid="{00000000-0005-0000-0000-0000C9390000}"/>
    <cellStyle name="Normal 11 9" xfId="28300" xr:uid="{00000000-0005-0000-0000-0000CA390000}"/>
    <cellStyle name="Normal 11_60 Keyspan Corp TBBS 6-9" xfId="18835" xr:uid="{00000000-0005-0000-0000-0000CB390000}"/>
    <cellStyle name="Normal 110" xfId="19571" xr:uid="{00000000-0005-0000-0000-0000CC390000}"/>
    <cellStyle name="Normal 110 2" xfId="28302" xr:uid="{00000000-0005-0000-0000-0000CD390000}"/>
    <cellStyle name="Normal 110 3" xfId="28303" xr:uid="{00000000-0005-0000-0000-0000CE390000}"/>
    <cellStyle name="Normal 110 4" xfId="28301" xr:uid="{00000000-0005-0000-0000-0000CF390000}"/>
    <cellStyle name="Normal 111" xfId="19593" xr:uid="{00000000-0005-0000-0000-0000D0390000}"/>
    <cellStyle name="Normal 111 2" xfId="28304" xr:uid="{00000000-0005-0000-0000-0000D1390000}"/>
    <cellStyle name="Normal 111 3" xfId="28305" xr:uid="{00000000-0005-0000-0000-0000D2390000}"/>
    <cellStyle name="Normal 112" xfId="28306" xr:uid="{00000000-0005-0000-0000-0000D3390000}"/>
    <cellStyle name="Normal 112 2" xfId="28307" xr:uid="{00000000-0005-0000-0000-0000D4390000}"/>
    <cellStyle name="Normal 112 3" xfId="28308" xr:uid="{00000000-0005-0000-0000-0000D5390000}"/>
    <cellStyle name="Normal 113" xfId="28309" xr:uid="{00000000-0005-0000-0000-0000D6390000}"/>
    <cellStyle name="Normal 113 2" xfId="28310" xr:uid="{00000000-0005-0000-0000-0000D7390000}"/>
    <cellStyle name="Normal 113 3" xfId="28311" xr:uid="{00000000-0005-0000-0000-0000D8390000}"/>
    <cellStyle name="Normal 114" xfId="28312" xr:uid="{00000000-0005-0000-0000-0000D9390000}"/>
    <cellStyle name="Normal 114 2" xfId="28313" xr:uid="{00000000-0005-0000-0000-0000DA390000}"/>
    <cellStyle name="Normal 114 3" xfId="28314" xr:uid="{00000000-0005-0000-0000-0000DB390000}"/>
    <cellStyle name="Normal 115" xfId="28315" xr:uid="{00000000-0005-0000-0000-0000DC390000}"/>
    <cellStyle name="Normal 115 2" xfId="28316" xr:uid="{00000000-0005-0000-0000-0000DD390000}"/>
    <cellStyle name="Normal 115 3" xfId="28317" xr:uid="{00000000-0005-0000-0000-0000DE390000}"/>
    <cellStyle name="Normal 116" xfId="28318" xr:uid="{00000000-0005-0000-0000-0000DF390000}"/>
    <cellStyle name="Normal 116 2" xfId="28319" xr:uid="{00000000-0005-0000-0000-0000E0390000}"/>
    <cellStyle name="Normal 116 3" xfId="28320" xr:uid="{00000000-0005-0000-0000-0000E1390000}"/>
    <cellStyle name="Normal 117" xfId="28321" xr:uid="{00000000-0005-0000-0000-0000E2390000}"/>
    <cellStyle name="Normal 117 2" xfId="28322" xr:uid="{00000000-0005-0000-0000-0000E3390000}"/>
    <cellStyle name="Normal 117 3" xfId="28323" xr:uid="{00000000-0005-0000-0000-0000E4390000}"/>
    <cellStyle name="Normal 118" xfId="4198" xr:uid="{00000000-0005-0000-0000-0000E5390000}"/>
    <cellStyle name="Normal 118 2" xfId="28325" xr:uid="{00000000-0005-0000-0000-0000E6390000}"/>
    <cellStyle name="Normal 118 3" xfId="28326" xr:uid="{00000000-0005-0000-0000-0000E7390000}"/>
    <cellStyle name="Normal 118 4" xfId="28324" xr:uid="{00000000-0005-0000-0000-0000E8390000}"/>
    <cellStyle name="Normal 119" xfId="4199" xr:uid="{00000000-0005-0000-0000-0000E9390000}"/>
    <cellStyle name="Normal 119 2" xfId="28328" xr:uid="{00000000-0005-0000-0000-0000EA390000}"/>
    <cellStyle name="Normal 119 3" xfId="28329" xr:uid="{00000000-0005-0000-0000-0000EB390000}"/>
    <cellStyle name="Normal 119 4" xfId="28327" xr:uid="{00000000-0005-0000-0000-0000EC390000}"/>
    <cellStyle name="Normal 12" xfId="4200" xr:uid="{00000000-0005-0000-0000-0000ED390000}"/>
    <cellStyle name="Normal 12 10" xfId="4201" xr:uid="{00000000-0005-0000-0000-0000EE390000}"/>
    <cellStyle name="Normal 12 11" xfId="28330" xr:uid="{00000000-0005-0000-0000-0000EF390000}"/>
    <cellStyle name="Normal 12 2" xfId="4202" xr:uid="{00000000-0005-0000-0000-0000F0390000}"/>
    <cellStyle name="Normal 12 2 2" xfId="4203" xr:uid="{00000000-0005-0000-0000-0000F1390000}"/>
    <cellStyle name="Normal 12 2 2 10" xfId="39608" xr:uid="{00000000-0005-0000-0000-0000F2390000}"/>
    <cellStyle name="Normal 12 2 2 2" xfId="4204" xr:uid="{00000000-0005-0000-0000-0000F3390000}"/>
    <cellStyle name="Normal 12 2 2 2 2" xfId="4205" xr:uid="{00000000-0005-0000-0000-0000F4390000}"/>
    <cellStyle name="Normal 12 2 2 2 2 2" xfId="4206" xr:uid="{00000000-0005-0000-0000-0000F5390000}"/>
    <cellStyle name="Normal 12 2 2 2 2 2 2" xfId="4207" xr:uid="{00000000-0005-0000-0000-0000F6390000}"/>
    <cellStyle name="Normal 12 2 2 2 2 2 3" xfId="4208" xr:uid="{00000000-0005-0000-0000-0000F7390000}"/>
    <cellStyle name="Normal 12 2 2 2 2 3" xfId="4209" xr:uid="{00000000-0005-0000-0000-0000F8390000}"/>
    <cellStyle name="Normal 12 2 2 2 2 4" xfId="4210" xr:uid="{00000000-0005-0000-0000-0000F9390000}"/>
    <cellStyle name="Normal 12 2 2 2 3" xfId="4211" xr:uid="{00000000-0005-0000-0000-0000FA390000}"/>
    <cellStyle name="Normal 12 2 2 2 3 2" xfId="4212" xr:uid="{00000000-0005-0000-0000-0000FB390000}"/>
    <cellStyle name="Normal 12 2 2 2 3 3" xfId="4213" xr:uid="{00000000-0005-0000-0000-0000FC390000}"/>
    <cellStyle name="Normal 12 2 2 2 4" xfId="4214" xr:uid="{00000000-0005-0000-0000-0000FD390000}"/>
    <cellStyle name="Normal 12 2 2 2 4 2" xfId="4215" xr:uid="{00000000-0005-0000-0000-0000FE390000}"/>
    <cellStyle name="Normal 12 2 2 2 5" xfId="4216" xr:uid="{00000000-0005-0000-0000-0000FF390000}"/>
    <cellStyle name="Normal 12 2 2 2 6" xfId="4217" xr:uid="{00000000-0005-0000-0000-0000003A0000}"/>
    <cellStyle name="Normal 12 2 2 2 7" xfId="28333" xr:uid="{00000000-0005-0000-0000-0000013A0000}"/>
    <cellStyle name="Normal 12 2 2 3" xfId="4218" xr:uid="{00000000-0005-0000-0000-0000023A0000}"/>
    <cellStyle name="Normal 12 2 2 3 2" xfId="4219" xr:uid="{00000000-0005-0000-0000-0000033A0000}"/>
    <cellStyle name="Normal 12 2 2 3 2 2" xfId="4220" xr:uid="{00000000-0005-0000-0000-0000043A0000}"/>
    <cellStyle name="Normal 12 2 2 3 2 2 2" xfId="4221" xr:uid="{00000000-0005-0000-0000-0000053A0000}"/>
    <cellStyle name="Normal 12 2 2 3 2 2 3" xfId="4222" xr:uid="{00000000-0005-0000-0000-0000063A0000}"/>
    <cellStyle name="Normal 12 2 2 3 2 3" xfId="4223" xr:uid="{00000000-0005-0000-0000-0000073A0000}"/>
    <cellStyle name="Normal 12 2 2 3 2 4" xfId="4224" xr:uid="{00000000-0005-0000-0000-0000083A0000}"/>
    <cellStyle name="Normal 12 2 2 3 3" xfId="4225" xr:uid="{00000000-0005-0000-0000-0000093A0000}"/>
    <cellStyle name="Normal 12 2 2 3 3 2" xfId="4226" xr:uid="{00000000-0005-0000-0000-00000A3A0000}"/>
    <cellStyle name="Normal 12 2 2 3 3 3" xfId="4227" xr:uid="{00000000-0005-0000-0000-00000B3A0000}"/>
    <cellStyle name="Normal 12 2 2 3 4" xfId="4228" xr:uid="{00000000-0005-0000-0000-00000C3A0000}"/>
    <cellStyle name="Normal 12 2 2 3 4 2" xfId="4229" xr:uid="{00000000-0005-0000-0000-00000D3A0000}"/>
    <cellStyle name="Normal 12 2 2 3 5" xfId="4230" xr:uid="{00000000-0005-0000-0000-00000E3A0000}"/>
    <cellStyle name="Normal 12 2 2 3 6" xfId="4231" xr:uid="{00000000-0005-0000-0000-00000F3A0000}"/>
    <cellStyle name="Normal 12 2 2 3 7" xfId="28334" xr:uid="{00000000-0005-0000-0000-0000103A0000}"/>
    <cellStyle name="Normal 12 2 2 4" xfId="4232" xr:uid="{00000000-0005-0000-0000-0000113A0000}"/>
    <cellStyle name="Normal 12 2 2 4 2" xfId="4233" xr:uid="{00000000-0005-0000-0000-0000123A0000}"/>
    <cellStyle name="Normal 12 2 2 4 2 2" xfId="4234" xr:uid="{00000000-0005-0000-0000-0000133A0000}"/>
    <cellStyle name="Normal 12 2 2 4 2 3" xfId="4235" xr:uid="{00000000-0005-0000-0000-0000143A0000}"/>
    <cellStyle name="Normal 12 2 2 4 3" xfId="4236" xr:uid="{00000000-0005-0000-0000-0000153A0000}"/>
    <cellStyle name="Normal 12 2 2 4 4" xfId="4237" xr:uid="{00000000-0005-0000-0000-0000163A0000}"/>
    <cellStyle name="Normal 12 2 2 5" xfId="4238" xr:uid="{00000000-0005-0000-0000-0000173A0000}"/>
    <cellStyle name="Normal 12 2 2 5 2" xfId="4239" xr:uid="{00000000-0005-0000-0000-0000183A0000}"/>
    <cellStyle name="Normal 12 2 2 5 3" xfId="4240" xr:uid="{00000000-0005-0000-0000-0000193A0000}"/>
    <cellStyle name="Normal 12 2 2 6" xfId="4241" xr:uid="{00000000-0005-0000-0000-00001A3A0000}"/>
    <cellStyle name="Normal 12 2 2 6 2" xfId="4242" xr:uid="{00000000-0005-0000-0000-00001B3A0000}"/>
    <cellStyle name="Normal 12 2 2 7" xfId="4243" xr:uid="{00000000-0005-0000-0000-00001C3A0000}"/>
    <cellStyle name="Normal 12 2 2 8" xfId="4244" xr:uid="{00000000-0005-0000-0000-00001D3A0000}"/>
    <cellStyle name="Normal 12 2 2 9" xfId="28332" xr:uid="{00000000-0005-0000-0000-00001E3A0000}"/>
    <cellStyle name="Normal 12 2 3" xfId="4245" xr:uid="{00000000-0005-0000-0000-00001F3A0000}"/>
    <cellStyle name="Normal 12 2 3 10" xfId="39609" xr:uid="{00000000-0005-0000-0000-0000203A0000}"/>
    <cellStyle name="Normal 12 2 3 2" xfId="4246" xr:uid="{00000000-0005-0000-0000-0000213A0000}"/>
    <cellStyle name="Normal 12 2 3 2 2" xfId="4247" xr:uid="{00000000-0005-0000-0000-0000223A0000}"/>
    <cellStyle name="Normal 12 2 3 2 2 2" xfId="4248" xr:uid="{00000000-0005-0000-0000-0000233A0000}"/>
    <cellStyle name="Normal 12 2 3 2 2 2 2" xfId="4249" xr:uid="{00000000-0005-0000-0000-0000243A0000}"/>
    <cellStyle name="Normal 12 2 3 2 2 2 3" xfId="4250" xr:uid="{00000000-0005-0000-0000-0000253A0000}"/>
    <cellStyle name="Normal 12 2 3 2 2 3" xfId="4251" xr:uid="{00000000-0005-0000-0000-0000263A0000}"/>
    <cellStyle name="Normal 12 2 3 2 2 4" xfId="4252" xr:uid="{00000000-0005-0000-0000-0000273A0000}"/>
    <cellStyle name="Normal 12 2 3 2 3" xfId="4253" xr:uid="{00000000-0005-0000-0000-0000283A0000}"/>
    <cellStyle name="Normal 12 2 3 2 3 2" xfId="4254" xr:uid="{00000000-0005-0000-0000-0000293A0000}"/>
    <cellStyle name="Normal 12 2 3 2 3 3" xfId="4255" xr:uid="{00000000-0005-0000-0000-00002A3A0000}"/>
    <cellStyle name="Normal 12 2 3 2 4" xfId="4256" xr:uid="{00000000-0005-0000-0000-00002B3A0000}"/>
    <cellStyle name="Normal 12 2 3 2 4 2" xfId="4257" xr:uid="{00000000-0005-0000-0000-00002C3A0000}"/>
    <cellStyle name="Normal 12 2 3 2 5" xfId="4258" xr:uid="{00000000-0005-0000-0000-00002D3A0000}"/>
    <cellStyle name="Normal 12 2 3 2 6" xfId="4259" xr:uid="{00000000-0005-0000-0000-00002E3A0000}"/>
    <cellStyle name="Normal 12 2 3 3" xfId="4260" xr:uid="{00000000-0005-0000-0000-00002F3A0000}"/>
    <cellStyle name="Normal 12 2 3 3 2" xfId="4261" xr:uid="{00000000-0005-0000-0000-0000303A0000}"/>
    <cellStyle name="Normal 12 2 3 3 2 2" xfId="4262" xr:uid="{00000000-0005-0000-0000-0000313A0000}"/>
    <cellStyle name="Normal 12 2 3 3 2 2 2" xfId="4263" xr:uid="{00000000-0005-0000-0000-0000323A0000}"/>
    <cellStyle name="Normal 12 2 3 3 2 2 3" xfId="4264" xr:uid="{00000000-0005-0000-0000-0000333A0000}"/>
    <cellStyle name="Normal 12 2 3 3 2 3" xfId="4265" xr:uid="{00000000-0005-0000-0000-0000343A0000}"/>
    <cellStyle name="Normal 12 2 3 3 2 4" xfId="4266" xr:uid="{00000000-0005-0000-0000-0000353A0000}"/>
    <cellStyle name="Normal 12 2 3 3 3" xfId="4267" xr:uid="{00000000-0005-0000-0000-0000363A0000}"/>
    <cellStyle name="Normal 12 2 3 3 3 2" xfId="4268" xr:uid="{00000000-0005-0000-0000-0000373A0000}"/>
    <cellStyle name="Normal 12 2 3 3 3 3" xfId="4269" xr:uid="{00000000-0005-0000-0000-0000383A0000}"/>
    <cellStyle name="Normal 12 2 3 3 4" xfId="4270" xr:uid="{00000000-0005-0000-0000-0000393A0000}"/>
    <cellStyle name="Normal 12 2 3 3 4 2" xfId="4271" xr:uid="{00000000-0005-0000-0000-00003A3A0000}"/>
    <cellStyle name="Normal 12 2 3 3 5" xfId="4272" xr:uid="{00000000-0005-0000-0000-00003B3A0000}"/>
    <cellStyle name="Normal 12 2 3 3 6" xfId="4273" xr:uid="{00000000-0005-0000-0000-00003C3A0000}"/>
    <cellStyle name="Normal 12 2 3 4" xfId="4274" xr:uid="{00000000-0005-0000-0000-00003D3A0000}"/>
    <cellStyle name="Normal 12 2 3 4 2" xfId="4275" xr:uid="{00000000-0005-0000-0000-00003E3A0000}"/>
    <cellStyle name="Normal 12 2 3 4 2 2" xfId="4276" xr:uid="{00000000-0005-0000-0000-00003F3A0000}"/>
    <cellStyle name="Normal 12 2 3 4 2 3" xfId="4277" xr:uid="{00000000-0005-0000-0000-0000403A0000}"/>
    <cellStyle name="Normal 12 2 3 4 3" xfId="4278" xr:uid="{00000000-0005-0000-0000-0000413A0000}"/>
    <cellStyle name="Normal 12 2 3 4 4" xfId="4279" xr:uid="{00000000-0005-0000-0000-0000423A0000}"/>
    <cellStyle name="Normal 12 2 3 5" xfId="4280" xr:uid="{00000000-0005-0000-0000-0000433A0000}"/>
    <cellStyle name="Normal 12 2 3 5 2" xfId="4281" xr:uid="{00000000-0005-0000-0000-0000443A0000}"/>
    <cellStyle name="Normal 12 2 3 5 3" xfId="4282" xr:uid="{00000000-0005-0000-0000-0000453A0000}"/>
    <cellStyle name="Normal 12 2 3 6" xfId="4283" xr:uid="{00000000-0005-0000-0000-0000463A0000}"/>
    <cellStyle name="Normal 12 2 3 6 2" xfId="4284" xr:uid="{00000000-0005-0000-0000-0000473A0000}"/>
    <cellStyle name="Normal 12 2 3 7" xfId="4285" xr:uid="{00000000-0005-0000-0000-0000483A0000}"/>
    <cellStyle name="Normal 12 2 3 8" xfId="4286" xr:uid="{00000000-0005-0000-0000-0000493A0000}"/>
    <cellStyle name="Normal 12 2 3 9" xfId="28335" xr:uid="{00000000-0005-0000-0000-00004A3A0000}"/>
    <cellStyle name="Normal 12 2 4" xfId="18836" xr:uid="{00000000-0005-0000-0000-00004B3A0000}"/>
    <cellStyle name="Normal 12 2 4 2" xfId="28336" xr:uid="{00000000-0005-0000-0000-00004C3A0000}"/>
    <cellStyle name="Normal 12 2 5" xfId="28337" xr:uid="{00000000-0005-0000-0000-00004D3A0000}"/>
    <cellStyle name="Normal 12 2 6" xfId="28338" xr:uid="{00000000-0005-0000-0000-00004E3A0000}"/>
    <cellStyle name="Normal 12 2 7" xfId="28339" xr:uid="{00000000-0005-0000-0000-00004F3A0000}"/>
    <cellStyle name="Normal 12 2 8" xfId="28331" xr:uid="{00000000-0005-0000-0000-0000503A0000}"/>
    <cellStyle name="Normal 12 2_Income Statement " xfId="28340" xr:uid="{00000000-0005-0000-0000-0000513A0000}"/>
    <cellStyle name="Normal 12 3" xfId="4287" xr:uid="{00000000-0005-0000-0000-0000523A0000}"/>
    <cellStyle name="Normal 12 3 10" xfId="4288" xr:uid="{00000000-0005-0000-0000-0000533A0000}"/>
    <cellStyle name="Normal 12 3 11" xfId="28341" xr:uid="{00000000-0005-0000-0000-0000543A0000}"/>
    <cellStyle name="Normal 12 3 12" xfId="39610" xr:uid="{00000000-0005-0000-0000-0000553A0000}"/>
    <cellStyle name="Normal 12 3 2" xfId="4289" xr:uid="{00000000-0005-0000-0000-0000563A0000}"/>
    <cellStyle name="Normal 12 3 2 2" xfId="4290" xr:uid="{00000000-0005-0000-0000-0000573A0000}"/>
    <cellStyle name="Normal 12 3 2 2 2" xfId="4291" xr:uid="{00000000-0005-0000-0000-0000583A0000}"/>
    <cellStyle name="Normal 12 3 2 2 2 2" xfId="4292" xr:uid="{00000000-0005-0000-0000-0000593A0000}"/>
    <cellStyle name="Normal 12 3 2 2 2 2 2" xfId="4293" xr:uid="{00000000-0005-0000-0000-00005A3A0000}"/>
    <cellStyle name="Normal 12 3 2 2 2 2 3" xfId="4294" xr:uid="{00000000-0005-0000-0000-00005B3A0000}"/>
    <cellStyle name="Normal 12 3 2 2 2 3" xfId="4295" xr:uid="{00000000-0005-0000-0000-00005C3A0000}"/>
    <cellStyle name="Normal 12 3 2 2 2 4" xfId="4296" xr:uid="{00000000-0005-0000-0000-00005D3A0000}"/>
    <cellStyle name="Normal 12 3 2 2 3" xfId="4297" xr:uid="{00000000-0005-0000-0000-00005E3A0000}"/>
    <cellStyle name="Normal 12 3 2 2 3 2" xfId="4298" xr:uid="{00000000-0005-0000-0000-00005F3A0000}"/>
    <cellStyle name="Normal 12 3 2 2 3 3" xfId="4299" xr:uid="{00000000-0005-0000-0000-0000603A0000}"/>
    <cellStyle name="Normal 12 3 2 2 4" xfId="4300" xr:uid="{00000000-0005-0000-0000-0000613A0000}"/>
    <cellStyle name="Normal 12 3 2 2 4 2" xfId="4301" xr:uid="{00000000-0005-0000-0000-0000623A0000}"/>
    <cellStyle name="Normal 12 3 2 2 5" xfId="4302" xr:uid="{00000000-0005-0000-0000-0000633A0000}"/>
    <cellStyle name="Normal 12 3 2 2 6" xfId="4303" xr:uid="{00000000-0005-0000-0000-0000643A0000}"/>
    <cellStyle name="Normal 12 3 2 3" xfId="4304" xr:uid="{00000000-0005-0000-0000-0000653A0000}"/>
    <cellStyle name="Normal 12 3 2 3 2" xfId="4305" xr:uid="{00000000-0005-0000-0000-0000663A0000}"/>
    <cellStyle name="Normal 12 3 2 3 2 2" xfId="4306" xr:uid="{00000000-0005-0000-0000-0000673A0000}"/>
    <cellStyle name="Normal 12 3 2 3 2 2 2" xfId="4307" xr:uid="{00000000-0005-0000-0000-0000683A0000}"/>
    <cellStyle name="Normal 12 3 2 3 2 2 3" xfId="4308" xr:uid="{00000000-0005-0000-0000-0000693A0000}"/>
    <cellStyle name="Normal 12 3 2 3 2 3" xfId="4309" xr:uid="{00000000-0005-0000-0000-00006A3A0000}"/>
    <cellStyle name="Normal 12 3 2 3 2 4" xfId="4310" xr:uid="{00000000-0005-0000-0000-00006B3A0000}"/>
    <cellStyle name="Normal 12 3 2 3 3" xfId="4311" xr:uid="{00000000-0005-0000-0000-00006C3A0000}"/>
    <cellStyle name="Normal 12 3 2 3 3 2" xfId="4312" xr:uid="{00000000-0005-0000-0000-00006D3A0000}"/>
    <cellStyle name="Normal 12 3 2 3 3 3" xfId="4313" xr:uid="{00000000-0005-0000-0000-00006E3A0000}"/>
    <cellStyle name="Normal 12 3 2 3 4" xfId="4314" xr:uid="{00000000-0005-0000-0000-00006F3A0000}"/>
    <cellStyle name="Normal 12 3 2 3 4 2" xfId="4315" xr:uid="{00000000-0005-0000-0000-0000703A0000}"/>
    <cellStyle name="Normal 12 3 2 3 5" xfId="4316" xr:uid="{00000000-0005-0000-0000-0000713A0000}"/>
    <cellStyle name="Normal 12 3 2 3 6" xfId="4317" xr:uid="{00000000-0005-0000-0000-0000723A0000}"/>
    <cellStyle name="Normal 12 3 2 4" xfId="4318" xr:uid="{00000000-0005-0000-0000-0000733A0000}"/>
    <cellStyle name="Normal 12 3 2 4 2" xfId="4319" xr:uid="{00000000-0005-0000-0000-0000743A0000}"/>
    <cellStyle name="Normal 12 3 2 4 2 2" xfId="4320" xr:uid="{00000000-0005-0000-0000-0000753A0000}"/>
    <cellStyle name="Normal 12 3 2 4 2 3" xfId="4321" xr:uid="{00000000-0005-0000-0000-0000763A0000}"/>
    <cellStyle name="Normal 12 3 2 4 3" xfId="4322" xr:uid="{00000000-0005-0000-0000-0000773A0000}"/>
    <cellStyle name="Normal 12 3 2 4 4" xfId="4323" xr:uid="{00000000-0005-0000-0000-0000783A0000}"/>
    <cellStyle name="Normal 12 3 2 5" xfId="4324" xr:uid="{00000000-0005-0000-0000-0000793A0000}"/>
    <cellStyle name="Normal 12 3 2 5 2" xfId="4325" xr:uid="{00000000-0005-0000-0000-00007A3A0000}"/>
    <cellStyle name="Normal 12 3 2 5 3" xfId="4326" xr:uid="{00000000-0005-0000-0000-00007B3A0000}"/>
    <cellStyle name="Normal 12 3 2 6" xfId="4327" xr:uid="{00000000-0005-0000-0000-00007C3A0000}"/>
    <cellStyle name="Normal 12 3 2 6 2" xfId="4328" xr:uid="{00000000-0005-0000-0000-00007D3A0000}"/>
    <cellStyle name="Normal 12 3 2 7" xfId="4329" xr:uid="{00000000-0005-0000-0000-00007E3A0000}"/>
    <cellStyle name="Normal 12 3 2 8" xfId="4330" xr:uid="{00000000-0005-0000-0000-00007F3A0000}"/>
    <cellStyle name="Normal 12 3 2 9" xfId="28342" xr:uid="{00000000-0005-0000-0000-0000803A0000}"/>
    <cellStyle name="Normal 12 3 3" xfId="4331" xr:uid="{00000000-0005-0000-0000-0000813A0000}"/>
    <cellStyle name="Normal 12 3 3 2" xfId="4332" xr:uid="{00000000-0005-0000-0000-0000823A0000}"/>
    <cellStyle name="Normal 12 3 3 2 2" xfId="4333" xr:uid="{00000000-0005-0000-0000-0000833A0000}"/>
    <cellStyle name="Normal 12 3 3 2 2 2" xfId="4334" xr:uid="{00000000-0005-0000-0000-0000843A0000}"/>
    <cellStyle name="Normal 12 3 3 2 2 2 2" xfId="4335" xr:uid="{00000000-0005-0000-0000-0000853A0000}"/>
    <cellStyle name="Normal 12 3 3 2 2 2 3" xfId="4336" xr:uid="{00000000-0005-0000-0000-0000863A0000}"/>
    <cellStyle name="Normal 12 3 3 2 2 3" xfId="4337" xr:uid="{00000000-0005-0000-0000-0000873A0000}"/>
    <cellStyle name="Normal 12 3 3 2 2 4" xfId="4338" xr:uid="{00000000-0005-0000-0000-0000883A0000}"/>
    <cellStyle name="Normal 12 3 3 2 3" xfId="4339" xr:uid="{00000000-0005-0000-0000-0000893A0000}"/>
    <cellStyle name="Normal 12 3 3 2 3 2" xfId="4340" xr:uid="{00000000-0005-0000-0000-00008A3A0000}"/>
    <cellStyle name="Normal 12 3 3 2 3 3" xfId="4341" xr:uid="{00000000-0005-0000-0000-00008B3A0000}"/>
    <cellStyle name="Normal 12 3 3 2 4" xfId="4342" xr:uid="{00000000-0005-0000-0000-00008C3A0000}"/>
    <cellStyle name="Normal 12 3 3 2 4 2" xfId="4343" xr:uid="{00000000-0005-0000-0000-00008D3A0000}"/>
    <cellStyle name="Normal 12 3 3 2 5" xfId="4344" xr:uid="{00000000-0005-0000-0000-00008E3A0000}"/>
    <cellStyle name="Normal 12 3 3 2 6" xfId="4345" xr:uid="{00000000-0005-0000-0000-00008F3A0000}"/>
    <cellStyle name="Normal 12 3 3 3" xfId="4346" xr:uid="{00000000-0005-0000-0000-0000903A0000}"/>
    <cellStyle name="Normal 12 3 3 3 2" xfId="4347" xr:uid="{00000000-0005-0000-0000-0000913A0000}"/>
    <cellStyle name="Normal 12 3 3 3 2 2" xfId="4348" xr:uid="{00000000-0005-0000-0000-0000923A0000}"/>
    <cellStyle name="Normal 12 3 3 3 2 2 2" xfId="4349" xr:uid="{00000000-0005-0000-0000-0000933A0000}"/>
    <cellStyle name="Normal 12 3 3 3 2 2 3" xfId="4350" xr:uid="{00000000-0005-0000-0000-0000943A0000}"/>
    <cellStyle name="Normal 12 3 3 3 2 3" xfId="4351" xr:uid="{00000000-0005-0000-0000-0000953A0000}"/>
    <cellStyle name="Normal 12 3 3 3 2 4" xfId="4352" xr:uid="{00000000-0005-0000-0000-0000963A0000}"/>
    <cellStyle name="Normal 12 3 3 3 3" xfId="4353" xr:uid="{00000000-0005-0000-0000-0000973A0000}"/>
    <cellStyle name="Normal 12 3 3 3 3 2" xfId="4354" xr:uid="{00000000-0005-0000-0000-0000983A0000}"/>
    <cellStyle name="Normal 12 3 3 3 3 3" xfId="4355" xr:uid="{00000000-0005-0000-0000-0000993A0000}"/>
    <cellStyle name="Normal 12 3 3 3 4" xfId="4356" xr:uid="{00000000-0005-0000-0000-00009A3A0000}"/>
    <cellStyle name="Normal 12 3 3 3 4 2" xfId="4357" xr:uid="{00000000-0005-0000-0000-00009B3A0000}"/>
    <cellStyle name="Normal 12 3 3 3 5" xfId="4358" xr:uid="{00000000-0005-0000-0000-00009C3A0000}"/>
    <cellStyle name="Normal 12 3 3 3 6" xfId="4359" xr:uid="{00000000-0005-0000-0000-00009D3A0000}"/>
    <cellStyle name="Normal 12 3 3 4" xfId="4360" xr:uid="{00000000-0005-0000-0000-00009E3A0000}"/>
    <cellStyle name="Normal 12 3 3 4 2" xfId="4361" xr:uid="{00000000-0005-0000-0000-00009F3A0000}"/>
    <cellStyle name="Normal 12 3 3 4 2 2" xfId="4362" xr:uid="{00000000-0005-0000-0000-0000A03A0000}"/>
    <cellStyle name="Normal 12 3 3 4 2 3" xfId="4363" xr:uid="{00000000-0005-0000-0000-0000A13A0000}"/>
    <cellStyle name="Normal 12 3 3 4 3" xfId="4364" xr:uid="{00000000-0005-0000-0000-0000A23A0000}"/>
    <cellStyle name="Normal 12 3 3 4 4" xfId="4365" xr:uid="{00000000-0005-0000-0000-0000A33A0000}"/>
    <cellStyle name="Normal 12 3 3 5" xfId="4366" xr:uid="{00000000-0005-0000-0000-0000A43A0000}"/>
    <cellStyle name="Normal 12 3 3 5 2" xfId="4367" xr:uid="{00000000-0005-0000-0000-0000A53A0000}"/>
    <cellStyle name="Normal 12 3 3 5 3" xfId="4368" xr:uid="{00000000-0005-0000-0000-0000A63A0000}"/>
    <cellStyle name="Normal 12 3 3 6" xfId="4369" xr:uid="{00000000-0005-0000-0000-0000A73A0000}"/>
    <cellStyle name="Normal 12 3 3 6 2" xfId="4370" xr:uid="{00000000-0005-0000-0000-0000A83A0000}"/>
    <cellStyle name="Normal 12 3 3 7" xfId="4371" xr:uid="{00000000-0005-0000-0000-0000A93A0000}"/>
    <cellStyle name="Normal 12 3 3 8" xfId="4372" xr:uid="{00000000-0005-0000-0000-0000AA3A0000}"/>
    <cellStyle name="Normal 12 3 3 9" xfId="28343" xr:uid="{00000000-0005-0000-0000-0000AB3A0000}"/>
    <cellStyle name="Normal 12 3 4" xfId="4373" xr:uid="{00000000-0005-0000-0000-0000AC3A0000}"/>
    <cellStyle name="Normal 12 3 4 2" xfId="4374" xr:uid="{00000000-0005-0000-0000-0000AD3A0000}"/>
    <cellStyle name="Normal 12 3 4 2 2" xfId="4375" xr:uid="{00000000-0005-0000-0000-0000AE3A0000}"/>
    <cellStyle name="Normal 12 3 4 2 2 2" xfId="4376" xr:uid="{00000000-0005-0000-0000-0000AF3A0000}"/>
    <cellStyle name="Normal 12 3 4 2 2 3" xfId="4377" xr:uid="{00000000-0005-0000-0000-0000B03A0000}"/>
    <cellStyle name="Normal 12 3 4 2 3" xfId="4378" xr:uid="{00000000-0005-0000-0000-0000B13A0000}"/>
    <cellStyle name="Normal 12 3 4 2 4" xfId="4379" xr:uid="{00000000-0005-0000-0000-0000B23A0000}"/>
    <cellStyle name="Normal 12 3 4 3" xfId="4380" xr:uid="{00000000-0005-0000-0000-0000B33A0000}"/>
    <cellStyle name="Normal 12 3 4 3 2" xfId="4381" xr:uid="{00000000-0005-0000-0000-0000B43A0000}"/>
    <cellStyle name="Normal 12 3 4 3 3" xfId="4382" xr:uid="{00000000-0005-0000-0000-0000B53A0000}"/>
    <cellStyle name="Normal 12 3 4 4" xfId="4383" xr:uid="{00000000-0005-0000-0000-0000B63A0000}"/>
    <cellStyle name="Normal 12 3 4 4 2" xfId="4384" xr:uid="{00000000-0005-0000-0000-0000B73A0000}"/>
    <cellStyle name="Normal 12 3 4 5" xfId="4385" xr:uid="{00000000-0005-0000-0000-0000B83A0000}"/>
    <cellStyle name="Normal 12 3 4 6" xfId="4386" xr:uid="{00000000-0005-0000-0000-0000B93A0000}"/>
    <cellStyle name="Normal 12 3 5" xfId="4387" xr:uid="{00000000-0005-0000-0000-0000BA3A0000}"/>
    <cellStyle name="Normal 12 3 5 2" xfId="4388" xr:uid="{00000000-0005-0000-0000-0000BB3A0000}"/>
    <cellStyle name="Normal 12 3 5 2 2" xfId="4389" xr:uid="{00000000-0005-0000-0000-0000BC3A0000}"/>
    <cellStyle name="Normal 12 3 5 2 2 2" xfId="4390" xr:uid="{00000000-0005-0000-0000-0000BD3A0000}"/>
    <cellStyle name="Normal 12 3 5 2 2 3" xfId="4391" xr:uid="{00000000-0005-0000-0000-0000BE3A0000}"/>
    <cellStyle name="Normal 12 3 5 2 3" xfId="4392" xr:uid="{00000000-0005-0000-0000-0000BF3A0000}"/>
    <cellStyle name="Normal 12 3 5 2 4" xfId="4393" xr:uid="{00000000-0005-0000-0000-0000C03A0000}"/>
    <cellStyle name="Normal 12 3 5 3" xfId="4394" xr:uid="{00000000-0005-0000-0000-0000C13A0000}"/>
    <cellStyle name="Normal 12 3 5 3 2" xfId="4395" xr:uid="{00000000-0005-0000-0000-0000C23A0000}"/>
    <cellStyle name="Normal 12 3 5 3 3" xfId="4396" xr:uid="{00000000-0005-0000-0000-0000C33A0000}"/>
    <cellStyle name="Normal 12 3 5 4" xfId="4397" xr:uid="{00000000-0005-0000-0000-0000C43A0000}"/>
    <cellStyle name="Normal 12 3 5 4 2" xfId="4398" xr:uid="{00000000-0005-0000-0000-0000C53A0000}"/>
    <cellStyle name="Normal 12 3 5 5" xfId="4399" xr:uid="{00000000-0005-0000-0000-0000C63A0000}"/>
    <cellStyle name="Normal 12 3 5 6" xfId="4400" xr:uid="{00000000-0005-0000-0000-0000C73A0000}"/>
    <cellStyle name="Normal 12 3 6" xfId="4401" xr:uid="{00000000-0005-0000-0000-0000C83A0000}"/>
    <cellStyle name="Normal 12 3 6 2" xfId="4402" xr:uid="{00000000-0005-0000-0000-0000C93A0000}"/>
    <cellStyle name="Normal 12 3 6 2 2" xfId="4403" xr:uid="{00000000-0005-0000-0000-0000CA3A0000}"/>
    <cellStyle name="Normal 12 3 6 2 3" xfId="4404" xr:uid="{00000000-0005-0000-0000-0000CB3A0000}"/>
    <cellStyle name="Normal 12 3 6 3" xfId="4405" xr:uid="{00000000-0005-0000-0000-0000CC3A0000}"/>
    <cellStyle name="Normal 12 3 6 4" xfId="4406" xr:uid="{00000000-0005-0000-0000-0000CD3A0000}"/>
    <cellStyle name="Normal 12 3 7" xfId="4407" xr:uid="{00000000-0005-0000-0000-0000CE3A0000}"/>
    <cellStyle name="Normal 12 3 7 2" xfId="4408" xr:uid="{00000000-0005-0000-0000-0000CF3A0000}"/>
    <cellStyle name="Normal 12 3 7 3" xfId="4409" xr:uid="{00000000-0005-0000-0000-0000D03A0000}"/>
    <cellStyle name="Normal 12 3 8" xfId="4410" xr:uid="{00000000-0005-0000-0000-0000D13A0000}"/>
    <cellStyle name="Normal 12 3 8 2" xfId="4411" xr:uid="{00000000-0005-0000-0000-0000D23A0000}"/>
    <cellStyle name="Normal 12 3 9" xfId="4412" xr:uid="{00000000-0005-0000-0000-0000D33A0000}"/>
    <cellStyle name="Normal 12 3_FLUX TEMPLATE - SAMPLE 5210 1720000_Rents Receivable (2)" xfId="4413" xr:uid="{00000000-0005-0000-0000-0000D43A0000}"/>
    <cellStyle name="Normal 12 4" xfId="4414" xr:uid="{00000000-0005-0000-0000-0000D53A0000}"/>
    <cellStyle name="Normal 12 4 10" xfId="4415" xr:uid="{00000000-0005-0000-0000-0000D63A0000}"/>
    <cellStyle name="Normal 12 4 11" xfId="28344" xr:uid="{00000000-0005-0000-0000-0000D73A0000}"/>
    <cellStyle name="Normal 12 4 12" xfId="39611" xr:uid="{00000000-0005-0000-0000-0000D83A0000}"/>
    <cellStyle name="Normal 12 4 2" xfId="4416" xr:uid="{00000000-0005-0000-0000-0000D93A0000}"/>
    <cellStyle name="Normal 12 4 2 2" xfId="4417" xr:uid="{00000000-0005-0000-0000-0000DA3A0000}"/>
    <cellStyle name="Normal 12 4 2 2 2" xfId="4418" xr:uid="{00000000-0005-0000-0000-0000DB3A0000}"/>
    <cellStyle name="Normal 12 4 2 2 2 2" xfId="4419" xr:uid="{00000000-0005-0000-0000-0000DC3A0000}"/>
    <cellStyle name="Normal 12 4 2 2 2 2 2" xfId="4420" xr:uid="{00000000-0005-0000-0000-0000DD3A0000}"/>
    <cellStyle name="Normal 12 4 2 2 2 2 3" xfId="4421" xr:uid="{00000000-0005-0000-0000-0000DE3A0000}"/>
    <cellStyle name="Normal 12 4 2 2 2 3" xfId="4422" xr:uid="{00000000-0005-0000-0000-0000DF3A0000}"/>
    <cellStyle name="Normal 12 4 2 2 2 4" xfId="4423" xr:uid="{00000000-0005-0000-0000-0000E03A0000}"/>
    <cellStyle name="Normal 12 4 2 2 3" xfId="4424" xr:uid="{00000000-0005-0000-0000-0000E13A0000}"/>
    <cellStyle name="Normal 12 4 2 2 3 2" xfId="4425" xr:uid="{00000000-0005-0000-0000-0000E23A0000}"/>
    <cellStyle name="Normal 12 4 2 2 3 3" xfId="4426" xr:uid="{00000000-0005-0000-0000-0000E33A0000}"/>
    <cellStyle name="Normal 12 4 2 2 4" xfId="4427" xr:uid="{00000000-0005-0000-0000-0000E43A0000}"/>
    <cellStyle name="Normal 12 4 2 2 4 2" xfId="4428" xr:uid="{00000000-0005-0000-0000-0000E53A0000}"/>
    <cellStyle name="Normal 12 4 2 2 5" xfId="4429" xr:uid="{00000000-0005-0000-0000-0000E63A0000}"/>
    <cellStyle name="Normal 12 4 2 2 6" xfId="4430" xr:uid="{00000000-0005-0000-0000-0000E73A0000}"/>
    <cellStyle name="Normal 12 4 2 3" xfId="4431" xr:uid="{00000000-0005-0000-0000-0000E83A0000}"/>
    <cellStyle name="Normal 12 4 2 3 2" xfId="4432" xr:uid="{00000000-0005-0000-0000-0000E93A0000}"/>
    <cellStyle name="Normal 12 4 2 3 2 2" xfId="4433" xr:uid="{00000000-0005-0000-0000-0000EA3A0000}"/>
    <cellStyle name="Normal 12 4 2 3 2 2 2" xfId="4434" xr:uid="{00000000-0005-0000-0000-0000EB3A0000}"/>
    <cellStyle name="Normal 12 4 2 3 2 2 3" xfId="4435" xr:uid="{00000000-0005-0000-0000-0000EC3A0000}"/>
    <cellStyle name="Normal 12 4 2 3 2 3" xfId="4436" xr:uid="{00000000-0005-0000-0000-0000ED3A0000}"/>
    <cellStyle name="Normal 12 4 2 3 2 4" xfId="4437" xr:uid="{00000000-0005-0000-0000-0000EE3A0000}"/>
    <cellStyle name="Normal 12 4 2 3 3" xfId="4438" xr:uid="{00000000-0005-0000-0000-0000EF3A0000}"/>
    <cellStyle name="Normal 12 4 2 3 3 2" xfId="4439" xr:uid="{00000000-0005-0000-0000-0000F03A0000}"/>
    <cellStyle name="Normal 12 4 2 3 3 3" xfId="4440" xr:uid="{00000000-0005-0000-0000-0000F13A0000}"/>
    <cellStyle name="Normal 12 4 2 3 4" xfId="4441" xr:uid="{00000000-0005-0000-0000-0000F23A0000}"/>
    <cellStyle name="Normal 12 4 2 3 4 2" xfId="4442" xr:uid="{00000000-0005-0000-0000-0000F33A0000}"/>
    <cellStyle name="Normal 12 4 2 3 5" xfId="4443" xr:uid="{00000000-0005-0000-0000-0000F43A0000}"/>
    <cellStyle name="Normal 12 4 2 3 6" xfId="4444" xr:uid="{00000000-0005-0000-0000-0000F53A0000}"/>
    <cellStyle name="Normal 12 4 2 4" xfId="4445" xr:uid="{00000000-0005-0000-0000-0000F63A0000}"/>
    <cellStyle name="Normal 12 4 2 4 2" xfId="4446" xr:uid="{00000000-0005-0000-0000-0000F73A0000}"/>
    <cellStyle name="Normal 12 4 2 4 2 2" xfId="4447" xr:uid="{00000000-0005-0000-0000-0000F83A0000}"/>
    <cellStyle name="Normal 12 4 2 4 2 3" xfId="4448" xr:uid="{00000000-0005-0000-0000-0000F93A0000}"/>
    <cellStyle name="Normal 12 4 2 4 3" xfId="4449" xr:uid="{00000000-0005-0000-0000-0000FA3A0000}"/>
    <cellStyle name="Normal 12 4 2 4 4" xfId="4450" xr:uid="{00000000-0005-0000-0000-0000FB3A0000}"/>
    <cellStyle name="Normal 12 4 2 5" xfId="4451" xr:uid="{00000000-0005-0000-0000-0000FC3A0000}"/>
    <cellStyle name="Normal 12 4 2 5 2" xfId="4452" xr:uid="{00000000-0005-0000-0000-0000FD3A0000}"/>
    <cellStyle name="Normal 12 4 2 5 3" xfId="4453" xr:uid="{00000000-0005-0000-0000-0000FE3A0000}"/>
    <cellStyle name="Normal 12 4 2 6" xfId="4454" xr:uid="{00000000-0005-0000-0000-0000FF3A0000}"/>
    <cellStyle name="Normal 12 4 2 6 2" xfId="4455" xr:uid="{00000000-0005-0000-0000-0000003B0000}"/>
    <cellStyle name="Normal 12 4 2 7" xfId="4456" xr:uid="{00000000-0005-0000-0000-0000013B0000}"/>
    <cellStyle name="Normal 12 4 2 8" xfId="4457" xr:uid="{00000000-0005-0000-0000-0000023B0000}"/>
    <cellStyle name="Normal 12 4 3" xfId="4458" xr:uid="{00000000-0005-0000-0000-0000033B0000}"/>
    <cellStyle name="Normal 12 4 3 2" xfId="4459" xr:uid="{00000000-0005-0000-0000-0000043B0000}"/>
    <cellStyle name="Normal 12 4 3 2 2" xfId="4460" xr:uid="{00000000-0005-0000-0000-0000053B0000}"/>
    <cellStyle name="Normal 12 4 3 2 2 2" xfId="4461" xr:uid="{00000000-0005-0000-0000-0000063B0000}"/>
    <cellStyle name="Normal 12 4 3 2 2 2 2" xfId="4462" xr:uid="{00000000-0005-0000-0000-0000073B0000}"/>
    <cellStyle name="Normal 12 4 3 2 2 2 3" xfId="4463" xr:uid="{00000000-0005-0000-0000-0000083B0000}"/>
    <cellStyle name="Normal 12 4 3 2 2 3" xfId="4464" xr:uid="{00000000-0005-0000-0000-0000093B0000}"/>
    <cellStyle name="Normal 12 4 3 2 2 4" xfId="4465" xr:uid="{00000000-0005-0000-0000-00000A3B0000}"/>
    <cellStyle name="Normal 12 4 3 2 3" xfId="4466" xr:uid="{00000000-0005-0000-0000-00000B3B0000}"/>
    <cellStyle name="Normal 12 4 3 2 3 2" xfId="4467" xr:uid="{00000000-0005-0000-0000-00000C3B0000}"/>
    <cellStyle name="Normal 12 4 3 2 3 3" xfId="4468" xr:uid="{00000000-0005-0000-0000-00000D3B0000}"/>
    <cellStyle name="Normal 12 4 3 2 4" xfId="4469" xr:uid="{00000000-0005-0000-0000-00000E3B0000}"/>
    <cellStyle name="Normal 12 4 3 2 4 2" xfId="4470" xr:uid="{00000000-0005-0000-0000-00000F3B0000}"/>
    <cellStyle name="Normal 12 4 3 2 5" xfId="4471" xr:uid="{00000000-0005-0000-0000-0000103B0000}"/>
    <cellStyle name="Normal 12 4 3 2 6" xfId="4472" xr:uid="{00000000-0005-0000-0000-0000113B0000}"/>
    <cellStyle name="Normal 12 4 3 3" xfId="4473" xr:uid="{00000000-0005-0000-0000-0000123B0000}"/>
    <cellStyle name="Normal 12 4 3 3 2" xfId="4474" xr:uid="{00000000-0005-0000-0000-0000133B0000}"/>
    <cellStyle name="Normal 12 4 3 3 2 2" xfId="4475" xr:uid="{00000000-0005-0000-0000-0000143B0000}"/>
    <cellStyle name="Normal 12 4 3 3 2 2 2" xfId="4476" xr:uid="{00000000-0005-0000-0000-0000153B0000}"/>
    <cellStyle name="Normal 12 4 3 3 2 2 3" xfId="4477" xr:uid="{00000000-0005-0000-0000-0000163B0000}"/>
    <cellStyle name="Normal 12 4 3 3 2 3" xfId="4478" xr:uid="{00000000-0005-0000-0000-0000173B0000}"/>
    <cellStyle name="Normal 12 4 3 3 2 4" xfId="4479" xr:uid="{00000000-0005-0000-0000-0000183B0000}"/>
    <cellStyle name="Normal 12 4 3 3 3" xfId="4480" xr:uid="{00000000-0005-0000-0000-0000193B0000}"/>
    <cellStyle name="Normal 12 4 3 3 3 2" xfId="4481" xr:uid="{00000000-0005-0000-0000-00001A3B0000}"/>
    <cellStyle name="Normal 12 4 3 3 3 3" xfId="4482" xr:uid="{00000000-0005-0000-0000-00001B3B0000}"/>
    <cellStyle name="Normal 12 4 3 3 4" xfId="4483" xr:uid="{00000000-0005-0000-0000-00001C3B0000}"/>
    <cellStyle name="Normal 12 4 3 3 4 2" xfId="4484" xr:uid="{00000000-0005-0000-0000-00001D3B0000}"/>
    <cellStyle name="Normal 12 4 3 3 5" xfId="4485" xr:uid="{00000000-0005-0000-0000-00001E3B0000}"/>
    <cellStyle name="Normal 12 4 3 3 6" xfId="4486" xr:uid="{00000000-0005-0000-0000-00001F3B0000}"/>
    <cellStyle name="Normal 12 4 3 4" xfId="4487" xr:uid="{00000000-0005-0000-0000-0000203B0000}"/>
    <cellStyle name="Normal 12 4 3 4 2" xfId="4488" xr:uid="{00000000-0005-0000-0000-0000213B0000}"/>
    <cellStyle name="Normal 12 4 3 4 2 2" xfId="4489" xr:uid="{00000000-0005-0000-0000-0000223B0000}"/>
    <cellStyle name="Normal 12 4 3 4 2 3" xfId="4490" xr:uid="{00000000-0005-0000-0000-0000233B0000}"/>
    <cellStyle name="Normal 12 4 3 4 3" xfId="4491" xr:uid="{00000000-0005-0000-0000-0000243B0000}"/>
    <cellStyle name="Normal 12 4 3 4 4" xfId="4492" xr:uid="{00000000-0005-0000-0000-0000253B0000}"/>
    <cellStyle name="Normal 12 4 3 5" xfId="4493" xr:uid="{00000000-0005-0000-0000-0000263B0000}"/>
    <cellStyle name="Normal 12 4 3 5 2" xfId="4494" xr:uid="{00000000-0005-0000-0000-0000273B0000}"/>
    <cellStyle name="Normal 12 4 3 5 3" xfId="4495" xr:uid="{00000000-0005-0000-0000-0000283B0000}"/>
    <cellStyle name="Normal 12 4 3 6" xfId="4496" xr:uid="{00000000-0005-0000-0000-0000293B0000}"/>
    <cellStyle name="Normal 12 4 3 6 2" xfId="4497" xr:uid="{00000000-0005-0000-0000-00002A3B0000}"/>
    <cellStyle name="Normal 12 4 3 7" xfId="4498" xr:uid="{00000000-0005-0000-0000-00002B3B0000}"/>
    <cellStyle name="Normal 12 4 3 8" xfId="4499" xr:uid="{00000000-0005-0000-0000-00002C3B0000}"/>
    <cellStyle name="Normal 12 4 4" xfId="4500" xr:uid="{00000000-0005-0000-0000-00002D3B0000}"/>
    <cellStyle name="Normal 12 4 4 2" xfId="4501" xr:uid="{00000000-0005-0000-0000-00002E3B0000}"/>
    <cellStyle name="Normal 12 4 4 2 2" xfId="4502" xr:uid="{00000000-0005-0000-0000-00002F3B0000}"/>
    <cellStyle name="Normal 12 4 4 2 2 2" xfId="4503" xr:uid="{00000000-0005-0000-0000-0000303B0000}"/>
    <cellStyle name="Normal 12 4 4 2 2 3" xfId="4504" xr:uid="{00000000-0005-0000-0000-0000313B0000}"/>
    <cellStyle name="Normal 12 4 4 2 3" xfId="4505" xr:uid="{00000000-0005-0000-0000-0000323B0000}"/>
    <cellStyle name="Normal 12 4 4 2 4" xfId="4506" xr:uid="{00000000-0005-0000-0000-0000333B0000}"/>
    <cellStyle name="Normal 12 4 4 3" xfId="4507" xr:uid="{00000000-0005-0000-0000-0000343B0000}"/>
    <cellStyle name="Normal 12 4 4 3 2" xfId="4508" xr:uid="{00000000-0005-0000-0000-0000353B0000}"/>
    <cellStyle name="Normal 12 4 4 3 3" xfId="4509" xr:uid="{00000000-0005-0000-0000-0000363B0000}"/>
    <cellStyle name="Normal 12 4 4 4" xfId="4510" xr:uid="{00000000-0005-0000-0000-0000373B0000}"/>
    <cellStyle name="Normal 12 4 4 4 2" xfId="4511" xr:uid="{00000000-0005-0000-0000-0000383B0000}"/>
    <cellStyle name="Normal 12 4 4 5" xfId="4512" xr:uid="{00000000-0005-0000-0000-0000393B0000}"/>
    <cellStyle name="Normal 12 4 4 6" xfId="4513" xr:uid="{00000000-0005-0000-0000-00003A3B0000}"/>
    <cellStyle name="Normal 12 4 5" xfId="4514" xr:uid="{00000000-0005-0000-0000-00003B3B0000}"/>
    <cellStyle name="Normal 12 4 5 2" xfId="4515" xr:uid="{00000000-0005-0000-0000-00003C3B0000}"/>
    <cellStyle name="Normal 12 4 5 2 2" xfId="4516" xr:uid="{00000000-0005-0000-0000-00003D3B0000}"/>
    <cellStyle name="Normal 12 4 5 2 2 2" xfId="4517" xr:uid="{00000000-0005-0000-0000-00003E3B0000}"/>
    <cellStyle name="Normal 12 4 5 2 2 3" xfId="4518" xr:uid="{00000000-0005-0000-0000-00003F3B0000}"/>
    <cellStyle name="Normal 12 4 5 2 3" xfId="4519" xr:uid="{00000000-0005-0000-0000-0000403B0000}"/>
    <cellStyle name="Normal 12 4 5 2 4" xfId="4520" xr:uid="{00000000-0005-0000-0000-0000413B0000}"/>
    <cellStyle name="Normal 12 4 5 3" xfId="4521" xr:uid="{00000000-0005-0000-0000-0000423B0000}"/>
    <cellStyle name="Normal 12 4 5 3 2" xfId="4522" xr:uid="{00000000-0005-0000-0000-0000433B0000}"/>
    <cellStyle name="Normal 12 4 5 3 3" xfId="4523" xr:uid="{00000000-0005-0000-0000-0000443B0000}"/>
    <cellStyle name="Normal 12 4 5 4" xfId="4524" xr:uid="{00000000-0005-0000-0000-0000453B0000}"/>
    <cellStyle name="Normal 12 4 5 4 2" xfId="4525" xr:uid="{00000000-0005-0000-0000-0000463B0000}"/>
    <cellStyle name="Normal 12 4 5 5" xfId="4526" xr:uid="{00000000-0005-0000-0000-0000473B0000}"/>
    <cellStyle name="Normal 12 4 5 6" xfId="4527" xr:uid="{00000000-0005-0000-0000-0000483B0000}"/>
    <cellStyle name="Normal 12 4 6" xfId="4528" xr:uid="{00000000-0005-0000-0000-0000493B0000}"/>
    <cellStyle name="Normal 12 4 6 2" xfId="4529" xr:uid="{00000000-0005-0000-0000-00004A3B0000}"/>
    <cellStyle name="Normal 12 4 6 2 2" xfId="4530" xr:uid="{00000000-0005-0000-0000-00004B3B0000}"/>
    <cellStyle name="Normal 12 4 6 2 3" xfId="4531" xr:uid="{00000000-0005-0000-0000-00004C3B0000}"/>
    <cellStyle name="Normal 12 4 6 3" xfId="4532" xr:uid="{00000000-0005-0000-0000-00004D3B0000}"/>
    <cellStyle name="Normal 12 4 6 4" xfId="4533" xr:uid="{00000000-0005-0000-0000-00004E3B0000}"/>
    <cellStyle name="Normal 12 4 7" xfId="4534" xr:uid="{00000000-0005-0000-0000-00004F3B0000}"/>
    <cellStyle name="Normal 12 4 7 2" xfId="4535" xr:uid="{00000000-0005-0000-0000-0000503B0000}"/>
    <cellStyle name="Normal 12 4 7 3" xfId="4536" xr:uid="{00000000-0005-0000-0000-0000513B0000}"/>
    <cellStyle name="Normal 12 4 8" xfId="4537" xr:uid="{00000000-0005-0000-0000-0000523B0000}"/>
    <cellStyle name="Normal 12 4 8 2" xfId="4538" xr:uid="{00000000-0005-0000-0000-0000533B0000}"/>
    <cellStyle name="Normal 12 4 9" xfId="4539" xr:uid="{00000000-0005-0000-0000-0000543B0000}"/>
    <cellStyle name="Normal 12 4_FLUX TEMPLATE - SAMPLE 5210 1720000_Rents Receivable (2)" xfId="4540" xr:uid="{00000000-0005-0000-0000-0000553B0000}"/>
    <cellStyle name="Normal 12 5" xfId="4541" xr:uid="{00000000-0005-0000-0000-0000563B0000}"/>
    <cellStyle name="Normal 12 5 10" xfId="4542" xr:uid="{00000000-0005-0000-0000-0000573B0000}"/>
    <cellStyle name="Normal 12 5 11" xfId="28345" xr:uid="{00000000-0005-0000-0000-0000583B0000}"/>
    <cellStyle name="Normal 12 5 12" xfId="39612" xr:uid="{00000000-0005-0000-0000-0000593B0000}"/>
    <cellStyle name="Normal 12 5 2" xfId="4543" xr:uid="{00000000-0005-0000-0000-00005A3B0000}"/>
    <cellStyle name="Normal 12 5 2 2" xfId="4544" xr:uid="{00000000-0005-0000-0000-00005B3B0000}"/>
    <cellStyle name="Normal 12 5 2 2 2" xfId="4545" xr:uid="{00000000-0005-0000-0000-00005C3B0000}"/>
    <cellStyle name="Normal 12 5 2 2 2 2" xfId="4546" xr:uid="{00000000-0005-0000-0000-00005D3B0000}"/>
    <cellStyle name="Normal 12 5 2 2 2 2 2" xfId="4547" xr:uid="{00000000-0005-0000-0000-00005E3B0000}"/>
    <cellStyle name="Normal 12 5 2 2 2 2 3" xfId="4548" xr:uid="{00000000-0005-0000-0000-00005F3B0000}"/>
    <cellStyle name="Normal 12 5 2 2 2 3" xfId="4549" xr:uid="{00000000-0005-0000-0000-0000603B0000}"/>
    <cellStyle name="Normal 12 5 2 2 2 4" xfId="4550" xr:uid="{00000000-0005-0000-0000-0000613B0000}"/>
    <cellStyle name="Normal 12 5 2 2 3" xfId="4551" xr:uid="{00000000-0005-0000-0000-0000623B0000}"/>
    <cellStyle name="Normal 12 5 2 2 3 2" xfId="4552" xr:uid="{00000000-0005-0000-0000-0000633B0000}"/>
    <cellStyle name="Normal 12 5 2 2 3 3" xfId="4553" xr:uid="{00000000-0005-0000-0000-0000643B0000}"/>
    <cellStyle name="Normal 12 5 2 2 4" xfId="4554" xr:uid="{00000000-0005-0000-0000-0000653B0000}"/>
    <cellStyle name="Normal 12 5 2 2 4 2" xfId="4555" xr:uid="{00000000-0005-0000-0000-0000663B0000}"/>
    <cellStyle name="Normal 12 5 2 2 5" xfId="4556" xr:uid="{00000000-0005-0000-0000-0000673B0000}"/>
    <cellStyle name="Normal 12 5 2 2 6" xfId="4557" xr:uid="{00000000-0005-0000-0000-0000683B0000}"/>
    <cellStyle name="Normal 12 5 2 3" xfId="4558" xr:uid="{00000000-0005-0000-0000-0000693B0000}"/>
    <cellStyle name="Normal 12 5 2 3 2" xfId="4559" xr:uid="{00000000-0005-0000-0000-00006A3B0000}"/>
    <cellStyle name="Normal 12 5 2 3 2 2" xfId="4560" xr:uid="{00000000-0005-0000-0000-00006B3B0000}"/>
    <cellStyle name="Normal 12 5 2 3 2 2 2" xfId="4561" xr:uid="{00000000-0005-0000-0000-00006C3B0000}"/>
    <cellStyle name="Normal 12 5 2 3 2 2 3" xfId="4562" xr:uid="{00000000-0005-0000-0000-00006D3B0000}"/>
    <cellStyle name="Normal 12 5 2 3 2 3" xfId="4563" xr:uid="{00000000-0005-0000-0000-00006E3B0000}"/>
    <cellStyle name="Normal 12 5 2 3 2 4" xfId="4564" xr:uid="{00000000-0005-0000-0000-00006F3B0000}"/>
    <cellStyle name="Normal 12 5 2 3 3" xfId="4565" xr:uid="{00000000-0005-0000-0000-0000703B0000}"/>
    <cellStyle name="Normal 12 5 2 3 3 2" xfId="4566" xr:uid="{00000000-0005-0000-0000-0000713B0000}"/>
    <cellStyle name="Normal 12 5 2 3 3 3" xfId="4567" xr:uid="{00000000-0005-0000-0000-0000723B0000}"/>
    <cellStyle name="Normal 12 5 2 3 4" xfId="4568" xr:uid="{00000000-0005-0000-0000-0000733B0000}"/>
    <cellStyle name="Normal 12 5 2 3 4 2" xfId="4569" xr:uid="{00000000-0005-0000-0000-0000743B0000}"/>
    <cellStyle name="Normal 12 5 2 3 5" xfId="4570" xr:uid="{00000000-0005-0000-0000-0000753B0000}"/>
    <cellStyle name="Normal 12 5 2 3 6" xfId="4571" xr:uid="{00000000-0005-0000-0000-0000763B0000}"/>
    <cellStyle name="Normal 12 5 2 4" xfId="4572" xr:uid="{00000000-0005-0000-0000-0000773B0000}"/>
    <cellStyle name="Normal 12 5 2 4 2" xfId="4573" xr:uid="{00000000-0005-0000-0000-0000783B0000}"/>
    <cellStyle name="Normal 12 5 2 4 2 2" xfId="4574" xr:uid="{00000000-0005-0000-0000-0000793B0000}"/>
    <cellStyle name="Normal 12 5 2 4 2 3" xfId="4575" xr:uid="{00000000-0005-0000-0000-00007A3B0000}"/>
    <cellStyle name="Normal 12 5 2 4 3" xfId="4576" xr:uid="{00000000-0005-0000-0000-00007B3B0000}"/>
    <cellStyle name="Normal 12 5 2 4 4" xfId="4577" xr:uid="{00000000-0005-0000-0000-00007C3B0000}"/>
    <cellStyle name="Normal 12 5 2 5" xfId="4578" xr:uid="{00000000-0005-0000-0000-00007D3B0000}"/>
    <cellStyle name="Normal 12 5 2 5 2" xfId="4579" xr:uid="{00000000-0005-0000-0000-00007E3B0000}"/>
    <cellStyle name="Normal 12 5 2 5 3" xfId="4580" xr:uid="{00000000-0005-0000-0000-00007F3B0000}"/>
    <cellStyle name="Normal 12 5 2 6" xfId="4581" xr:uid="{00000000-0005-0000-0000-0000803B0000}"/>
    <cellStyle name="Normal 12 5 2 6 2" xfId="4582" xr:uid="{00000000-0005-0000-0000-0000813B0000}"/>
    <cellStyle name="Normal 12 5 2 7" xfId="4583" xr:uid="{00000000-0005-0000-0000-0000823B0000}"/>
    <cellStyle name="Normal 12 5 2 8" xfId="4584" xr:uid="{00000000-0005-0000-0000-0000833B0000}"/>
    <cellStyle name="Normal 12 5 3" xfId="4585" xr:uid="{00000000-0005-0000-0000-0000843B0000}"/>
    <cellStyle name="Normal 12 5 3 2" xfId="4586" xr:uid="{00000000-0005-0000-0000-0000853B0000}"/>
    <cellStyle name="Normal 12 5 3 2 2" xfId="4587" xr:uid="{00000000-0005-0000-0000-0000863B0000}"/>
    <cellStyle name="Normal 12 5 3 2 2 2" xfId="4588" xr:uid="{00000000-0005-0000-0000-0000873B0000}"/>
    <cellStyle name="Normal 12 5 3 2 2 2 2" xfId="4589" xr:uid="{00000000-0005-0000-0000-0000883B0000}"/>
    <cellStyle name="Normal 12 5 3 2 2 2 3" xfId="4590" xr:uid="{00000000-0005-0000-0000-0000893B0000}"/>
    <cellStyle name="Normal 12 5 3 2 2 3" xfId="4591" xr:uid="{00000000-0005-0000-0000-00008A3B0000}"/>
    <cellStyle name="Normal 12 5 3 2 2 4" xfId="4592" xr:uid="{00000000-0005-0000-0000-00008B3B0000}"/>
    <cellStyle name="Normal 12 5 3 2 3" xfId="4593" xr:uid="{00000000-0005-0000-0000-00008C3B0000}"/>
    <cellStyle name="Normal 12 5 3 2 3 2" xfId="4594" xr:uid="{00000000-0005-0000-0000-00008D3B0000}"/>
    <cellStyle name="Normal 12 5 3 2 3 3" xfId="4595" xr:uid="{00000000-0005-0000-0000-00008E3B0000}"/>
    <cellStyle name="Normal 12 5 3 2 4" xfId="4596" xr:uid="{00000000-0005-0000-0000-00008F3B0000}"/>
    <cellStyle name="Normal 12 5 3 2 4 2" xfId="4597" xr:uid="{00000000-0005-0000-0000-0000903B0000}"/>
    <cellStyle name="Normal 12 5 3 2 5" xfId="4598" xr:uid="{00000000-0005-0000-0000-0000913B0000}"/>
    <cellStyle name="Normal 12 5 3 2 6" xfId="4599" xr:uid="{00000000-0005-0000-0000-0000923B0000}"/>
    <cellStyle name="Normal 12 5 3 3" xfId="4600" xr:uid="{00000000-0005-0000-0000-0000933B0000}"/>
    <cellStyle name="Normal 12 5 3 3 2" xfId="4601" xr:uid="{00000000-0005-0000-0000-0000943B0000}"/>
    <cellStyle name="Normal 12 5 3 3 2 2" xfId="4602" xr:uid="{00000000-0005-0000-0000-0000953B0000}"/>
    <cellStyle name="Normal 12 5 3 3 2 2 2" xfId="4603" xr:uid="{00000000-0005-0000-0000-0000963B0000}"/>
    <cellStyle name="Normal 12 5 3 3 2 2 3" xfId="4604" xr:uid="{00000000-0005-0000-0000-0000973B0000}"/>
    <cellStyle name="Normal 12 5 3 3 2 3" xfId="4605" xr:uid="{00000000-0005-0000-0000-0000983B0000}"/>
    <cellStyle name="Normal 12 5 3 3 2 4" xfId="4606" xr:uid="{00000000-0005-0000-0000-0000993B0000}"/>
    <cellStyle name="Normal 12 5 3 3 3" xfId="4607" xr:uid="{00000000-0005-0000-0000-00009A3B0000}"/>
    <cellStyle name="Normal 12 5 3 3 3 2" xfId="4608" xr:uid="{00000000-0005-0000-0000-00009B3B0000}"/>
    <cellStyle name="Normal 12 5 3 3 3 3" xfId="4609" xr:uid="{00000000-0005-0000-0000-00009C3B0000}"/>
    <cellStyle name="Normal 12 5 3 3 4" xfId="4610" xr:uid="{00000000-0005-0000-0000-00009D3B0000}"/>
    <cellStyle name="Normal 12 5 3 3 4 2" xfId="4611" xr:uid="{00000000-0005-0000-0000-00009E3B0000}"/>
    <cellStyle name="Normal 12 5 3 3 5" xfId="4612" xr:uid="{00000000-0005-0000-0000-00009F3B0000}"/>
    <cellStyle name="Normal 12 5 3 3 6" xfId="4613" xr:uid="{00000000-0005-0000-0000-0000A03B0000}"/>
    <cellStyle name="Normal 12 5 3 4" xfId="4614" xr:uid="{00000000-0005-0000-0000-0000A13B0000}"/>
    <cellStyle name="Normal 12 5 3 4 2" xfId="4615" xr:uid="{00000000-0005-0000-0000-0000A23B0000}"/>
    <cellStyle name="Normal 12 5 3 4 2 2" xfId="4616" xr:uid="{00000000-0005-0000-0000-0000A33B0000}"/>
    <cellStyle name="Normal 12 5 3 4 2 3" xfId="4617" xr:uid="{00000000-0005-0000-0000-0000A43B0000}"/>
    <cellStyle name="Normal 12 5 3 4 3" xfId="4618" xr:uid="{00000000-0005-0000-0000-0000A53B0000}"/>
    <cellStyle name="Normal 12 5 3 4 4" xfId="4619" xr:uid="{00000000-0005-0000-0000-0000A63B0000}"/>
    <cellStyle name="Normal 12 5 3 5" xfId="4620" xr:uid="{00000000-0005-0000-0000-0000A73B0000}"/>
    <cellStyle name="Normal 12 5 3 5 2" xfId="4621" xr:uid="{00000000-0005-0000-0000-0000A83B0000}"/>
    <cellStyle name="Normal 12 5 3 5 3" xfId="4622" xr:uid="{00000000-0005-0000-0000-0000A93B0000}"/>
    <cellStyle name="Normal 12 5 3 6" xfId="4623" xr:uid="{00000000-0005-0000-0000-0000AA3B0000}"/>
    <cellStyle name="Normal 12 5 3 6 2" xfId="4624" xr:uid="{00000000-0005-0000-0000-0000AB3B0000}"/>
    <cellStyle name="Normal 12 5 3 7" xfId="4625" xr:uid="{00000000-0005-0000-0000-0000AC3B0000}"/>
    <cellStyle name="Normal 12 5 3 8" xfId="4626" xr:uid="{00000000-0005-0000-0000-0000AD3B0000}"/>
    <cellStyle name="Normal 12 5 4" xfId="4627" xr:uid="{00000000-0005-0000-0000-0000AE3B0000}"/>
    <cellStyle name="Normal 12 5 4 2" xfId="4628" xr:uid="{00000000-0005-0000-0000-0000AF3B0000}"/>
    <cellStyle name="Normal 12 5 4 2 2" xfId="4629" xr:uid="{00000000-0005-0000-0000-0000B03B0000}"/>
    <cellStyle name="Normal 12 5 4 2 2 2" xfId="4630" xr:uid="{00000000-0005-0000-0000-0000B13B0000}"/>
    <cellStyle name="Normal 12 5 4 2 2 3" xfId="4631" xr:uid="{00000000-0005-0000-0000-0000B23B0000}"/>
    <cellStyle name="Normal 12 5 4 2 3" xfId="4632" xr:uid="{00000000-0005-0000-0000-0000B33B0000}"/>
    <cellStyle name="Normal 12 5 4 2 4" xfId="4633" xr:uid="{00000000-0005-0000-0000-0000B43B0000}"/>
    <cellStyle name="Normal 12 5 4 3" xfId="4634" xr:uid="{00000000-0005-0000-0000-0000B53B0000}"/>
    <cellStyle name="Normal 12 5 4 3 2" xfId="4635" xr:uid="{00000000-0005-0000-0000-0000B63B0000}"/>
    <cellStyle name="Normal 12 5 4 3 3" xfId="4636" xr:uid="{00000000-0005-0000-0000-0000B73B0000}"/>
    <cellStyle name="Normal 12 5 4 4" xfId="4637" xr:uid="{00000000-0005-0000-0000-0000B83B0000}"/>
    <cellStyle name="Normal 12 5 4 4 2" xfId="4638" xr:uid="{00000000-0005-0000-0000-0000B93B0000}"/>
    <cellStyle name="Normal 12 5 4 5" xfId="4639" xr:uid="{00000000-0005-0000-0000-0000BA3B0000}"/>
    <cellStyle name="Normal 12 5 4 6" xfId="4640" xr:uid="{00000000-0005-0000-0000-0000BB3B0000}"/>
    <cellStyle name="Normal 12 5 5" xfId="4641" xr:uid="{00000000-0005-0000-0000-0000BC3B0000}"/>
    <cellStyle name="Normal 12 5 5 2" xfId="4642" xr:uid="{00000000-0005-0000-0000-0000BD3B0000}"/>
    <cellStyle name="Normal 12 5 5 2 2" xfId="4643" xr:uid="{00000000-0005-0000-0000-0000BE3B0000}"/>
    <cellStyle name="Normal 12 5 5 2 2 2" xfId="4644" xr:uid="{00000000-0005-0000-0000-0000BF3B0000}"/>
    <cellStyle name="Normal 12 5 5 2 2 3" xfId="4645" xr:uid="{00000000-0005-0000-0000-0000C03B0000}"/>
    <cellStyle name="Normal 12 5 5 2 3" xfId="4646" xr:uid="{00000000-0005-0000-0000-0000C13B0000}"/>
    <cellStyle name="Normal 12 5 5 2 4" xfId="4647" xr:uid="{00000000-0005-0000-0000-0000C23B0000}"/>
    <cellStyle name="Normal 12 5 5 3" xfId="4648" xr:uid="{00000000-0005-0000-0000-0000C33B0000}"/>
    <cellStyle name="Normal 12 5 5 3 2" xfId="4649" xr:uid="{00000000-0005-0000-0000-0000C43B0000}"/>
    <cellStyle name="Normal 12 5 5 3 3" xfId="4650" xr:uid="{00000000-0005-0000-0000-0000C53B0000}"/>
    <cellStyle name="Normal 12 5 5 4" xfId="4651" xr:uid="{00000000-0005-0000-0000-0000C63B0000}"/>
    <cellStyle name="Normal 12 5 5 4 2" xfId="4652" xr:uid="{00000000-0005-0000-0000-0000C73B0000}"/>
    <cellStyle name="Normal 12 5 5 5" xfId="4653" xr:uid="{00000000-0005-0000-0000-0000C83B0000}"/>
    <cellStyle name="Normal 12 5 5 6" xfId="4654" xr:uid="{00000000-0005-0000-0000-0000C93B0000}"/>
    <cellStyle name="Normal 12 5 6" xfId="4655" xr:uid="{00000000-0005-0000-0000-0000CA3B0000}"/>
    <cellStyle name="Normal 12 5 6 2" xfId="4656" xr:uid="{00000000-0005-0000-0000-0000CB3B0000}"/>
    <cellStyle name="Normal 12 5 6 2 2" xfId="4657" xr:uid="{00000000-0005-0000-0000-0000CC3B0000}"/>
    <cellStyle name="Normal 12 5 6 2 3" xfId="4658" xr:uid="{00000000-0005-0000-0000-0000CD3B0000}"/>
    <cellStyle name="Normal 12 5 6 3" xfId="4659" xr:uid="{00000000-0005-0000-0000-0000CE3B0000}"/>
    <cellStyle name="Normal 12 5 6 4" xfId="4660" xr:uid="{00000000-0005-0000-0000-0000CF3B0000}"/>
    <cellStyle name="Normal 12 5 7" xfId="4661" xr:uid="{00000000-0005-0000-0000-0000D03B0000}"/>
    <cellStyle name="Normal 12 5 7 2" xfId="4662" xr:uid="{00000000-0005-0000-0000-0000D13B0000}"/>
    <cellStyle name="Normal 12 5 7 3" xfId="4663" xr:uid="{00000000-0005-0000-0000-0000D23B0000}"/>
    <cellStyle name="Normal 12 5 8" xfId="4664" xr:uid="{00000000-0005-0000-0000-0000D33B0000}"/>
    <cellStyle name="Normal 12 5 8 2" xfId="4665" xr:uid="{00000000-0005-0000-0000-0000D43B0000}"/>
    <cellStyle name="Normal 12 5 9" xfId="4666" xr:uid="{00000000-0005-0000-0000-0000D53B0000}"/>
    <cellStyle name="Normal 12 5_FLUX TEMPLATE - SAMPLE 5210 1720000_Rents Receivable (2)" xfId="4667" xr:uid="{00000000-0005-0000-0000-0000D63B0000}"/>
    <cellStyle name="Normal 12 6" xfId="4668" xr:uid="{00000000-0005-0000-0000-0000D73B0000}"/>
    <cellStyle name="Normal 12 6 10" xfId="4669" xr:uid="{00000000-0005-0000-0000-0000D83B0000}"/>
    <cellStyle name="Normal 12 6 11" xfId="28346" xr:uid="{00000000-0005-0000-0000-0000D93B0000}"/>
    <cellStyle name="Normal 12 6 2" xfId="4670" xr:uid="{00000000-0005-0000-0000-0000DA3B0000}"/>
    <cellStyle name="Normal 12 6 2 2" xfId="4671" xr:uid="{00000000-0005-0000-0000-0000DB3B0000}"/>
    <cellStyle name="Normal 12 6 2 2 2" xfId="4672" xr:uid="{00000000-0005-0000-0000-0000DC3B0000}"/>
    <cellStyle name="Normal 12 6 2 2 2 2" xfId="4673" xr:uid="{00000000-0005-0000-0000-0000DD3B0000}"/>
    <cellStyle name="Normal 12 6 2 2 2 2 2" xfId="4674" xr:uid="{00000000-0005-0000-0000-0000DE3B0000}"/>
    <cellStyle name="Normal 12 6 2 2 2 2 3" xfId="4675" xr:uid="{00000000-0005-0000-0000-0000DF3B0000}"/>
    <cellStyle name="Normal 12 6 2 2 2 3" xfId="4676" xr:uid="{00000000-0005-0000-0000-0000E03B0000}"/>
    <cellStyle name="Normal 12 6 2 2 2 4" xfId="4677" xr:uid="{00000000-0005-0000-0000-0000E13B0000}"/>
    <cellStyle name="Normal 12 6 2 2 3" xfId="4678" xr:uid="{00000000-0005-0000-0000-0000E23B0000}"/>
    <cellStyle name="Normal 12 6 2 2 3 2" xfId="4679" xr:uid="{00000000-0005-0000-0000-0000E33B0000}"/>
    <cellStyle name="Normal 12 6 2 2 3 3" xfId="4680" xr:uid="{00000000-0005-0000-0000-0000E43B0000}"/>
    <cellStyle name="Normal 12 6 2 2 4" xfId="4681" xr:uid="{00000000-0005-0000-0000-0000E53B0000}"/>
    <cellStyle name="Normal 12 6 2 2 4 2" xfId="4682" xr:uid="{00000000-0005-0000-0000-0000E63B0000}"/>
    <cellStyle name="Normal 12 6 2 2 5" xfId="4683" xr:uid="{00000000-0005-0000-0000-0000E73B0000}"/>
    <cellStyle name="Normal 12 6 2 2 6" xfId="4684" xr:uid="{00000000-0005-0000-0000-0000E83B0000}"/>
    <cellStyle name="Normal 12 6 2 3" xfId="4685" xr:uid="{00000000-0005-0000-0000-0000E93B0000}"/>
    <cellStyle name="Normal 12 6 2 3 2" xfId="4686" xr:uid="{00000000-0005-0000-0000-0000EA3B0000}"/>
    <cellStyle name="Normal 12 6 2 3 2 2" xfId="4687" xr:uid="{00000000-0005-0000-0000-0000EB3B0000}"/>
    <cellStyle name="Normal 12 6 2 3 2 2 2" xfId="4688" xr:uid="{00000000-0005-0000-0000-0000EC3B0000}"/>
    <cellStyle name="Normal 12 6 2 3 2 2 3" xfId="4689" xr:uid="{00000000-0005-0000-0000-0000ED3B0000}"/>
    <cellStyle name="Normal 12 6 2 3 2 3" xfId="4690" xr:uid="{00000000-0005-0000-0000-0000EE3B0000}"/>
    <cellStyle name="Normal 12 6 2 3 2 4" xfId="4691" xr:uid="{00000000-0005-0000-0000-0000EF3B0000}"/>
    <cellStyle name="Normal 12 6 2 3 3" xfId="4692" xr:uid="{00000000-0005-0000-0000-0000F03B0000}"/>
    <cellStyle name="Normal 12 6 2 3 3 2" xfId="4693" xr:uid="{00000000-0005-0000-0000-0000F13B0000}"/>
    <cellStyle name="Normal 12 6 2 3 3 3" xfId="4694" xr:uid="{00000000-0005-0000-0000-0000F23B0000}"/>
    <cellStyle name="Normal 12 6 2 3 4" xfId="4695" xr:uid="{00000000-0005-0000-0000-0000F33B0000}"/>
    <cellStyle name="Normal 12 6 2 3 4 2" xfId="4696" xr:uid="{00000000-0005-0000-0000-0000F43B0000}"/>
    <cellStyle name="Normal 12 6 2 3 5" xfId="4697" xr:uid="{00000000-0005-0000-0000-0000F53B0000}"/>
    <cellStyle name="Normal 12 6 2 3 6" xfId="4698" xr:uid="{00000000-0005-0000-0000-0000F63B0000}"/>
    <cellStyle name="Normal 12 6 2 4" xfId="4699" xr:uid="{00000000-0005-0000-0000-0000F73B0000}"/>
    <cellStyle name="Normal 12 6 2 4 2" xfId="4700" xr:uid="{00000000-0005-0000-0000-0000F83B0000}"/>
    <cellStyle name="Normal 12 6 2 4 2 2" xfId="4701" xr:uid="{00000000-0005-0000-0000-0000F93B0000}"/>
    <cellStyle name="Normal 12 6 2 4 2 3" xfId="4702" xr:uid="{00000000-0005-0000-0000-0000FA3B0000}"/>
    <cellStyle name="Normal 12 6 2 4 3" xfId="4703" xr:uid="{00000000-0005-0000-0000-0000FB3B0000}"/>
    <cellStyle name="Normal 12 6 2 4 4" xfId="4704" xr:uid="{00000000-0005-0000-0000-0000FC3B0000}"/>
    <cellStyle name="Normal 12 6 2 5" xfId="4705" xr:uid="{00000000-0005-0000-0000-0000FD3B0000}"/>
    <cellStyle name="Normal 12 6 2 5 2" xfId="4706" xr:uid="{00000000-0005-0000-0000-0000FE3B0000}"/>
    <cellStyle name="Normal 12 6 2 5 3" xfId="4707" xr:uid="{00000000-0005-0000-0000-0000FF3B0000}"/>
    <cellStyle name="Normal 12 6 2 6" xfId="4708" xr:uid="{00000000-0005-0000-0000-0000003C0000}"/>
    <cellStyle name="Normal 12 6 2 6 2" xfId="4709" xr:uid="{00000000-0005-0000-0000-0000013C0000}"/>
    <cellStyle name="Normal 12 6 2 7" xfId="4710" xr:uid="{00000000-0005-0000-0000-0000023C0000}"/>
    <cellStyle name="Normal 12 6 2 8" xfId="4711" xr:uid="{00000000-0005-0000-0000-0000033C0000}"/>
    <cellStyle name="Normal 12 6 3" xfId="4712" xr:uid="{00000000-0005-0000-0000-0000043C0000}"/>
    <cellStyle name="Normal 12 6 3 2" xfId="4713" xr:uid="{00000000-0005-0000-0000-0000053C0000}"/>
    <cellStyle name="Normal 12 6 3 2 2" xfId="4714" xr:uid="{00000000-0005-0000-0000-0000063C0000}"/>
    <cellStyle name="Normal 12 6 3 2 2 2" xfId="4715" xr:uid="{00000000-0005-0000-0000-0000073C0000}"/>
    <cellStyle name="Normal 12 6 3 2 2 2 2" xfId="4716" xr:uid="{00000000-0005-0000-0000-0000083C0000}"/>
    <cellStyle name="Normal 12 6 3 2 2 2 3" xfId="4717" xr:uid="{00000000-0005-0000-0000-0000093C0000}"/>
    <cellStyle name="Normal 12 6 3 2 2 3" xfId="4718" xr:uid="{00000000-0005-0000-0000-00000A3C0000}"/>
    <cellStyle name="Normal 12 6 3 2 2 4" xfId="4719" xr:uid="{00000000-0005-0000-0000-00000B3C0000}"/>
    <cellStyle name="Normal 12 6 3 2 3" xfId="4720" xr:uid="{00000000-0005-0000-0000-00000C3C0000}"/>
    <cellStyle name="Normal 12 6 3 2 3 2" xfId="4721" xr:uid="{00000000-0005-0000-0000-00000D3C0000}"/>
    <cellStyle name="Normal 12 6 3 2 3 3" xfId="4722" xr:uid="{00000000-0005-0000-0000-00000E3C0000}"/>
    <cellStyle name="Normal 12 6 3 2 4" xfId="4723" xr:uid="{00000000-0005-0000-0000-00000F3C0000}"/>
    <cellStyle name="Normal 12 6 3 2 4 2" xfId="4724" xr:uid="{00000000-0005-0000-0000-0000103C0000}"/>
    <cellStyle name="Normal 12 6 3 2 5" xfId="4725" xr:uid="{00000000-0005-0000-0000-0000113C0000}"/>
    <cellStyle name="Normal 12 6 3 2 6" xfId="4726" xr:uid="{00000000-0005-0000-0000-0000123C0000}"/>
    <cellStyle name="Normal 12 6 3 3" xfId="4727" xr:uid="{00000000-0005-0000-0000-0000133C0000}"/>
    <cellStyle name="Normal 12 6 3 3 2" xfId="4728" xr:uid="{00000000-0005-0000-0000-0000143C0000}"/>
    <cellStyle name="Normal 12 6 3 3 2 2" xfId="4729" xr:uid="{00000000-0005-0000-0000-0000153C0000}"/>
    <cellStyle name="Normal 12 6 3 3 2 2 2" xfId="4730" xr:uid="{00000000-0005-0000-0000-0000163C0000}"/>
    <cellStyle name="Normal 12 6 3 3 2 2 3" xfId="4731" xr:uid="{00000000-0005-0000-0000-0000173C0000}"/>
    <cellStyle name="Normal 12 6 3 3 2 3" xfId="4732" xr:uid="{00000000-0005-0000-0000-0000183C0000}"/>
    <cellStyle name="Normal 12 6 3 3 2 4" xfId="4733" xr:uid="{00000000-0005-0000-0000-0000193C0000}"/>
    <cellStyle name="Normal 12 6 3 3 3" xfId="4734" xr:uid="{00000000-0005-0000-0000-00001A3C0000}"/>
    <cellStyle name="Normal 12 6 3 3 3 2" xfId="4735" xr:uid="{00000000-0005-0000-0000-00001B3C0000}"/>
    <cellStyle name="Normal 12 6 3 3 3 3" xfId="4736" xr:uid="{00000000-0005-0000-0000-00001C3C0000}"/>
    <cellStyle name="Normal 12 6 3 3 4" xfId="4737" xr:uid="{00000000-0005-0000-0000-00001D3C0000}"/>
    <cellStyle name="Normal 12 6 3 3 4 2" xfId="4738" xr:uid="{00000000-0005-0000-0000-00001E3C0000}"/>
    <cellStyle name="Normal 12 6 3 3 5" xfId="4739" xr:uid="{00000000-0005-0000-0000-00001F3C0000}"/>
    <cellStyle name="Normal 12 6 3 3 6" xfId="4740" xr:uid="{00000000-0005-0000-0000-0000203C0000}"/>
    <cellStyle name="Normal 12 6 3 4" xfId="4741" xr:uid="{00000000-0005-0000-0000-0000213C0000}"/>
    <cellStyle name="Normal 12 6 3 4 2" xfId="4742" xr:uid="{00000000-0005-0000-0000-0000223C0000}"/>
    <cellStyle name="Normal 12 6 3 4 2 2" xfId="4743" xr:uid="{00000000-0005-0000-0000-0000233C0000}"/>
    <cellStyle name="Normal 12 6 3 4 2 3" xfId="4744" xr:uid="{00000000-0005-0000-0000-0000243C0000}"/>
    <cellStyle name="Normal 12 6 3 4 3" xfId="4745" xr:uid="{00000000-0005-0000-0000-0000253C0000}"/>
    <cellStyle name="Normal 12 6 3 4 4" xfId="4746" xr:uid="{00000000-0005-0000-0000-0000263C0000}"/>
    <cellStyle name="Normal 12 6 3 5" xfId="4747" xr:uid="{00000000-0005-0000-0000-0000273C0000}"/>
    <cellStyle name="Normal 12 6 3 5 2" xfId="4748" xr:uid="{00000000-0005-0000-0000-0000283C0000}"/>
    <cellStyle name="Normal 12 6 3 5 3" xfId="4749" xr:uid="{00000000-0005-0000-0000-0000293C0000}"/>
    <cellStyle name="Normal 12 6 3 6" xfId="4750" xr:uid="{00000000-0005-0000-0000-00002A3C0000}"/>
    <cellStyle name="Normal 12 6 3 6 2" xfId="4751" xr:uid="{00000000-0005-0000-0000-00002B3C0000}"/>
    <cellStyle name="Normal 12 6 3 7" xfId="4752" xr:uid="{00000000-0005-0000-0000-00002C3C0000}"/>
    <cellStyle name="Normal 12 6 3 8" xfId="4753" xr:uid="{00000000-0005-0000-0000-00002D3C0000}"/>
    <cellStyle name="Normal 12 6 4" xfId="4754" xr:uid="{00000000-0005-0000-0000-00002E3C0000}"/>
    <cellStyle name="Normal 12 6 4 2" xfId="4755" xr:uid="{00000000-0005-0000-0000-00002F3C0000}"/>
    <cellStyle name="Normal 12 6 4 2 2" xfId="4756" xr:uid="{00000000-0005-0000-0000-0000303C0000}"/>
    <cellStyle name="Normal 12 6 4 2 2 2" xfId="4757" xr:uid="{00000000-0005-0000-0000-0000313C0000}"/>
    <cellStyle name="Normal 12 6 4 2 2 3" xfId="4758" xr:uid="{00000000-0005-0000-0000-0000323C0000}"/>
    <cellStyle name="Normal 12 6 4 2 3" xfId="4759" xr:uid="{00000000-0005-0000-0000-0000333C0000}"/>
    <cellStyle name="Normal 12 6 4 2 4" xfId="4760" xr:uid="{00000000-0005-0000-0000-0000343C0000}"/>
    <cellStyle name="Normal 12 6 4 3" xfId="4761" xr:uid="{00000000-0005-0000-0000-0000353C0000}"/>
    <cellStyle name="Normal 12 6 4 3 2" xfId="4762" xr:uid="{00000000-0005-0000-0000-0000363C0000}"/>
    <cellStyle name="Normal 12 6 4 3 3" xfId="4763" xr:uid="{00000000-0005-0000-0000-0000373C0000}"/>
    <cellStyle name="Normal 12 6 4 4" xfId="4764" xr:uid="{00000000-0005-0000-0000-0000383C0000}"/>
    <cellStyle name="Normal 12 6 4 4 2" xfId="4765" xr:uid="{00000000-0005-0000-0000-0000393C0000}"/>
    <cellStyle name="Normal 12 6 4 5" xfId="4766" xr:uid="{00000000-0005-0000-0000-00003A3C0000}"/>
    <cellStyle name="Normal 12 6 4 6" xfId="4767" xr:uid="{00000000-0005-0000-0000-00003B3C0000}"/>
    <cellStyle name="Normal 12 6 5" xfId="4768" xr:uid="{00000000-0005-0000-0000-00003C3C0000}"/>
    <cellStyle name="Normal 12 6 5 2" xfId="4769" xr:uid="{00000000-0005-0000-0000-00003D3C0000}"/>
    <cellStyle name="Normal 12 6 5 2 2" xfId="4770" xr:uid="{00000000-0005-0000-0000-00003E3C0000}"/>
    <cellStyle name="Normal 12 6 5 2 2 2" xfId="4771" xr:uid="{00000000-0005-0000-0000-00003F3C0000}"/>
    <cellStyle name="Normal 12 6 5 2 2 3" xfId="4772" xr:uid="{00000000-0005-0000-0000-0000403C0000}"/>
    <cellStyle name="Normal 12 6 5 2 3" xfId="4773" xr:uid="{00000000-0005-0000-0000-0000413C0000}"/>
    <cellStyle name="Normal 12 6 5 2 4" xfId="4774" xr:uid="{00000000-0005-0000-0000-0000423C0000}"/>
    <cellStyle name="Normal 12 6 5 3" xfId="4775" xr:uid="{00000000-0005-0000-0000-0000433C0000}"/>
    <cellStyle name="Normal 12 6 5 3 2" xfId="4776" xr:uid="{00000000-0005-0000-0000-0000443C0000}"/>
    <cellStyle name="Normal 12 6 5 3 3" xfId="4777" xr:uid="{00000000-0005-0000-0000-0000453C0000}"/>
    <cellStyle name="Normal 12 6 5 4" xfId="4778" xr:uid="{00000000-0005-0000-0000-0000463C0000}"/>
    <cellStyle name="Normal 12 6 5 4 2" xfId="4779" xr:uid="{00000000-0005-0000-0000-0000473C0000}"/>
    <cellStyle name="Normal 12 6 5 5" xfId="4780" xr:uid="{00000000-0005-0000-0000-0000483C0000}"/>
    <cellStyle name="Normal 12 6 5 6" xfId="4781" xr:uid="{00000000-0005-0000-0000-0000493C0000}"/>
    <cellStyle name="Normal 12 6 6" xfId="4782" xr:uid="{00000000-0005-0000-0000-00004A3C0000}"/>
    <cellStyle name="Normal 12 6 6 2" xfId="4783" xr:uid="{00000000-0005-0000-0000-00004B3C0000}"/>
    <cellStyle name="Normal 12 6 6 2 2" xfId="4784" xr:uid="{00000000-0005-0000-0000-00004C3C0000}"/>
    <cellStyle name="Normal 12 6 6 2 3" xfId="4785" xr:uid="{00000000-0005-0000-0000-00004D3C0000}"/>
    <cellStyle name="Normal 12 6 6 3" xfId="4786" xr:uid="{00000000-0005-0000-0000-00004E3C0000}"/>
    <cellStyle name="Normal 12 6 6 4" xfId="4787" xr:uid="{00000000-0005-0000-0000-00004F3C0000}"/>
    <cellStyle name="Normal 12 6 7" xfId="4788" xr:uid="{00000000-0005-0000-0000-0000503C0000}"/>
    <cellStyle name="Normal 12 6 7 2" xfId="4789" xr:uid="{00000000-0005-0000-0000-0000513C0000}"/>
    <cellStyle name="Normal 12 6 7 3" xfId="4790" xr:uid="{00000000-0005-0000-0000-0000523C0000}"/>
    <cellStyle name="Normal 12 6 8" xfId="4791" xr:uid="{00000000-0005-0000-0000-0000533C0000}"/>
    <cellStyle name="Normal 12 6 8 2" xfId="4792" xr:uid="{00000000-0005-0000-0000-0000543C0000}"/>
    <cellStyle name="Normal 12 6 9" xfId="4793" xr:uid="{00000000-0005-0000-0000-0000553C0000}"/>
    <cellStyle name="Normal 12 6_FLUX TEMPLATE - SAMPLE 5210 1720000_Rents Receivable (2)" xfId="4794" xr:uid="{00000000-0005-0000-0000-0000563C0000}"/>
    <cellStyle name="Normal 12 7" xfId="4795" xr:uid="{00000000-0005-0000-0000-0000573C0000}"/>
    <cellStyle name="Normal 12 7 2" xfId="4796" xr:uid="{00000000-0005-0000-0000-0000583C0000}"/>
    <cellStyle name="Normal 12 7 2 2" xfId="4797" xr:uid="{00000000-0005-0000-0000-0000593C0000}"/>
    <cellStyle name="Normal 12 7 2 2 2" xfId="4798" xr:uid="{00000000-0005-0000-0000-00005A3C0000}"/>
    <cellStyle name="Normal 12 7 2 2 2 2" xfId="4799" xr:uid="{00000000-0005-0000-0000-00005B3C0000}"/>
    <cellStyle name="Normal 12 7 2 2 2 3" xfId="4800" xr:uid="{00000000-0005-0000-0000-00005C3C0000}"/>
    <cellStyle name="Normal 12 7 2 2 3" xfId="4801" xr:uid="{00000000-0005-0000-0000-00005D3C0000}"/>
    <cellStyle name="Normal 12 7 2 2 4" xfId="4802" xr:uid="{00000000-0005-0000-0000-00005E3C0000}"/>
    <cellStyle name="Normal 12 7 2 3" xfId="4803" xr:uid="{00000000-0005-0000-0000-00005F3C0000}"/>
    <cellStyle name="Normal 12 7 2 3 2" xfId="4804" xr:uid="{00000000-0005-0000-0000-0000603C0000}"/>
    <cellStyle name="Normal 12 7 2 3 3" xfId="4805" xr:uid="{00000000-0005-0000-0000-0000613C0000}"/>
    <cellStyle name="Normal 12 7 2 4" xfId="4806" xr:uid="{00000000-0005-0000-0000-0000623C0000}"/>
    <cellStyle name="Normal 12 7 2 4 2" xfId="4807" xr:uid="{00000000-0005-0000-0000-0000633C0000}"/>
    <cellStyle name="Normal 12 7 2 5" xfId="4808" xr:uid="{00000000-0005-0000-0000-0000643C0000}"/>
    <cellStyle name="Normal 12 7 2 6" xfId="4809" xr:uid="{00000000-0005-0000-0000-0000653C0000}"/>
    <cellStyle name="Normal 12 7 3" xfId="4810" xr:uid="{00000000-0005-0000-0000-0000663C0000}"/>
    <cellStyle name="Normal 12 7 3 2" xfId="4811" xr:uid="{00000000-0005-0000-0000-0000673C0000}"/>
    <cellStyle name="Normal 12 7 3 2 2" xfId="4812" xr:uid="{00000000-0005-0000-0000-0000683C0000}"/>
    <cellStyle name="Normal 12 7 3 2 2 2" xfId="4813" xr:uid="{00000000-0005-0000-0000-0000693C0000}"/>
    <cellStyle name="Normal 12 7 3 2 2 3" xfId="4814" xr:uid="{00000000-0005-0000-0000-00006A3C0000}"/>
    <cellStyle name="Normal 12 7 3 2 3" xfId="4815" xr:uid="{00000000-0005-0000-0000-00006B3C0000}"/>
    <cellStyle name="Normal 12 7 3 2 4" xfId="4816" xr:uid="{00000000-0005-0000-0000-00006C3C0000}"/>
    <cellStyle name="Normal 12 7 3 3" xfId="4817" xr:uid="{00000000-0005-0000-0000-00006D3C0000}"/>
    <cellStyle name="Normal 12 7 3 3 2" xfId="4818" xr:uid="{00000000-0005-0000-0000-00006E3C0000}"/>
    <cellStyle name="Normal 12 7 3 3 3" xfId="4819" xr:uid="{00000000-0005-0000-0000-00006F3C0000}"/>
    <cellStyle name="Normal 12 7 3 4" xfId="4820" xr:uid="{00000000-0005-0000-0000-0000703C0000}"/>
    <cellStyle name="Normal 12 7 3 4 2" xfId="4821" xr:uid="{00000000-0005-0000-0000-0000713C0000}"/>
    <cellStyle name="Normal 12 7 3 5" xfId="4822" xr:uid="{00000000-0005-0000-0000-0000723C0000}"/>
    <cellStyle name="Normal 12 7 3 6" xfId="4823" xr:uid="{00000000-0005-0000-0000-0000733C0000}"/>
    <cellStyle name="Normal 12 7 4" xfId="4824" xr:uid="{00000000-0005-0000-0000-0000743C0000}"/>
    <cellStyle name="Normal 12 7 4 2" xfId="4825" xr:uid="{00000000-0005-0000-0000-0000753C0000}"/>
    <cellStyle name="Normal 12 7 4 2 2" xfId="4826" xr:uid="{00000000-0005-0000-0000-0000763C0000}"/>
    <cellStyle name="Normal 12 7 4 2 3" xfId="4827" xr:uid="{00000000-0005-0000-0000-0000773C0000}"/>
    <cellStyle name="Normal 12 7 4 3" xfId="4828" xr:uid="{00000000-0005-0000-0000-0000783C0000}"/>
    <cellStyle name="Normal 12 7 4 4" xfId="4829" xr:uid="{00000000-0005-0000-0000-0000793C0000}"/>
    <cellStyle name="Normal 12 7 5" xfId="4830" xr:uid="{00000000-0005-0000-0000-00007A3C0000}"/>
    <cellStyle name="Normal 12 7 5 2" xfId="4831" xr:uid="{00000000-0005-0000-0000-00007B3C0000}"/>
    <cellStyle name="Normal 12 7 5 3" xfId="4832" xr:uid="{00000000-0005-0000-0000-00007C3C0000}"/>
    <cellStyle name="Normal 12 7 6" xfId="4833" xr:uid="{00000000-0005-0000-0000-00007D3C0000}"/>
    <cellStyle name="Normal 12 7 6 2" xfId="4834" xr:uid="{00000000-0005-0000-0000-00007E3C0000}"/>
    <cellStyle name="Normal 12 7 7" xfId="4835" xr:uid="{00000000-0005-0000-0000-00007F3C0000}"/>
    <cellStyle name="Normal 12 7 8" xfId="4836" xr:uid="{00000000-0005-0000-0000-0000803C0000}"/>
    <cellStyle name="Normal 12 7 9" xfId="28347" xr:uid="{00000000-0005-0000-0000-0000813C0000}"/>
    <cellStyle name="Normal 12 8" xfId="4837" xr:uid="{00000000-0005-0000-0000-0000823C0000}"/>
    <cellStyle name="Normal 12 8 2" xfId="4838" xr:uid="{00000000-0005-0000-0000-0000833C0000}"/>
    <cellStyle name="Normal 12 8 2 2" xfId="4839" xr:uid="{00000000-0005-0000-0000-0000843C0000}"/>
    <cellStyle name="Normal 12 8 2 2 2" xfId="4840" xr:uid="{00000000-0005-0000-0000-0000853C0000}"/>
    <cellStyle name="Normal 12 8 2 2 2 2" xfId="4841" xr:uid="{00000000-0005-0000-0000-0000863C0000}"/>
    <cellStyle name="Normal 12 8 2 2 2 3" xfId="4842" xr:uid="{00000000-0005-0000-0000-0000873C0000}"/>
    <cellStyle name="Normal 12 8 2 2 3" xfId="4843" xr:uid="{00000000-0005-0000-0000-0000883C0000}"/>
    <cellStyle name="Normal 12 8 2 2 4" xfId="4844" xr:uid="{00000000-0005-0000-0000-0000893C0000}"/>
    <cellStyle name="Normal 12 8 2 3" xfId="4845" xr:uid="{00000000-0005-0000-0000-00008A3C0000}"/>
    <cellStyle name="Normal 12 8 2 3 2" xfId="4846" xr:uid="{00000000-0005-0000-0000-00008B3C0000}"/>
    <cellStyle name="Normal 12 8 2 3 3" xfId="4847" xr:uid="{00000000-0005-0000-0000-00008C3C0000}"/>
    <cellStyle name="Normal 12 8 2 4" xfId="4848" xr:uid="{00000000-0005-0000-0000-00008D3C0000}"/>
    <cellStyle name="Normal 12 8 2 4 2" xfId="4849" xr:uid="{00000000-0005-0000-0000-00008E3C0000}"/>
    <cellStyle name="Normal 12 8 2 5" xfId="4850" xr:uid="{00000000-0005-0000-0000-00008F3C0000}"/>
    <cellStyle name="Normal 12 8 2 6" xfId="4851" xr:uid="{00000000-0005-0000-0000-0000903C0000}"/>
    <cellStyle name="Normal 12 8 3" xfId="4852" xr:uid="{00000000-0005-0000-0000-0000913C0000}"/>
    <cellStyle name="Normal 12 8 3 2" xfId="4853" xr:uid="{00000000-0005-0000-0000-0000923C0000}"/>
    <cellStyle name="Normal 12 8 3 2 2" xfId="4854" xr:uid="{00000000-0005-0000-0000-0000933C0000}"/>
    <cellStyle name="Normal 12 8 3 2 2 2" xfId="4855" xr:uid="{00000000-0005-0000-0000-0000943C0000}"/>
    <cellStyle name="Normal 12 8 3 2 2 3" xfId="4856" xr:uid="{00000000-0005-0000-0000-0000953C0000}"/>
    <cellStyle name="Normal 12 8 3 2 3" xfId="4857" xr:uid="{00000000-0005-0000-0000-0000963C0000}"/>
    <cellStyle name="Normal 12 8 3 2 4" xfId="4858" xr:uid="{00000000-0005-0000-0000-0000973C0000}"/>
    <cellStyle name="Normal 12 8 3 3" xfId="4859" xr:uid="{00000000-0005-0000-0000-0000983C0000}"/>
    <cellStyle name="Normal 12 8 3 3 2" xfId="4860" xr:uid="{00000000-0005-0000-0000-0000993C0000}"/>
    <cellStyle name="Normal 12 8 3 3 3" xfId="4861" xr:uid="{00000000-0005-0000-0000-00009A3C0000}"/>
    <cellStyle name="Normal 12 8 3 4" xfId="4862" xr:uid="{00000000-0005-0000-0000-00009B3C0000}"/>
    <cellStyle name="Normal 12 8 3 4 2" xfId="4863" xr:uid="{00000000-0005-0000-0000-00009C3C0000}"/>
    <cellStyle name="Normal 12 8 3 5" xfId="4864" xr:uid="{00000000-0005-0000-0000-00009D3C0000}"/>
    <cellStyle name="Normal 12 8 3 6" xfId="4865" xr:uid="{00000000-0005-0000-0000-00009E3C0000}"/>
    <cellStyle name="Normal 12 8 4" xfId="4866" xr:uid="{00000000-0005-0000-0000-00009F3C0000}"/>
    <cellStyle name="Normal 12 8 4 2" xfId="4867" xr:uid="{00000000-0005-0000-0000-0000A03C0000}"/>
    <cellStyle name="Normal 12 8 4 2 2" xfId="4868" xr:uid="{00000000-0005-0000-0000-0000A13C0000}"/>
    <cellStyle name="Normal 12 8 4 2 3" xfId="4869" xr:uid="{00000000-0005-0000-0000-0000A23C0000}"/>
    <cellStyle name="Normal 12 8 4 3" xfId="4870" xr:uid="{00000000-0005-0000-0000-0000A33C0000}"/>
    <cellStyle name="Normal 12 8 4 4" xfId="4871" xr:uid="{00000000-0005-0000-0000-0000A43C0000}"/>
    <cellStyle name="Normal 12 8 5" xfId="4872" xr:uid="{00000000-0005-0000-0000-0000A53C0000}"/>
    <cellStyle name="Normal 12 8 5 2" xfId="4873" xr:uid="{00000000-0005-0000-0000-0000A63C0000}"/>
    <cellStyle name="Normal 12 8 5 3" xfId="4874" xr:uid="{00000000-0005-0000-0000-0000A73C0000}"/>
    <cellStyle name="Normal 12 8 6" xfId="4875" xr:uid="{00000000-0005-0000-0000-0000A83C0000}"/>
    <cellStyle name="Normal 12 8 6 2" xfId="4876" xr:uid="{00000000-0005-0000-0000-0000A93C0000}"/>
    <cellStyle name="Normal 12 8 7" xfId="4877" xr:uid="{00000000-0005-0000-0000-0000AA3C0000}"/>
    <cellStyle name="Normal 12 8 8" xfId="4878" xr:uid="{00000000-0005-0000-0000-0000AB3C0000}"/>
    <cellStyle name="Normal 12 8 9" xfId="28348" xr:uid="{00000000-0005-0000-0000-0000AC3C0000}"/>
    <cellStyle name="Normal 12 9" xfId="4879" xr:uid="{00000000-0005-0000-0000-0000AD3C0000}"/>
    <cellStyle name="Normal 12 9 2" xfId="28349" xr:uid="{00000000-0005-0000-0000-0000AE3C0000}"/>
    <cellStyle name="Normal 12_00431" xfId="18837" xr:uid="{00000000-0005-0000-0000-0000AF3C0000}"/>
    <cellStyle name="Normal 120" xfId="4880" xr:uid="{00000000-0005-0000-0000-0000B03C0000}"/>
    <cellStyle name="Normal 120 2" xfId="28351" xr:uid="{00000000-0005-0000-0000-0000B13C0000}"/>
    <cellStyle name="Normal 120 3" xfId="28352" xr:uid="{00000000-0005-0000-0000-0000B23C0000}"/>
    <cellStyle name="Normal 120 4" xfId="28350" xr:uid="{00000000-0005-0000-0000-0000B33C0000}"/>
    <cellStyle name="Normal 121" xfId="4881" xr:uid="{00000000-0005-0000-0000-0000B43C0000}"/>
    <cellStyle name="Normal 121 2" xfId="28354" xr:uid="{00000000-0005-0000-0000-0000B53C0000}"/>
    <cellStyle name="Normal 121 3" xfId="28355" xr:uid="{00000000-0005-0000-0000-0000B63C0000}"/>
    <cellStyle name="Normal 121 4" xfId="28353" xr:uid="{00000000-0005-0000-0000-0000B73C0000}"/>
    <cellStyle name="Normal 122" xfId="4882" xr:uid="{00000000-0005-0000-0000-0000B83C0000}"/>
    <cellStyle name="Normal 122 2" xfId="28357" xr:uid="{00000000-0005-0000-0000-0000B93C0000}"/>
    <cellStyle name="Normal 122 3" xfId="28358" xr:uid="{00000000-0005-0000-0000-0000BA3C0000}"/>
    <cellStyle name="Normal 122 4" xfId="28356" xr:uid="{00000000-0005-0000-0000-0000BB3C0000}"/>
    <cellStyle name="Normal 123" xfId="4883" xr:uid="{00000000-0005-0000-0000-0000BC3C0000}"/>
    <cellStyle name="Normal 123 2" xfId="28360" xr:uid="{00000000-0005-0000-0000-0000BD3C0000}"/>
    <cellStyle name="Normal 123 3" xfId="28361" xr:uid="{00000000-0005-0000-0000-0000BE3C0000}"/>
    <cellStyle name="Normal 123 4" xfId="28359" xr:uid="{00000000-0005-0000-0000-0000BF3C0000}"/>
    <cellStyle name="Normal 124" xfId="4884" xr:uid="{00000000-0005-0000-0000-0000C03C0000}"/>
    <cellStyle name="Normal 124 2" xfId="28363" xr:uid="{00000000-0005-0000-0000-0000C13C0000}"/>
    <cellStyle name="Normal 124 3" xfId="28364" xr:uid="{00000000-0005-0000-0000-0000C23C0000}"/>
    <cellStyle name="Normal 124 4" xfId="28362" xr:uid="{00000000-0005-0000-0000-0000C33C0000}"/>
    <cellStyle name="Normal 125" xfId="4885" xr:uid="{00000000-0005-0000-0000-0000C43C0000}"/>
    <cellStyle name="Normal 125 2" xfId="28366" xr:uid="{00000000-0005-0000-0000-0000C53C0000}"/>
    <cellStyle name="Normal 125 3" xfId="28367" xr:uid="{00000000-0005-0000-0000-0000C63C0000}"/>
    <cellStyle name="Normal 125 4" xfId="28365" xr:uid="{00000000-0005-0000-0000-0000C73C0000}"/>
    <cellStyle name="Normal 126" xfId="4886" xr:uid="{00000000-0005-0000-0000-0000C83C0000}"/>
    <cellStyle name="Normal 126 2" xfId="28369" xr:uid="{00000000-0005-0000-0000-0000C93C0000}"/>
    <cellStyle name="Normal 126 3" xfId="28370" xr:uid="{00000000-0005-0000-0000-0000CA3C0000}"/>
    <cellStyle name="Normal 126 4" xfId="28368" xr:uid="{00000000-0005-0000-0000-0000CB3C0000}"/>
    <cellStyle name="Normal 127" xfId="28371" xr:uid="{00000000-0005-0000-0000-0000CC3C0000}"/>
    <cellStyle name="Normal 127 2" xfId="28372" xr:uid="{00000000-0005-0000-0000-0000CD3C0000}"/>
    <cellStyle name="Normal 127 3" xfId="28373" xr:uid="{00000000-0005-0000-0000-0000CE3C0000}"/>
    <cellStyle name="Normal 128" xfId="28374" xr:uid="{00000000-0005-0000-0000-0000CF3C0000}"/>
    <cellStyle name="Normal 128 2" xfId="28375" xr:uid="{00000000-0005-0000-0000-0000D03C0000}"/>
    <cellStyle name="Normal 128 3" xfId="28376" xr:uid="{00000000-0005-0000-0000-0000D13C0000}"/>
    <cellStyle name="Normal 129" xfId="28377" xr:uid="{00000000-0005-0000-0000-0000D23C0000}"/>
    <cellStyle name="Normal 129 2" xfId="28378" xr:uid="{00000000-0005-0000-0000-0000D33C0000}"/>
    <cellStyle name="Normal 129 3" xfId="28379" xr:uid="{00000000-0005-0000-0000-0000D43C0000}"/>
    <cellStyle name="Normal 13" xfId="4887" xr:uid="{00000000-0005-0000-0000-0000D53C0000}"/>
    <cellStyle name="Normal 13 10" xfId="39613" xr:uid="{00000000-0005-0000-0000-0000D63C0000}"/>
    <cellStyle name="Normal 13 2" xfId="4888" xr:uid="{00000000-0005-0000-0000-0000D73C0000}"/>
    <cellStyle name="Normal 13 2 2" xfId="28382" xr:uid="{00000000-0005-0000-0000-0000D83C0000}"/>
    <cellStyle name="Normal 13 2 2 2" xfId="39615" xr:uid="{00000000-0005-0000-0000-0000D93C0000}"/>
    <cellStyle name="Normal 13 2 3" xfId="28383" xr:uid="{00000000-0005-0000-0000-0000DA3C0000}"/>
    <cellStyle name="Normal 13 2 3 2" xfId="39616" xr:uid="{00000000-0005-0000-0000-0000DB3C0000}"/>
    <cellStyle name="Normal 13 2 4" xfId="28381" xr:uid="{00000000-0005-0000-0000-0000DC3C0000}"/>
    <cellStyle name="Normal 13 2 5" xfId="39614" xr:uid="{00000000-0005-0000-0000-0000DD3C0000}"/>
    <cellStyle name="Normal 13 3" xfId="4889" xr:uid="{00000000-0005-0000-0000-0000DE3C0000}"/>
    <cellStyle name="Normal 13 3 10" xfId="39617" xr:uid="{00000000-0005-0000-0000-0000DF3C0000}"/>
    <cellStyle name="Normal 13 3 2" xfId="4890" xr:uid="{00000000-0005-0000-0000-0000E03C0000}"/>
    <cellStyle name="Normal 13 3 2 2" xfId="4891" xr:uid="{00000000-0005-0000-0000-0000E13C0000}"/>
    <cellStyle name="Normal 13 3 2 2 2" xfId="4892" xr:uid="{00000000-0005-0000-0000-0000E23C0000}"/>
    <cellStyle name="Normal 13 3 2 2 2 2" xfId="4893" xr:uid="{00000000-0005-0000-0000-0000E33C0000}"/>
    <cellStyle name="Normal 13 3 2 2 2 3" xfId="4894" xr:uid="{00000000-0005-0000-0000-0000E43C0000}"/>
    <cellStyle name="Normal 13 3 2 2 3" xfId="4895" xr:uid="{00000000-0005-0000-0000-0000E53C0000}"/>
    <cellStyle name="Normal 13 3 2 2 4" xfId="4896" xr:uid="{00000000-0005-0000-0000-0000E63C0000}"/>
    <cellStyle name="Normal 13 3 2 3" xfId="4897" xr:uid="{00000000-0005-0000-0000-0000E73C0000}"/>
    <cellStyle name="Normal 13 3 2 3 2" xfId="4898" xr:uid="{00000000-0005-0000-0000-0000E83C0000}"/>
    <cellStyle name="Normal 13 3 2 3 3" xfId="4899" xr:uid="{00000000-0005-0000-0000-0000E93C0000}"/>
    <cellStyle name="Normal 13 3 2 4" xfId="4900" xr:uid="{00000000-0005-0000-0000-0000EA3C0000}"/>
    <cellStyle name="Normal 13 3 2 4 2" xfId="4901" xr:uid="{00000000-0005-0000-0000-0000EB3C0000}"/>
    <cellStyle name="Normal 13 3 2 5" xfId="4902" xr:uid="{00000000-0005-0000-0000-0000EC3C0000}"/>
    <cellStyle name="Normal 13 3 2 6" xfId="4903" xr:uid="{00000000-0005-0000-0000-0000ED3C0000}"/>
    <cellStyle name="Normal 13 3 3" xfId="4904" xr:uid="{00000000-0005-0000-0000-0000EE3C0000}"/>
    <cellStyle name="Normal 13 3 3 2" xfId="4905" xr:uid="{00000000-0005-0000-0000-0000EF3C0000}"/>
    <cellStyle name="Normal 13 3 3 2 2" xfId="4906" xr:uid="{00000000-0005-0000-0000-0000F03C0000}"/>
    <cellStyle name="Normal 13 3 3 2 2 2" xfId="4907" xr:uid="{00000000-0005-0000-0000-0000F13C0000}"/>
    <cellStyle name="Normal 13 3 3 2 2 3" xfId="4908" xr:uid="{00000000-0005-0000-0000-0000F23C0000}"/>
    <cellStyle name="Normal 13 3 3 2 3" xfId="4909" xr:uid="{00000000-0005-0000-0000-0000F33C0000}"/>
    <cellStyle name="Normal 13 3 3 2 4" xfId="4910" xr:uid="{00000000-0005-0000-0000-0000F43C0000}"/>
    <cellStyle name="Normal 13 3 3 3" xfId="4911" xr:uid="{00000000-0005-0000-0000-0000F53C0000}"/>
    <cellStyle name="Normal 13 3 3 3 2" xfId="4912" xr:uid="{00000000-0005-0000-0000-0000F63C0000}"/>
    <cellStyle name="Normal 13 3 3 3 3" xfId="4913" xr:uid="{00000000-0005-0000-0000-0000F73C0000}"/>
    <cellStyle name="Normal 13 3 3 4" xfId="4914" xr:uid="{00000000-0005-0000-0000-0000F83C0000}"/>
    <cellStyle name="Normal 13 3 3 4 2" xfId="4915" xr:uid="{00000000-0005-0000-0000-0000F93C0000}"/>
    <cellStyle name="Normal 13 3 3 5" xfId="4916" xr:uid="{00000000-0005-0000-0000-0000FA3C0000}"/>
    <cellStyle name="Normal 13 3 3 6" xfId="4917" xr:uid="{00000000-0005-0000-0000-0000FB3C0000}"/>
    <cellStyle name="Normal 13 3 4" xfId="4918" xr:uid="{00000000-0005-0000-0000-0000FC3C0000}"/>
    <cellStyle name="Normal 13 3 4 2" xfId="4919" xr:uid="{00000000-0005-0000-0000-0000FD3C0000}"/>
    <cellStyle name="Normal 13 3 4 2 2" xfId="4920" xr:uid="{00000000-0005-0000-0000-0000FE3C0000}"/>
    <cellStyle name="Normal 13 3 4 2 3" xfId="4921" xr:uid="{00000000-0005-0000-0000-0000FF3C0000}"/>
    <cellStyle name="Normal 13 3 4 3" xfId="4922" xr:uid="{00000000-0005-0000-0000-0000003D0000}"/>
    <cellStyle name="Normal 13 3 4 4" xfId="4923" xr:uid="{00000000-0005-0000-0000-0000013D0000}"/>
    <cellStyle name="Normal 13 3 5" xfId="4924" xr:uid="{00000000-0005-0000-0000-0000023D0000}"/>
    <cellStyle name="Normal 13 3 5 2" xfId="4925" xr:uid="{00000000-0005-0000-0000-0000033D0000}"/>
    <cellStyle name="Normal 13 3 5 3" xfId="4926" xr:uid="{00000000-0005-0000-0000-0000043D0000}"/>
    <cellStyle name="Normal 13 3 6" xfId="4927" xr:uid="{00000000-0005-0000-0000-0000053D0000}"/>
    <cellStyle name="Normal 13 3 6 2" xfId="4928" xr:uid="{00000000-0005-0000-0000-0000063D0000}"/>
    <cellStyle name="Normal 13 3 7" xfId="4929" xr:uid="{00000000-0005-0000-0000-0000073D0000}"/>
    <cellStyle name="Normal 13 3 8" xfId="4930" xr:uid="{00000000-0005-0000-0000-0000083D0000}"/>
    <cellStyle name="Normal 13 3 9" xfId="28384" xr:uid="{00000000-0005-0000-0000-0000093D0000}"/>
    <cellStyle name="Normal 13 4" xfId="4931" xr:uid="{00000000-0005-0000-0000-00000A3D0000}"/>
    <cellStyle name="Normal 13 4 2" xfId="28385" xr:uid="{00000000-0005-0000-0000-00000B3D0000}"/>
    <cellStyle name="Normal 13 4 3" xfId="39618" xr:uid="{00000000-0005-0000-0000-00000C3D0000}"/>
    <cellStyle name="Normal 13 5" xfId="28386" xr:uid="{00000000-0005-0000-0000-00000D3D0000}"/>
    <cellStyle name="Normal 13 5 2" xfId="39619" xr:uid="{00000000-0005-0000-0000-00000E3D0000}"/>
    <cellStyle name="Normal 13 6" xfId="28387" xr:uid="{00000000-0005-0000-0000-00000F3D0000}"/>
    <cellStyle name="Normal 13 6 2" xfId="39620" xr:uid="{00000000-0005-0000-0000-0000103D0000}"/>
    <cellStyle name="Normal 13 7" xfId="28388" xr:uid="{00000000-0005-0000-0000-0000113D0000}"/>
    <cellStyle name="Normal 13 8" xfId="28389" xr:uid="{00000000-0005-0000-0000-0000123D0000}"/>
    <cellStyle name="Normal 13 9" xfId="28380" xr:uid="{00000000-0005-0000-0000-0000133D0000}"/>
    <cellStyle name="Normal 13_Income Statement " xfId="28390" xr:uid="{00000000-0005-0000-0000-0000143D0000}"/>
    <cellStyle name="Normal 130" xfId="28391" xr:uid="{00000000-0005-0000-0000-0000153D0000}"/>
    <cellStyle name="Normal 130 2" xfId="28392" xr:uid="{00000000-0005-0000-0000-0000163D0000}"/>
    <cellStyle name="Normal 130 3" xfId="28393" xr:uid="{00000000-0005-0000-0000-0000173D0000}"/>
    <cellStyle name="Normal 131" xfId="28394" xr:uid="{00000000-0005-0000-0000-0000183D0000}"/>
    <cellStyle name="Normal 131 2" xfId="28395" xr:uid="{00000000-0005-0000-0000-0000193D0000}"/>
    <cellStyle name="Normal 131 3" xfId="28396" xr:uid="{00000000-0005-0000-0000-00001A3D0000}"/>
    <cellStyle name="Normal 132" xfId="28397" xr:uid="{00000000-0005-0000-0000-00001B3D0000}"/>
    <cellStyle name="Normal 132 2" xfId="28398" xr:uid="{00000000-0005-0000-0000-00001C3D0000}"/>
    <cellStyle name="Normal 132 3" xfId="28399" xr:uid="{00000000-0005-0000-0000-00001D3D0000}"/>
    <cellStyle name="Normal 133" xfId="28400" xr:uid="{00000000-0005-0000-0000-00001E3D0000}"/>
    <cellStyle name="Normal 133 2" xfId="28401" xr:uid="{00000000-0005-0000-0000-00001F3D0000}"/>
    <cellStyle name="Normal 133 3" xfId="28402" xr:uid="{00000000-0005-0000-0000-0000203D0000}"/>
    <cellStyle name="Normal 134" xfId="4932" xr:uid="{00000000-0005-0000-0000-0000213D0000}"/>
    <cellStyle name="Normal 134 2" xfId="28404" xr:uid="{00000000-0005-0000-0000-0000223D0000}"/>
    <cellStyle name="Normal 134 3" xfId="28405" xr:uid="{00000000-0005-0000-0000-0000233D0000}"/>
    <cellStyle name="Normal 134 4" xfId="28403" xr:uid="{00000000-0005-0000-0000-0000243D0000}"/>
    <cellStyle name="Normal 135" xfId="28406" xr:uid="{00000000-0005-0000-0000-0000253D0000}"/>
    <cellStyle name="Normal 135 2" xfId="28407" xr:uid="{00000000-0005-0000-0000-0000263D0000}"/>
    <cellStyle name="Normal 135 3" xfId="28408" xr:uid="{00000000-0005-0000-0000-0000273D0000}"/>
    <cellStyle name="Normal 136" xfId="28409" xr:uid="{00000000-0005-0000-0000-0000283D0000}"/>
    <cellStyle name="Normal 136 2" xfId="28410" xr:uid="{00000000-0005-0000-0000-0000293D0000}"/>
    <cellStyle name="Normal 136 3" xfId="28411" xr:uid="{00000000-0005-0000-0000-00002A3D0000}"/>
    <cellStyle name="Normal 137" xfId="4933" xr:uid="{00000000-0005-0000-0000-00002B3D0000}"/>
    <cellStyle name="Normal 137 2" xfId="28413" xr:uid="{00000000-0005-0000-0000-00002C3D0000}"/>
    <cellStyle name="Normal 137 3" xfId="28414" xr:uid="{00000000-0005-0000-0000-00002D3D0000}"/>
    <cellStyle name="Normal 137 4" xfId="28412" xr:uid="{00000000-0005-0000-0000-00002E3D0000}"/>
    <cellStyle name="Normal 138" xfId="4934" xr:uid="{00000000-0005-0000-0000-00002F3D0000}"/>
    <cellStyle name="Normal 138 2" xfId="28416" xr:uid="{00000000-0005-0000-0000-0000303D0000}"/>
    <cellStyle name="Normal 138 3" xfId="28417" xr:uid="{00000000-0005-0000-0000-0000313D0000}"/>
    <cellStyle name="Normal 138 4" xfId="28415" xr:uid="{00000000-0005-0000-0000-0000323D0000}"/>
    <cellStyle name="Normal 139" xfId="4935" xr:uid="{00000000-0005-0000-0000-0000333D0000}"/>
    <cellStyle name="Normal 139 2" xfId="28419" xr:uid="{00000000-0005-0000-0000-0000343D0000}"/>
    <cellStyle name="Normal 139 3" xfId="28420" xr:uid="{00000000-0005-0000-0000-0000353D0000}"/>
    <cellStyle name="Normal 139 4" xfId="28418" xr:uid="{00000000-0005-0000-0000-0000363D0000}"/>
    <cellStyle name="Normal 14" xfId="4936" xr:uid="{00000000-0005-0000-0000-0000373D0000}"/>
    <cellStyle name="Normal 14 10" xfId="28421" xr:uid="{00000000-0005-0000-0000-0000383D0000}"/>
    <cellStyle name="Normal 14 2" xfId="4937" xr:uid="{00000000-0005-0000-0000-0000393D0000}"/>
    <cellStyle name="Normal 14 2 2" xfId="18838" xr:uid="{00000000-0005-0000-0000-00003A3D0000}"/>
    <cellStyle name="Normal 14 2 2 2" xfId="28423" xr:uid="{00000000-0005-0000-0000-00003B3D0000}"/>
    <cellStyle name="Normal 14 2 3" xfId="28422" xr:uid="{00000000-0005-0000-0000-00003C3D0000}"/>
    <cellStyle name="Normal 14 3" xfId="4938" xr:uid="{00000000-0005-0000-0000-00003D3D0000}"/>
    <cellStyle name="Normal 14 3 10" xfId="39621" xr:uid="{00000000-0005-0000-0000-00003E3D0000}"/>
    <cellStyle name="Normal 14 3 2" xfId="4939" xr:uid="{00000000-0005-0000-0000-00003F3D0000}"/>
    <cellStyle name="Normal 14 3 2 2" xfId="4940" xr:uid="{00000000-0005-0000-0000-0000403D0000}"/>
    <cellStyle name="Normal 14 3 2 2 2" xfId="4941" xr:uid="{00000000-0005-0000-0000-0000413D0000}"/>
    <cellStyle name="Normal 14 3 2 2 2 2" xfId="4942" xr:uid="{00000000-0005-0000-0000-0000423D0000}"/>
    <cellStyle name="Normal 14 3 2 2 2 3" xfId="4943" xr:uid="{00000000-0005-0000-0000-0000433D0000}"/>
    <cellStyle name="Normal 14 3 2 2 3" xfId="4944" xr:uid="{00000000-0005-0000-0000-0000443D0000}"/>
    <cellStyle name="Normal 14 3 2 2 4" xfId="4945" xr:uid="{00000000-0005-0000-0000-0000453D0000}"/>
    <cellStyle name="Normal 14 3 2 3" xfId="4946" xr:uid="{00000000-0005-0000-0000-0000463D0000}"/>
    <cellStyle name="Normal 14 3 2 3 2" xfId="4947" xr:uid="{00000000-0005-0000-0000-0000473D0000}"/>
    <cellStyle name="Normal 14 3 2 3 3" xfId="4948" xr:uid="{00000000-0005-0000-0000-0000483D0000}"/>
    <cellStyle name="Normal 14 3 2 4" xfId="4949" xr:uid="{00000000-0005-0000-0000-0000493D0000}"/>
    <cellStyle name="Normal 14 3 2 4 2" xfId="4950" xr:uid="{00000000-0005-0000-0000-00004A3D0000}"/>
    <cellStyle name="Normal 14 3 2 5" xfId="4951" xr:uid="{00000000-0005-0000-0000-00004B3D0000}"/>
    <cellStyle name="Normal 14 3 2 6" xfId="4952" xr:uid="{00000000-0005-0000-0000-00004C3D0000}"/>
    <cellStyle name="Normal 14 3 2 7" xfId="28425" xr:uid="{00000000-0005-0000-0000-00004D3D0000}"/>
    <cellStyle name="Normal 14 3 3" xfId="4953" xr:uid="{00000000-0005-0000-0000-00004E3D0000}"/>
    <cellStyle name="Normal 14 3 3 2" xfId="4954" xr:uid="{00000000-0005-0000-0000-00004F3D0000}"/>
    <cellStyle name="Normal 14 3 3 2 2" xfId="4955" xr:uid="{00000000-0005-0000-0000-0000503D0000}"/>
    <cellStyle name="Normal 14 3 3 2 2 2" xfId="4956" xr:uid="{00000000-0005-0000-0000-0000513D0000}"/>
    <cellStyle name="Normal 14 3 3 2 2 3" xfId="4957" xr:uid="{00000000-0005-0000-0000-0000523D0000}"/>
    <cellStyle name="Normal 14 3 3 2 3" xfId="4958" xr:uid="{00000000-0005-0000-0000-0000533D0000}"/>
    <cellStyle name="Normal 14 3 3 2 4" xfId="4959" xr:uid="{00000000-0005-0000-0000-0000543D0000}"/>
    <cellStyle name="Normal 14 3 3 3" xfId="4960" xr:uid="{00000000-0005-0000-0000-0000553D0000}"/>
    <cellStyle name="Normal 14 3 3 3 2" xfId="4961" xr:uid="{00000000-0005-0000-0000-0000563D0000}"/>
    <cellStyle name="Normal 14 3 3 3 3" xfId="4962" xr:uid="{00000000-0005-0000-0000-0000573D0000}"/>
    <cellStyle name="Normal 14 3 3 4" xfId="4963" xr:uid="{00000000-0005-0000-0000-0000583D0000}"/>
    <cellStyle name="Normal 14 3 3 4 2" xfId="4964" xr:uid="{00000000-0005-0000-0000-0000593D0000}"/>
    <cellStyle name="Normal 14 3 3 5" xfId="4965" xr:uid="{00000000-0005-0000-0000-00005A3D0000}"/>
    <cellStyle name="Normal 14 3 3 6" xfId="4966" xr:uid="{00000000-0005-0000-0000-00005B3D0000}"/>
    <cellStyle name="Normal 14 3 3 7" xfId="28426" xr:uid="{00000000-0005-0000-0000-00005C3D0000}"/>
    <cellStyle name="Normal 14 3 4" xfId="4967" xr:uid="{00000000-0005-0000-0000-00005D3D0000}"/>
    <cellStyle name="Normal 14 3 4 2" xfId="4968" xr:uid="{00000000-0005-0000-0000-00005E3D0000}"/>
    <cellStyle name="Normal 14 3 4 2 2" xfId="4969" xr:uid="{00000000-0005-0000-0000-00005F3D0000}"/>
    <cellStyle name="Normal 14 3 4 2 3" xfId="4970" xr:uid="{00000000-0005-0000-0000-0000603D0000}"/>
    <cellStyle name="Normal 14 3 4 3" xfId="4971" xr:uid="{00000000-0005-0000-0000-0000613D0000}"/>
    <cellStyle name="Normal 14 3 4 4" xfId="4972" xr:uid="{00000000-0005-0000-0000-0000623D0000}"/>
    <cellStyle name="Normal 14 3 5" xfId="4973" xr:uid="{00000000-0005-0000-0000-0000633D0000}"/>
    <cellStyle name="Normal 14 3 5 2" xfId="4974" xr:uid="{00000000-0005-0000-0000-0000643D0000}"/>
    <cellStyle name="Normal 14 3 5 3" xfId="4975" xr:uid="{00000000-0005-0000-0000-0000653D0000}"/>
    <cellStyle name="Normal 14 3 6" xfId="4976" xr:uid="{00000000-0005-0000-0000-0000663D0000}"/>
    <cellStyle name="Normal 14 3 6 2" xfId="4977" xr:uid="{00000000-0005-0000-0000-0000673D0000}"/>
    <cellStyle name="Normal 14 3 7" xfId="4978" xr:uid="{00000000-0005-0000-0000-0000683D0000}"/>
    <cellStyle name="Normal 14 3 8" xfId="4979" xr:uid="{00000000-0005-0000-0000-0000693D0000}"/>
    <cellStyle name="Normal 14 3 9" xfId="28424" xr:uid="{00000000-0005-0000-0000-00006A3D0000}"/>
    <cellStyle name="Normal 14 4" xfId="4980" xr:uid="{00000000-0005-0000-0000-00006B3D0000}"/>
    <cellStyle name="Normal 14 4 2" xfId="28427" xr:uid="{00000000-0005-0000-0000-00006C3D0000}"/>
    <cellStyle name="Normal 14 5" xfId="28428" xr:uid="{00000000-0005-0000-0000-00006D3D0000}"/>
    <cellStyle name="Normal 14 6" xfId="28429" xr:uid="{00000000-0005-0000-0000-00006E3D0000}"/>
    <cellStyle name="Normal 14 7" xfId="28430" xr:uid="{00000000-0005-0000-0000-00006F3D0000}"/>
    <cellStyle name="Normal 14 8" xfId="28431" xr:uid="{00000000-0005-0000-0000-0000703D0000}"/>
    <cellStyle name="Normal 14 8 2" xfId="39622" xr:uid="{00000000-0005-0000-0000-0000713D0000}"/>
    <cellStyle name="Normal 14 9" xfId="28432" xr:uid="{00000000-0005-0000-0000-0000723D0000}"/>
    <cellStyle name="Normal 14_60 Keyspan Corp TBBS 6-9" xfId="18839" xr:uid="{00000000-0005-0000-0000-0000733D0000}"/>
    <cellStyle name="Normal 140" xfId="4981" xr:uid="{00000000-0005-0000-0000-0000743D0000}"/>
    <cellStyle name="Normal 140 2" xfId="28434" xr:uid="{00000000-0005-0000-0000-0000753D0000}"/>
    <cellStyle name="Normal 140 3" xfId="28435" xr:uid="{00000000-0005-0000-0000-0000763D0000}"/>
    <cellStyle name="Normal 140 4" xfId="28433" xr:uid="{00000000-0005-0000-0000-0000773D0000}"/>
    <cellStyle name="Normal 141" xfId="28436" xr:uid="{00000000-0005-0000-0000-0000783D0000}"/>
    <cellStyle name="Normal 141 2" xfId="28437" xr:uid="{00000000-0005-0000-0000-0000793D0000}"/>
    <cellStyle name="Normal 141 2 2" xfId="28438" xr:uid="{00000000-0005-0000-0000-00007A3D0000}"/>
    <cellStyle name="Normal 141 3" xfId="28439" xr:uid="{00000000-0005-0000-0000-00007B3D0000}"/>
    <cellStyle name="Normal 141 4" xfId="28440" xr:uid="{00000000-0005-0000-0000-00007C3D0000}"/>
    <cellStyle name="Normal 141 5" xfId="28441" xr:uid="{00000000-0005-0000-0000-00007D3D0000}"/>
    <cellStyle name="Normal 142" xfId="28442" xr:uid="{00000000-0005-0000-0000-00007E3D0000}"/>
    <cellStyle name="Normal 142 2" xfId="28443" xr:uid="{00000000-0005-0000-0000-00007F3D0000}"/>
    <cellStyle name="Normal 142 3" xfId="28444" xr:uid="{00000000-0005-0000-0000-0000803D0000}"/>
    <cellStyle name="Normal 142 4" xfId="39623" xr:uid="{00000000-0005-0000-0000-0000813D0000}"/>
    <cellStyle name="Normal 143" xfId="4982" xr:uid="{00000000-0005-0000-0000-0000823D0000}"/>
    <cellStyle name="Normal 143 2" xfId="28445" xr:uid="{00000000-0005-0000-0000-0000833D0000}"/>
    <cellStyle name="Normal 144" xfId="28446" xr:uid="{00000000-0005-0000-0000-0000843D0000}"/>
    <cellStyle name="Normal 145" xfId="28447" xr:uid="{00000000-0005-0000-0000-0000853D0000}"/>
    <cellStyle name="Normal 146" xfId="28448" xr:uid="{00000000-0005-0000-0000-0000863D0000}"/>
    <cellStyle name="Normal 147" xfId="28449" xr:uid="{00000000-0005-0000-0000-0000873D0000}"/>
    <cellStyle name="Normal 148" xfId="28450" xr:uid="{00000000-0005-0000-0000-0000883D0000}"/>
    <cellStyle name="Normal 149" xfId="28451" xr:uid="{00000000-0005-0000-0000-0000893D0000}"/>
    <cellStyle name="Normal 15" xfId="4983" xr:uid="{00000000-0005-0000-0000-00008A3D0000}"/>
    <cellStyle name="Normal 15 10" xfId="39624" xr:uid="{00000000-0005-0000-0000-00008B3D0000}"/>
    <cellStyle name="Normal 15 2" xfId="4984" xr:uid="{00000000-0005-0000-0000-00008C3D0000}"/>
    <cellStyle name="Normal 15 2 2" xfId="28454" xr:uid="{00000000-0005-0000-0000-00008D3D0000}"/>
    <cellStyle name="Normal 15 2 2 2" xfId="39626" xr:uid="{00000000-0005-0000-0000-00008E3D0000}"/>
    <cellStyle name="Normal 15 2 3" xfId="28455" xr:uid="{00000000-0005-0000-0000-00008F3D0000}"/>
    <cellStyle name="Normal 15 2 3 2" xfId="39627" xr:uid="{00000000-0005-0000-0000-0000903D0000}"/>
    <cellStyle name="Normal 15 2 4" xfId="28453" xr:uid="{00000000-0005-0000-0000-0000913D0000}"/>
    <cellStyle name="Normal 15 2 5" xfId="39625" xr:uid="{00000000-0005-0000-0000-0000923D0000}"/>
    <cellStyle name="Normal 15 3" xfId="4985" xr:uid="{00000000-0005-0000-0000-0000933D0000}"/>
    <cellStyle name="Normal 15 3 10" xfId="39628" xr:uid="{00000000-0005-0000-0000-0000943D0000}"/>
    <cellStyle name="Normal 15 3 2" xfId="4986" xr:uid="{00000000-0005-0000-0000-0000953D0000}"/>
    <cellStyle name="Normal 15 3 2 2" xfId="4987" xr:uid="{00000000-0005-0000-0000-0000963D0000}"/>
    <cellStyle name="Normal 15 3 2 2 2" xfId="4988" xr:uid="{00000000-0005-0000-0000-0000973D0000}"/>
    <cellStyle name="Normal 15 3 2 2 2 2" xfId="4989" xr:uid="{00000000-0005-0000-0000-0000983D0000}"/>
    <cellStyle name="Normal 15 3 2 2 2 3" xfId="4990" xr:uid="{00000000-0005-0000-0000-0000993D0000}"/>
    <cellStyle name="Normal 15 3 2 2 3" xfId="4991" xr:uid="{00000000-0005-0000-0000-00009A3D0000}"/>
    <cellStyle name="Normal 15 3 2 2 4" xfId="4992" xr:uid="{00000000-0005-0000-0000-00009B3D0000}"/>
    <cellStyle name="Normal 15 3 2 3" xfId="4993" xr:uid="{00000000-0005-0000-0000-00009C3D0000}"/>
    <cellStyle name="Normal 15 3 2 3 2" xfId="4994" xr:uid="{00000000-0005-0000-0000-00009D3D0000}"/>
    <cellStyle name="Normal 15 3 2 3 3" xfId="4995" xr:uid="{00000000-0005-0000-0000-00009E3D0000}"/>
    <cellStyle name="Normal 15 3 2 4" xfId="4996" xr:uid="{00000000-0005-0000-0000-00009F3D0000}"/>
    <cellStyle name="Normal 15 3 2 4 2" xfId="4997" xr:uid="{00000000-0005-0000-0000-0000A03D0000}"/>
    <cellStyle name="Normal 15 3 2 5" xfId="4998" xr:uid="{00000000-0005-0000-0000-0000A13D0000}"/>
    <cellStyle name="Normal 15 3 2 6" xfId="4999" xr:uid="{00000000-0005-0000-0000-0000A23D0000}"/>
    <cellStyle name="Normal 15 3 3" xfId="5000" xr:uid="{00000000-0005-0000-0000-0000A33D0000}"/>
    <cellStyle name="Normal 15 3 3 2" xfId="5001" xr:uid="{00000000-0005-0000-0000-0000A43D0000}"/>
    <cellStyle name="Normal 15 3 3 2 2" xfId="5002" xr:uid="{00000000-0005-0000-0000-0000A53D0000}"/>
    <cellStyle name="Normal 15 3 3 2 2 2" xfId="5003" xr:uid="{00000000-0005-0000-0000-0000A63D0000}"/>
    <cellStyle name="Normal 15 3 3 2 2 3" xfId="5004" xr:uid="{00000000-0005-0000-0000-0000A73D0000}"/>
    <cellStyle name="Normal 15 3 3 2 3" xfId="5005" xr:uid="{00000000-0005-0000-0000-0000A83D0000}"/>
    <cellStyle name="Normal 15 3 3 2 4" xfId="5006" xr:uid="{00000000-0005-0000-0000-0000A93D0000}"/>
    <cellStyle name="Normal 15 3 3 3" xfId="5007" xr:uid="{00000000-0005-0000-0000-0000AA3D0000}"/>
    <cellStyle name="Normal 15 3 3 3 2" xfId="5008" xr:uid="{00000000-0005-0000-0000-0000AB3D0000}"/>
    <cellStyle name="Normal 15 3 3 3 3" xfId="5009" xr:uid="{00000000-0005-0000-0000-0000AC3D0000}"/>
    <cellStyle name="Normal 15 3 3 4" xfId="5010" xr:uid="{00000000-0005-0000-0000-0000AD3D0000}"/>
    <cellStyle name="Normal 15 3 3 4 2" xfId="5011" xr:uid="{00000000-0005-0000-0000-0000AE3D0000}"/>
    <cellStyle name="Normal 15 3 3 5" xfId="5012" xr:uid="{00000000-0005-0000-0000-0000AF3D0000}"/>
    <cellStyle name="Normal 15 3 3 6" xfId="5013" xr:uid="{00000000-0005-0000-0000-0000B03D0000}"/>
    <cellStyle name="Normal 15 3 4" xfId="5014" xr:uid="{00000000-0005-0000-0000-0000B13D0000}"/>
    <cellStyle name="Normal 15 3 4 2" xfId="5015" xr:uid="{00000000-0005-0000-0000-0000B23D0000}"/>
    <cellStyle name="Normal 15 3 4 2 2" xfId="5016" xr:uid="{00000000-0005-0000-0000-0000B33D0000}"/>
    <cellStyle name="Normal 15 3 4 2 3" xfId="5017" xr:uid="{00000000-0005-0000-0000-0000B43D0000}"/>
    <cellStyle name="Normal 15 3 4 3" xfId="5018" xr:uid="{00000000-0005-0000-0000-0000B53D0000}"/>
    <cellStyle name="Normal 15 3 4 4" xfId="5019" xr:uid="{00000000-0005-0000-0000-0000B63D0000}"/>
    <cellStyle name="Normal 15 3 5" xfId="5020" xr:uid="{00000000-0005-0000-0000-0000B73D0000}"/>
    <cellStyle name="Normal 15 3 5 2" xfId="5021" xr:uid="{00000000-0005-0000-0000-0000B83D0000}"/>
    <cellStyle name="Normal 15 3 5 3" xfId="5022" xr:uid="{00000000-0005-0000-0000-0000B93D0000}"/>
    <cellStyle name="Normal 15 3 6" xfId="5023" xr:uid="{00000000-0005-0000-0000-0000BA3D0000}"/>
    <cellStyle name="Normal 15 3 6 2" xfId="5024" xr:uid="{00000000-0005-0000-0000-0000BB3D0000}"/>
    <cellStyle name="Normal 15 3 7" xfId="5025" xr:uid="{00000000-0005-0000-0000-0000BC3D0000}"/>
    <cellStyle name="Normal 15 3 8" xfId="5026" xr:uid="{00000000-0005-0000-0000-0000BD3D0000}"/>
    <cellStyle name="Normal 15 3 9" xfId="28456" xr:uid="{00000000-0005-0000-0000-0000BE3D0000}"/>
    <cellStyle name="Normal 15 4" xfId="5027" xr:uid="{00000000-0005-0000-0000-0000BF3D0000}"/>
    <cellStyle name="Normal 15 4 2" xfId="28457" xr:uid="{00000000-0005-0000-0000-0000C03D0000}"/>
    <cellStyle name="Normal 15 4 3" xfId="39629" xr:uid="{00000000-0005-0000-0000-0000C13D0000}"/>
    <cellStyle name="Normal 15 5" xfId="28458" xr:uid="{00000000-0005-0000-0000-0000C23D0000}"/>
    <cellStyle name="Normal 15 6" xfId="28459" xr:uid="{00000000-0005-0000-0000-0000C33D0000}"/>
    <cellStyle name="Normal 15 7" xfId="28460" xr:uid="{00000000-0005-0000-0000-0000C43D0000}"/>
    <cellStyle name="Normal 15 8" xfId="28461" xr:uid="{00000000-0005-0000-0000-0000C53D0000}"/>
    <cellStyle name="Normal 15 9" xfId="28452" xr:uid="{00000000-0005-0000-0000-0000C63D0000}"/>
    <cellStyle name="Normal 15_Income Statement " xfId="28462" xr:uid="{00000000-0005-0000-0000-0000C73D0000}"/>
    <cellStyle name="Normal 150" xfId="28463" xr:uid="{00000000-0005-0000-0000-0000C83D0000}"/>
    <cellStyle name="Normal 151" xfId="28464" xr:uid="{00000000-0005-0000-0000-0000C93D0000}"/>
    <cellStyle name="Normal 152" xfId="5028" xr:uid="{00000000-0005-0000-0000-0000CA3D0000}"/>
    <cellStyle name="Normal 152 2" xfId="5029" xr:uid="{00000000-0005-0000-0000-0000CB3D0000}"/>
    <cellStyle name="Normal 152 2 2" xfId="28466" xr:uid="{00000000-0005-0000-0000-0000CC3D0000}"/>
    <cellStyle name="Normal 152 2 3" xfId="40503" xr:uid="{00000000-0005-0000-0000-0000CD3D0000}"/>
    <cellStyle name="Normal 152 3" xfId="28467" xr:uid="{00000000-0005-0000-0000-0000CE3D0000}"/>
    <cellStyle name="Normal 152 4" xfId="28465" xr:uid="{00000000-0005-0000-0000-0000CF3D0000}"/>
    <cellStyle name="Normal 152 5" xfId="40502" xr:uid="{00000000-0005-0000-0000-0000D03D0000}"/>
    <cellStyle name="Normal 153" xfId="28468" xr:uid="{00000000-0005-0000-0000-0000D13D0000}"/>
    <cellStyle name="Normal 153 2" xfId="28469" xr:uid="{00000000-0005-0000-0000-0000D23D0000}"/>
    <cellStyle name="Normal 153 3" xfId="28470" xr:uid="{00000000-0005-0000-0000-0000D33D0000}"/>
    <cellStyle name="Normal 154" xfId="28471" xr:uid="{00000000-0005-0000-0000-0000D43D0000}"/>
    <cellStyle name="Normal 154 2" xfId="28472" xr:uid="{00000000-0005-0000-0000-0000D53D0000}"/>
    <cellStyle name="Normal 154 3" xfId="28473" xr:uid="{00000000-0005-0000-0000-0000D63D0000}"/>
    <cellStyle name="Normal 155" xfId="28474" xr:uid="{00000000-0005-0000-0000-0000D73D0000}"/>
    <cellStyle name="Normal 155 2" xfId="28475" xr:uid="{00000000-0005-0000-0000-0000D83D0000}"/>
    <cellStyle name="Normal 155 3" xfId="28476" xr:uid="{00000000-0005-0000-0000-0000D93D0000}"/>
    <cellStyle name="Normal 156" xfId="28477" xr:uid="{00000000-0005-0000-0000-0000DA3D0000}"/>
    <cellStyle name="Normal 156 2" xfId="28478" xr:uid="{00000000-0005-0000-0000-0000DB3D0000}"/>
    <cellStyle name="Normal 156 3" xfId="28479" xr:uid="{00000000-0005-0000-0000-0000DC3D0000}"/>
    <cellStyle name="Normal 157" xfId="28480" xr:uid="{00000000-0005-0000-0000-0000DD3D0000}"/>
    <cellStyle name="Normal 157 2" xfId="28481" xr:uid="{00000000-0005-0000-0000-0000DE3D0000}"/>
    <cellStyle name="Normal 157 3" xfId="28482" xr:uid="{00000000-0005-0000-0000-0000DF3D0000}"/>
    <cellStyle name="Normal 158" xfId="28483" xr:uid="{00000000-0005-0000-0000-0000E03D0000}"/>
    <cellStyle name="Normal 158 2" xfId="28484" xr:uid="{00000000-0005-0000-0000-0000E13D0000}"/>
    <cellStyle name="Normal 158 3" xfId="28485" xr:uid="{00000000-0005-0000-0000-0000E23D0000}"/>
    <cellStyle name="Normal 159" xfId="28486" xr:uid="{00000000-0005-0000-0000-0000E33D0000}"/>
    <cellStyle name="Normal 159 2" xfId="28487" xr:uid="{00000000-0005-0000-0000-0000E43D0000}"/>
    <cellStyle name="Normal 159 3" xfId="28488" xr:uid="{00000000-0005-0000-0000-0000E53D0000}"/>
    <cellStyle name="Normal 16" xfId="5030" xr:uid="{00000000-0005-0000-0000-0000E63D0000}"/>
    <cellStyle name="Normal 16 10" xfId="28489" xr:uid="{00000000-0005-0000-0000-0000E73D0000}"/>
    <cellStyle name="Normal 16 11" xfId="40504" xr:uid="{00000000-0005-0000-0000-0000E83D0000}"/>
    <cellStyle name="Normal 16 2" xfId="5031" xr:uid="{00000000-0005-0000-0000-0000E93D0000}"/>
    <cellStyle name="Normal 16 2 2" xfId="5032" xr:uid="{00000000-0005-0000-0000-0000EA3D0000}"/>
    <cellStyle name="Normal 16 2 2 2" xfId="28491" xr:uid="{00000000-0005-0000-0000-0000EB3D0000}"/>
    <cellStyle name="Normal 16 2 3" xfId="28492" xr:uid="{00000000-0005-0000-0000-0000EC3D0000}"/>
    <cellStyle name="Normal 16 2 4" xfId="28490" xr:uid="{00000000-0005-0000-0000-0000ED3D0000}"/>
    <cellStyle name="Normal 16 2 5" xfId="39630" xr:uid="{00000000-0005-0000-0000-0000EE3D0000}"/>
    <cellStyle name="Normal 16 2 6" xfId="40505" xr:uid="{00000000-0005-0000-0000-0000EF3D0000}"/>
    <cellStyle name="Normal 16 3" xfId="5033" xr:uid="{00000000-0005-0000-0000-0000F03D0000}"/>
    <cellStyle name="Normal 16 3 10" xfId="39631" xr:uid="{00000000-0005-0000-0000-0000F13D0000}"/>
    <cellStyle name="Normal 16 3 2" xfId="5034" xr:uid="{00000000-0005-0000-0000-0000F23D0000}"/>
    <cellStyle name="Normal 16 3 2 2" xfId="5035" xr:uid="{00000000-0005-0000-0000-0000F33D0000}"/>
    <cellStyle name="Normal 16 3 2 2 2" xfId="5036" xr:uid="{00000000-0005-0000-0000-0000F43D0000}"/>
    <cellStyle name="Normal 16 3 2 2 2 2" xfId="5037" xr:uid="{00000000-0005-0000-0000-0000F53D0000}"/>
    <cellStyle name="Normal 16 3 2 2 2 3" xfId="5038" xr:uid="{00000000-0005-0000-0000-0000F63D0000}"/>
    <cellStyle name="Normal 16 3 2 2 3" xfId="5039" xr:uid="{00000000-0005-0000-0000-0000F73D0000}"/>
    <cellStyle name="Normal 16 3 2 2 4" xfId="5040" xr:uid="{00000000-0005-0000-0000-0000F83D0000}"/>
    <cellStyle name="Normal 16 3 2 3" xfId="5041" xr:uid="{00000000-0005-0000-0000-0000F93D0000}"/>
    <cellStyle name="Normal 16 3 2 3 2" xfId="5042" xr:uid="{00000000-0005-0000-0000-0000FA3D0000}"/>
    <cellStyle name="Normal 16 3 2 3 3" xfId="5043" xr:uid="{00000000-0005-0000-0000-0000FB3D0000}"/>
    <cellStyle name="Normal 16 3 2 4" xfId="5044" xr:uid="{00000000-0005-0000-0000-0000FC3D0000}"/>
    <cellStyle name="Normal 16 3 2 4 2" xfId="5045" xr:uid="{00000000-0005-0000-0000-0000FD3D0000}"/>
    <cellStyle name="Normal 16 3 2 5" xfId="5046" xr:uid="{00000000-0005-0000-0000-0000FE3D0000}"/>
    <cellStyle name="Normal 16 3 2 6" xfId="5047" xr:uid="{00000000-0005-0000-0000-0000FF3D0000}"/>
    <cellStyle name="Normal 16 3 2 7" xfId="28494" xr:uid="{00000000-0005-0000-0000-0000003E0000}"/>
    <cellStyle name="Normal 16 3 3" xfId="5048" xr:uid="{00000000-0005-0000-0000-0000013E0000}"/>
    <cellStyle name="Normal 16 3 3 2" xfId="5049" xr:uid="{00000000-0005-0000-0000-0000023E0000}"/>
    <cellStyle name="Normal 16 3 3 2 2" xfId="5050" xr:uid="{00000000-0005-0000-0000-0000033E0000}"/>
    <cellStyle name="Normal 16 3 3 2 2 2" xfId="5051" xr:uid="{00000000-0005-0000-0000-0000043E0000}"/>
    <cellStyle name="Normal 16 3 3 2 2 3" xfId="5052" xr:uid="{00000000-0005-0000-0000-0000053E0000}"/>
    <cellStyle name="Normal 16 3 3 2 3" xfId="5053" xr:uid="{00000000-0005-0000-0000-0000063E0000}"/>
    <cellStyle name="Normal 16 3 3 2 4" xfId="5054" xr:uid="{00000000-0005-0000-0000-0000073E0000}"/>
    <cellStyle name="Normal 16 3 3 3" xfId="5055" xr:uid="{00000000-0005-0000-0000-0000083E0000}"/>
    <cellStyle name="Normal 16 3 3 3 2" xfId="5056" xr:uid="{00000000-0005-0000-0000-0000093E0000}"/>
    <cellStyle name="Normal 16 3 3 3 3" xfId="5057" xr:uid="{00000000-0005-0000-0000-00000A3E0000}"/>
    <cellStyle name="Normal 16 3 3 4" xfId="5058" xr:uid="{00000000-0005-0000-0000-00000B3E0000}"/>
    <cellStyle name="Normal 16 3 3 4 2" xfId="5059" xr:uid="{00000000-0005-0000-0000-00000C3E0000}"/>
    <cellStyle name="Normal 16 3 3 5" xfId="5060" xr:uid="{00000000-0005-0000-0000-00000D3E0000}"/>
    <cellStyle name="Normal 16 3 3 6" xfId="5061" xr:uid="{00000000-0005-0000-0000-00000E3E0000}"/>
    <cellStyle name="Normal 16 3 3 7" xfId="28495" xr:uid="{00000000-0005-0000-0000-00000F3E0000}"/>
    <cellStyle name="Normal 16 3 4" xfId="5062" xr:uid="{00000000-0005-0000-0000-0000103E0000}"/>
    <cellStyle name="Normal 16 3 4 2" xfId="5063" xr:uid="{00000000-0005-0000-0000-0000113E0000}"/>
    <cellStyle name="Normal 16 3 4 2 2" xfId="5064" xr:uid="{00000000-0005-0000-0000-0000123E0000}"/>
    <cellStyle name="Normal 16 3 4 2 3" xfId="5065" xr:uid="{00000000-0005-0000-0000-0000133E0000}"/>
    <cellStyle name="Normal 16 3 4 3" xfId="5066" xr:uid="{00000000-0005-0000-0000-0000143E0000}"/>
    <cellStyle name="Normal 16 3 4 4" xfId="5067" xr:uid="{00000000-0005-0000-0000-0000153E0000}"/>
    <cellStyle name="Normal 16 3 5" xfId="5068" xr:uid="{00000000-0005-0000-0000-0000163E0000}"/>
    <cellStyle name="Normal 16 3 5 2" xfId="5069" xr:uid="{00000000-0005-0000-0000-0000173E0000}"/>
    <cellStyle name="Normal 16 3 5 3" xfId="5070" xr:uid="{00000000-0005-0000-0000-0000183E0000}"/>
    <cellStyle name="Normal 16 3 6" xfId="5071" xr:uid="{00000000-0005-0000-0000-0000193E0000}"/>
    <cellStyle name="Normal 16 3 6 2" xfId="5072" xr:uid="{00000000-0005-0000-0000-00001A3E0000}"/>
    <cellStyle name="Normal 16 3 7" xfId="5073" xr:uid="{00000000-0005-0000-0000-00001B3E0000}"/>
    <cellStyle name="Normal 16 3 8" xfId="5074" xr:uid="{00000000-0005-0000-0000-00001C3E0000}"/>
    <cellStyle name="Normal 16 3 9" xfId="28493" xr:uid="{00000000-0005-0000-0000-00001D3E0000}"/>
    <cellStyle name="Normal 16 4" xfId="5075" xr:uid="{00000000-0005-0000-0000-00001E3E0000}"/>
    <cellStyle name="Normal 16 4 2" xfId="28496" xr:uid="{00000000-0005-0000-0000-00001F3E0000}"/>
    <cellStyle name="Normal 16 5" xfId="28497" xr:uid="{00000000-0005-0000-0000-0000203E0000}"/>
    <cellStyle name="Normal 16 6" xfId="28498" xr:uid="{00000000-0005-0000-0000-0000213E0000}"/>
    <cellStyle name="Normal 16 7" xfId="28499" xr:uid="{00000000-0005-0000-0000-0000223E0000}"/>
    <cellStyle name="Normal 16 8" xfId="28500" xr:uid="{00000000-0005-0000-0000-0000233E0000}"/>
    <cellStyle name="Normal 16 9" xfId="28501" xr:uid="{00000000-0005-0000-0000-0000243E0000}"/>
    <cellStyle name="Normal 16_Income Statement " xfId="28502" xr:uid="{00000000-0005-0000-0000-0000253E0000}"/>
    <cellStyle name="Normal 160" xfId="28503" xr:uid="{00000000-0005-0000-0000-0000263E0000}"/>
    <cellStyle name="Normal 160 2" xfId="28504" xr:uid="{00000000-0005-0000-0000-0000273E0000}"/>
    <cellStyle name="Normal 161" xfId="28505" xr:uid="{00000000-0005-0000-0000-0000283E0000}"/>
    <cellStyle name="Normal 161 2" xfId="28506" xr:uid="{00000000-0005-0000-0000-0000293E0000}"/>
    <cellStyle name="Normal 162" xfId="28507" xr:uid="{00000000-0005-0000-0000-00002A3E0000}"/>
    <cellStyle name="Normal 163" xfId="28508" xr:uid="{00000000-0005-0000-0000-00002B3E0000}"/>
    <cellStyle name="Normal 164" xfId="28509" xr:uid="{00000000-0005-0000-0000-00002C3E0000}"/>
    <cellStyle name="Normal 165" xfId="28510" xr:uid="{00000000-0005-0000-0000-00002D3E0000}"/>
    <cellStyle name="Normal 166" xfId="28511" xr:uid="{00000000-0005-0000-0000-00002E3E0000}"/>
    <cellStyle name="Normal 167" xfId="28512" xr:uid="{00000000-0005-0000-0000-00002F3E0000}"/>
    <cellStyle name="Normal 168" xfId="28513" xr:uid="{00000000-0005-0000-0000-0000303E0000}"/>
    <cellStyle name="Normal 169" xfId="28514" xr:uid="{00000000-0005-0000-0000-0000313E0000}"/>
    <cellStyle name="Normal 17" xfId="5076" xr:uid="{00000000-0005-0000-0000-0000323E0000}"/>
    <cellStyle name="Normal 17 2" xfId="5077" xr:uid="{00000000-0005-0000-0000-0000333E0000}"/>
    <cellStyle name="Normal 17 2 2" xfId="18840" xr:uid="{00000000-0005-0000-0000-0000343E0000}"/>
    <cellStyle name="Normal 17 2 3" xfId="28516" xr:uid="{00000000-0005-0000-0000-0000353E0000}"/>
    <cellStyle name="Normal 17 3" xfId="5078" xr:uid="{00000000-0005-0000-0000-0000363E0000}"/>
    <cellStyle name="Normal 17 3 10" xfId="39632" xr:uid="{00000000-0005-0000-0000-0000373E0000}"/>
    <cellStyle name="Normal 17 3 2" xfId="5079" xr:uid="{00000000-0005-0000-0000-0000383E0000}"/>
    <cellStyle name="Normal 17 3 2 2" xfId="5080" xr:uid="{00000000-0005-0000-0000-0000393E0000}"/>
    <cellStyle name="Normal 17 3 2 2 2" xfId="5081" xr:uid="{00000000-0005-0000-0000-00003A3E0000}"/>
    <cellStyle name="Normal 17 3 2 2 2 2" xfId="5082" xr:uid="{00000000-0005-0000-0000-00003B3E0000}"/>
    <cellStyle name="Normal 17 3 2 2 2 3" xfId="5083" xr:uid="{00000000-0005-0000-0000-00003C3E0000}"/>
    <cellStyle name="Normal 17 3 2 2 3" xfId="5084" xr:uid="{00000000-0005-0000-0000-00003D3E0000}"/>
    <cellStyle name="Normal 17 3 2 2 4" xfId="5085" xr:uid="{00000000-0005-0000-0000-00003E3E0000}"/>
    <cellStyle name="Normal 17 3 2 3" xfId="5086" xr:uid="{00000000-0005-0000-0000-00003F3E0000}"/>
    <cellStyle name="Normal 17 3 2 3 2" xfId="5087" xr:uid="{00000000-0005-0000-0000-0000403E0000}"/>
    <cellStyle name="Normal 17 3 2 3 3" xfId="5088" xr:uid="{00000000-0005-0000-0000-0000413E0000}"/>
    <cellStyle name="Normal 17 3 2 4" xfId="5089" xr:uid="{00000000-0005-0000-0000-0000423E0000}"/>
    <cellStyle name="Normal 17 3 2 4 2" xfId="5090" xr:uid="{00000000-0005-0000-0000-0000433E0000}"/>
    <cellStyle name="Normal 17 3 2 5" xfId="5091" xr:uid="{00000000-0005-0000-0000-0000443E0000}"/>
    <cellStyle name="Normal 17 3 2 6" xfId="5092" xr:uid="{00000000-0005-0000-0000-0000453E0000}"/>
    <cellStyle name="Normal 17 3 2 7" xfId="28518" xr:uid="{00000000-0005-0000-0000-0000463E0000}"/>
    <cellStyle name="Normal 17 3 3" xfId="5093" xr:uid="{00000000-0005-0000-0000-0000473E0000}"/>
    <cellStyle name="Normal 17 3 3 2" xfId="5094" xr:uid="{00000000-0005-0000-0000-0000483E0000}"/>
    <cellStyle name="Normal 17 3 3 2 2" xfId="5095" xr:uid="{00000000-0005-0000-0000-0000493E0000}"/>
    <cellStyle name="Normal 17 3 3 2 2 2" xfId="5096" xr:uid="{00000000-0005-0000-0000-00004A3E0000}"/>
    <cellStyle name="Normal 17 3 3 2 2 3" xfId="5097" xr:uid="{00000000-0005-0000-0000-00004B3E0000}"/>
    <cellStyle name="Normal 17 3 3 2 3" xfId="5098" xr:uid="{00000000-0005-0000-0000-00004C3E0000}"/>
    <cellStyle name="Normal 17 3 3 2 4" xfId="5099" xr:uid="{00000000-0005-0000-0000-00004D3E0000}"/>
    <cellStyle name="Normal 17 3 3 3" xfId="5100" xr:uid="{00000000-0005-0000-0000-00004E3E0000}"/>
    <cellStyle name="Normal 17 3 3 3 2" xfId="5101" xr:uid="{00000000-0005-0000-0000-00004F3E0000}"/>
    <cellStyle name="Normal 17 3 3 3 3" xfId="5102" xr:uid="{00000000-0005-0000-0000-0000503E0000}"/>
    <cellStyle name="Normal 17 3 3 4" xfId="5103" xr:uid="{00000000-0005-0000-0000-0000513E0000}"/>
    <cellStyle name="Normal 17 3 3 4 2" xfId="5104" xr:uid="{00000000-0005-0000-0000-0000523E0000}"/>
    <cellStyle name="Normal 17 3 3 5" xfId="5105" xr:uid="{00000000-0005-0000-0000-0000533E0000}"/>
    <cellStyle name="Normal 17 3 3 6" xfId="5106" xr:uid="{00000000-0005-0000-0000-0000543E0000}"/>
    <cellStyle name="Normal 17 3 4" xfId="5107" xr:uid="{00000000-0005-0000-0000-0000553E0000}"/>
    <cellStyle name="Normal 17 3 4 2" xfId="5108" xr:uid="{00000000-0005-0000-0000-0000563E0000}"/>
    <cellStyle name="Normal 17 3 4 2 2" xfId="5109" xr:uid="{00000000-0005-0000-0000-0000573E0000}"/>
    <cellStyle name="Normal 17 3 4 2 3" xfId="5110" xr:uid="{00000000-0005-0000-0000-0000583E0000}"/>
    <cellStyle name="Normal 17 3 4 3" xfId="5111" xr:uid="{00000000-0005-0000-0000-0000593E0000}"/>
    <cellStyle name="Normal 17 3 4 4" xfId="5112" xr:uid="{00000000-0005-0000-0000-00005A3E0000}"/>
    <cellStyle name="Normal 17 3 5" xfId="5113" xr:uid="{00000000-0005-0000-0000-00005B3E0000}"/>
    <cellStyle name="Normal 17 3 5 2" xfId="5114" xr:uid="{00000000-0005-0000-0000-00005C3E0000}"/>
    <cellStyle name="Normal 17 3 5 3" xfId="5115" xr:uid="{00000000-0005-0000-0000-00005D3E0000}"/>
    <cellStyle name="Normal 17 3 6" xfId="5116" xr:uid="{00000000-0005-0000-0000-00005E3E0000}"/>
    <cellStyle name="Normal 17 3 6 2" xfId="5117" xr:uid="{00000000-0005-0000-0000-00005F3E0000}"/>
    <cellStyle name="Normal 17 3 7" xfId="5118" xr:uid="{00000000-0005-0000-0000-0000603E0000}"/>
    <cellStyle name="Normal 17 3 8" xfId="5119" xr:uid="{00000000-0005-0000-0000-0000613E0000}"/>
    <cellStyle name="Normal 17 3 9" xfId="28517" xr:uid="{00000000-0005-0000-0000-0000623E0000}"/>
    <cellStyle name="Normal 17 4" xfId="5120" xr:uid="{00000000-0005-0000-0000-0000633E0000}"/>
    <cellStyle name="Normal 17 4 2" xfId="28520" xr:uid="{00000000-0005-0000-0000-0000643E0000}"/>
    <cellStyle name="Normal 17 4 3" xfId="28519" xr:uid="{00000000-0005-0000-0000-0000653E0000}"/>
    <cellStyle name="Normal 17 5" xfId="5121" xr:uid="{00000000-0005-0000-0000-0000663E0000}"/>
    <cellStyle name="Normal 17 5 2" xfId="28522" xr:uid="{00000000-0005-0000-0000-0000673E0000}"/>
    <cellStyle name="Normal 17 5 3" xfId="28521" xr:uid="{00000000-0005-0000-0000-0000683E0000}"/>
    <cellStyle name="Normal 17 6" xfId="28523" xr:uid="{00000000-0005-0000-0000-0000693E0000}"/>
    <cellStyle name="Normal 17 7" xfId="28524" xr:uid="{00000000-0005-0000-0000-00006A3E0000}"/>
    <cellStyle name="Normal 17 8" xfId="28525" xr:uid="{00000000-0005-0000-0000-00006B3E0000}"/>
    <cellStyle name="Normal 17 9" xfId="28515" xr:uid="{00000000-0005-0000-0000-00006C3E0000}"/>
    <cellStyle name="Normal 17_94" xfId="18841" xr:uid="{00000000-0005-0000-0000-00006D3E0000}"/>
    <cellStyle name="Normal 170" xfId="28526" xr:uid="{00000000-0005-0000-0000-00006E3E0000}"/>
    <cellStyle name="Normal 171" xfId="28527" xr:uid="{00000000-0005-0000-0000-00006F3E0000}"/>
    <cellStyle name="Normal 172" xfId="28528" xr:uid="{00000000-0005-0000-0000-0000703E0000}"/>
    <cellStyle name="Normal 173" xfId="28529" xr:uid="{00000000-0005-0000-0000-0000713E0000}"/>
    <cellStyle name="Normal 174" xfId="28530" xr:uid="{00000000-0005-0000-0000-0000723E0000}"/>
    <cellStyle name="Normal 175" xfId="28531" xr:uid="{00000000-0005-0000-0000-0000733E0000}"/>
    <cellStyle name="Normal 176" xfId="28532" xr:uid="{00000000-0005-0000-0000-0000743E0000}"/>
    <cellStyle name="Normal 177" xfId="28533" xr:uid="{00000000-0005-0000-0000-0000753E0000}"/>
    <cellStyle name="Normal 178" xfId="28534" xr:uid="{00000000-0005-0000-0000-0000763E0000}"/>
    <cellStyle name="Normal 179" xfId="28535" xr:uid="{00000000-0005-0000-0000-0000773E0000}"/>
    <cellStyle name="Normal 18" xfId="5122" xr:uid="{00000000-0005-0000-0000-0000783E0000}"/>
    <cellStyle name="Normal 18 10" xfId="40506" xr:uid="{00000000-0005-0000-0000-0000793E0000}"/>
    <cellStyle name="Normal 18 2" xfId="5123" xr:uid="{00000000-0005-0000-0000-00007A3E0000}"/>
    <cellStyle name="Normal 18 2 2" xfId="5124" xr:uid="{00000000-0005-0000-0000-00007B3E0000}"/>
    <cellStyle name="Normal 18 2 2 2" xfId="28538" xr:uid="{00000000-0005-0000-0000-00007C3E0000}"/>
    <cellStyle name="Normal 18 2 3" xfId="28539" xr:uid="{00000000-0005-0000-0000-00007D3E0000}"/>
    <cellStyle name="Normal 18 2 4" xfId="28537" xr:uid="{00000000-0005-0000-0000-00007E3E0000}"/>
    <cellStyle name="Normal 18 2 5" xfId="39634" xr:uid="{00000000-0005-0000-0000-00007F3E0000}"/>
    <cellStyle name="Normal 18 2 6" xfId="40507" xr:uid="{00000000-0005-0000-0000-0000803E0000}"/>
    <cellStyle name="Normal 18 3" xfId="5125" xr:uid="{00000000-0005-0000-0000-0000813E0000}"/>
    <cellStyle name="Normal 18 3 2" xfId="28540" xr:uid="{00000000-0005-0000-0000-0000823E0000}"/>
    <cellStyle name="Normal 18 3 3" xfId="39635" xr:uid="{00000000-0005-0000-0000-0000833E0000}"/>
    <cellStyle name="Normal 18 4" xfId="28541" xr:uid="{00000000-0005-0000-0000-0000843E0000}"/>
    <cellStyle name="Normal 18 5" xfId="28542" xr:uid="{00000000-0005-0000-0000-0000853E0000}"/>
    <cellStyle name="Normal 18 6" xfId="28543" xr:uid="{00000000-0005-0000-0000-0000863E0000}"/>
    <cellStyle name="Normal 18 6 2" xfId="39636" xr:uid="{00000000-0005-0000-0000-0000873E0000}"/>
    <cellStyle name="Normal 18 7" xfId="28544" xr:uid="{00000000-0005-0000-0000-0000883E0000}"/>
    <cellStyle name="Normal 18 8" xfId="28536" xr:uid="{00000000-0005-0000-0000-0000893E0000}"/>
    <cellStyle name="Normal 18 9" xfId="39633" xr:uid="{00000000-0005-0000-0000-00008A3E0000}"/>
    <cellStyle name="Normal 18_Income Statement " xfId="28545" xr:uid="{00000000-0005-0000-0000-00008B3E0000}"/>
    <cellStyle name="Normal 180" xfId="19627" xr:uid="{00000000-0005-0000-0000-00008C3E0000}"/>
    <cellStyle name="Normal 180 2" xfId="28546" xr:uid="{00000000-0005-0000-0000-00008D3E0000}"/>
    <cellStyle name="Normal 181" xfId="28547" xr:uid="{00000000-0005-0000-0000-00008E3E0000}"/>
    <cellStyle name="Normal 182" xfId="28548" xr:uid="{00000000-0005-0000-0000-00008F3E0000}"/>
    <cellStyle name="Normal 183" xfId="28549" xr:uid="{00000000-0005-0000-0000-0000903E0000}"/>
    <cellStyle name="Normal 184" xfId="28550" xr:uid="{00000000-0005-0000-0000-0000913E0000}"/>
    <cellStyle name="Normal 185" xfId="28551" xr:uid="{00000000-0005-0000-0000-0000923E0000}"/>
    <cellStyle name="Normal 186" xfId="28552" xr:uid="{00000000-0005-0000-0000-0000933E0000}"/>
    <cellStyle name="Normal 187" xfId="28553" xr:uid="{00000000-0005-0000-0000-0000943E0000}"/>
    <cellStyle name="Normal 188" xfId="28554" xr:uid="{00000000-0005-0000-0000-0000953E0000}"/>
    <cellStyle name="Normal 189" xfId="28555" xr:uid="{00000000-0005-0000-0000-0000963E0000}"/>
    <cellStyle name="Normal 19" xfId="5126" xr:uid="{00000000-0005-0000-0000-0000973E0000}"/>
    <cellStyle name="Normal 19 10" xfId="40508" xr:uid="{00000000-0005-0000-0000-0000983E0000}"/>
    <cellStyle name="Normal 19 2" xfId="5127" xr:uid="{00000000-0005-0000-0000-0000993E0000}"/>
    <cellStyle name="Normal 19 2 2" xfId="5128" xr:uid="{00000000-0005-0000-0000-00009A3E0000}"/>
    <cellStyle name="Normal 19 2 2 2" xfId="28558" xr:uid="{00000000-0005-0000-0000-00009B3E0000}"/>
    <cellStyle name="Normal 19 2 3" xfId="28559" xr:uid="{00000000-0005-0000-0000-00009C3E0000}"/>
    <cellStyle name="Normal 19 2 4" xfId="28557" xr:uid="{00000000-0005-0000-0000-00009D3E0000}"/>
    <cellStyle name="Normal 19 2 5" xfId="39638" xr:uid="{00000000-0005-0000-0000-00009E3E0000}"/>
    <cellStyle name="Normal 19 2 6" xfId="40509" xr:uid="{00000000-0005-0000-0000-00009F3E0000}"/>
    <cellStyle name="Normal 19 3" xfId="5129" xr:uid="{00000000-0005-0000-0000-0000A03E0000}"/>
    <cellStyle name="Normal 19 3 2" xfId="28561" xr:uid="{00000000-0005-0000-0000-0000A13E0000}"/>
    <cellStyle name="Normal 19 3 3" xfId="28562" xr:uid="{00000000-0005-0000-0000-0000A23E0000}"/>
    <cellStyle name="Normal 19 3 4" xfId="28560" xr:uid="{00000000-0005-0000-0000-0000A33E0000}"/>
    <cellStyle name="Normal 19 3 5" xfId="39639" xr:uid="{00000000-0005-0000-0000-0000A43E0000}"/>
    <cellStyle name="Normal 19 4" xfId="28563" xr:uid="{00000000-0005-0000-0000-0000A53E0000}"/>
    <cellStyle name="Normal 19 5" xfId="28564" xr:uid="{00000000-0005-0000-0000-0000A63E0000}"/>
    <cellStyle name="Normal 19 6" xfId="28565" xr:uid="{00000000-0005-0000-0000-0000A73E0000}"/>
    <cellStyle name="Normal 19 7" xfId="28566" xr:uid="{00000000-0005-0000-0000-0000A83E0000}"/>
    <cellStyle name="Normal 19 8" xfId="28556" xr:uid="{00000000-0005-0000-0000-0000A93E0000}"/>
    <cellStyle name="Normal 19 9" xfId="39637" xr:uid="{00000000-0005-0000-0000-0000AA3E0000}"/>
    <cellStyle name="Normal 19_Income Statement " xfId="28567" xr:uid="{00000000-0005-0000-0000-0000AB3E0000}"/>
    <cellStyle name="Normal 190" xfId="28568" xr:uid="{00000000-0005-0000-0000-0000AC3E0000}"/>
    <cellStyle name="Normal 191" xfId="28569" xr:uid="{00000000-0005-0000-0000-0000AD3E0000}"/>
    <cellStyle name="Normal 192" xfId="28570" xr:uid="{00000000-0005-0000-0000-0000AE3E0000}"/>
    <cellStyle name="Normal 193" xfId="28571" xr:uid="{00000000-0005-0000-0000-0000AF3E0000}"/>
    <cellStyle name="Normal 194" xfId="28572" xr:uid="{00000000-0005-0000-0000-0000B03E0000}"/>
    <cellStyle name="Normal 195" xfId="28573" xr:uid="{00000000-0005-0000-0000-0000B13E0000}"/>
    <cellStyle name="Normal 196" xfId="28574" xr:uid="{00000000-0005-0000-0000-0000B23E0000}"/>
    <cellStyle name="Normal 197" xfId="28575" xr:uid="{00000000-0005-0000-0000-0000B33E0000}"/>
    <cellStyle name="Normal 198" xfId="28576" xr:uid="{00000000-0005-0000-0000-0000B43E0000}"/>
    <cellStyle name="Normal 198 2" xfId="39640" xr:uid="{00000000-0005-0000-0000-0000B53E0000}"/>
    <cellStyle name="Normal 199" xfId="28577" xr:uid="{00000000-0005-0000-0000-0000B63E0000}"/>
    <cellStyle name="Normal 199 2" xfId="39642" xr:uid="{00000000-0005-0000-0000-0000B73E0000}"/>
    <cellStyle name="Normal 199 3" xfId="39641" xr:uid="{00000000-0005-0000-0000-0000B83E0000}"/>
    <cellStyle name="Normal 199 4 2" xfId="39643" xr:uid="{00000000-0005-0000-0000-0000B93E0000}"/>
    <cellStyle name="Normal 2" xfId="5130" xr:uid="{00000000-0005-0000-0000-0000BA3E0000}"/>
    <cellStyle name="Normal 2 10" xfId="5131" xr:uid="{00000000-0005-0000-0000-0000BB3E0000}"/>
    <cellStyle name="Normal 2 10 2" xfId="5132" xr:uid="{00000000-0005-0000-0000-0000BC3E0000}"/>
    <cellStyle name="Normal 2 10 2 2" xfId="28581" xr:uid="{00000000-0005-0000-0000-0000BD3E0000}"/>
    <cellStyle name="Normal 2 10 2 3" xfId="38828" xr:uid="{00000000-0005-0000-0000-0000BE3E0000}"/>
    <cellStyle name="Normal 2 10 2 4" xfId="28580" xr:uid="{00000000-0005-0000-0000-0000BF3E0000}"/>
    <cellStyle name="Normal 2 10 2 5" xfId="39644" xr:uid="{00000000-0005-0000-0000-0000C03E0000}"/>
    <cellStyle name="Normal 2 10 3" xfId="18842" xr:uid="{00000000-0005-0000-0000-0000C13E0000}"/>
    <cellStyle name="Normal 2 10 3 2" xfId="39645" xr:uid="{00000000-0005-0000-0000-0000C23E0000}"/>
    <cellStyle name="Normal 2 10 4" xfId="19617" xr:uid="{00000000-0005-0000-0000-0000C33E0000}"/>
    <cellStyle name="Normal 2 10 5" xfId="28579" xr:uid="{00000000-0005-0000-0000-0000C43E0000}"/>
    <cellStyle name="Normal 2 11" xfId="5133" xr:uid="{00000000-0005-0000-0000-0000C53E0000}"/>
    <cellStyle name="Normal 2 11 2" xfId="28583" xr:uid="{00000000-0005-0000-0000-0000C63E0000}"/>
    <cellStyle name="Normal 2 11 2 2" xfId="39647" xr:uid="{00000000-0005-0000-0000-0000C73E0000}"/>
    <cellStyle name="Normal 2 11 3" xfId="28582" xr:uid="{00000000-0005-0000-0000-0000C83E0000}"/>
    <cellStyle name="Normal 2 11 3 2" xfId="39648" xr:uid="{00000000-0005-0000-0000-0000C93E0000}"/>
    <cellStyle name="Normal 2 11 4" xfId="39646" xr:uid="{00000000-0005-0000-0000-0000CA3E0000}"/>
    <cellStyle name="Normal 2 12" xfId="28584" xr:uid="{00000000-0005-0000-0000-0000CB3E0000}"/>
    <cellStyle name="Normal 2 12 2" xfId="39650" xr:uid="{00000000-0005-0000-0000-0000CC3E0000}"/>
    <cellStyle name="Normal 2 12 3" xfId="39651" xr:uid="{00000000-0005-0000-0000-0000CD3E0000}"/>
    <cellStyle name="Normal 2 12 4" xfId="39649" xr:uid="{00000000-0005-0000-0000-0000CE3E0000}"/>
    <cellStyle name="Normal 2 13" xfId="28585" xr:uid="{00000000-0005-0000-0000-0000CF3E0000}"/>
    <cellStyle name="Normal 2 13 2" xfId="39653" xr:uid="{00000000-0005-0000-0000-0000D03E0000}"/>
    <cellStyle name="Normal 2 13 3" xfId="39654" xr:uid="{00000000-0005-0000-0000-0000D13E0000}"/>
    <cellStyle name="Normal 2 13 4" xfId="39652" xr:uid="{00000000-0005-0000-0000-0000D23E0000}"/>
    <cellStyle name="Normal 2 14" xfId="28586" xr:uid="{00000000-0005-0000-0000-0000D33E0000}"/>
    <cellStyle name="Normal 2 14 2" xfId="39655" xr:uid="{00000000-0005-0000-0000-0000D43E0000}"/>
    <cellStyle name="Normal 2 15" xfId="28578" xr:uid="{00000000-0005-0000-0000-0000D53E0000}"/>
    <cellStyle name="Normal 2 15 2" xfId="39656" xr:uid="{00000000-0005-0000-0000-0000D63E0000}"/>
    <cellStyle name="Normal 2 19 4" xfId="39657" xr:uid="{00000000-0005-0000-0000-0000D73E0000}"/>
    <cellStyle name="Normal 2 2" xfId="5134" xr:uid="{00000000-0005-0000-0000-0000D83E0000}"/>
    <cellStyle name="Normal 2 2 10" xfId="39659" xr:uid="{00000000-0005-0000-0000-0000D93E0000}"/>
    <cellStyle name="Normal 2 2 10 2" xfId="39660" xr:uid="{00000000-0005-0000-0000-0000DA3E0000}"/>
    <cellStyle name="Normal 2 2 10 3" xfId="39661" xr:uid="{00000000-0005-0000-0000-0000DB3E0000}"/>
    <cellStyle name="Normal 2 2 11" xfId="5135" xr:uid="{00000000-0005-0000-0000-0000DC3E0000}"/>
    <cellStyle name="Normal 2 2 11 2" xfId="5136" xr:uid="{00000000-0005-0000-0000-0000DD3E0000}"/>
    <cellStyle name="Normal 2 2 11 3" xfId="39662" xr:uid="{00000000-0005-0000-0000-0000DE3E0000}"/>
    <cellStyle name="Normal 2 2 11_269" xfId="39663" xr:uid="{00000000-0005-0000-0000-0000DF3E0000}"/>
    <cellStyle name="Normal 2 2 12" xfId="39664" xr:uid="{00000000-0005-0000-0000-0000E03E0000}"/>
    <cellStyle name="Normal 2 2 12 2" xfId="39665" xr:uid="{00000000-0005-0000-0000-0000E13E0000}"/>
    <cellStyle name="Normal 2 2 12 3" xfId="39666" xr:uid="{00000000-0005-0000-0000-0000E23E0000}"/>
    <cellStyle name="Normal 2 2 13" xfId="39667" xr:uid="{00000000-0005-0000-0000-0000E33E0000}"/>
    <cellStyle name="Normal 2 2 14" xfId="39658" xr:uid="{00000000-0005-0000-0000-0000E43E0000}"/>
    <cellStyle name="Normal 2 2 15" xfId="39169" xr:uid="{00000000-0005-0000-0000-0000E53E0000}"/>
    <cellStyle name="Normal 2 2 16" xfId="40510" xr:uid="{00000000-0005-0000-0000-0000E63E0000}"/>
    <cellStyle name="Normal 2 2 2" xfId="5137" xr:uid="{00000000-0005-0000-0000-0000E73E0000}"/>
    <cellStyle name="Normal 2 2 2 10" xfId="5138" xr:uid="{00000000-0005-0000-0000-0000E83E0000}"/>
    <cellStyle name="Normal 2 2 2 10 2" xfId="5139" xr:uid="{00000000-0005-0000-0000-0000E93E0000}"/>
    <cellStyle name="Normal 2 2 2 10 2 2" xfId="5140" xr:uid="{00000000-0005-0000-0000-0000EA3E0000}"/>
    <cellStyle name="Normal 2 2 2 10 2 2 2" xfId="39668" xr:uid="{00000000-0005-0000-0000-0000EB3E0000}"/>
    <cellStyle name="Normal 2 2 2 10 2_269" xfId="39669" xr:uid="{00000000-0005-0000-0000-0000EC3E0000}"/>
    <cellStyle name="Normal 2 2 2 10 3" xfId="39670" xr:uid="{00000000-0005-0000-0000-0000ED3E0000}"/>
    <cellStyle name="Normal 2 2 2 10_0304 LI-ADI" xfId="39671" xr:uid="{00000000-0005-0000-0000-0000EE3E0000}"/>
    <cellStyle name="Normal 2 2 2 2" xfId="5141" xr:uid="{00000000-0005-0000-0000-0000EF3E0000}"/>
    <cellStyle name="Normal 2 2 2 2 2" xfId="28590" xr:uid="{00000000-0005-0000-0000-0000F03E0000}"/>
    <cellStyle name="Normal 2 2 2 2 2 2" xfId="28591" xr:uid="{00000000-0005-0000-0000-0000F13E0000}"/>
    <cellStyle name="Normal 2 2 2 2 2 3" xfId="28592" xr:uid="{00000000-0005-0000-0000-0000F23E0000}"/>
    <cellStyle name="Normal 2 2 2 2 2 4" xfId="39672" xr:uid="{00000000-0005-0000-0000-0000F33E0000}"/>
    <cellStyle name="Normal 2 2 2 2 3" xfId="5142" xr:uid="{00000000-0005-0000-0000-0000F43E0000}"/>
    <cellStyle name="Normal 2 2 2 2 3 2" xfId="28593" xr:uid="{00000000-0005-0000-0000-0000F53E0000}"/>
    <cellStyle name="Normal 2 2 2 2 4" xfId="28594" xr:uid="{00000000-0005-0000-0000-0000F63E0000}"/>
    <cellStyle name="Normal 2 2 2 2 5" xfId="28595" xr:uid="{00000000-0005-0000-0000-0000F73E0000}"/>
    <cellStyle name="Normal 2 2 2 2 6" xfId="28589" xr:uid="{00000000-0005-0000-0000-0000F83E0000}"/>
    <cellStyle name="Normal 2 2 2 2_Income Statement " xfId="28596" xr:uid="{00000000-0005-0000-0000-0000F93E0000}"/>
    <cellStyle name="Normal 2 2 2 3" xfId="5143" xr:uid="{00000000-0005-0000-0000-0000FA3E0000}"/>
    <cellStyle name="Normal 2 2 2 3 2" xfId="28598" xr:uid="{00000000-0005-0000-0000-0000FB3E0000}"/>
    <cellStyle name="Normal 2 2 2 3 2 2" xfId="39674" xr:uid="{00000000-0005-0000-0000-0000FC3E0000}"/>
    <cellStyle name="Normal 2 2 2 3 3" xfId="28599" xr:uid="{00000000-0005-0000-0000-0000FD3E0000}"/>
    <cellStyle name="Normal 2 2 2 3 4" xfId="28597" xr:uid="{00000000-0005-0000-0000-0000FE3E0000}"/>
    <cellStyle name="Normal 2 2 2 3 5" xfId="39673" xr:uid="{00000000-0005-0000-0000-0000FF3E0000}"/>
    <cellStyle name="Normal 2 2 2 4" xfId="28600" xr:uid="{00000000-0005-0000-0000-0000003F0000}"/>
    <cellStyle name="Normal 2 2 2 5" xfId="28601" xr:uid="{00000000-0005-0000-0000-0000013F0000}"/>
    <cellStyle name="Normal 2 2 2 6" xfId="28602" xr:uid="{00000000-0005-0000-0000-0000023F0000}"/>
    <cellStyle name="Normal 2 2 2 7" xfId="28588" xr:uid="{00000000-0005-0000-0000-0000033F0000}"/>
    <cellStyle name="Normal 2 2 2 8" xfId="40511" xr:uid="{00000000-0005-0000-0000-0000043F0000}"/>
    <cellStyle name="Normal 2 2 2_269" xfId="39675" xr:uid="{00000000-0005-0000-0000-0000053F0000}"/>
    <cellStyle name="Normal 2 2 3" xfId="5144" xr:uid="{00000000-0005-0000-0000-0000063F0000}"/>
    <cellStyle name="Normal 2 2 3 2" xfId="5145" xr:uid="{00000000-0005-0000-0000-0000073F0000}"/>
    <cellStyle name="Normal 2 2 3 2 2" xfId="28605" xr:uid="{00000000-0005-0000-0000-0000083F0000}"/>
    <cellStyle name="Normal 2 2 3 2 2 2" xfId="39678" xr:uid="{00000000-0005-0000-0000-0000093F0000}"/>
    <cellStyle name="Normal 2 2 3 2 3" xfId="28606" xr:uid="{00000000-0005-0000-0000-00000A3F0000}"/>
    <cellStyle name="Normal 2 2 3 2 4" xfId="28604" xr:uid="{00000000-0005-0000-0000-00000B3F0000}"/>
    <cellStyle name="Normal 2 2 3 2 5" xfId="39677" xr:uid="{00000000-0005-0000-0000-00000C3F0000}"/>
    <cellStyle name="Normal 2 2 3 3" xfId="18843" xr:uid="{00000000-0005-0000-0000-00000D3F0000}"/>
    <cellStyle name="Normal 2 2 3 3 2" xfId="28607" xr:uid="{00000000-0005-0000-0000-00000E3F0000}"/>
    <cellStyle name="Normal 2 2 3 3 3" xfId="39679" xr:uid="{00000000-0005-0000-0000-00000F3F0000}"/>
    <cellStyle name="Normal 2 2 3 4" xfId="28608" xr:uid="{00000000-0005-0000-0000-0000103F0000}"/>
    <cellStyle name="Normal 2 2 3 4 2" xfId="39680" xr:uid="{00000000-0005-0000-0000-0000113F0000}"/>
    <cellStyle name="Normal 2 2 3 5" xfId="28609" xr:uid="{00000000-0005-0000-0000-0000123F0000}"/>
    <cellStyle name="Normal 2 2 3 6" xfId="28603" xr:uid="{00000000-0005-0000-0000-0000133F0000}"/>
    <cellStyle name="Normal 2 2 3 7" xfId="39676" xr:uid="{00000000-0005-0000-0000-0000143F0000}"/>
    <cellStyle name="Normal 2 2 3_Income Statement " xfId="28610" xr:uid="{00000000-0005-0000-0000-0000153F0000}"/>
    <cellStyle name="Normal 2 2 4" xfId="5146" xr:uid="{00000000-0005-0000-0000-0000163F0000}"/>
    <cellStyle name="Normal 2 2 4 2" xfId="5147" xr:uid="{00000000-0005-0000-0000-0000173F0000}"/>
    <cellStyle name="Normal 2 2 4 2 2" xfId="28611" xr:uid="{00000000-0005-0000-0000-0000183F0000}"/>
    <cellStyle name="Normal 2 2 4 2 3" xfId="39682" xr:uid="{00000000-0005-0000-0000-0000193F0000}"/>
    <cellStyle name="Normal 2 2 4 3" xfId="18844" xr:uid="{00000000-0005-0000-0000-00001A3F0000}"/>
    <cellStyle name="Normal 2 2 4 3 2" xfId="39683" xr:uid="{00000000-0005-0000-0000-00001B3F0000}"/>
    <cellStyle name="Normal 2 2 4 4" xfId="39681" xr:uid="{00000000-0005-0000-0000-00001C3F0000}"/>
    <cellStyle name="Normal 2 2 5" xfId="5148" xr:uid="{00000000-0005-0000-0000-00001D3F0000}"/>
    <cellStyle name="Normal 2 2 5 2" xfId="28612" xr:uid="{00000000-0005-0000-0000-00001E3F0000}"/>
    <cellStyle name="Normal 2 2 5 2 2" xfId="39685" xr:uid="{00000000-0005-0000-0000-00001F3F0000}"/>
    <cellStyle name="Normal 2 2 5 3" xfId="39686" xr:uid="{00000000-0005-0000-0000-0000203F0000}"/>
    <cellStyle name="Normal 2 2 5 4" xfId="39687" xr:uid="{00000000-0005-0000-0000-0000213F0000}"/>
    <cellStyle name="Normal 2 2 5 5" xfId="39684" xr:uid="{00000000-0005-0000-0000-0000223F0000}"/>
    <cellStyle name="Normal 2 2 6" xfId="5149" xr:uid="{00000000-0005-0000-0000-0000233F0000}"/>
    <cellStyle name="Normal 2 2 6 2" xfId="28613" xr:uid="{00000000-0005-0000-0000-0000243F0000}"/>
    <cellStyle name="Normal 2 2 6 2 2" xfId="39689" xr:uid="{00000000-0005-0000-0000-0000253F0000}"/>
    <cellStyle name="Normal 2 2 6 3" xfId="39690" xr:uid="{00000000-0005-0000-0000-0000263F0000}"/>
    <cellStyle name="Normal 2 2 6 4" xfId="39688" xr:uid="{00000000-0005-0000-0000-0000273F0000}"/>
    <cellStyle name="Normal 2 2 7" xfId="17908" xr:uid="{00000000-0005-0000-0000-0000283F0000}"/>
    <cellStyle name="Normal 2 2 7 2" xfId="39692" xr:uid="{00000000-0005-0000-0000-0000293F0000}"/>
    <cellStyle name="Normal 2 2 7 3" xfId="39693" xr:uid="{00000000-0005-0000-0000-00002A3F0000}"/>
    <cellStyle name="Normal 2 2 7 4" xfId="39691" xr:uid="{00000000-0005-0000-0000-00002B3F0000}"/>
    <cellStyle name="Normal 2 2 8" xfId="19588" xr:uid="{00000000-0005-0000-0000-00002C3F0000}"/>
    <cellStyle name="Normal 2 2 8 2" xfId="39695" xr:uid="{00000000-0005-0000-0000-00002D3F0000}"/>
    <cellStyle name="Normal 2 2 8 3" xfId="39696" xr:uid="{00000000-0005-0000-0000-00002E3F0000}"/>
    <cellStyle name="Normal 2 2 8 4" xfId="39694" xr:uid="{00000000-0005-0000-0000-00002F3F0000}"/>
    <cellStyle name="Normal 2 2 9" xfId="28587" xr:uid="{00000000-0005-0000-0000-0000303F0000}"/>
    <cellStyle name="Normal 2 2 9 2" xfId="39698" xr:uid="{00000000-0005-0000-0000-0000313F0000}"/>
    <cellStyle name="Normal 2 2 9 3" xfId="39699" xr:uid="{00000000-0005-0000-0000-0000323F0000}"/>
    <cellStyle name="Normal 2 2 9 4" xfId="39697" xr:uid="{00000000-0005-0000-0000-0000333F0000}"/>
    <cellStyle name="Normal 2 2_0304 LI-ADI" xfId="39700" xr:uid="{00000000-0005-0000-0000-0000343F0000}"/>
    <cellStyle name="Normal 2 3" xfId="5150" xr:uid="{00000000-0005-0000-0000-0000353F0000}"/>
    <cellStyle name="Normal 2 3 10" xfId="18845" xr:uid="{00000000-0005-0000-0000-0000363F0000}"/>
    <cellStyle name="Normal 2 3 10 2" xfId="28616" xr:uid="{00000000-0005-0000-0000-0000373F0000}"/>
    <cellStyle name="Normal 2 3 10 2 2" xfId="28617" xr:uid="{00000000-0005-0000-0000-0000383F0000}"/>
    <cellStyle name="Normal 2 3 10 2 2 2" xfId="39702" xr:uid="{00000000-0005-0000-0000-0000393F0000}"/>
    <cellStyle name="Normal 2 3 10 2 3" xfId="28618" xr:uid="{00000000-0005-0000-0000-00003A3F0000}"/>
    <cellStyle name="Normal 2 3 10 3" xfId="28619" xr:uid="{00000000-0005-0000-0000-00003B3F0000}"/>
    <cellStyle name="Normal 2 3 10 3 2" xfId="28620" xr:uid="{00000000-0005-0000-0000-00003C3F0000}"/>
    <cellStyle name="Normal 2 3 10 3 3" xfId="28621" xr:uid="{00000000-0005-0000-0000-00003D3F0000}"/>
    <cellStyle name="Normal 2 3 10 4" xfId="28622" xr:uid="{00000000-0005-0000-0000-00003E3F0000}"/>
    <cellStyle name="Normal 2 3 10 5" xfId="28623" xr:uid="{00000000-0005-0000-0000-00003F3F0000}"/>
    <cellStyle name="Normal 2 3 10 6" xfId="28624" xr:uid="{00000000-0005-0000-0000-0000403F0000}"/>
    <cellStyle name="Normal 2 3 10 7" xfId="28615" xr:uid="{00000000-0005-0000-0000-0000413F0000}"/>
    <cellStyle name="Normal 2 3 10_Income Statement " xfId="28625" xr:uid="{00000000-0005-0000-0000-0000423F0000}"/>
    <cellStyle name="Normal 2 3 11" xfId="18846" xr:uid="{00000000-0005-0000-0000-0000433F0000}"/>
    <cellStyle name="Normal 2 3 11 2" xfId="28627" xr:uid="{00000000-0005-0000-0000-0000443F0000}"/>
    <cellStyle name="Normal 2 3 11 2 2" xfId="28628" xr:uid="{00000000-0005-0000-0000-0000453F0000}"/>
    <cellStyle name="Normal 2 3 11 2 3" xfId="28629" xr:uid="{00000000-0005-0000-0000-0000463F0000}"/>
    <cellStyle name="Normal 2 3 11 3" xfId="28630" xr:uid="{00000000-0005-0000-0000-0000473F0000}"/>
    <cellStyle name="Normal 2 3 11 3 2" xfId="28631" xr:uid="{00000000-0005-0000-0000-0000483F0000}"/>
    <cellStyle name="Normal 2 3 11 3 3" xfId="28632" xr:uid="{00000000-0005-0000-0000-0000493F0000}"/>
    <cellStyle name="Normal 2 3 11 4" xfId="28633" xr:uid="{00000000-0005-0000-0000-00004A3F0000}"/>
    <cellStyle name="Normal 2 3 11 5" xfId="28634" xr:uid="{00000000-0005-0000-0000-00004B3F0000}"/>
    <cellStyle name="Normal 2 3 11 6" xfId="28635" xr:uid="{00000000-0005-0000-0000-00004C3F0000}"/>
    <cellStyle name="Normal 2 3 11 7" xfId="28626" xr:uid="{00000000-0005-0000-0000-00004D3F0000}"/>
    <cellStyle name="Normal 2 3 11_Income Statement " xfId="28636" xr:uid="{00000000-0005-0000-0000-00004E3F0000}"/>
    <cellStyle name="Normal 2 3 12" xfId="18847" xr:uid="{00000000-0005-0000-0000-00004F3F0000}"/>
    <cellStyle name="Normal 2 3 12 2" xfId="28638" xr:uid="{00000000-0005-0000-0000-0000503F0000}"/>
    <cellStyle name="Normal 2 3 12 2 2" xfId="28639" xr:uid="{00000000-0005-0000-0000-0000513F0000}"/>
    <cellStyle name="Normal 2 3 12 2 3" xfId="28640" xr:uid="{00000000-0005-0000-0000-0000523F0000}"/>
    <cellStyle name="Normal 2 3 12 3" xfId="28641" xr:uid="{00000000-0005-0000-0000-0000533F0000}"/>
    <cellStyle name="Normal 2 3 12 3 2" xfId="28642" xr:uid="{00000000-0005-0000-0000-0000543F0000}"/>
    <cellStyle name="Normal 2 3 12 3 3" xfId="28643" xr:uid="{00000000-0005-0000-0000-0000553F0000}"/>
    <cellStyle name="Normal 2 3 12 4" xfId="28644" xr:uid="{00000000-0005-0000-0000-0000563F0000}"/>
    <cellStyle name="Normal 2 3 12 5" xfId="28645" xr:uid="{00000000-0005-0000-0000-0000573F0000}"/>
    <cellStyle name="Normal 2 3 12 6" xfId="28646" xr:uid="{00000000-0005-0000-0000-0000583F0000}"/>
    <cellStyle name="Normal 2 3 12 7" xfId="28637" xr:uid="{00000000-0005-0000-0000-0000593F0000}"/>
    <cellStyle name="Normal 2 3 12_Income Statement " xfId="28647" xr:uid="{00000000-0005-0000-0000-00005A3F0000}"/>
    <cellStyle name="Normal 2 3 13" xfId="28648" xr:uid="{00000000-0005-0000-0000-00005B3F0000}"/>
    <cellStyle name="Normal 2 3 13 2" xfId="28649" xr:uid="{00000000-0005-0000-0000-00005C3F0000}"/>
    <cellStyle name="Normal 2 3 13 3" xfId="28650" xr:uid="{00000000-0005-0000-0000-00005D3F0000}"/>
    <cellStyle name="Normal 2 3 13 4" xfId="39703" xr:uid="{00000000-0005-0000-0000-00005E3F0000}"/>
    <cellStyle name="Normal 2 3 14" xfId="28651" xr:uid="{00000000-0005-0000-0000-00005F3F0000}"/>
    <cellStyle name="Normal 2 3 15" xfId="28652" xr:uid="{00000000-0005-0000-0000-0000603F0000}"/>
    <cellStyle name="Normal 2 3 16" xfId="28653" xr:uid="{00000000-0005-0000-0000-0000613F0000}"/>
    <cellStyle name="Normal 2 3 17" xfId="28654" xr:uid="{00000000-0005-0000-0000-0000623F0000}"/>
    <cellStyle name="Normal 2 3 18" xfId="28655" xr:uid="{00000000-0005-0000-0000-0000633F0000}"/>
    <cellStyle name="Normal 2 3 19" xfId="28656" xr:uid="{00000000-0005-0000-0000-0000643F0000}"/>
    <cellStyle name="Normal 2 3 2" xfId="5151" xr:uid="{00000000-0005-0000-0000-0000653F0000}"/>
    <cellStyle name="Normal 2 3 2 2" xfId="18848" xr:uid="{00000000-0005-0000-0000-0000663F0000}"/>
    <cellStyle name="Normal 2 3 2 2 2" xfId="28659" xr:uid="{00000000-0005-0000-0000-0000673F0000}"/>
    <cellStyle name="Normal 2 3 2 2 3" xfId="28660" xr:uid="{00000000-0005-0000-0000-0000683F0000}"/>
    <cellStyle name="Normal 2 3 2 2 4" xfId="28658" xr:uid="{00000000-0005-0000-0000-0000693F0000}"/>
    <cellStyle name="Normal 2 3 2 3" xfId="28661" xr:uid="{00000000-0005-0000-0000-00006A3F0000}"/>
    <cellStyle name="Normal 2 3 2 3 2" xfId="28662" xr:uid="{00000000-0005-0000-0000-00006B3F0000}"/>
    <cellStyle name="Normal 2 3 2 3 3" xfId="28663" xr:uid="{00000000-0005-0000-0000-00006C3F0000}"/>
    <cellStyle name="Normal 2 3 2 4" xfId="28664" xr:uid="{00000000-0005-0000-0000-00006D3F0000}"/>
    <cellStyle name="Normal 2 3 2 5" xfId="28665" xr:uid="{00000000-0005-0000-0000-00006E3F0000}"/>
    <cellStyle name="Normal 2 3 2 6" xfId="28666" xr:uid="{00000000-0005-0000-0000-00006F3F0000}"/>
    <cellStyle name="Normal 2 3 2 7" xfId="28667" xr:uid="{00000000-0005-0000-0000-0000703F0000}"/>
    <cellStyle name="Normal 2 3 2 8" xfId="28657" xr:uid="{00000000-0005-0000-0000-0000713F0000}"/>
    <cellStyle name="Normal 2 3 2_Income Statement " xfId="28668" xr:uid="{00000000-0005-0000-0000-0000723F0000}"/>
    <cellStyle name="Normal 2 3 20" xfId="28669" xr:uid="{00000000-0005-0000-0000-0000733F0000}"/>
    <cellStyle name="Normal 2 3 21" xfId="28670" xr:uid="{00000000-0005-0000-0000-0000743F0000}"/>
    <cellStyle name="Normal 2 3 22" xfId="28671" xr:uid="{00000000-0005-0000-0000-0000753F0000}"/>
    <cellStyle name="Normal 2 3 23" xfId="28672" xr:uid="{00000000-0005-0000-0000-0000763F0000}"/>
    <cellStyle name="Normal 2 3 24" xfId="28673" xr:uid="{00000000-0005-0000-0000-0000773F0000}"/>
    <cellStyle name="Normal 2 3 25" xfId="28674" xr:uid="{00000000-0005-0000-0000-0000783F0000}"/>
    <cellStyle name="Normal 2 3 26" xfId="28675" xr:uid="{00000000-0005-0000-0000-0000793F0000}"/>
    <cellStyle name="Normal 2 3 27" xfId="28676" xr:uid="{00000000-0005-0000-0000-00007A3F0000}"/>
    <cellStyle name="Normal 2 3 28" xfId="28614" xr:uid="{00000000-0005-0000-0000-00007B3F0000}"/>
    <cellStyle name="Normal 2 3 29" xfId="39701" xr:uid="{00000000-0005-0000-0000-00007C3F0000}"/>
    <cellStyle name="Normal 2 3 3" xfId="5152" xr:uid="{00000000-0005-0000-0000-00007D3F0000}"/>
    <cellStyle name="Normal 2 3 3 2" xfId="18849" xr:uid="{00000000-0005-0000-0000-00007E3F0000}"/>
    <cellStyle name="Normal 2 3 3 2 2" xfId="28679" xr:uid="{00000000-0005-0000-0000-00007F3F0000}"/>
    <cellStyle name="Normal 2 3 3 2 3" xfId="28680" xr:uid="{00000000-0005-0000-0000-0000803F0000}"/>
    <cellStyle name="Normal 2 3 3 2 4" xfId="28678" xr:uid="{00000000-0005-0000-0000-0000813F0000}"/>
    <cellStyle name="Normal 2 3 3 3" xfId="28681" xr:uid="{00000000-0005-0000-0000-0000823F0000}"/>
    <cellStyle name="Normal 2 3 3 3 2" xfId="28682" xr:uid="{00000000-0005-0000-0000-0000833F0000}"/>
    <cellStyle name="Normal 2 3 3 3 3" xfId="28683" xr:uid="{00000000-0005-0000-0000-0000843F0000}"/>
    <cellStyle name="Normal 2 3 3 4" xfId="28684" xr:uid="{00000000-0005-0000-0000-0000853F0000}"/>
    <cellStyle name="Normal 2 3 3 5" xfId="28685" xr:uid="{00000000-0005-0000-0000-0000863F0000}"/>
    <cellStyle name="Normal 2 3 3 6" xfId="28686" xr:uid="{00000000-0005-0000-0000-0000873F0000}"/>
    <cellStyle name="Normal 2 3 3 7" xfId="28677" xr:uid="{00000000-0005-0000-0000-0000883F0000}"/>
    <cellStyle name="Normal 2 3 3_Income Statement " xfId="28687" xr:uid="{00000000-0005-0000-0000-0000893F0000}"/>
    <cellStyle name="Normal 2 3 30" xfId="39144" xr:uid="{00000000-0005-0000-0000-00008A3F0000}"/>
    <cellStyle name="Normal 2 3 31" xfId="40512" xr:uid="{00000000-0005-0000-0000-00008B3F0000}"/>
    <cellStyle name="Normal 2 3 4" xfId="18850" xr:uid="{00000000-0005-0000-0000-00008C3F0000}"/>
    <cellStyle name="Normal 2 3 4 2" xfId="28689" xr:uid="{00000000-0005-0000-0000-00008D3F0000}"/>
    <cellStyle name="Normal 2 3 4 2 2" xfId="28690" xr:uid="{00000000-0005-0000-0000-00008E3F0000}"/>
    <cellStyle name="Normal 2 3 4 2 3" xfId="28691" xr:uid="{00000000-0005-0000-0000-00008F3F0000}"/>
    <cellStyle name="Normal 2 3 4 3" xfId="28692" xr:uid="{00000000-0005-0000-0000-0000903F0000}"/>
    <cellStyle name="Normal 2 3 4 3 2" xfId="28693" xr:uid="{00000000-0005-0000-0000-0000913F0000}"/>
    <cellStyle name="Normal 2 3 4 3 3" xfId="28694" xr:uid="{00000000-0005-0000-0000-0000923F0000}"/>
    <cellStyle name="Normal 2 3 4 4" xfId="28695" xr:uid="{00000000-0005-0000-0000-0000933F0000}"/>
    <cellStyle name="Normal 2 3 4 5" xfId="28696" xr:uid="{00000000-0005-0000-0000-0000943F0000}"/>
    <cellStyle name="Normal 2 3 4 6" xfId="28697" xr:uid="{00000000-0005-0000-0000-0000953F0000}"/>
    <cellStyle name="Normal 2 3 4 7" xfId="28688" xr:uid="{00000000-0005-0000-0000-0000963F0000}"/>
    <cellStyle name="Normal 2 3 4_Income Statement " xfId="28698" xr:uid="{00000000-0005-0000-0000-0000973F0000}"/>
    <cellStyle name="Normal 2 3 5" xfId="18851" xr:uid="{00000000-0005-0000-0000-0000983F0000}"/>
    <cellStyle name="Normal 2 3 5 2" xfId="28700" xr:uid="{00000000-0005-0000-0000-0000993F0000}"/>
    <cellStyle name="Normal 2 3 5 2 2" xfId="28701" xr:uid="{00000000-0005-0000-0000-00009A3F0000}"/>
    <cellStyle name="Normal 2 3 5 2 3" xfId="28702" xr:uid="{00000000-0005-0000-0000-00009B3F0000}"/>
    <cellStyle name="Normal 2 3 5 3" xfId="28703" xr:uid="{00000000-0005-0000-0000-00009C3F0000}"/>
    <cellStyle name="Normal 2 3 5 3 2" xfId="28704" xr:uid="{00000000-0005-0000-0000-00009D3F0000}"/>
    <cellStyle name="Normal 2 3 5 3 3" xfId="28705" xr:uid="{00000000-0005-0000-0000-00009E3F0000}"/>
    <cellStyle name="Normal 2 3 5 4" xfId="28706" xr:uid="{00000000-0005-0000-0000-00009F3F0000}"/>
    <cellStyle name="Normal 2 3 5 5" xfId="28707" xr:uid="{00000000-0005-0000-0000-0000A03F0000}"/>
    <cellStyle name="Normal 2 3 5 6" xfId="28708" xr:uid="{00000000-0005-0000-0000-0000A13F0000}"/>
    <cellStyle name="Normal 2 3 5 7" xfId="28699" xr:uid="{00000000-0005-0000-0000-0000A23F0000}"/>
    <cellStyle name="Normal 2 3 5_Income Statement " xfId="28709" xr:uid="{00000000-0005-0000-0000-0000A33F0000}"/>
    <cellStyle name="Normal 2 3 6" xfId="18852" xr:uid="{00000000-0005-0000-0000-0000A43F0000}"/>
    <cellStyle name="Normal 2 3 6 2" xfId="28711" xr:uid="{00000000-0005-0000-0000-0000A53F0000}"/>
    <cellStyle name="Normal 2 3 6 2 2" xfId="28712" xr:uid="{00000000-0005-0000-0000-0000A63F0000}"/>
    <cellStyle name="Normal 2 3 6 2 3" xfId="28713" xr:uid="{00000000-0005-0000-0000-0000A73F0000}"/>
    <cellStyle name="Normal 2 3 6 3" xfId="28714" xr:uid="{00000000-0005-0000-0000-0000A83F0000}"/>
    <cellStyle name="Normal 2 3 6 3 2" xfId="28715" xr:uid="{00000000-0005-0000-0000-0000A93F0000}"/>
    <cellStyle name="Normal 2 3 6 3 3" xfId="28716" xr:uid="{00000000-0005-0000-0000-0000AA3F0000}"/>
    <cellStyle name="Normal 2 3 6 4" xfId="28717" xr:uid="{00000000-0005-0000-0000-0000AB3F0000}"/>
    <cellStyle name="Normal 2 3 6 5" xfId="28718" xr:uid="{00000000-0005-0000-0000-0000AC3F0000}"/>
    <cellStyle name="Normal 2 3 6 6" xfId="28719" xr:uid="{00000000-0005-0000-0000-0000AD3F0000}"/>
    <cellStyle name="Normal 2 3 6 7" xfId="28710" xr:uid="{00000000-0005-0000-0000-0000AE3F0000}"/>
    <cellStyle name="Normal 2 3 6_Income Statement " xfId="28720" xr:uid="{00000000-0005-0000-0000-0000AF3F0000}"/>
    <cellStyle name="Normal 2 3 7" xfId="18853" xr:uid="{00000000-0005-0000-0000-0000B03F0000}"/>
    <cellStyle name="Normal 2 3 7 2" xfId="28722" xr:uid="{00000000-0005-0000-0000-0000B13F0000}"/>
    <cellStyle name="Normal 2 3 7 2 2" xfId="28723" xr:uid="{00000000-0005-0000-0000-0000B23F0000}"/>
    <cellStyle name="Normal 2 3 7 2 3" xfId="28724" xr:uid="{00000000-0005-0000-0000-0000B33F0000}"/>
    <cellStyle name="Normal 2 3 7 3" xfId="28725" xr:uid="{00000000-0005-0000-0000-0000B43F0000}"/>
    <cellStyle name="Normal 2 3 7 3 2" xfId="28726" xr:uid="{00000000-0005-0000-0000-0000B53F0000}"/>
    <cellStyle name="Normal 2 3 7 3 3" xfId="28727" xr:uid="{00000000-0005-0000-0000-0000B63F0000}"/>
    <cellStyle name="Normal 2 3 7 4" xfId="28728" xr:uid="{00000000-0005-0000-0000-0000B73F0000}"/>
    <cellStyle name="Normal 2 3 7 5" xfId="28729" xr:uid="{00000000-0005-0000-0000-0000B83F0000}"/>
    <cellStyle name="Normal 2 3 7 6" xfId="28730" xr:uid="{00000000-0005-0000-0000-0000B93F0000}"/>
    <cellStyle name="Normal 2 3 7 7" xfId="28721" xr:uid="{00000000-0005-0000-0000-0000BA3F0000}"/>
    <cellStyle name="Normal 2 3 7_Income Statement " xfId="28731" xr:uid="{00000000-0005-0000-0000-0000BB3F0000}"/>
    <cellStyle name="Normal 2 3 8" xfId="18854" xr:uid="{00000000-0005-0000-0000-0000BC3F0000}"/>
    <cellStyle name="Normal 2 3 8 2" xfId="28733" xr:uid="{00000000-0005-0000-0000-0000BD3F0000}"/>
    <cellStyle name="Normal 2 3 8 2 2" xfId="28734" xr:uid="{00000000-0005-0000-0000-0000BE3F0000}"/>
    <cellStyle name="Normal 2 3 8 2 3" xfId="28735" xr:uid="{00000000-0005-0000-0000-0000BF3F0000}"/>
    <cellStyle name="Normal 2 3 8 3" xfId="28736" xr:uid="{00000000-0005-0000-0000-0000C03F0000}"/>
    <cellStyle name="Normal 2 3 8 3 2" xfId="28737" xr:uid="{00000000-0005-0000-0000-0000C13F0000}"/>
    <cellStyle name="Normal 2 3 8 3 3" xfId="28738" xr:uid="{00000000-0005-0000-0000-0000C23F0000}"/>
    <cellStyle name="Normal 2 3 8 4" xfId="28739" xr:uid="{00000000-0005-0000-0000-0000C33F0000}"/>
    <cellStyle name="Normal 2 3 8 5" xfId="28740" xr:uid="{00000000-0005-0000-0000-0000C43F0000}"/>
    <cellStyle name="Normal 2 3 8 6" xfId="28741" xr:uid="{00000000-0005-0000-0000-0000C53F0000}"/>
    <cellStyle name="Normal 2 3 8 7" xfId="28732" xr:uid="{00000000-0005-0000-0000-0000C63F0000}"/>
    <cellStyle name="Normal 2 3 8_Income Statement " xfId="28742" xr:uid="{00000000-0005-0000-0000-0000C73F0000}"/>
    <cellStyle name="Normal 2 3 9" xfId="18855" xr:uid="{00000000-0005-0000-0000-0000C83F0000}"/>
    <cellStyle name="Normal 2 3 9 2" xfId="28744" xr:uid="{00000000-0005-0000-0000-0000C93F0000}"/>
    <cellStyle name="Normal 2 3 9 2 2" xfId="28745" xr:uid="{00000000-0005-0000-0000-0000CA3F0000}"/>
    <cellStyle name="Normal 2 3 9 2 3" xfId="28746" xr:uid="{00000000-0005-0000-0000-0000CB3F0000}"/>
    <cellStyle name="Normal 2 3 9 3" xfId="28747" xr:uid="{00000000-0005-0000-0000-0000CC3F0000}"/>
    <cellStyle name="Normal 2 3 9 3 2" xfId="28748" xr:uid="{00000000-0005-0000-0000-0000CD3F0000}"/>
    <cellStyle name="Normal 2 3 9 3 3" xfId="28749" xr:uid="{00000000-0005-0000-0000-0000CE3F0000}"/>
    <cellStyle name="Normal 2 3 9 4" xfId="28750" xr:uid="{00000000-0005-0000-0000-0000CF3F0000}"/>
    <cellStyle name="Normal 2 3 9 5" xfId="28751" xr:uid="{00000000-0005-0000-0000-0000D03F0000}"/>
    <cellStyle name="Normal 2 3 9 6" xfId="28752" xr:uid="{00000000-0005-0000-0000-0000D13F0000}"/>
    <cellStyle name="Normal 2 3 9 7" xfId="28743" xr:uid="{00000000-0005-0000-0000-0000D23F0000}"/>
    <cellStyle name="Normal 2 3 9_Income Statement " xfId="28753" xr:uid="{00000000-0005-0000-0000-0000D33F0000}"/>
    <cellStyle name="Normal 2 3_00401" xfId="18856" xr:uid="{00000000-0005-0000-0000-0000D43F0000}"/>
    <cellStyle name="Normal 2 4" xfId="5153" xr:uid="{00000000-0005-0000-0000-0000D53F0000}"/>
    <cellStyle name="Normal 2 4 2" xfId="5154" xr:uid="{00000000-0005-0000-0000-0000D63F0000}"/>
    <cellStyle name="Normal 2 4 2 2" xfId="28756" xr:uid="{00000000-0005-0000-0000-0000D73F0000}"/>
    <cellStyle name="Normal 2 4 2 3" xfId="28757" xr:uid="{00000000-0005-0000-0000-0000D83F0000}"/>
    <cellStyle name="Normal 2 4 2 4" xfId="28755" xr:uid="{00000000-0005-0000-0000-0000D93F0000}"/>
    <cellStyle name="Normal 2 4 2 5" xfId="39704" xr:uid="{00000000-0005-0000-0000-0000DA3F0000}"/>
    <cellStyle name="Normal 2 4 3" xfId="28758" xr:uid="{00000000-0005-0000-0000-0000DB3F0000}"/>
    <cellStyle name="Normal 2 4 3 2" xfId="39705" xr:uid="{00000000-0005-0000-0000-0000DC3F0000}"/>
    <cellStyle name="Normal 2 4 4" xfId="28759" xr:uid="{00000000-0005-0000-0000-0000DD3F0000}"/>
    <cellStyle name="Normal 2 4 5" xfId="28760" xr:uid="{00000000-0005-0000-0000-0000DE3F0000}"/>
    <cellStyle name="Normal 2 4 6" xfId="28754" xr:uid="{00000000-0005-0000-0000-0000DF3F0000}"/>
    <cellStyle name="Normal 2 4_Income Statement " xfId="28761" xr:uid="{00000000-0005-0000-0000-0000E03F0000}"/>
    <cellStyle name="Normal 2 5" xfId="5155" xr:uid="{00000000-0005-0000-0000-0000E13F0000}"/>
    <cellStyle name="Normal 2 5 10" xfId="18857" xr:uid="{00000000-0005-0000-0000-0000E23F0000}"/>
    <cellStyle name="Normal 2 5 10 2" xfId="28764" xr:uid="{00000000-0005-0000-0000-0000E33F0000}"/>
    <cellStyle name="Normal 2 5 10 2 2" xfId="28765" xr:uid="{00000000-0005-0000-0000-0000E43F0000}"/>
    <cellStyle name="Normal 2 5 10 2 3" xfId="28766" xr:uid="{00000000-0005-0000-0000-0000E53F0000}"/>
    <cellStyle name="Normal 2 5 10 3" xfId="28767" xr:uid="{00000000-0005-0000-0000-0000E63F0000}"/>
    <cellStyle name="Normal 2 5 10 3 2" xfId="28768" xr:uid="{00000000-0005-0000-0000-0000E73F0000}"/>
    <cellStyle name="Normal 2 5 10 3 3" xfId="28769" xr:uid="{00000000-0005-0000-0000-0000E83F0000}"/>
    <cellStyle name="Normal 2 5 10 4" xfId="28770" xr:uid="{00000000-0005-0000-0000-0000E93F0000}"/>
    <cellStyle name="Normal 2 5 10 5" xfId="28771" xr:uid="{00000000-0005-0000-0000-0000EA3F0000}"/>
    <cellStyle name="Normal 2 5 10 6" xfId="28772" xr:uid="{00000000-0005-0000-0000-0000EB3F0000}"/>
    <cellStyle name="Normal 2 5 10 7" xfId="28763" xr:uid="{00000000-0005-0000-0000-0000EC3F0000}"/>
    <cellStyle name="Normal 2 5 10_Income Statement " xfId="28773" xr:uid="{00000000-0005-0000-0000-0000ED3F0000}"/>
    <cellStyle name="Normal 2 5 11" xfId="18858" xr:uid="{00000000-0005-0000-0000-0000EE3F0000}"/>
    <cellStyle name="Normal 2 5 11 2" xfId="28775" xr:uid="{00000000-0005-0000-0000-0000EF3F0000}"/>
    <cellStyle name="Normal 2 5 11 2 2" xfId="28776" xr:uid="{00000000-0005-0000-0000-0000F03F0000}"/>
    <cellStyle name="Normal 2 5 11 2 3" xfId="28777" xr:uid="{00000000-0005-0000-0000-0000F13F0000}"/>
    <cellStyle name="Normal 2 5 11 3" xfId="28778" xr:uid="{00000000-0005-0000-0000-0000F23F0000}"/>
    <cellStyle name="Normal 2 5 11 3 2" xfId="28779" xr:uid="{00000000-0005-0000-0000-0000F33F0000}"/>
    <cellStyle name="Normal 2 5 11 3 3" xfId="28780" xr:uid="{00000000-0005-0000-0000-0000F43F0000}"/>
    <cellStyle name="Normal 2 5 11 4" xfId="28781" xr:uid="{00000000-0005-0000-0000-0000F53F0000}"/>
    <cellStyle name="Normal 2 5 11 5" xfId="28782" xr:uid="{00000000-0005-0000-0000-0000F63F0000}"/>
    <cellStyle name="Normal 2 5 11 6" xfId="28783" xr:uid="{00000000-0005-0000-0000-0000F73F0000}"/>
    <cellStyle name="Normal 2 5 11 7" xfId="28774" xr:uid="{00000000-0005-0000-0000-0000F83F0000}"/>
    <cellStyle name="Normal 2 5 11_Income Statement " xfId="28784" xr:uid="{00000000-0005-0000-0000-0000F93F0000}"/>
    <cellStyle name="Normal 2 5 12" xfId="18859" xr:uid="{00000000-0005-0000-0000-0000FA3F0000}"/>
    <cellStyle name="Normal 2 5 12 2" xfId="28786" xr:uid="{00000000-0005-0000-0000-0000FB3F0000}"/>
    <cellStyle name="Normal 2 5 12 2 2" xfId="28787" xr:uid="{00000000-0005-0000-0000-0000FC3F0000}"/>
    <cellStyle name="Normal 2 5 12 2 3" xfId="28788" xr:uid="{00000000-0005-0000-0000-0000FD3F0000}"/>
    <cellStyle name="Normal 2 5 12 3" xfId="28789" xr:uid="{00000000-0005-0000-0000-0000FE3F0000}"/>
    <cellStyle name="Normal 2 5 12 3 2" xfId="28790" xr:uid="{00000000-0005-0000-0000-0000FF3F0000}"/>
    <cellStyle name="Normal 2 5 12 3 3" xfId="28791" xr:uid="{00000000-0005-0000-0000-000000400000}"/>
    <cellStyle name="Normal 2 5 12 4" xfId="28792" xr:uid="{00000000-0005-0000-0000-000001400000}"/>
    <cellStyle name="Normal 2 5 12 5" xfId="28793" xr:uid="{00000000-0005-0000-0000-000002400000}"/>
    <cellStyle name="Normal 2 5 12 6" xfId="28794" xr:uid="{00000000-0005-0000-0000-000003400000}"/>
    <cellStyle name="Normal 2 5 12 7" xfId="28785" xr:uid="{00000000-0005-0000-0000-000004400000}"/>
    <cellStyle name="Normal 2 5 12_Income Statement " xfId="28795" xr:uid="{00000000-0005-0000-0000-000005400000}"/>
    <cellStyle name="Normal 2 5 13" xfId="18860" xr:uid="{00000000-0005-0000-0000-000006400000}"/>
    <cellStyle name="Normal 2 5 13 2" xfId="28797" xr:uid="{00000000-0005-0000-0000-000007400000}"/>
    <cellStyle name="Normal 2 5 13 2 2" xfId="28798" xr:uid="{00000000-0005-0000-0000-000008400000}"/>
    <cellStyle name="Normal 2 5 13 2 3" xfId="28799" xr:uid="{00000000-0005-0000-0000-000009400000}"/>
    <cellStyle name="Normal 2 5 13 3" xfId="28800" xr:uid="{00000000-0005-0000-0000-00000A400000}"/>
    <cellStyle name="Normal 2 5 13 3 2" xfId="28801" xr:uid="{00000000-0005-0000-0000-00000B400000}"/>
    <cellStyle name="Normal 2 5 13 3 3" xfId="28802" xr:uid="{00000000-0005-0000-0000-00000C400000}"/>
    <cellStyle name="Normal 2 5 13 4" xfId="28803" xr:uid="{00000000-0005-0000-0000-00000D400000}"/>
    <cellStyle name="Normal 2 5 13 5" xfId="28804" xr:uid="{00000000-0005-0000-0000-00000E400000}"/>
    <cellStyle name="Normal 2 5 13 6" xfId="28805" xr:uid="{00000000-0005-0000-0000-00000F400000}"/>
    <cellStyle name="Normal 2 5 13 7" xfId="28796" xr:uid="{00000000-0005-0000-0000-000010400000}"/>
    <cellStyle name="Normal 2 5 13_Income Statement " xfId="28806" xr:uid="{00000000-0005-0000-0000-000011400000}"/>
    <cellStyle name="Normal 2 5 14" xfId="18861" xr:uid="{00000000-0005-0000-0000-000012400000}"/>
    <cellStyle name="Normal 2 5 14 2" xfId="28808" xr:uid="{00000000-0005-0000-0000-000013400000}"/>
    <cellStyle name="Normal 2 5 14 2 2" xfId="28809" xr:uid="{00000000-0005-0000-0000-000014400000}"/>
    <cellStyle name="Normal 2 5 14 2 3" xfId="28810" xr:uid="{00000000-0005-0000-0000-000015400000}"/>
    <cellStyle name="Normal 2 5 14 3" xfId="28811" xr:uid="{00000000-0005-0000-0000-000016400000}"/>
    <cellStyle name="Normal 2 5 14 3 2" xfId="28812" xr:uid="{00000000-0005-0000-0000-000017400000}"/>
    <cellStyle name="Normal 2 5 14 3 3" xfId="28813" xr:uid="{00000000-0005-0000-0000-000018400000}"/>
    <cellStyle name="Normal 2 5 14 4" xfId="28814" xr:uid="{00000000-0005-0000-0000-000019400000}"/>
    <cellStyle name="Normal 2 5 14 5" xfId="28815" xr:uid="{00000000-0005-0000-0000-00001A400000}"/>
    <cellStyle name="Normal 2 5 14 6" xfId="28816" xr:uid="{00000000-0005-0000-0000-00001B400000}"/>
    <cellStyle name="Normal 2 5 14 7" xfId="28807" xr:uid="{00000000-0005-0000-0000-00001C400000}"/>
    <cellStyle name="Normal 2 5 14_Income Statement " xfId="28817" xr:uid="{00000000-0005-0000-0000-00001D400000}"/>
    <cellStyle name="Normal 2 5 15" xfId="18862" xr:uid="{00000000-0005-0000-0000-00001E400000}"/>
    <cellStyle name="Normal 2 5 15 2" xfId="28819" xr:uid="{00000000-0005-0000-0000-00001F400000}"/>
    <cellStyle name="Normal 2 5 15 2 2" xfId="28820" xr:uid="{00000000-0005-0000-0000-000020400000}"/>
    <cellStyle name="Normal 2 5 15 2 3" xfId="28821" xr:uid="{00000000-0005-0000-0000-000021400000}"/>
    <cellStyle name="Normal 2 5 15 3" xfId="28822" xr:uid="{00000000-0005-0000-0000-000022400000}"/>
    <cellStyle name="Normal 2 5 15 3 2" xfId="28823" xr:uid="{00000000-0005-0000-0000-000023400000}"/>
    <cellStyle name="Normal 2 5 15 3 3" xfId="28824" xr:uid="{00000000-0005-0000-0000-000024400000}"/>
    <cellStyle name="Normal 2 5 15 4" xfId="28825" xr:uid="{00000000-0005-0000-0000-000025400000}"/>
    <cellStyle name="Normal 2 5 15 5" xfId="28826" xr:uid="{00000000-0005-0000-0000-000026400000}"/>
    <cellStyle name="Normal 2 5 15 6" xfId="28827" xr:uid="{00000000-0005-0000-0000-000027400000}"/>
    <cellStyle name="Normal 2 5 15 7" xfId="28818" xr:uid="{00000000-0005-0000-0000-000028400000}"/>
    <cellStyle name="Normal 2 5 15_Income Statement " xfId="28828" xr:uid="{00000000-0005-0000-0000-000029400000}"/>
    <cellStyle name="Normal 2 5 16" xfId="18863" xr:uid="{00000000-0005-0000-0000-00002A400000}"/>
    <cellStyle name="Normal 2 5 16 2" xfId="28830" xr:uid="{00000000-0005-0000-0000-00002B400000}"/>
    <cellStyle name="Normal 2 5 16 2 2" xfId="28831" xr:uid="{00000000-0005-0000-0000-00002C400000}"/>
    <cellStyle name="Normal 2 5 16 2 3" xfId="28832" xr:uid="{00000000-0005-0000-0000-00002D400000}"/>
    <cellStyle name="Normal 2 5 16 3" xfId="28833" xr:uid="{00000000-0005-0000-0000-00002E400000}"/>
    <cellStyle name="Normal 2 5 16 3 2" xfId="28834" xr:uid="{00000000-0005-0000-0000-00002F400000}"/>
    <cellStyle name="Normal 2 5 16 3 3" xfId="28835" xr:uid="{00000000-0005-0000-0000-000030400000}"/>
    <cellStyle name="Normal 2 5 16 4" xfId="28836" xr:uid="{00000000-0005-0000-0000-000031400000}"/>
    <cellStyle name="Normal 2 5 16 5" xfId="28837" xr:uid="{00000000-0005-0000-0000-000032400000}"/>
    <cellStyle name="Normal 2 5 16 6" xfId="28838" xr:uid="{00000000-0005-0000-0000-000033400000}"/>
    <cellStyle name="Normal 2 5 16 7" xfId="28829" xr:uid="{00000000-0005-0000-0000-000034400000}"/>
    <cellStyle name="Normal 2 5 16_Income Statement " xfId="28839" xr:uid="{00000000-0005-0000-0000-000035400000}"/>
    <cellStyle name="Normal 2 5 17" xfId="18864" xr:uid="{00000000-0005-0000-0000-000036400000}"/>
    <cellStyle name="Normal 2 5 17 2" xfId="28841" xr:uid="{00000000-0005-0000-0000-000037400000}"/>
    <cellStyle name="Normal 2 5 17 2 2" xfId="28842" xr:uid="{00000000-0005-0000-0000-000038400000}"/>
    <cellStyle name="Normal 2 5 17 2 3" xfId="28843" xr:uid="{00000000-0005-0000-0000-000039400000}"/>
    <cellStyle name="Normal 2 5 17 3" xfId="28844" xr:uid="{00000000-0005-0000-0000-00003A400000}"/>
    <cellStyle name="Normal 2 5 17 3 2" xfId="28845" xr:uid="{00000000-0005-0000-0000-00003B400000}"/>
    <cellStyle name="Normal 2 5 17 3 3" xfId="28846" xr:uid="{00000000-0005-0000-0000-00003C400000}"/>
    <cellStyle name="Normal 2 5 17 4" xfId="28847" xr:uid="{00000000-0005-0000-0000-00003D400000}"/>
    <cellStyle name="Normal 2 5 17 5" xfId="28848" xr:uid="{00000000-0005-0000-0000-00003E400000}"/>
    <cellStyle name="Normal 2 5 17 6" xfId="28849" xr:uid="{00000000-0005-0000-0000-00003F400000}"/>
    <cellStyle name="Normal 2 5 17 7" xfId="28840" xr:uid="{00000000-0005-0000-0000-000040400000}"/>
    <cellStyle name="Normal 2 5 17_Income Statement " xfId="28850" xr:uid="{00000000-0005-0000-0000-000041400000}"/>
    <cellStyle name="Normal 2 5 18" xfId="18865" xr:uid="{00000000-0005-0000-0000-000042400000}"/>
    <cellStyle name="Normal 2 5 18 2" xfId="28852" xr:uid="{00000000-0005-0000-0000-000043400000}"/>
    <cellStyle name="Normal 2 5 18 2 2" xfId="28853" xr:uid="{00000000-0005-0000-0000-000044400000}"/>
    <cellStyle name="Normal 2 5 18 2 3" xfId="28854" xr:uid="{00000000-0005-0000-0000-000045400000}"/>
    <cellStyle name="Normal 2 5 18 3" xfId="28855" xr:uid="{00000000-0005-0000-0000-000046400000}"/>
    <cellStyle name="Normal 2 5 18 3 2" xfId="28856" xr:uid="{00000000-0005-0000-0000-000047400000}"/>
    <cellStyle name="Normal 2 5 18 3 3" xfId="28857" xr:uid="{00000000-0005-0000-0000-000048400000}"/>
    <cellStyle name="Normal 2 5 18 4" xfId="28858" xr:uid="{00000000-0005-0000-0000-000049400000}"/>
    <cellStyle name="Normal 2 5 18 5" xfId="28859" xr:uid="{00000000-0005-0000-0000-00004A400000}"/>
    <cellStyle name="Normal 2 5 18 6" xfId="28860" xr:uid="{00000000-0005-0000-0000-00004B400000}"/>
    <cellStyle name="Normal 2 5 18 7" xfId="28851" xr:uid="{00000000-0005-0000-0000-00004C400000}"/>
    <cellStyle name="Normal 2 5 18_Income Statement " xfId="28861" xr:uid="{00000000-0005-0000-0000-00004D400000}"/>
    <cellStyle name="Normal 2 5 19" xfId="18866" xr:uid="{00000000-0005-0000-0000-00004E400000}"/>
    <cellStyle name="Normal 2 5 19 2" xfId="28863" xr:uid="{00000000-0005-0000-0000-00004F400000}"/>
    <cellStyle name="Normal 2 5 19 2 2" xfId="28864" xr:uid="{00000000-0005-0000-0000-000050400000}"/>
    <cellStyle name="Normal 2 5 19 2 3" xfId="28865" xr:uid="{00000000-0005-0000-0000-000051400000}"/>
    <cellStyle name="Normal 2 5 19 3" xfId="28866" xr:uid="{00000000-0005-0000-0000-000052400000}"/>
    <cellStyle name="Normal 2 5 19 3 2" xfId="28867" xr:uid="{00000000-0005-0000-0000-000053400000}"/>
    <cellStyle name="Normal 2 5 19 3 3" xfId="28868" xr:uid="{00000000-0005-0000-0000-000054400000}"/>
    <cellStyle name="Normal 2 5 19 4" xfId="28869" xr:uid="{00000000-0005-0000-0000-000055400000}"/>
    <cellStyle name="Normal 2 5 19 5" xfId="28870" xr:uid="{00000000-0005-0000-0000-000056400000}"/>
    <cellStyle name="Normal 2 5 19 6" xfId="28871" xr:uid="{00000000-0005-0000-0000-000057400000}"/>
    <cellStyle name="Normal 2 5 19 7" xfId="28862" xr:uid="{00000000-0005-0000-0000-000058400000}"/>
    <cellStyle name="Normal 2 5 19_Income Statement " xfId="28872" xr:uid="{00000000-0005-0000-0000-000059400000}"/>
    <cellStyle name="Normal 2 5 2" xfId="5156" xr:uid="{00000000-0005-0000-0000-00005A400000}"/>
    <cellStyle name="Normal 2 5 2 2" xfId="18867" xr:uid="{00000000-0005-0000-0000-00005B400000}"/>
    <cellStyle name="Normal 2 5 2 2 2" xfId="28875" xr:uid="{00000000-0005-0000-0000-00005C400000}"/>
    <cellStyle name="Normal 2 5 2 2 3" xfId="28876" xr:uid="{00000000-0005-0000-0000-00005D400000}"/>
    <cellStyle name="Normal 2 5 2 2 4" xfId="28874" xr:uid="{00000000-0005-0000-0000-00005E400000}"/>
    <cellStyle name="Normal 2 5 2 3" xfId="28877" xr:uid="{00000000-0005-0000-0000-00005F400000}"/>
    <cellStyle name="Normal 2 5 2 3 2" xfId="28878" xr:uid="{00000000-0005-0000-0000-000060400000}"/>
    <cellStyle name="Normal 2 5 2 3 3" xfId="28879" xr:uid="{00000000-0005-0000-0000-000061400000}"/>
    <cellStyle name="Normal 2 5 2 4" xfId="28880" xr:uid="{00000000-0005-0000-0000-000062400000}"/>
    <cellStyle name="Normal 2 5 2 5" xfId="28881" xr:uid="{00000000-0005-0000-0000-000063400000}"/>
    <cellStyle name="Normal 2 5 2 6" xfId="28882" xr:uid="{00000000-0005-0000-0000-000064400000}"/>
    <cellStyle name="Normal 2 5 2 7" xfId="28873" xr:uid="{00000000-0005-0000-0000-000065400000}"/>
    <cellStyle name="Normal 2 5 2_Income Statement " xfId="28883" xr:uid="{00000000-0005-0000-0000-000066400000}"/>
    <cellStyle name="Normal 2 5 20" xfId="18868" xr:uid="{00000000-0005-0000-0000-000067400000}"/>
    <cellStyle name="Normal 2 5 20 2" xfId="28885" xr:uid="{00000000-0005-0000-0000-000068400000}"/>
    <cellStyle name="Normal 2 5 20 2 2" xfId="28886" xr:uid="{00000000-0005-0000-0000-000069400000}"/>
    <cellStyle name="Normal 2 5 20 2 3" xfId="28887" xr:uid="{00000000-0005-0000-0000-00006A400000}"/>
    <cellStyle name="Normal 2 5 20 3" xfId="28888" xr:uid="{00000000-0005-0000-0000-00006B400000}"/>
    <cellStyle name="Normal 2 5 20 3 2" xfId="28889" xr:uid="{00000000-0005-0000-0000-00006C400000}"/>
    <cellStyle name="Normal 2 5 20 3 3" xfId="28890" xr:uid="{00000000-0005-0000-0000-00006D400000}"/>
    <cellStyle name="Normal 2 5 20 4" xfId="28891" xr:uid="{00000000-0005-0000-0000-00006E400000}"/>
    <cellStyle name="Normal 2 5 20 5" xfId="28892" xr:uid="{00000000-0005-0000-0000-00006F400000}"/>
    <cellStyle name="Normal 2 5 20 6" xfId="28893" xr:uid="{00000000-0005-0000-0000-000070400000}"/>
    <cellStyle name="Normal 2 5 20 7" xfId="28884" xr:uid="{00000000-0005-0000-0000-000071400000}"/>
    <cellStyle name="Normal 2 5 20_Income Statement " xfId="28894" xr:uid="{00000000-0005-0000-0000-000072400000}"/>
    <cellStyle name="Normal 2 5 21" xfId="28895" xr:uid="{00000000-0005-0000-0000-000073400000}"/>
    <cellStyle name="Normal 2 5 21 2" xfId="28896" xr:uid="{00000000-0005-0000-0000-000074400000}"/>
    <cellStyle name="Normal 2 5 21 3" xfId="28897" xr:uid="{00000000-0005-0000-0000-000075400000}"/>
    <cellStyle name="Normal 2 5 22" xfId="28898" xr:uid="{00000000-0005-0000-0000-000076400000}"/>
    <cellStyle name="Normal 2 5 22 2" xfId="28899" xr:uid="{00000000-0005-0000-0000-000077400000}"/>
    <cellStyle name="Normal 2 5 22 3" xfId="28900" xr:uid="{00000000-0005-0000-0000-000078400000}"/>
    <cellStyle name="Normal 2 5 23" xfId="28901" xr:uid="{00000000-0005-0000-0000-000079400000}"/>
    <cellStyle name="Normal 2 5 24" xfId="28902" xr:uid="{00000000-0005-0000-0000-00007A400000}"/>
    <cellStyle name="Normal 2 5 25" xfId="28903" xr:uid="{00000000-0005-0000-0000-00007B400000}"/>
    <cellStyle name="Normal 2 5 26" xfId="28762" xr:uid="{00000000-0005-0000-0000-00007C400000}"/>
    <cellStyle name="Normal 2 5 3" xfId="18869" xr:uid="{00000000-0005-0000-0000-00007D400000}"/>
    <cellStyle name="Normal 2 5 3 2" xfId="28905" xr:uid="{00000000-0005-0000-0000-00007E400000}"/>
    <cellStyle name="Normal 2 5 3 2 2" xfId="28906" xr:uid="{00000000-0005-0000-0000-00007F400000}"/>
    <cellStyle name="Normal 2 5 3 2 3" xfId="28907" xr:uid="{00000000-0005-0000-0000-000080400000}"/>
    <cellStyle name="Normal 2 5 3 3" xfId="28908" xr:uid="{00000000-0005-0000-0000-000081400000}"/>
    <cellStyle name="Normal 2 5 3 3 2" xfId="28909" xr:uid="{00000000-0005-0000-0000-000082400000}"/>
    <cellStyle name="Normal 2 5 3 3 3" xfId="28910" xr:uid="{00000000-0005-0000-0000-000083400000}"/>
    <cellStyle name="Normal 2 5 3 4" xfId="28911" xr:uid="{00000000-0005-0000-0000-000084400000}"/>
    <cellStyle name="Normal 2 5 3 5" xfId="28912" xr:uid="{00000000-0005-0000-0000-000085400000}"/>
    <cellStyle name="Normal 2 5 3 6" xfId="28913" xr:uid="{00000000-0005-0000-0000-000086400000}"/>
    <cellStyle name="Normal 2 5 3 7" xfId="28904" xr:uid="{00000000-0005-0000-0000-000087400000}"/>
    <cellStyle name="Normal 2 5 3_Income Statement " xfId="28914" xr:uid="{00000000-0005-0000-0000-000088400000}"/>
    <cellStyle name="Normal 2 5 4" xfId="18870" xr:uid="{00000000-0005-0000-0000-000089400000}"/>
    <cellStyle name="Normal 2 5 4 2" xfId="28916" xr:uid="{00000000-0005-0000-0000-00008A400000}"/>
    <cellStyle name="Normal 2 5 4 2 2" xfId="28917" xr:uid="{00000000-0005-0000-0000-00008B400000}"/>
    <cellStyle name="Normal 2 5 4 2 3" xfId="28918" xr:uid="{00000000-0005-0000-0000-00008C400000}"/>
    <cellStyle name="Normal 2 5 4 3" xfId="28919" xr:uid="{00000000-0005-0000-0000-00008D400000}"/>
    <cellStyle name="Normal 2 5 4 3 2" xfId="28920" xr:uid="{00000000-0005-0000-0000-00008E400000}"/>
    <cellStyle name="Normal 2 5 4 3 3" xfId="28921" xr:uid="{00000000-0005-0000-0000-00008F400000}"/>
    <cellStyle name="Normal 2 5 4 4" xfId="28922" xr:uid="{00000000-0005-0000-0000-000090400000}"/>
    <cellStyle name="Normal 2 5 4 5" xfId="28923" xr:uid="{00000000-0005-0000-0000-000091400000}"/>
    <cellStyle name="Normal 2 5 4 6" xfId="28924" xr:uid="{00000000-0005-0000-0000-000092400000}"/>
    <cellStyle name="Normal 2 5 4 7" xfId="28915" xr:uid="{00000000-0005-0000-0000-000093400000}"/>
    <cellStyle name="Normal 2 5 4_Income Statement " xfId="28925" xr:uid="{00000000-0005-0000-0000-000094400000}"/>
    <cellStyle name="Normal 2 5 5" xfId="18871" xr:uid="{00000000-0005-0000-0000-000095400000}"/>
    <cellStyle name="Normal 2 5 5 2" xfId="28927" xr:uid="{00000000-0005-0000-0000-000096400000}"/>
    <cellStyle name="Normal 2 5 5 2 2" xfId="28928" xr:uid="{00000000-0005-0000-0000-000097400000}"/>
    <cellStyle name="Normal 2 5 5 2 3" xfId="28929" xr:uid="{00000000-0005-0000-0000-000098400000}"/>
    <cellStyle name="Normal 2 5 5 3" xfId="28930" xr:uid="{00000000-0005-0000-0000-000099400000}"/>
    <cellStyle name="Normal 2 5 5 3 2" xfId="28931" xr:uid="{00000000-0005-0000-0000-00009A400000}"/>
    <cellStyle name="Normal 2 5 5 3 3" xfId="28932" xr:uid="{00000000-0005-0000-0000-00009B400000}"/>
    <cellStyle name="Normal 2 5 5 4" xfId="28933" xr:uid="{00000000-0005-0000-0000-00009C400000}"/>
    <cellStyle name="Normal 2 5 5 5" xfId="28934" xr:uid="{00000000-0005-0000-0000-00009D400000}"/>
    <cellStyle name="Normal 2 5 5 6" xfId="28935" xr:uid="{00000000-0005-0000-0000-00009E400000}"/>
    <cellStyle name="Normal 2 5 5 7" xfId="28926" xr:uid="{00000000-0005-0000-0000-00009F400000}"/>
    <cellStyle name="Normal 2 5 5_Income Statement " xfId="28936" xr:uid="{00000000-0005-0000-0000-0000A0400000}"/>
    <cellStyle name="Normal 2 5 6" xfId="18872" xr:uid="{00000000-0005-0000-0000-0000A1400000}"/>
    <cellStyle name="Normal 2 5 6 2" xfId="28938" xr:uid="{00000000-0005-0000-0000-0000A2400000}"/>
    <cellStyle name="Normal 2 5 6 2 2" xfId="28939" xr:uid="{00000000-0005-0000-0000-0000A3400000}"/>
    <cellStyle name="Normal 2 5 6 2 3" xfId="28940" xr:uid="{00000000-0005-0000-0000-0000A4400000}"/>
    <cellStyle name="Normal 2 5 6 3" xfId="28941" xr:uid="{00000000-0005-0000-0000-0000A5400000}"/>
    <cellStyle name="Normal 2 5 6 3 2" xfId="28942" xr:uid="{00000000-0005-0000-0000-0000A6400000}"/>
    <cellStyle name="Normal 2 5 6 3 3" xfId="28943" xr:uid="{00000000-0005-0000-0000-0000A7400000}"/>
    <cellStyle name="Normal 2 5 6 4" xfId="28944" xr:uid="{00000000-0005-0000-0000-0000A8400000}"/>
    <cellStyle name="Normal 2 5 6 5" xfId="28945" xr:uid="{00000000-0005-0000-0000-0000A9400000}"/>
    <cellStyle name="Normal 2 5 6 6" xfId="28946" xr:uid="{00000000-0005-0000-0000-0000AA400000}"/>
    <cellStyle name="Normal 2 5 6 7" xfId="28937" xr:uid="{00000000-0005-0000-0000-0000AB400000}"/>
    <cellStyle name="Normal 2 5 6_Income Statement " xfId="28947" xr:uid="{00000000-0005-0000-0000-0000AC400000}"/>
    <cellStyle name="Normal 2 5 7" xfId="18873" xr:uid="{00000000-0005-0000-0000-0000AD400000}"/>
    <cellStyle name="Normal 2 5 7 2" xfId="28949" xr:uid="{00000000-0005-0000-0000-0000AE400000}"/>
    <cellStyle name="Normal 2 5 7 2 2" xfId="28950" xr:uid="{00000000-0005-0000-0000-0000AF400000}"/>
    <cellStyle name="Normal 2 5 7 2 3" xfId="28951" xr:uid="{00000000-0005-0000-0000-0000B0400000}"/>
    <cellStyle name="Normal 2 5 7 3" xfId="28952" xr:uid="{00000000-0005-0000-0000-0000B1400000}"/>
    <cellStyle name="Normal 2 5 7 3 2" xfId="28953" xr:uid="{00000000-0005-0000-0000-0000B2400000}"/>
    <cellStyle name="Normal 2 5 7 3 3" xfId="28954" xr:uid="{00000000-0005-0000-0000-0000B3400000}"/>
    <cellStyle name="Normal 2 5 7 4" xfId="28955" xr:uid="{00000000-0005-0000-0000-0000B4400000}"/>
    <cellStyle name="Normal 2 5 7 5" xfId="28956" xr:uid="{00000000-0005-0000-0000-0000B5400000}"/>
    <cellStyle name="Normal 2 5 7 6" xfId="28957" xr:uid="{00000000-0005-0000-0000-0000B6400000}"/>
    <cellStyle name="Normal 2 5 7 7" xfId="28948" xr:uid="{00000000-0005-0000-0000-0000B7400000}"/>
    <cellStyle name="Normal 2 5 7_Income Statement " xfId="28958" xr:uid="{00000000-0005-0000-0000-0000B8400000}"/>
    <cellStyle name="Normal 2 5 8" xfId="18874" xr:uid="{00000000-0005-0000-0000-0000B9400000}"/>
    <cellStyle name="Normal 2 5 8 2" xfId="28960" xr:uid="{00000000-0005-0000-0000-0000BA400000}"/>
    <cellStyle name="Normal 2 5 8 2 2" xfId="28961" xr:uid="{00000000-0005-0000-0000-0000BB400000}"/>
    <cellStyle name="Normal 2 5 8 2 3" xfId="28962" xr:uid="{00000000-0005-0000-0000-0000BC400000}"/>
    <cellStyle name="Normal 2 5 8 3" xfId="28963" xr:uid="{00000000-0005-0000-0000-0000BD400000}"/>
    <cellStyle name="Normal 2 5 8 3 2" xfId="28964" xr:uid="{00000000-0005-0000-0000-0000BE400000}"/>
    <cellStyle name="Normal 2 5 8 3 3" xfId="28965" xr:uid="{00000000-0005-0000-0000-0000BF400000}"/>
    <cellStyle name="Normal 2 5 8 4" xfId="28966" xr:uid="{00000000-0005-0000-0000-0000C0400000}"/>
    <cellStyle name="Normal 2 5 8 5" xfId="28967" xr:uid="{00000000-0005-0000-0000-0000C1400000}"/>
    <cellStyle name="Normal 2 5 8 6" xfId="28968" xr:uid="{00000000-0005-0000-0000-0000C2400000}"/>
    <cellStyle name="Normal 2 5 8 7" xfId="28959" xr:uid="{00000000-0005-0000-0000-0000C3400000}"/>
    <cellStyle name="Normal 2 5 8_Income Statement " xfId="28969" xr:uid="{00000000-0005-0000-0000-0000C4400000}"/>
    <cellStyle name="Normal 2 5 9" xfId="18875" xr:uid="{00000000-0005-0000-0000-0000C5400000}"/>
    <cellStyle name="Normal 2 5 9 2" xfId="28971" xr:uid="{00000000-0005-0000-0000-0000C6400000}"/>
    <cellStyle name="Normal 2 5 9 2 2" xfId="28972" xr:uid="{00000000-0005-0000-0000-0000C7400000}"/>
    <cellStyle name="Normal 2 5 9 2 3" xfId="28973" xr:uid="{00000000-0005-0000-0000-0000C8400000}"/>
    <cellStyle name="Normal 2 5 9 3" xfId="28974" xr:uid="{00000000-0005-0000-0000-0000C9400000}"/>
    <cellStyle name="Normal 2 5 9 3 2" xfId="28975" xr:uid="{00000000-0005-0000-0000-0000CA400000}"/>
    <cellStyle name="Normal 2 5 9 3 3" xfId="28976" xr:uid="{00000000-0005-0000-0000-0000CB400000}"/>
    <cellStyle name="Normal 2 5 9 4" xfId="28977" xr:uid="{00000000-0005-0000-0000-0000CC400000}"/>
    <cellStyle name="Normal 2 5 9 5" xfId="28978" xr:uid="{00000000-0005-0000-0000-0000CD400000}"/>
    <cellStyle name="Normal 2 5 9 6" xfId="28979" xr:uid="{00000000-0005-0000-0000-0000CE400000}"/>
    <cellStyle name="Normal 2 5 9 7" xfId="28970" xr:uid="{00000000-0005-0000-0000-0000CF400000}"/>
    <cellStyle name="Normal 2 5 9_Income Statement " xfId="28980" xr:uid="{00000000-0005-0000-0000-0000D0400000}"/>
    <cellStyle name="Normal 2 5_94" xfId="18876" xr:uid="{00000000-0005-0000-0000-0000D1400000}"/>
    <cellStyle name="Normal 2 6" xfId="5157" xr:uid="{00000000-0005-0000-0000-0000D2400000}"/>
    <cellStyle name="Normal 2 6 2" xfId="5158" xr:uid="{00000000-0005-0000-0000-0000D3400000}"/>
    <cellStyle name="Normal 2 6 2 2" xfId="28982" xr:uid="{00000000-0005-0000-0000-0000D4400000}"/>
    <cellStyle name="Normal 2 6 2 3" xfId="39707" xr:uid="{00000000-0005-0000-0000-0000D5400000}"/>
    <cellStyle name="Normal 2 6 3" xfId="5159" xr:uid="{00000000-0005-0000-0000-0000D6400000}"/>
    <cellStyle name="Normal 2 6 3 2" xfId="39708" xr:uid="{00000000-0005-0000-0000-0000D7400000}"/>
    <cellStyle name="Normal 2 6 4" xfId="28981" xr:uid="{00000000-0005-0000-0000-0000D8400000}"/>
    <cellStyle name="Normal 2 6 5" xfId="39706" xr:uid="{00000000-0005-0000-0000-0000D9400000}"/>
    <cellStyle name="Normal 2 7" xfId="5160" xr:uid="{00000000-0005-0000-0000-0000DA400000}"/>
    <cellStyle name="Normal 2 7 2" xfId="5161" xr:uid="{00000000-0005-0000-0000-0000DB400000}"/>
    <cellStyle name="Normal 2 7 2 2" xfId="28984" xr:uid="{00000000-0005-0000-0000-0000DC400000}"/>
    <cellStyle name="Normal 2 7 2 3" xfId="39709" xr:uid="{00000000-0005-0000-0000-0000DD400000}"/>
    <cellStyle name="Normal 2 7 3" xfId="28985" xr:uid="{00000000-0005-0000-0000-0000DE400000}"/>
    <cellStyle name="Normal 2 7 3 2" xfId="39710" xr:uid="{00000000-0005-0000-0000-0000DF400000}"/>
    <cellStyle name="Normal 2 7 4" xfId="28983" xr:uid="{00000000-0005-0000-0000-0000E0400000}"/>
    <cellStyle name="Normal 2 8" xfId="5162" xr:uid="{00000000-0005-0000-0000-0000E1400000}"/>
    <cellStyle name="Normal 2 8 2" xfId="5163" xr:uid="{00000000-0005-0000-0000-0000E2400000}"/>
    <cellStyle name="Normal 2 8 2 2" xfId="28987" xr:uid="{00000000-0005-0000-0000-0000E3400000}"/>
    <cellStyle name="Normal 2 8 2 3" xfId="39712" xr:uid="{00000000-0005-0000-0000-0000E4400000}"/>
    <cellStyle name="Normal 2 8 3" xfId="28988" xr:uid="{00000000-0005-0000-0000-0000E5400000}"/>
    <cellStyle name="Normal 2 8 3 2" xfId="39713" xr:uid="{00000000-0005-0000-0000-0000E6400000}"/>
    <cellStyle name="Normal 2 8 4" xfId="28986" xr:uid="{00000000-0005-0000-0000-0000E7400000}"/>
    <cellStyle name="Normal 2 8 5" xfId="39711" xr:uid="{00000000-0005-0000-0000-0000E8400000}"/>
    <cellStyle name="Normal 2 9" xfId="5164" xr:uid="{00000000-0005-0000-0000-0000E9400000}"/>
    <cellStyle name="Normal 2 9 2" xfId="5165" xr:uid="{00000000-0005-0000-0000-0000EA400000}"/>
    <cellStyle name="Normal 2 9 2 2" xfId="28989" xr:uid="{00000000-0005-0000-0000-0000EB400000}"/>
    <cellStyle name="Normal 2 9 2 3" xfId="39715" xr:uid="{00000000-0005-0000-0000-0000EC400000}"/>
    <cellStyle name="Normal 2 9 3" xfId="18877" xr:uid="{00000000-0005-0000-0000-0000ED400000}"/>
    <cellStyle name="Normal 2 9 3 2" xfId="39716" xr:uid="{00000000-0005-0000-0000-0000EE400000}"/>
    <cellStyle name="Normal 2 9 4" xfId="39714" xr:uid="{00000000-0005-0000-0000-0000EF400000}"/>
    <cellStyle name="Normal 2_00406" xfId="18878" xr:uid="{00000000-0005-0000-0000-0000F0400000}"/>
    <cellStyle name="Normal 20" xfId="5166" xr:uid="{00000000-0005-0000-0000-0000F1400000}"/>
    <cellStyle name="Normal 20 10" xfId="28991" xr:uid="{00000000-0005-0000-0000-0000F2400000}"/>
    <cellStyle name="Normal 20 11" xfId="28990" xr:uid="{00000000-0005-0000-0000-0000F3400000}"/>
    <cellStyle name="Normal 20 12" xfId="40513" xr:uid="{00000000-0005-0000-0000-0000F4400000}"/>
    <cellStyle name="Normal 20 2" xfId="5167" xr:uid="{00000000-0005-0000-0000-0000F5400000}"/>
    <cellStyle name="Normal 20 2 2" xfId="5168" xr:uid="{00000000-0005-0000-0000-0000F6400000}"/>
    <cellStyle name="Normal 20 2 2 2" xfId="28993" xr:uid="{00000000-0005-0000-0000-0000F7400000}"/>
    <cellStyle name="Normal 20 2 3" xfId="18879" xr:uid="{00000000-0005-0000-0000-0000F8400000}"/>
    <cellStyle name="Normal 20 2 3 2" xfId="28994" xr:uid="{00000000-0005-0000-0000-0000F9400000}"/>
    <cellStyle name="Normal 20 2 4" xfId="28995" xr:uid="{00000000-0005-0000-0000-0000FA400000}"/>
    <cellStyle name="Normal 20 2 5" xfId="28992" xr:uid="{00000000-0005-0000-0000-0000FB400000}"/>
    <cellStyle name="Normal 20 2 6" xfId="40514" xr:uid="{00000000-0005-0000-0000-0000FC400000}"/>
    <cellStyle name="Normal 20 3" xfId="5169" xr:uid="{00000000-0005-0000-0000-0000FD400000}"/>
    <cellStyle name="Normal 20 3 2" xfId="28996" xr:uid="{00000000-0005-0000-0000-0000FE400000}"/>
    <cellStyle name="Normal 20 3 3" xfId="39717" xr:uid="{00000000-0005-0000-0000-0000FF400000}"/>
    <cellStyle name="Normal 20 4" xfId="28997" xr:uid="{00000000-0005-0000-0000-000000410000}"/>
    <cellStyle name="Normal 20 5" xfId="28998" xr:uid="{00000000-0005-0000-0000-000001410000}"/>
    <cellStyle name="Normal 20 6" xfId="28999" xr:uid="{00000000-0005-0000-0000-000002410000}"/>
    <cellStyle name="Normal 20 7" xfId="29000" xr:uid="{00000000-0005-0000-0000-000003410000}"/>
    <cellStyle name="Normal 20 8" xfId="29001" xr:uid="{00000000-0005-0000-0000-000004410000}"/>
    <cellStyle name="Normal 20 9" xfId="29002" xr:uid="{00000000-0005-0000-0000-000005410000}"/>
    <cellStyle name="Normal 20_94" xfId="18880" xr:uid="{00000000-0005-0000-0000-000006410000}"/>
    <cellStyle name="Normal 200" xfId="29003" xr:uid="{00000000-0005-0000-0000-000007410000}"/>
    <cellStyle name="Normal 201" xfId="29004" xr:uid="{00000000-0005-0000-0000-000008410000}"/>
    <cellStyle name="Normal 202" xfId="29005" xr:uid="{00000000-0005-0000-0000-000009410000}"/>
    <cellStyle name="Normal 202 2" xfId="39718" xr:uid="{00000000-0005-0000-0000-00000A410000}"/>
    <cellStyle name="Normal 203" xfId="29006" xr:uid="{00000000-0005-0000-0000-00000B410000}"/>
    <cellStyle name="Normal 203 2" xfId="39719" xr:uid="{00000000-0005-0000-0000-00000C410000}"/>
    <cellStyle name="Normal 204" xfId="29007" xr:uid="{00000000-0005-0000-0000-00000D410000}"/>
    <cellStyle name="Normal 204 2" xfId="29008" xr:uid="{00000000-0005-0000-0000-00000E410000}"/>
    <cellStyle name="Normal 204 3" xfId="29009" xr:uid="{00000000-0005-0000-0000-00000F410000}"/>
    <cellStyle name="Normal 204 4" xfId="39720" xr:uid="{00000000-0005-0000-0000-000010410000}"/>
    <cellStyle name="Normal 205" xfId="29010" xr:uid="{00000000-0005-0000-0000-000011410000}"/>
    <cellStyle name="Normal 205 2" xfId="29011" xr:uid="{00000000-0005-0000-0000-000012410000}"/>
    <cellStyle name="Normal 205 3" xfId="29012" xr:uid="{00000000-0005-0000-0000-000013410000}"/>
    <cellStyle name="Normal 206" xfId="29013" xr:uid="{00000000-0005-0000-0000-000014410000}"/>
    <cellStyle name="Normal 206 2" xfId="29014" xr:uid="{00000000-0005-0000-0000-000015410000}"/>
    <cellStyle name="Normal 206 3" xfId="29015" xr:uid="{00000000-0005-0000-0000-000016410000}"/>
    <cellStyle name="Normal 207" xfId="29016" xr:uid="{00000000-0005-0000-0000-000017410000}"/>
    <cellStyle name="Normal 207 2" xfId="29017" xr:uid="{00000000-0005-0000-0000-000018410000}"/>
    <cellStyle name="Normal 207 3" xfId="29018" xr:uid="{00000000-0005-0000-0000-000019410000}"/>
    <cellStyle name="Normal 208" xfId="29019" xr:uid="{00000000-0005-0000-0000-00001A410000}"/>
    <cellStyle name="Normal 208 2" xfId="29020" xr:uid="{00000000-0005-0000-0000-00001B410000}"/>
    <cellStyle name="Normal 209" xfId="29021" xr:uid="{00000000-0005-0000-0000-00001C410000}"/>
    <cellStyle name="Normal 21" xfId="5170" xr:uid="{00000000-0005-0000-0000-00001D410000}"/>
    <cellStyle name="Normal 21 10" xfId="29023" xr:uid="{00000000-0005-0000-0000-00001E410000}"/>
    <cellStyle name="Normal 21 11" xfId="29022" xr:uid="{00000000-0005-0000-0000-00001F410000}"/>
    <cellStyle name="Normal 21 12" xfId="39721" xr:uid="{00000000-0005-0000-0000-000020410000}"/>
    <cellStyle name="Normal 21 13" xfId="40515" xr:uid="{00000000-0005-0000-0000-000021410000}"/>
    <cellStyle name="Normal 21 2" xfId="5171" xr:uid="{00000000-0005-0000-0000-000022410000}"/>
    <cellStyle name="Normal 21 2 2" xfId="5172" xr:uid="{00000000-0005-0000-0000-000023410000}"/>
    <cellStyle name="Normal 21 2 2 2" xfId="29025" xr:uid="{00000000-0005-0000-0000-000024410000}"/>
    <cellStyle name="Normal 21 2 3" xfId="29026" xr:uid="{00000000-0005-0000-0000-000025410000}"/>
    <cellStyle name="Normal 21 2 4" xfId="29024" xr:uid="{00000000-0005-0000-0000-000026410000}"/>
    <cellStyle name="Normal 21 2 5" xfId="39722" xr:uid="{00000000-0005-0000-0000-000027410000}"/>
    <cellStyle name="Normal 21 2 6" xfId="40516" xr:uid="{00000000-0005-0000-0000-000028410000}"/>
    <cellStyle name="Normal 21 3" xfId="5173" xr:uid="{00000000-0005-0000-0000-000029410000}"/>
    <cellStyle name="Normal 21 3 2" xfId="29027" xr:uid="{00000000-0005-0000-0000-00002A410000}"/>
    <cellStyle name="Normal 21 3 3" xfId="39723" xr:uid="{00000000-0005-0000-0000-00002B410000}"/>
    <cellStyle name="Normal 21 4" xfId="29028" xr:uid="{00000000-0005-0000-0000-00002C410000}"/>
    <cellStyle name="Normal 21 4 2" xfId="29029" xr:uid="{00000000-0005-0000-0000-00002D410000}"/>
    <cellStyle name="Normal 21 4 3" xfId="29030" xr:uid="{00000000-0005-0000-0000-00002E410000}"/>
    <cellStyle name="Normal 21 4 4" xfId="29031" xr:uid="{00000000-0005-0000-0000-00002F410000}"/>
    <cellStyle name="Normal 21 4 5" xfId="29032" xr:uid="{00000000-0005-0000-0000-000030410000}"/>
    <cellStyle name="Normal 21 5" xfId="29033" xr:uid="{00000000-0005-0000-0000-000031410000}"/>
    <cellStyle name="Normal 21 6" xfId="29034" xr:uid="{00000000-0005-0000-0000-000032410000}"/>
    <cellStyle name="Normal 21 7" xfId="29035" xr:uid="{00000000-0005-0000-0000-000033410000}"/>
    <cellStyle name="Normal 21 8" xfId="29036" xr:uid="{00000000-0005-0000-0000-000034410000}"/>
    <cellStyle name="Normal 21 9" xfId="29037" xr:uid="{00000000-0005-0000-0000-000035410000}"/>
    <cellStyle name="Normal 210" xfId="29038" xr:uid="{00000000-0005-0000-0000-000036410000}"/>
    <cellStyle name="Normal 211" xfId="29039" xr:uid="{00000000-0005-0000-0000-000037410000}"/>
    <cellStyle name="Normal 211 2" xfId="39724" xr:uid="{00000000-0005-0000-0000-000038410000}"/>
    <cellStyle name="Normal 212" xfId="29040" xr:uid="{00000000-0005-0000-0000-000039410000}"/>
    <cellStyle name="Normal 213" xfId="29041" xr:uid="{00000000-0005-0000-0000-00003A410000}"/>
    <cellStyle name="Normal 214" xfId="29042" xr:uid="{00000000-0005-0000-0000-00003B410000}"/>
    <cellStyle name="Normal 215" xfId="29043" xr:uid="{00000000-0005-0000-0000-00003C410000}"/>
    <cellStyle name="Normal 215 2" xfId="39725" xr:uid="{00000000-0005-0000-0000-00003D410000}"/>
    <cellStyle name="Normal 216" xfId="29044" xr:uid="{00000000-0005-0000-0000-00003E410000}"/>
    <cellStyle name="Normal 216 2" xfId="39726" xr:uid="{00000000-0005-0000-0000-00003F410000}"/>
    <cellStyle name="Normal 217" xfId="29045" xr:uid="{00000000-0005-0000-0000-000040410000}"/>
    <cellStyle name="Normal 217 2" xfId="39727" xr:uid="{00000000-0005-0000-0000-000041410000}"/>
    <cellStyle name="Normal 217 4" xfId="29046" xr:uid="{00000000-0005-0000-0000-000042410000}"/>
    <cellStyle name="Normal 218" xfId="29047" xr:uid="{00000000-0005-0000-0000-000043410000}"/>
    <cellStyle name="Normal 218 2" xfId="39728" xr:uid="{00000000-0005-0000-0000-000044410000}"/>
    <cellStyle name="Normal 219" xfId="29048" xr:uid="{00000000-0005-0000-0000-000045410000}"/>
    <cellStyle name="Normal 22" xfId="5174" xr:uid="{00000000-0005-0000-0000-000046410000}"/>
    <cellStyle name="Normal 22 10" xfId="29050" xr:uid="{00000000-0005-0000-0000-000047410000}"/>
    <cellStyle name="Normal 22 11" xfId="29049" xr:uid="{00000000-0005-0000-0000-000048410000}"/>
    <cellStyle name="Normal 22 12" xfId="39729" xr:uid="{00000000-0005-0000-0000-000049410000}"/>
    <cellStyle name="Normal 22 13" xfId="40517" xr:uid="{00000000-0005-0000-0000-00004A410000}"/>
    <cellStyle name="Normal 22 2" xfId="5175" xr:uid="{00000000-0005-0000-0000-00004B410000}"/>
    <cellStyle name="Normal 22 2 2" xfId="29052" xr:uid="{00000000-0005-0000-0000-00004C410000}"/>
    <cellStyle name="Normal 22 2 3" xfId="29053" xr:uid="{00000000-0005-0000-0000-00004D410000}"/>
    <cellStyle name="Normal 22 2 4" xfId="29051" xr:uid="{00000000-0005-0000-0000-00004E410000}"/>
    <cellStyle name="Normal 22 2 5" xfId="39730" xr:uid="{00000000-0005-0000-0000-00004F410000}"/>
    <cellStyle name="Normal 22 3" xfId="5176" xr:uid="{00000000-0005-0000-0000-000050410000}"/>
    <cellStyle name="Normal 22 3 2" xfId="29054" xr:uid="{00000000-0005-0000-0000-000051410000}"/>
    <cellStyle name="Normal 22 3 3" xfId="39731" xr:uid="{00000000-0005-0000-0000-000052410000}"/>
    <cellStyle name="Normal 22 4" xfId="29055" xr:uid="{00000000-0005-0000-0000-000053410000}"/>
    <cellStyle name="Normal 22 4 2" xfId="29056" xr:uid="{00000000-0005-0000-0000-000054410000}"/>
    <cellStyle name="Normal 22 4 3" xfId="29057" xr:uid="{00000000-0005-0000-0000-000055410000}"/>
    <cellStyle name="Normal 22 4 4" xfId="29058" xr:uid="{00000000-0005-0000-0000-000056410000}"/>
    <cellStyle name="Normal 22 4 5" xfId="29059" xr:uid="{00000000-0005-0000-0000-000057410000}"/>
    <cellStyle name="Normal 22 5" xfId="29060" xr:uid="{00000000-0005-0000-0000-000058410000}"/>
    <cellStyle name="Normal 22 6" xfId="29061" xr:uid="{00000000-0005-0000-0000-000059410000}"/>
    <cellStyle name="Normal 22 7" xfId="29062" xr:uid="{00000000-0005-0000-0000-00005A410000}"/>
    <cellStyle name="Normal 22 8" xfId="29063" xr:uid="{00000000-0005-0000-0000-00005B410000}"/>
    <cellStyle name="Normal 22 9" xfId="29064" xr:uid="{00000000-0005-0000-0000-00005C410000}"/>
    <cellStyle name="Normal 220" xfId="29065" xr:uid="{00000000-0005-0000-0000-00005D410000}"/>
    <cellStyle name="Normal 221" xfId="29066" xr:uid="{00000000-0005-0000-0000-00005E410000}"/>
    <cellStyle name="Normal 222" xfId="29067" xr:uid="{00000000-0005-0000-0000-00005F410000}"/>
    <cellStyle name="Normal 223" xfId="29068" xr:uid="{00000000-0005-0000-0000-000060410000}"/>
    <cellStyle name="Normal 223 2" xfId="39732" xr:uid="{00000000-0005-0000-0000-000061410000}"/>
    <cellStyle name="Normal 224" xfId="29069" xr:uid="{00000000-0005-0000-0000-000062410000}"/>
    <cellStyle name="Normal 225" xfId="19631" xr:uid="{00000000-0005-0000-0000-000063410000}"/>
    <cellStyle name="Normal 226" xfId="38804" xr:uid="{00000000-0005-0000-0000-000064410000}"/>
    <cellStyle name="Normal 226 2" xfId="39733" xr:uid="{00000000-0005-0000-0000-000065410000}"/>
    <cellStyle name="Normal 227" xfId="38869" xr:uid="{00000000-0005-0000-0000-000066410000}"/>
    <cellStyle name="Normal 227 2" xfId="39734" xr:uid="{00000000-0005-0000-0000-000067410000}"/>
    <cellStyle name="Normal 228" xfId="38870" xr:uid="{00000000-0005-0000-0000-000068410000}"/>
    <cellStyle name="Normal 228 2" xfId="39735" xr:uid="{00000000-0005-0000-0000-000069410000}"/>
    <cellStyle name="Normal 229" xfId="38868" xr:uid="{00000000-0005-0000-0000-00006A410000}"/>
    <cellStyle name="Normal 229 2" xfId="39736" xr:uid="{00000000-0005-0000-0000-00006B410000}"/>
    <cellStyle name="Normal 23" xfId="5177" xr:uid="{00000000-0005-0000-0000-00006C410000}"/>
    <cellStyle name="Normal 23 2" xfId="5178" xr:uid="{00000000-0005-0000-0000-00006D410000}"/>
    <cellStyle name="Normal 23 2 2" xfId="29072" xr:uid="{00000000-0005-0000-0000-00006E410000}"/>
    <cellStyle name="Normal 23 2 3" xfId="29073" xr:uid="{00000000-0005-0000-0000-00006F410000}"/>
    <cellStyle name="Normal 23 2 4" xfId="29071" xr:uid="{00000000-0005-0000-0000-000070410000}"/>
    <cellStyle name="Normal 23 2 5" xfId="39737" xr:uid="{00000000-0005-0000-0000-000071410000}"/>
    <cellStyle name="Normal 23 3" xfId="5179" xr:uid="{00000000-0005-0000-0000-000072410000}"/>
    <cellStyle name="Normal 23 3 2" xfId="29074" xr:uid="{00000000-0005-0000-0000-000073410000}"/>
    <cellStyle name="Normal 23 3 3" xfId="39738" xr:uid="{00000000-0005-0000-0000-000074410000}"/>
    <cellStyle name="Normal 23 4" xfId="29075" xr:uid="{00000000-0005-0000-0000-000075410000}"/>
    <cellStyle name="Normal 23 5" xfId="29076" xr:uid="{00000000-0005-0000-0000-000076410000}"/>
    <cellStyle name="Normal 23 6" xfId="29077" xr:uid="{00000000-0005-0000-0000-000077410000}"/>
    <cellStyle name="Normal 23 7" xfId="29078" xr:uid="{00000000-0005-0000-0000-000078410000}"/>
    <cellStyle name="Normal 23 8" xfId="29070" xr:uid="{00000000-0005-0000-0000-000079410000}"/>
    <cellStyle name="Normal 23 9" xfId="40518" xr:uid="{00000000-0005-0000-0000-00007A410000}"/>
    <cellStyle name="Normal 230" xfId="38872" xr:uid="{00000000-0005-0000-0000-00007B410000}"/>
    <cellStyle name="Normal 230 2" xfId="39739" xr:uid="{00000000-0005-0000-0000-00007C410000}"/>
    <cellStyle name="Normal 231" xfId="38873" xr:uid="{00000000-0005-0000-0000-00007D410000}"/>
    <cellStyle name="Normal 231 2" xfId="39740" xr:uid="{00000000-0005-0000-0000-00007E410000}"/>
    <cellStyle name="Normal 232" xfId="38874" xr:uid="{00000000-0005-0000-0000-00007F410000}"/>
    <cellStyle name="Normal 232 2" xfId="39741" xr:uid="{00000000-0005-0000-0000-000080410000}"/>
    <cellStyle name="Normal 233" xfId="38875" xr:uid="{00000000-0005-0000-0000-000081410000}"/>
    <cellStyle name="Normal 233 2" xfId="39742" xr:uid="{00000000-0005-0000-0000-000082410000}"/>
    <cellStyle name="Normal 234" xfId="38876" xr:uid="{00000000-0005-0000-0000-000083410000}"/>
    <cellStyle name="Normal 234 2" xfId="39743" xr:uid="{00000000-0005-0000-0000-000084410000}"/>
    <cellStyle name="Normal 235" xfId="38877" xr:uid="{00000000-0005-0000-0000-000085410000}"/>
    <cellStyle name="Normal 235 2" xfId="39744" xr:uid="{00000000-0005-0000-0000-000086410000}"/>
    <cellStyle name="Normal 236" xfId="38878" xr:uid="{00000000-0005-0000-0000-000087410000}"/>
    <cellStyle name="Normal 236 2" xfId="39745" xr:uid="{00000000-0005-0000-0000-000088410000}"/>
    <cellStyle name="Normal 237" xfId="38879" xr:uid="{00000000-0005-0000-0000-000089410000}"/>
    <cellStyle name="Normal 238" xfId="5180" xr:uid="{00000000-0005-0000-0000-00008A410000}"/>
    <cellStyle name="Normal 238 2" xfId="38880" xr:uid="{00000000-0005-0000-0000-00008B410000}"/>
    <cellStyle name="Normal 239" xfId="38881" xr:uid="{00000000-0005-0000-0000-00008C410000}"/>
    <cellStyle name="Normal 239 2" xfId="39746" xr:uid="{00000000-0005-0000-0000-00008D410000}"/>
    <cellStyle name="Normal 24" xfId="5181" xr:uid="{00000000-0005-0000-0000-00008E410000}"/>
    <cellStyle name="Normal 24 2" xfId="5182" xr:uid="{00000000-0005-0000-0000-00008F410000}"/>
    <cellStyle name="Normal 24 2 2" xfId="29081" xr:uid="{00000000-0005-0000-0000-000090410000}"/>
    <cellStyle name="Normal 24 2 3" xfId="29082" xr:uid="{00000000-0005-0000-0000-000091410000}"/>
    <cellStyle name="Normal 24 2 4" xfId="29080" xr:uid="{00000000-0005-0000-0000-000092410000}"/>
    <cellStyle name="Normal 24 2 5" xfId="39748" xr:uid="{00000000-0005-0000-0000-000093410000}"/>
    <cellStyle name="Normal 24 3" xfId="5183" xr:uid="{00000000-0005-0000-0000-000094410000}"/>
    <cellStyle name="Normal 24 3 2" xfId="29083" xr:uid="{00000000-0005-0000-0000-000095410000}"/>
    <cellStyle name="Normal 24 3 3" xfId="39749" xr:uid="{00000000-0005-0000-0000-000096410000}"/>
    <cellStyle name="Normal 24 4" xfId="29084" xr:uid="{00000000-0005-0000-0000-000097410000}"/>
    <cellStyle name="Normal 24 5" xfId="29085" xr:uid="{00000000-0005-0000-0000-000098410000}"/>
    <cellStyle name="Normal 24 6" xfId="29086" xr:uid="{00000000-0005-0000-0000-000099410000}"/>
    <cellStyle name="Normal 24 7" xfId="29079" xr:uid="{00000000-0005-0000-0000-00009A410000}"/>
    <cellStyle name="Normal 24 8" xfId="39747" xr:uid="{00000000-0005-0000-0000-00009B410000}"/>
    <cellStyle name="Normal 24 9" xfId="40519" xr:uid="{00000000-0005-0000-0000-00009C410000}"/>
    <cellStyle name="Normal 240" xfId="38882" xr:uid="{00000000-0005-0000-0000-00009D410000}"/>
    <cellStyle name="Normal 240 2" xfId="39750" xr:uid="{00000000-0005-0000-0000-00009E410000}"/>
    <cellStyle name="Normal 241" xfId="38867" xr:uid="{00000000-0005-0000-0000-00009F410000}"/>
    <cellStyle name="Normal 241 2" xfId="39751" xr:uid="{00000000-0005-0000-0000-0000A0410000}"/>
    <cellStyle name="Normal 242" xfId="38871" xr:uid="{00000000-0005-0000-0000-0000A1410000}"/>
    <cellStyle name="Normal 243" xfId="38835" xr:uid="{00000000-0005-0000-0000-0000A2410000}"/>
    <cellStyle name="Normal 243 2" xfId="39752" xr:uid="{00000000-0005-0000-0000-0000A3410000}"/>
    <cellStyle name="Normal 244" xfId="19629" xr:uid="{00000000-0005-0000-0000-0000A4410000}"/>
    <cellStyle name="Normal 244 2" xfId="39753" xr:uid="{00000000-0005-0000-0000-0000A5410000}"/>
    <cellStyle name="Normal 245" xfId="38889" xr:uid="{00000000-0005-0000-0000-0000A6410000}"/>
    <cellStyle name="Normal 245 2" xfId="39754" xr:uid="{00000000-0005-0000-0000-0000A7410000}"/>
    <cellStyle name="Normal 246" xfId="38993" xr:uid="{00000000-0005-0000-0000-0000A8410000}"/>
    <cellStyle name="Normal 246 2" xfId="39755" xr:uid="{00000000-0005-0000-0000-0000A9410000}"/>
    <cellStyle name="Normal 247" xfId="39756" xr:uid="{00000000-0005-0000-0000-0000AA410000}"/>
    <cellStyle name="Normal 248" xfId="39757" xr:uid="{00000000-0005-0000-0000-0000AB410000}"/>
    <cellStyle name="Normal 249" xfId="5184" xr:uid="{00000000-0005-0000-0000-0000AC410000}"/>
    <cellStyle name="Normal 249 2" xfId="39758" xr:uid="{00000000-0005-0000-0000-0000AD410000}"/>
    <cellStyle name="Normal 25" xfId="5185" xr:uid="{00000000-0005-0000-0000-0000AE410000}"/>
    <cellStyle name="Normal 25 2" xfId="5186" xr:uid="{00000000-0005-0000-0000-0000AF410000}"/>
    <cellStyle name="Normal 25 2 2" xfId="18881" xr:uid="{00000000-0005-0000-0000-0000B0410000}"/>
    <cellStyle name="Normal 25 2 2 2" xfId="29090" xr:uid="{00000000-0005-0000-0000-0000B1410000}"/>
    <cellStyle name="Normal 25 2 2 3" xfId="29091" xr:uid="{00000000-0005-0000-0000-0000B2410000}"/>
    <cellStyle name="Normal 25 2 2 4" xfId="29089" xr:uid="{00000000-0005-0000-0000-0000B3410000}"/>
    <cellStyle name="Normal 25 2 3" xfId="29092" xr:uid="{00000000-0005-0000-0000-0000B4410000}"/>
    <cellStyle name="Normal 25 2 4" xfId="29093" xr:uid="{00000000-0005-0000-0000-0000B5410000}"/>
    <cellStyle name="Normal 25 2 5" xfId="29088" xr:uid="{00000000-0005-0000-0000-0000B6410000}"/>
    <cellStyle name="Normal 25 2_Income Statement " xfId="29094" xr:uid="{00000000-0005-0000-0000-0000B7410000}"/>
    <cellStyle name="Normal 25 3" xfId="5187" xr:uid="{00000000-0005-0000-0000-0000B8410000}"/>
    <cellStyle name="Normal 25 3 2" xfId="29096" xr:uid="{00000000-0005-0000-0000-0000B9410000}"/>
    <cellStyle name="Normal 25 3 2 2" xfId="29097" xr:uid="{00000000-0005-0000-0000-0000BA410000}"/>
    <cellStyle name="Normal 25 3 2 3" xfId="29098" xr:uid="{00000000-0005-0000-0000-0000BB410000}"/>
    <cellStyle name="Normal 25 3 3" xfId="29099" xr:uid="{00000000-0005-0000-0000-0000BC410000}"/>
    <cellStyle name="Normal 25 3 4" xfId="29100" xr:uid="{00000000-0005-0000-0000-0000BD410000}"/>
    <cellStyle name="Normal 25 3 5" xfId="29095" xr:uid="{00000000-0005-0000-0000-0000BE410000}"/>
    <cellStyle name="Normal 25 3 6" xfId="39759" xr:uid="{00000000-0005-0000-0000-0000BF410000}"/>
    <cellStyle name="Normal 25 4" xfId="29101" xr:uid="{00000000-0005-0000-0000-0000C0410000}"/>
    <cellStyle name="Normal 25 4 2" xfId="29102" xr:uid="{00000000-0005-0000-0000-0000C1410000}"/>
    <cellStyle name="Normal 25 4 3" xfId="29103" xr:uid="{00000000-0005-0000-0000-0000C2410000}"/>
    <cellStyle name="Normal 25 5" xfId="29104" xr:uid="{00000000-0005-0000-0000-0000C3410000}"/>
    <cellStyle name="Normal 25 5 2" xfId="29105" xr:uid="{00000000-0005-0000-0000-0000C4410000}"/>
    <cellStyle name="Normal 25 6" xfId="29106" xr:uid="{00000000-0005-0000-0000-0000C5410000}"/>
    <cellStyle name="Normal 25 6 2" xfId="29107" xr:uid="{00000000-0005-0000-0000-0000C6410000}"/>
    <cellStyle name="Normal 25 6 3" xfId="29108" xr:uid="{00000000-0005-0000-0000-0000C7410000}"/>
    <cellStyle name="Normal 25 7" xfId="29109" xr:uid="{00000000-0005-0000-0000-0000C8410000}"/>
    <cellStyle name="Normal 25 8" xfId="29087" xr:uid="{00000000-0005-0000-0000-0000C9410000}"/>
    <cellStyle name="Normal 25 9" xfId="40520" xr:uid="{00000000-0005-0000-0000-0000CA410000}"/>
    <cellStyle name="Normal 25_94" xfId="18882" xr:uid="{00000000-0005-0000-0000-0000CB410000}"/>
    <cellStyle name="Normal 250" xfId="39760" xr:uid="{00000000-0005-0000-0000-0000CC410000}"/>
    <cellStyle name="Normal 251" xfId="39761" xr:uid="{00000000-0005-0000-0000-0000CD410000}"/>
    <cellStyle name="Normal 252" xfId="39762" xr:uid="{00000000-0005-0000-0000-0000CE410000}"/>
    <cellStyle name="Normal 253" xfId="39763" xr:uid="{00000000-0005-0000-0000-0000CF410000}"/>
    <cellStyle name="Normal 254" xfId="39764" xr:uid="{00000000-0005-0000-0000-0000D0410000}"/>
    <cellStyle name="Normal 255" xfId="39765" xr:uid="{00000000-0005-0000-0000-0000D1410000}"/>
    <cellStyle name="Normal 256" xfId="39766" xr:uid="{00000000-0005-0000-0000-0000D2410000}"/>
    <cellStyle name="Normal 257" xfId="39767" xr:uid="{00000000-0005-0000-0000-0000D3410000}"/>
    <cellStyle name="Normal 258" xfId="39768" xr:uid="{00000000-0005-0000-0000-0000D4410000}"/>
    <cellStyle name="Normal 259" xfId="39769" xr:uid="{00000000-0005-0000-0000-0000D5410000}"/>
    <cellStyle name="Normal 26" xfId="5188" xr:uid="{00000000-0005-0000-0000-0000D6410000}"/>
    <cellStyle name="Normal 26 2" xfId="5189" xr:uid="{00000000-0005-0000-0000-0000D7410000}"/>
    <cellStyle name="Normal 26 2 2" xfId="29112" xr:uid="{00000000-0005-0000-0000-0000D8410000}"/>
    <cellStyle name="Normal 26 2 3" xfId="29113" xr:uid="{00000000-0005-0000-0000-0000D9410000}"/>
    <cellStyle name="Normal 26 2 4" xfId="29111" xr:uid="{00000000-0005-0000-0000-0000DA410000}"/>
    <cellStyle name="Normal 26 2 5" xfId="39771" xr:uid="{00000000-0005-0000-0000-0000DB410000}"/>
    <cellStyle name="Normal 26 3" xfId="5190" xr:uid="{00000000-0005-0000-0000-0000DC410000}"/>
    <cellStyle name="Normal 26 3 2" xfId="29114" xr:uid="{00000000-0005-0000-0000-0000DD410000}"/>
    <cellStyle name="Normal 26 3 3" xfId="39772" xr:uid="{00000000-0005-0000-0000-0000DE410000}"/>
    <cellStyle name="Normal 26 4" xfId="29115" xr:uid="{00000000-0005-0000-0000-0000DF410000}"/>
    <cellStyle name="Normal 26 5" xfId="29116" xr:uid="{00000000-0005-0000-0000-0000E0410000}"/>
    <cellStyle name="Normal 26 6" xfId="29117" xr:uid="{00000000-0005-0000-0000-0000E1410000}"/>
    <cellStyle name="Normal 26 7" xfId="29110" xr:uid="{00000000-0005-0000-0000-0000E2410000}"/>
    <cellStyle name="Normal 26 8" xfId="39770" xr:uid="{00000000-0005-0000-0000-0000E3410000}"/>
    <cellStyle name="Normal 26 9" xfId="40521" xr:uid="{00000000-0005-0000-0000-0000E4410000}"/>
    <cellStyle name="Normal 260" xfId="39045" xr:uid="{00000000-0005-0000-0000-0000E5410000}"/>
    <cellStyle name="Normal 261" xfId="39773" xr:uid="{00000000-0005-0000-0000-0000E6410000}"/>
    <cellStyle name="Normal 262" xfId="39774" xr:uid="{00000000-0005-0000-0000-0000E7410000}"/>
    <cellStyle name="Normal 263" xfId="40460" xr:uid="{00000000-0005-0000-0000-0000E8410000}"/>
    <cellStyle name="Normal 264" xfId="40467" xr:uid="{00000000-0005-0000-0000-0000E9410000}"/>
    <cellStyle name="Normal 265" xfId="40468" xr:uid="{00000000-0005-0000-0000-0000EA410000}"/>
    <cellStyle name="Normal 266" xfId="40469" xr:uid="{00000000-0005-0000-0000-0000EB410000}"/>
    <cellStyle name="Normal 267" xfId="39775" xr:uid="{00000000-0005-0000-0000-0000EC410000}"/>
    <cellStyle name="Normal 268" xfId="39776" xr:uid="{00000000-0005-0000-0000-0000ED410000}"/>
    <cellStyle name="Normal 269" xfId="40475" xr:uid="{00000000-0005-0000-0000-0000EE410000}"/>
    <cellStyle name="Normal 27" xfId="5191" xr:uid="{00000000-0005-0000-0000-0000EF410000}"/>
    <cellStyle name="Normal 27 2" xfId="5192" xr:uid="{00000000-0005-0000-0000-0000F0410000}"/>
    <cellStyle name="Normal 27 2 2" xfId="29120" xr:uid="{00000000-0005-0000-0000-0000F1410000}"/>
    <cellStyle name="Normal 27 2 3" xfId="29121" xr:uid="{00000000-0005-0000-0000-0000F2410000}"/>
    <cellStyle name="Normal 27 2 4" xfId="29119" xr:uid="{00000000-0005-0000-0000-0000F3410000}"/>
    <cellStyle name="Normal 27 2 5" xfId="39778" xr:uid="{00000000-0005-0000-0000-0000F4410000}"/>
    <cellStyle name="Normal 27 3" xfId="5193" xr:uid="{00000000-0005-0000-0000-0000F5410000}"/>
    <cellStyle name="Normal 27 3 2" xfId="29122" xr:uid="{00000000-0005-0000-0000-0000F6410000}"/>
    <cellStyle name="Normal 27 4" xfId="29123" xr:uid="{00000000-0005-0000-0000-0000F7410000}"/>
    <cellStyle name="Normal 27 5" xfId="29124" xr:uid="{00000000-0005-0000-0000-0000F8410000}"/>
    <cellStyle name="Normal 27 6" xfId="29125" xr:uid="{00000000-0005-0000-0000-0000F9410000}"/>
    <cellStyle name="Normal 27 7" xfId="29118" xr:uid="{00000000-0005-0000-0000-0000FA410000}"/>
    <cellStyle name="Normal 27 8" xfId="39777" xr:uid="{00000000-0005-0000-0000-0000FB410000}"/>
    <cellStyle name="Normal 270" xfId="40479" xr:uid="{00000000-0005-0000-0000-0000FC410000}"/>
    <cellStyle name="Normal 277" xfId="38886" xr:uid="{00000000-0005-0000-0000-0000FD410000}"/>
    <cellStyle name="Normal 28" xfId="5194" xr:uid="{00000000-0005-0000-0000-0000FE410000}"/>
    <cellStyle name="Normal 28 2" xfId="5195" xr:uid="{00000000-0005-0000-0000-0000FF410000}"/>
    <cellStyle name="Normal 28 2 2" xfId="29128" xr:uid="{00000000-0005-0000-0000-000000420000}"/>
    <cellStyle name="Normal 28 2 3" xfId="29129" xr:uid="{00000000-0005-0000-0000-000001420000}"/>
    <cellStyle name="Normal 28 2 4" xfId="29127" xr:uid="{00000000-0005-0000-0000-000002420000}"/>
    <cellStyle name="Normal 28 2 5" xfId="39779" xr:uid="{00000000-0005-0000-0000-000003420000}"/>
    <cellStyle name="Normal 28 3" xfId="5196" xr:uid="{00000000-0005-0000-0000-000004420000}"/>
    <cellStyle name="Normal 28 3 2" xfId="29130" xr:uid="{00000000-0005-0000-0000-000005420000}"/>
    <cellStyle name="Normal 28 4" xfId="29131" xr:uid="{00000000-0005-0000-0000-000006420000}"/>
    <cellStyle name="Normal 28 5" xfId="29126" xr:uid="{00000000-0005-0000-0000-000007420000}"/>
    <cellStyle name="Normal 29" xfId="5197" xr:uid="{00000000-0005-0000-0000-000008420000}"/>
    <cellStyle name="Normal 29 10" xfId="5198" xr:uid="{00000000-0005-0000-0000-000009420000}"/>
    <cellStyle name="Normal 29 11" xfId="18883" xr:uid="{00000000-0005-0000-0000-00000A420000}"/>
    <cellStyle name="Normal 29 12" xfId="19618" xr:uid="{00000000-0005-0000-0000-00000B420000}"/>
    <cellStyle name="Normal 29 13" xfId="29132" xr:uid="{00000000-0005-0000-0000-00000C420000}"/>
    <cellStyle name="Normal 29 14" xfId="39780" xr:uid="{00000000-0005-0000-0000-00000D420000}"/>
    <cellStyle name="Normal 29 2" xfId="5199" xr:uid="{00000000-0005-0000-0000-00000E420000}"/>
    <cellStyle name="Normal 29 2 10" xfId="39781" xr:uid="{00000000-0005-0000-0000-00000F420000}"/>
    <cellStyle name="Normal 29 2 2" xfId="5200" xr:uid="{00000000-0005-0000-0000-000010420000}"/>
    <cellStyle name="Normal 29 2 2 2" xfId="5201" xr:uid="{00000000-0005-0000-0000-000011420000}"/>
    <cellStyle name="Normal 29 2 2 2 2" xfId="5202" xr:uid="{00000000-0005-0000-0000-000012420000}"/>
    <cellStyle name="Normal 29 2 2 2 2 2" xfId="5203" xr:uid="{00000000-0005-0000-0000-000013420000}"/>
    <cellStyle name="Normal 29 2 2 2 2 3" xfId="5204" xr:uid="{00000000-0005-0000-0000-000014420000}"/>
    <cellStyle name="Normal 29 2 2 2 3" xfId="5205" xr:uid="{00000000-0005-0000-0000-000015420000}"/>
    <cellStyle name="Normal 29 2 2 2 4" xfId="5206" xr:uid="{00000000-0005-0000-0000-000016420000}"/>
    <cellStyle name="Normal 29 2 2 3" xfId="5207" xr:uid="{00000000-0005-0000-0000-000017420000}"/>
    <cellStyle name="Normal 29 2 2 3 2" xfId="5208" xr:uid="{00000000-0005-0000-0000-000018420000}"/>
    <cellStyle name="Normal 29 2 2 3 3" xfId="5209" xr:uid="{00000000-0005-0000-0000-000019420000}"/>
    <cellStyle name="Normal 29 2 2 4" xfId="5210" xr:uid="{00000000-0005-0000-0000-00001A420000}"/>
    <cellStyle name="Normal 29 2 2 4 2" xfId="5211" xr:uid="{00000000-0005-0000-0000-00001B420000}"/>
    <cellStyle name="Normal 29 2 2 5" xfId="5212" xr:uid="{00000000-0005-0000-0000-00001C420000}"/>
    <cellStyle name="Normal 29 2 2 6" xfId="5213" xr:uid="{00000000-0005-0000-0000-00001D420000}"/>
    <cellStyle name="Normal 29 2 3" xfId="5214" xr:uid="{00000000-0005-0000-0000-00001E420000}"/>
    <cellStyle name="Normal 29 2 3 2" xfId="5215" xr:uid="{00000000-0005-0000-0000-00001F420000}"/>
    <cellStyle name="Normal 29 2 3 2 2" xfId="5216" xr:uid="{00000000-0005-0000-0000-000020420000}"/>
    <cellStyle name="Normal 29 2 3 2 2 2" xfId="5217" xr:uid="{00000000-0005-0000-0000-000021420000}"/>
    <cellStyle name="Normal 29 2 3 2 2 3" xfId="5218" xr:uid="{00000000-0005-0000-0000-000022420000}"/>
    <cellStyle name="Normal 29 2 3 2 3" xfId="5219" xr:uid="{00000000-0005-0000-0000-000023420000}"/>
    <cellStyle name="Normal 29 2 3 2 4" xfId="5220" xr:uid="{00000000-0005-0000-0000-000024420000}"/>
    <cellStyle name="Normal 29 2 3 3" xfId="5221" xr:uid="{00000000-0005-0000-0000-000025420000}"/>
    <cellStyle name="Normal 29 2 3 3 2" xfId="5222" xr:uid="{00000000-0005-0000-0000-000026420000}"/>
    <cellStyle name="Normal 29 2 3 3 3" xfId="5223" xr:uid="{00000000-0005-0000-0000-000027420000}"/>
    <cellStyle name="Normal 29 2 3 4" xfId="5224" xr:uid="{00000000-0005-0000-0000-000028420000}"/>
    <cellStyle name="Normal 29 2 3 4 2" xfId="5225" xr:uid="{00000000-0005-0000-0000-000029420000}"/>
    <cellStyle name="Normal 29 2 3 5" xfId="5226" xr:uid="{00000000-0005-0000-0000-00002A420000}"/>
    <cellStyle name="Normal 29 2 3 6" xfId="5227" xr:uid="{00000000-0005-0000-0000-00002B420000}"/>
    <cellStyle name="Normal 29 2 4" xfId="5228" xr:uid="{00000000-0005-0000-0000-00002C420000}"/>
    <cellStyle name="Normal 29 2 4 2" xfId="5229" xr:uid="{00000000-0005-0000-0000-00002D420000}"/>
    <cellStyle name="Normal 29 2 4 2 2" xfId="5230" xr:uid="{00000000-0005-0000-0000-00002E420000}"/>
    <cellStyle name="Normal 29 2 4 2 3" xfId="5231" xr:uid="{00000000-0005-0000-0000-00002F420000}"/>
    <cellStyle name="Normal 29 2 4 3" xfId="5232" xr:uid="{00000000-0005-0000-0000-000030420000}"/>
    <cellStyle name="Normal 29 2 4 4" xfId="5233" xr:uid="{00000000-0005-0000-0000-000031420000}"/>
    <cellStyle name="Normal 29 2 5" xfId="5234" xr:uid="{00000000-0005-0000-0000-000032420000}"/>
    <cellStyle name="Normal 29 2 5 2" xfId="5235" xr:uid="{00000000-0005-0000-0000-000033420000}"/>
    <cellStyle name="Normal 29 2 5 3" xfId="5236" xr:uid="{00000000-0005-0000-0000-000034420000}"/>
    <cellStyle name="Normal 29 2 6" xfId="5237" xr:uid="{00000000-0005-0000-0000-000035420000}"/>
    <cellStyle name="Normal 29 2 6 2" xfId="5238" xr:uid="{00000000-0005-0000-0000-000036420000}"/>
    <cellStyle name="Normal 29 2 7" xfId="5239" xr:uid="{00000000-0005-0000-0000-000037420000}"/>
    <cellStyle name="Normal 29 2 8" xfId="5240" xr:uid="{00000000-0005-0000-0000-000038420000}"/>
    <cellStyle name="Normal 29 2 9" xfId="29133" xr:uid="{00000000-0005-0000-0000-000039420000}"/>
    <cellStyle name="Normal 29 3" xfId="5241" xr:uid="{00000000-0005-0000-0000-00003A420000}"/>
    <cellStyle name="Normal 29 3 2" xfId="5242" xr:uid="{00000000-0005-0000-0000-00003B420000}"/>
    <cellStyle name="Normal 29 3 2 2" xfId="5243" xr:uid="{00000000-0005-0000-0000-00003C420000}"/>
    <cellStyle name="Normal 29 3 2 2 2" xfId="5244" xr:uid="{00000000-0005-0000-0000-00003D420000}"/>
    <cellStyle name="Normal 29 3 2 2 3" xfId="5245" xr:uid="{00000000-0005-0000-0000-00003E420000}"/>
    <cellStyle name="Normal 29 3 2 3" xfId="5246" xr:uid="{00000000-0005-0000-0000-00003F420000}"/>
    <cellStyle name="Normal 29 3 2 4" xfId="5247" xr:uid="{00000000-0005-0000-0000-000040420000}"/>
    <cellStyle name="Normal 29 3 3" xfId="5248" xr:uid="{00000000-0005-0000-0000-000041420000}"/>
    <cellStyle name="Normal 29 3 3 2" xfId="5249" xr:uid="{00000000-0005-0000-0000-000042420000}"/>
    <cellStyle name="Normal 29 3 3 3" xfId="5250" xr:uid="{00000000-0005-0000-0000-000043420000}"/>
    <cellStyle name="Normal 29 3 4" xfId="5251" xr:uid="{00000000-0005-0000-0000-000044420000}"/>
    <cellStyle name="Normal 29 3 4 2" xfId="5252" xr:uid="{00000000-0005-0000-0000-000045420000}"/>
    <cellStyle name="Normal 29 3 5" xfId="5253" xr:uid="{00000000-0005-0000-0000-000046420000}"/>
    <cellStyle name="Normal 29 3 6" xfId="5254" xr:uid="{00000000-0005-0000-0000-000047420000}"/>
    <cellStyle name="Normal 29 3 7" xfId="29134" xr:uid="{00000000-0005-0000-0000-000048420000}"/>
    <cellStyle name="Normal 29 3 8" xfId="39782" xr:uid="{00000000-0005-0000-0000-000049420000}"/>
    <cellStyle name="Normal 29 4" xfId="5255" xr:uid="{00000000-0005-0000-0000-00004A420000}"/>
    <cellStyle name="Normal 29 4 2" xfId="5256" xr:uid="{00000000-0005-0000-0000-00004B420000}"/>
    <cellStyle name="Normal 29 4 2 2" xfId="5257" xr:uid="{00000000-0005-0000-0000-00004C420000}"/>
    <cellStyle name="Normal 29 4 2 2 2" xfId="5258" xr:uid="{00000000-0005-0000-0000-00004D420000}"/>
    <cellStyle name="Normal 29 4 2 2 3" xfId="5259" xr:uid="{00000000-0005-0000-0000-00004E420000}"/>
    <cellStyle name="Normal 29 4 2 3" xfId="5260" xr:uid="{00000000-0005-0000-0000-00004F420000}"/>
    <cellStyle name="Normal 29 4 2 4" xfId="5261" xr:uid="{00000000-0005-0000-0000-000050420000}"/>
    <cellStyle name="Normal 29 4 3" xfId="5262" xr:uid="{00000000-0005-0000-0000-000051420000}"/>
    <cellStyle name="Normal 29 4 3 2" xfId="5263" xr:uid="{00000000-0005-0000-0000-000052420000}"/>
    <cellStyle name="Normal 29 4 3 3" xfId="5264" xr:uid="{00000000-0005-0000-0000-000053420000}"/>
    <cellStyle name="Normal 29 4 4" xfId="5265" xr:uid="{00000000-0005-0000-0000-000054420000}"/>
    <cellStyle name="Normal 29 4 4 2" xfId="5266" xr:uid="{00000000-0005-0000-0000-000055420000}"/>
    <cellStyle name="Normal 29 4 5" xfId="5267" xr:uid="{00000000-0005-0000-0000-000056420000}"/>
    <cellStyle name="Normal 29 4 6" xfId="5268" xr:uid="{00000000-0005-0000-0000-000057420000}"/>
    <cellStyle name="Normal 29 5" xfId="5269" xr:uid="{00000000-0005-0000-0000-000058420000}"/>
    <cellStyle name="Normal 29 5 2" xfId="5270" xr:uid="{00000000-0005-0000-0000-000059420000}"/>
    <cellStyle name="Normal 29 5 2 2" xfId="5271" xr:uid="{00000000-0005-0000-0000-00005A420000}"/>
    <cellStyle name="Normal 29 5 2 3" xfId="5272" xr:uid="{00000000-0005-0000-0000-00005B420000}"/>
    <cellStyle name="Normal 29 5 3" xfId="5273" xr:uid="{00000000-0005-0000-0000-00005C420000}"/>
    <cellStyle name="Normal 29 5 4" xfId="5274" xr:uid="{00000000-0005-0000-0000-00005D420000}"/>
    <cellStyle name="Normal 29 6" xfId="5275" xr:uid="{00000000-0005-0000-0000-00005E420000}"/>
    <cellStyle name="Normal 29 6 2" xfId="5276" xr:uid="{00000000-0005-0000-0000-00005F420000}"/>
    <cellStyle name="Normal 29 6 3" xfId="5277" xr:uid="{00000000-0005-0000-0000-000060420000}"/>
    <cellStyle name="Normal 29 7" xfId="5278" xr:uid="{00000000-0005-0000-0000-000061420000}"/>
    <cellStyle name="Normal 29 7 2" xfId="5279" xr:uid="{00000000-0005-0000-0000-000062420000}"/>
    <cellStyle name="Normal 29 8" xfId="5280" xr:uid="{00000000-0005-0000-0000-000063420000}"/>
    <cellStyle name="Normal 29 9" xfId="5281" xr:uid="{00000000-0005-0000-0000-000064420000}"/>
    <cellStyle name="Normal 3" xfId="5282" xr:uid="{00000000-0005-0000-0000-000065420000}"/>
    <cellStyle name="Normal 3 10" xfId="18885" xr:uid="{00000000-0005-0000-0000-000066420000}"/>
    <cellStyle name="Normal 3 10 2" xfId="29136" xr:uid="{00000000-0005-0000-0000-000067420000}"/>
    <cellStyle name="Normal 3 10 2 2" xfId="29137" xr:uid="{00000000-0005-0000-0000-000068420000}"/>
    <cellStyle name="Normal 3 10 2 3" xfId="29138" xr:uid="{00000000-0005-0000-0000-000069420000}"/>
    <cellStyle name="Normal 3 10 2 4" xfId="39783" xr:uid="{00000000-0005-0000-0000-00006A420000}"/>
    <cellStyle name="Normal 3 10 3" xfId="29139" xr:uid="{00000000-0005-0000-0000-00006B420000}"/>
    <cellStyle name="Normal 3 10 3 2" xfId="29140" xr:uid="{00000000-0005-0000-0000-00006C420000}"/>
    <cellStyle name="Normal 3 10 3 3" xfId="29141" xr:uid="{00000000-0005-0000-0000-00006D420000}"/>
    <cellStyle name="Normal 3 10 3 4" xfId="39784" xr:uid="{00000000-0005-0000-0000-00006E420000}"/>
    <cellStyle name="Normal 3 10 4" xfId="29142" xr:uid="{00000000-0005-0000-0000-00006F420000}"/>
    <cellStyle name="Normal 3 10 5" xfId="29143" xr:uid="{00000000-0005-0000-0000-000070420000}"/>
    <cellStyle name="Normal 3 10 6" xfId="29144" xr:uid="{00000000-0005-0000-0000-000071420000}"/>
    <cellStyle name="Normal 3 10 7" xfId="29135" xr:uid="{00000000-0005-0000-0000-000072420000}"/>
    <cellStyle name="Normal 3 10_Income Statement " xfId="29145" xr:uid="{00000000-0005-0000-0000-000073420000}"/>
    <cellStyle name="Normal 3 100" xfId="18886" xr:uid="{00000000-0005-0000-0000-000074420000}"/>
    <cellStyle name="Normal 3 100 2" xfId="29147" xr:uid="{00000000-0005-0000-0000-000075420000}"/>
    <cellStyle name="Normal 3 100 2 2" xfId="29148" xr:uid="{00000000-0005-0000-0000-000076420000}"/>
    <cellStyle name="Normal 3 100 2 3" xfId="29149" xr:uid="{00000000-0005-0000-0000-000077420000}"/>
    <cellStyle name="Normal 3 100 3" xfId="29150" xr:uid="{00000000-0005-0000-0000-000078420000}"/>
    <cellStyle name="Normal 3 100 3 2" xfId="29151" xr:uid="{00000000-0005-0000-0000-000079420000}"/>
    <cellStyle name="Normal 3 100 3 3" xfId="29152" xr:uid="{00000000-0005-0000-0000-00007A420000}"/>
    <cellStyle name="Normal 3 100 4" xfId="29153" xr:uid="{00000000-0005-0000-0000-00007B420000}"/>
    <cellStyle name="Normal 3 100 5" xfId="29154" xr:uid="{00000000-0005-0000-0000-00007C420000}"/>
    <cellStyle name="Normal 3 100 6" xfId="29155" xr:uid="{00000000-0005-0000-0000-00007D420000}"/>
    <cellStyle name="Normal 3 100 7" xfId="29146" xr:uid="{00000000-0005-0000-0000-00007E420000}"/>
    <cellStyle name="Normal 3 100_Income Statement " xfId="29156" xr:uid="{00000000-0005-0000-0000-00007F420000}"/>
    <cellStyle name="Normal 3 101" xfId="18887" xr:uid="{00000000-0005-0000-0000-000080420000}"/>
    <cellStyle name="Normal 3 101 2" xfId="29157" xr:uid="{00000000-0005-0000-0000-000081420000}"/>
    <cellStyle name="Normal 3 101 3" xfId="29158" xr:uid="{00000000-0005-0000-0000-000082420000}"/>
    <cellStyle name="Normal 3 101 4" xfId="39785" xr:uid="{00000000-0005-0000-0000-000083420000}"/>
    <cellStyle name="Normal 3 102" xfId="18884" xr:uid="{00000000-0005-0000-0000-000084420000}"/>
    <cellStyle name="Normal 3 102 2" xfId="29160" xr:uid="{00000000-0005-0000-0000-000085420000}"/>
    <cellStyle name="Normal 3 102 3" xfId="29161" xr:uid="{00000000-0005-0000-0000-000086420000}"/>
    <cellStyle name="Normal 3 102 4" xfId="29159" xr:uid="{00000000-0005-0000-0000-000087420000}"/>
    <cellStyle name="Normal 3 102 5" xfId="39786" xr:uid="{00000000-0005-0000-0000-000088420000}"/>
    <cellStyle name="Normal 3 103" xfId="29162" xr:uid="{00000000-0005-0000-0000-000089420000}"/>
    <cellStyle name="Normal 3 104" xfId="29163" xr:uid="{00000000-0005-0000-0000-00008A420000}"/>
    <cellStyle name="Normal 3 105" xfId="29164" xr:uid="{00000000-0005-0000-0000-00008B420000}"/>
    <cellStyle name="Normal 3 106" xfId="29165" xr:uid="{00000000-0005-0000-0000-00008C420000}"/>
    <cellStyle name="Normal 3 107" xfId="29166" xr:uid="{00000000-0005-0000-0000-00008D420000}"/>
    <cellStyle name="Normal 3 108" xfId="29167" xr:uid="{00000000-0005-0000-0000-00008E420000}"/>
    <cellStyle name="Normal 3 109" xfId="29168" xr:uid="{00000000-0005-0000-0000-00008F420000}"/>
    <cellStyle name="Normal 3 11" xfId="18888" xr:uid="{00000000-0005-0000-0000-000090420000}"/>
    <cellStyle name="Normal 3 11 2" xfId="29170" xr:uid="{00000000-0005-0000-0000-000091420000}"/>
    <cellStyle name="Normal 3 11 2 2" xfId="29171" xr:uid="{00000000-0005-0000-0000-000092420000}"/>
    <cellStyle name="Normal 3 11 2 3" xfId="29172" xr:uid="{00000000-0005-0000-0000-000093420000}"/>
    <cellStyle name="Normal 3 11 2 4" xfId="39787" xr:uid="{00000000-0005-0000-0000-000094420000}"/>
    <cellStyle name="Normal 3 11 3" xfId="29173" xr:uid="{00000000-0005-0000-0000-000095420000}"/>
    <cellStyle name="Normal 3 11 3 2" xfId="29174" xr:uid="{00000000-0005-0000-0000-000096420000}"/>
    <cellStyle name="Normal 3 11 3 3" xfId="29175" xr:uid="{00000000-0005-0000-0000-000097420000}"/>
    <cellStyle name="Normal 3 11 3 4" xfId="39788" xr:uid="{00000000-0005-0000-0000-000098420000}"/>
    <cellStyle name="Normal 3 11 4" xfId="29176" xr:uid="{00000000-0005-0000-0000-000099420000}"/>
    <cellStyle name="Normal 3 11 5" xfId="29177" xr:uid="{00000000-0005-0000-0000-00009A420000}"/>
    <cellStyle name="Normal 3 11 6" xfId="29178" xr:uid="{00000000-0005-0000-0000-00009B420000}"/>
    <cellStyle name="Normal 3 11 7" xfId="29169" xr:uid="{00000000-0005-0000-0000-00009C420000}"/>
    <cellStyle name="Normal 3 11_Income Statement " xfId="29179" xr:uid="{00000000-0005-0000-0000-00009D420000}"/>
    <cellStyle name="Normal 3 110" xfId="29180" xr:uid="{00000000-0005-0000-0000-00009E420000}"/>
    <cellStyle name="Normal 3 111" xfId="29181" xr:uid="{00000000-0005-0000-0000-00009F420000}"/>
    <cellStyle name="Normal 3 112" xfId="29182" xr:uid="{00000000-0005-0000-0000-0000A0420000}"/>
    <cellStyle name="Normal 3 113" xfId="29183" xr:uid="{00000000-0005-0000-0000-0000A1420000}"/>
    <cellStyle name="Normal 3 114" xfId="29184" xr:uid="{00000000-0005-0000-0000-0000A2420000}"/>
    <cellStyle name="Normal 3 115" xfId="29185" xr:uid="{00000000-0005-0000-0000-0000A3420000}"/>
    <cellStyle name="Normal 3 116" xfId="29186" xr:uid="{00000000-0005-0000-0000-0000A4420000}"/>
    <cellStyle name="Normal 3 117" xfId="29187" xr:uid="{00000000-0005-0000-0000-0000A5420000}"/>
    <cellStyle name="Normal 3 118" xfId="29188" xr:uid="{00000000-0005-0000-0000-0000A6420000}"/>
    <cellStyle name="Normal 3 119" xfId="29189" xr:uid="{00000000-0005-0000-0000-0000A7420000}"/>
    <cellStyle name="Normal 3 12" xfId="18889" xr:uid="{00000000-0005-0000-0000-0000A8420000}"/>
    <cellStyle name="Normal 3 12 2" xfId="29191" xr:uid="{00000000-0005-0000-0000-0000A9420000}"/>
    <cellStyle name="Normal 3 12 2 2" xfId="29192" xr:uid="{00000000-0005-0000-0000-0000AA420000}"/>
    <cellStyle name="Normal 3 12 2 3" xfId="29193" xr:uid="{00000000-0005-0000-0000-0000AB420000}"/>
    <cellStyle name="Normal 3 12 3" xfId="29194" xr:uid="{00000000-0005-0000-0000-0000AC420000}"/>
    <cellStyle name="Normal 3 12 3 2" xfId="29195" xr:uid="{00000000-0005-0000-0000-0000AD420000}"/>
    <cellStyle name="Normal 3 12 3 3" xfId="29196" xr:uid="{00000000-0005-0000-0000-0000AE420000}"/>
    <cellStyle name="Normal 3 12 4" xfId="29197" xr:uid="{00000000-0005-0000-0000-0000AF420000}"/>
    <cellStyle name="Normal 3 12 5" xfId="29198" xr:uid="{00000000-0005-0000-0000-0000B0420000}"/>
    <cellStyle name="Normal 3 12 6" xfId="29199" xr:uid="{00000000-0005-0000-0000-0000B1420000}"/>
    <cellStyle name="Normal 3 12 7" xfId="29190" xr:uid="{00000000-0005-0000-0000-0000B2420000}"/>
    <cellStyle name="Normal 3 12_Income Statement " xfId="29200" xr:uid="{00000000-0005-0000-0000-0000B3420000}"/>
    <cellStyle name="Normal 3 13" xfId="18890" xr:uid="{00000000-0005-0000-0000-0000B4420000}"/>
    <cellStyle name="Normal 3 13 2" xfId="29202" xr:uid="{00000000-0005-0000-0000-0000B5420000}"/>
    <cellStyle name="Normal 3 13 2 2" xfId="29203" xr:uid="{00000000-0005-0000-0000-0000B6420000}"/>
    <cellStyle name="Normal 3 13 2 3" xfId="29204" xr:uid="{00000000-0005-0000-0000-0000B7420000}"/>
    <cellStyle name="Normal 3 13 3" xfId="29205" xr:uid="{00000000-0005-0000-0000-0000B8420000}"/>
    <cellStyle name="Normal 3 13 3 2" xfId="29206" xr:uid="{00000000-0005-0000-0000-0000B9420000}"/>
    <cellStyle name="Normal 3 13 3 3" xfId="29207" xr:uid="{00000000-0005-0000-0000-0000BA420000}"/>
    <cellStyle name="Normal 3 13 4" xfId="29208" xr:uid="{00000000-0005-0000-0000-0000BB420000}"/>
    <cellStyle name="Normal 3 13 5" xfId="29209" xr:uid="{00000000-0005-0000-0000-0000BC420000}"/>
    <cellStyle name="Normal 3 13 6" xfId="29210" xr:uid="{00000000-0005-0000-0000-0000BD420000}"/>
    <cellStyle name="Normal 3 13 7" xfId="29201" xr:uid="{00000000-0005-0000-0000-0000BE420000}"/>
    <cellStyle name="Normal 3 13_Income Statement " xfId="29211" xr:uid="{00000000-0005-0000-0000-0000BF420000}"/>
    <cellStyle name="Normal 3 14" xfId="18891" xr:uid="{00000000-0005-0000-0000-0000C0420000}"/>
    <cellStyle name="Normal 3 14 2" xfId="29213" xr:uid="{00000000-0005-0000-0000-0000C1420000}"/>
    <cellStyle name="Normal 3 14 2 2" xfId="29214" xr:uid="{00000000-0005-0000-0000-0000C2420000}"/>
    <cellStyle name="Normal 3 14 2 3" xfId="29215" xr:uid="{00000000-0005-0000-0000-0000C3420000}"/>
    <cellStyle name="Normal 3 14 3" xfId="29216" xr:uid="{00000000-0005-0000-0000-0000C4420000}"/>
    <cellStyle name="Normal 3 14 3 2" xfId="29217" xr:uid="{00000000-0005-0000-0000-0000C5420000}"/>
    <cellStyle name="Normal 3 14 3 3" xfId="29218" xr:uid="{00000000-0005-0000-0000-0000C6420000}"/>
    <cellStyle name="Normal 3 14 4" xfId="29219" xr:uid="{00000000-0005-0000-0000-0000C7420000}"/>
    <cellStyle name="Normal 3 14 5" xfId="29220" xr:uid="{00000000-0005-0000-0000-0000C8420000}"/>
    <cellStyle name="Normal 3 14 6" xfId="29221" xr:uid="{00000000-0005-0000-0000-0000C9420000}"/>
    <cellStyle name="Normal 3 14 7" xfId="29212" xr:uid="{00000000-0005-0000-0000-0000CA420000}"/>
    <cellStyle name="Normal 3 14_Income Statement " xfId="29222" xr:uid="{00000000-0005-0000-0000-0000CB420000}"/>
    <cellStyle name="Normal 3 15" xfId="18892" xr:uid="{00000000-0005-0000-0000-0000CC420000}"/>
    <cellStyle name="Normal 3 15 2" xfId="29224" xr:uid="{00000000-0005-0000-0000-0000CD420000}"/>
    <cellStyle name="Normal 3 15 2 2" xfId="29225" xr:uid="{00000000-0005-0000-0000-0000CE420000}"/>
    <cellStyle name="Normal 3 15 2 3" xfId="29226" xr:uid="{00000000-0005-0000-0000-0000CF420000}"/>
    <cellStyle name="Normal 3 15 3" xfId="29227" xr:uid="{00000000-0005-0000-0000-0000D0420000}"/>
    <cellStyle name="Normal 3 15 3 2" xfId="29228" xr:uid="{00000000-0005-0000-0000-0000D1420000}"/>
    <cellStyle name="Normal 3 15 3 3" xfId="29229" xr:uid="{00000000-0005-0000-0000-0000D2420000}"/>
    <cellStyle name="Normal 3 15 4" xfId="29230" xr:uid="{00000000-0005-0000-0000-0000D3420000}"/>
    <cellStyle name="Normal 3 15 5" xfId="29231" xr:uid="{00000000-0005-0000-0000-0000D4420000}"/>
    <cellStyle name="Normal 3 15 6" xfId="29232" xr:uid="{00000000-0005-0000-0000-0000D5420000}"/>
    <cellStyle name="Normal 3 15 7" xfId="29223" xr:uid="{00000000-0005-0000-0000-0000D6420000}"/>
    <cellStyle name="Normal 3 15_Income Statement " xfId="29233" xr:uid="{00000000-0005-0000-0000-0000D7420000}"/>
    <cellStyle name="Normal 3 16" xfId="18893" xr:uid="{00000000-0005-0000-0000-0000D8420000}"/>
    <cellStyle name="Normal 3 16 2" xfId="29235" xr:uid="{00000000-0005-0000-0000-0000D9420000}"/>
    <cellStyle name="Normal 3 16 2 2" xfId="29236" xr:uid="{00000000-0005-0000-0000-0000DA420000}"/>
    <cellStyle name="Normal 3 16 2 3" xfId="29237" xr:uid="{00000000-0005-0000-0000-0000DB420000}"/>
    <cellStyle name="Normal 3 16 3" xfId="29238" xr:uid="{00000000-0005-0000-0000-0000DC420000}"/>
    <cellStyle name="Normal 3 16 3 2" xfId="29239" xr:uid="{00000000-0005-0000-0000-0000DD420000}"/>
    <cellStyle name="Normal 3 16 3 3" xfId="29240" xr:uid="{00000000-0005-0000-0000-0000DE420000}"/>
    <cellStyle name="Normal 3 16 4" xfId="29241" xr:uid="{00000000-0005-0000-0000-0000DF420000}"/>
    <cellStyle name="Normal 3 16 5" xfId="29242" xr:uid="{00000000-0005-0000-0000-0000E0420000}"/>
    <cellStyle name="Normal 3 16 6" xfId="29243" xr:uid="{00000000-0005-0000-0000-0000E1420000}"/>
    <cellStyle name="Normal 3 16 7" xfId="29234" xr:uid="{00000000-0005-0000-0000-0000E2420000}"/>
    <cellStyle name="Normal 3 16_Income Statement " xfId="29244" xr:uid="{00000000-0005-0000-0000-0000E3420000}"/>
    <cellStyle name="Normal 3 17" xfId="18894" xr:uid="{00000000-0005-0000-0000-0000E4420000}"/>
    <cellStyle name="Normal 3 17 2" xfId="29246" xr:uid="{00000000-0005-0000-0000-0000E5420000}"/>
    <cellStyle name="Normal 3 17 2 2" xfId="29247" xr:uid="{00000000-0005-0000-0000-0000E6420000}"/>
    <cellStyle name="Normal 3 17 2 3" xfId="29248" xr:uid="{00000000-0005-0000-0000-0000E7420000}"/>
    <cellStyle name="Normal 3 17 3" xfId="29249" xr:uid="{00000000-0005-0000-0000-0000E8420000}"/>
    <cellStyle name="Normal 3 17 3 2" xfId="29250" xr:uid="{00000000-0005-0000-0000-0000E9420000}"/>
    <cellStyle name="Normal 3 17 3 3" xfId="29251" xr:uid="{00000000-0005-0000-0000-0000EA420000}"/>
    <cellStyle name="Normal 3 17 4" xfId="29252" xr:uid="{00000000-0005-0000-0000-0000EB420000}"/>
    <cellStyle name="Normal 3 17 5" xfId="29253" xr:uid="{00000000-0005-0000-0000-0000EC420000}"/>
    <cellStyle name="Normal 3 17 6" xfId="29254" xr:uid="{00000000-0005-0000-0000-0000ED420000}"/>
    <cellStyle name="Normal 3 17 7" xfId="29245" xr:uid="{00000000-0005-0000-0000-0000EE420000}"/>
    <cellStyle name="Normal 3 17_Income Statement " xfId="29255" xr:uid="{00000000-0005-0000-0000-0000EF420000}"/>
    <cellStyle name="Normal 3 18" xfId="18895" xr:uid="{00000000-0005-0000-0000-0000F0420000}"/>
    <cellStyle name="Normal 3 18 2" xfId="29257" xr:uid="{00000000-0005-0000-0000-0000F1420000}"/>
    <cellStyle name="Normal 3 18 2 2" xfId="29258" xr:uid="{00000000-0005-0000-0000-0000F2420000}"/>
    <cellStyle name="Normal 3 18 2 3" xfId="29259" xr:uid="{00000000-0005-0000-0000-0000F3420000}"/>
    <cellStyle name="Normal 3 18 3" xfId="29260" xr:uid="{00000000-0005-0000-0000-0000F4420000}"/>
    <cellStyle name="Normal 3 18 3 2" xfId="29261" xr:uid="{00000000-0005-0000-0000-0000F5420000}"/>
    <cellStyle name="Normal 3 18 3 3" xfId="29262" xr:uid="{00000000-0005-0000-0000-0000F6420000}"/>
    <cellStyle name="Normal 3 18 4" xfId="29263" xr:uid="{00000000-0005-0000-0000-0000F7420000}"/>
    <cellStyle name="Normal 3 18 5" xfId="29264" xr:uid="{00000000-0005-0000-0000-0000F8420000}"/>
    <cellStyle name="Normal 3 18 6" xfId="29265" xr:uid="{00000000-0005-0000-0000-0000F9420000}"/>
    <cellStyle name="Normal 3 18 7" xfId="29256" xr:uid="{00000000-0005-0000-0000-0000FA420000}"/>
    <cellStyle name="Normal 3 18_Income Statement " xfId="29266" xr:uid="{00000000-0005-0000-0000-0000FB420000}"/>
    <cellStyle name="Normal 3 19" xfId="18896" xr:uid="{00000000-0005-0000-0000-0000FC420000}"/>
    <cellStyle name="Normal 3 19 2" xfId="29268" xr:uid="{00000000-0005-0000-0000-0000FD420000}"/>
    <cellStyle name="Normal 3 19 2 2" xfId="29269" xr:uid="{00000000-0005-0000-0000-0000FE420000}"/>
    <cellStyle name="Normal 3 19 2 3" xfId="29270" xr:uid="{00000000-0005-0000-0000-0000FF420000}"/>
    <cellStyle name="Normal 3 19 3" xfId="29271" xr:uid="{00000000-0005-0000-0000-000000430000}"/>
    <cellStyle name="Normal 3 19 3 2" xfId="29272" xr:uid="{00000000-0005-0000-0000-000001430000}"/>
    <cellStyle name="Normal 3 19 3 3" xfId="29273" xr:uid="{00000000-0005-0000-0000-000002430000}"/>
    <cellStyle name="Normal 3 19 4" xfId="29274" xr:uid="{00000000-0005-0000-0000-000003430000}"/>
    <cellStyle name="Normal 3 19 5" xfId="29275" xr:uid="{00000000-0005-0000-0000-000004430000}"/>
    <cellStyle name="Normal 3 19 6" xfId="29276" xr:uid="{00000000-0005-0000-0000-000005430000}"/>
    <cellStyle name="Normal 3 19 7" xfId="29267" xr:uid="{00000000-0005-0000-0000-000006430000}"/>
    <cellStyle name="Normal 3 19_Income Statement " xfId="29277" xr:uid="{00000000-0005-0000-0000-000007430000}"/>
    <cellStyle name="Normal 3 2" xfId="5283" xr:uid="{00000000-0005-0000-0000-000008430000}"/>
    <cellStyle name="Normal 3 2 2" xfId="5284" xr:uid="{00000000-0005-0000-0000-000009430000}"/>
    <cellStyle name="Normal 3 2 2 2" xfId="18899" xr:uid="{00000000-0005-0000-0000-00000A430000}"/>
    <cellStyle name="Normal 3 2 2 2 2" xfId="29281" xr:uid="{00000000-0005-0000-0000-00000B430000}"/>
    <cellStyle name="Normal 3 2 2 2 2 2" xfId="39792" xr:uid="{00000000-0005-0000-0000-00000C430000}"/>
    <cellStyle name="Normal 3 2 2 2 3" xfId="29280" xr:uid="{00000000-0005-0000-0000-00000D430000}"/>
    <cellStyle name="Normal 3 2 2 2 3 2" xfId="39793" xr:uid="{00000000-0005-0000-0000-00000E430000}"/>
    <cellStyle name="Normal 3 2 2 2 4" xfId="39791" xr:uid="{00000000-0005-0000-0000-00000F430000}"/>
    <cellStyle name="Normal 3 2 2 3" xfId="18900" xr:uid="{00000000-0005-0000-0000-000010430000}"/>
    <cellStyle name="Normal 3 2 2 3 2" xfId="29283" xr:uid="{00000000-0005-0000-0000-000011430000}"/>
    <cellStyle name="Normal 3 2 2 3 2 2" xfId="29284" xr:uid="{00000000-0005-0000-0000-000012430000}"/>
    <cellStyle name="Normal 3 2 2 3 2 3" xfId="29285" xr:uid="{00000000-0005-0000-0000-000013430000}"/>
    <cellStyle name="Normal 3 2 2 3 2 4" xfId="39795" xr:uid="{00000000-0005-0000-0000-000014430000}"/>
    <cellStyle name="Normal 3 2 2 3 3" xfId="29286" xr:uid="{00000000-0005-0000-0000-000015430000}"/>
    <cellStyle name="Normal 3 2 2 3 3 2" xfId="39796" xr:uid="{00000000-0005-0000-0000-000016430000}"/>
    <cellStyle name="Normal 3 2 2 3 4" xfId="29287" xr:uid="{00000000-0005-0000-0000-000017430000}"/>
    <cellStyle name="Normal 3 2 2 3 5" xfId="29288" xr:uid="{00000000-0005-0000-0000-000018430000}"/>
    <cellStyle name="Normal 3 2 2 3 6" xfId="29282" xr:uid="{00000000-0005-0000-0000-000019430000}"/>
    <cellStyle name="Normal 3 2 2 3 7" xfId="39794" xr:uid="{00000000-0005-0000-0000-00001A430000}"/>
    <cellStyle name="Normal 3 2 2 3_Income Statement " xfId="29289" xr:uid="{00000000-0005-0000-0000-00001B430000}"/>
    <cellStyle name="Normal 3 2 2 4" xfId="18898" xr:uid="{00000000-0005-0000-0000-00001C430000}"/>
    <cellStyle name="Normal 3 2 2 4 2" xfId="29291" xr:uid="{00000000-0005-0000-0000-00001D430000}"/>
    <cellStyle name="Normal 3 2 2 4 3" xfId="29292" xr:uid="{00000000-0005-0000-0000-00001E430000}"/>
    <cellStyle name="Normal 3 2 2 4 4" xfId="29290" xr:uid="{00000000-0005-0000-0000-00001F430000}"/>
    <cellStyle name="Normal 3 2 2 4 5" xfId="39797" xr:uid="{00000000-0005-0000-0000-000020430000}"/>
    <cellStyle name="Normal 3 2 2 5" xfId="29293" xr:uid="{00000000-0005-0000-0000-000021430000}"/>
    <cellStyle name="Normal 3 2 2 5 2" xfId="39798" xr:uid="{00000000-0005-0000-0000-000022430000}"/>
    <cellStyle name="Normal 3 2 2 6" xfId="29294" xr:uid="{00000000-0005-0000-0000-000023430000}"/>
    <cellStyle name="Normal 3 2 2 7" xfId="29295" xr:uid="{00000000-0005-0000-0000-000024430000}"/>
    <cellStyle name="Normal 3 2 2 8" xfId="29279" xr:uid="{00000000-0005-0000-0000-000025430000}"/>
    <cellStyle name="Normal 3 2 2 9" xfId="39790" xr:uid="{00000000-0005-0000-0000-000026430000}"/>
    <cellStyle name="Normal 3 2 2_269" xfId="39799" xr:uid="{00000000-0005-0000-0000-000027430000}"/>
    <cellStyle name="Normal 3 2 3" xfId="5285" xr:uid="{00000000-0005-0000-0000-000028430000}"/>
    <cellStyle name="Normal 3 2 3 2" xfId="18901" xr:uid="{00000000-0005-0000-0000-000029430000}"/>
    <cellStyle name="Normal 3 2 3 2 2" xfId="29297" xr:uid="{00000000-0005-0000-0000-00002A430000}"/>
    <cellStyle name="Normal 3 2 3 2 3" xfId="39801" xr:uid="{00000000-0005-0000-0000-00002B430000}"/>
    <cellStyle name="Normal 3 2 3 3" xfId="29296" xr:uid="{00000000-0005-0000-0000-00002C430000}"/>
    <cellStyle name="Normal 3 2 3 3 2" xfId="39802" xr:uid="{00000000-0005-0000-0000-00002D430000}"/>
    <cellStyle name="Normal 3 2 3 4" xfId="39800" xr:uid="{00000000-0005-0000-0000-00002E430000}"/>
    <cellStyle name="Normal 3 2 4" xfId="18902" xr:uid="{00000000-0005-0000-0000-00002F430000}"/>
    <cellStyle name="Normal 3 2 4 2" xfId="29298" xr:uid="{00000000-0005-0000-0000-000030430000}"/>
    <cellStyle name="Normal 3 2 4 2 2" xfId="39804" xr:uid="{00000000-0005-0000-0000-000031430000}"/>
    <cellStyle name="Normal 3 2 4 3" xfId="39805" xr:uid="{00000000-0005-0000-0000-000032430000}"/>
    <cellStyle name="Normal 3 2 4 4" xfId="39803" xr:uid="{00000000-0005-0000-0000-000033430000}"/>
    <cellStyle name="Normal 3 2 5" xfId="18897" xr:uid="{00000000-0005-0000-0000-000034430000}"/>
    <cellStyle name="Normal 3 2 5 2" xfId="39806" xr:uid="{00000000-0005-0000-0000-000035430000}"/>
    <cellStyle name="Normal 3 2 6" xfId="19589" xr:uid="{00000000-0005-0000-0000-000036430000}"/>
    <cellStyle name="Normal 3 2 6 2" xfId="39807" xr:uid="{00000000-0005-0000-0000-000037430000}"/>
    <cellStyle name="Normal 3 2 7" xfId="29278" xr:uid="{00000000-0005-0000-0000-000038430000}"/>
    <cellStyle name="Normal 3 2 7 2" xfId="39808" xr:uid="{00000000-0005-0000-0000-000039430000}"/>
    <cellStyle name="Normal 3 2 8" xfId="39809" xr:uid="{00000000-0005-0000-0000-00003A430000}"/>
    <cellStyle name="Normal 3 2 9" xfId="39789" xr:uid="{00000000-0005-0000-0000-00003B430000}"/>
    <cellStyle name="Normal 3 2_00437" xfId="18903" xr:uid="{00000000-0005-0000-0000-00003C430000}"/>
    <cellStyle name="Normal 3 20" xfId="18904" xr:uid="{00000000-0005-0000-0000-00003D430000}"/>
    <cellStyle name="Normal 3 20 2" xfId="29300" xr:uid="{00000000-0005-0000-0000-00003E430000}"/>
    <cellStyle name="Normal 3 20 2 2" xfId="29301" xr:uid="{00000000-0005-0000-0000-00003F430000}"/>
    <cellStyle name="Normal 3 20 2 3" xfId="29302" xr:uid="{00000000-0005-0000-0000-000040430000}"/>
    <cellStyle name="Normal 3 20 3" xfId="29303" xr:uid="{00000000-0005-0000-0000-000041430000}"/>
    <cellStyle name="Normal 3 20 3 2" xfId="29304" xr:uid="{00000000-0005-0000-0000-000042430000}"/>
    <cellStyle name="Normal 3 20 3 3" xfId="29305" xr:uid="{00000000-0005-0000-0000-000043430000}"/>
    <cellStyle name="Normal 3 20 4" xfId="29306" xr:uid="{00000000-0005-0000-0000-000044430000}"/>
    <cellStyle name="Normal 3 20 5" xfId="29307" xr:uid="{00000000-0005-0000-0000-000045430000}"/>
    <cellStyle name="Normal 3 20 6" xfId="29308" xr:uid="{00000000-0005-0000-0000-000046430000}"/>
    <cellStyle name="Normal 3 20 7" xfId="29299" xr:uid="{00000000-0005-0000-0000-000047430000}"/>
    <cellStyle name="Normal 3 20_Income Statement " xfId="29309" xr:uid="{00000000-0005-0000-0000-000048430000}"/>
    <cellStyle name="Normal 3 21" xfId="18905" xr:uid="{00000000-0005-0000-0000-000049430000}"/>
    <cellStyle name="Normal 3 21 2" xfId="29311" xr:uid="{00000000-0005-0000-0000-00004A430000}"/>
    <cellStyle name="Normal 3 21 2 2" xfId="29312" xr:uid="{00000000-0005-0000-0000-00004B430000}"/>
    <cellStyle name="Normal 3 21 2 3" xfId="29313" xr:uid="{00000000-0005-0000-0000-00004C430000}"/>
    <cellStyle name="Normal 3 21 3" xfId="29314" xr:uid="{00000000-0005-0000-0000-00004D430000}"/>
    <cellStyle name="Normal 3 21 3 2" xfId="29315" xr:uid="{00000000-0005-0000-0000-00004E430000}"/>
    <cellStyle name="Normal 3 21 3 3" xfId="29316" xr:uid="{00000000-0005-0000-0000-00004F430000}"/>
    <cellStyle name="Normal 3 21 4" xfId="29317" xr:uid="{00000000-0005-0000-0000-000050430000}"/>
    <cellStyle name="Normal 3 21 5" xfId="29318" xr:uid="{00000000-0005-0000-0000-000051430000}"/>
    <cellStyle name="Normal 3 21 6" xfId="29319" xr:uid="{00000000-0005-0000-0000-000052430000}"/>
    <cellStyle name="Normal 3 21 7" xfId="29310" xr:uid="{00000000-0005-0000-0000-000053430000}"/>
    <cellStyle name="Normal 3 21_Income Statement " xfId="29320" xr:uid="{00000000-0005-0000-0000-000054430000}"/>
    <cellStyle name="Normal 3 22" xfId="18906" xr:uid="{00000000-0005-0000-0000-000055430000}"/>
    <cellStyle name="Normal 3 22 2" xfId="29322" xr:uid="{00000000-0005-0000-0000-000056430000}"/>
    <cellStyle name="Normal 3 22 2 2" xfId="29323" xr:uid="{00000000-0005-0000-0000-000057430000}"/>
    <cellStyle name="Normal 3 22 2 3" xfId="29324" xr:uid="{00000000-0005-0000-0000-000058430000}"/>
    <cellStyle name="Normal 3 22 3" xfId="29325" xr:uid="{00000000-0005-0000-0000-000059430000}"/>
    <cellStyle name="Normal 3 22 3 2" xfId="29326" xr:uid="{00000000-0005-0000-0000-00005A430000}"/>
    <cellStyle name="Normal 3 22 3 3" xfId="29327" xr:uid="{00000000-0005-0000-0000-00005B430000}"/>
    <cellStyle name="Normal 3 22 4" xfId="29328" xr:uid="{00000000-0005-0000-0000-00005C430000}"/>
    <cellStyle name="Normal 3 22 5" xfId="29329" xr:uid="{00000000-0005-0000-0000-00005D430000}"/>
    <cellStyle name="Normal 3 22 6" xfId="29330" xr:uid="{00000000-0005-0000-0000-00005E430000}"/>
    <cellStyle name="Normal 3 22 7" xfId="29321" xr:uid="{00000000-0005-0000-0000-00005F430000}"/>
    <cellStyle name="Normal 3 22_Income Statement " xfId="29331" xr:uid="{00000000-0005-0000-0000-000060430000}"/>
    <cellStyle name="Normal 3 23" xfId="18907" xr:uid="{00000000-0005-0000-0000-000061430000}"/>
    <cellStyle name="Normal 3 23 2" xfId="29333" xr:uid="{00000000-0005-0000-0000-000062430000}"/>
    <cellStyle name="Normal 3 23 2 2" xfId="29334" xr:uid="{00000000-0005-0000-0000-000063430000}"/>
    <cellStyle name="Normal 3 23 2 3" xfId="29335" xr:uid="{00000000-0005-0000-0000-000064430000}"/>
    <cellStyle name="Normal 3 23 3" xfId="29336" xr:uid="{00000000-0005-0000-0000-000065430000}"/>
    <cellStyle name="Normal 3 23 3 2" xfId="29337" xr:uid="{00000000-0005-0000-0000-000066430000}"/>
    <cellStyle name="Normal 3 23 3 3" xfId="29338" xr:uid="{00000000-0005-0000-0000-000067430000}"/>
    <cellStyle name="Normal 3 23 4" xfId="29339" xr:uid="{00000000-0005-0000-0000-000068430000}"/>
    <cellStyle name="Normal 3 23 5" xfId="29340" xr:uid="{00000000-0005-0000-0000-000069430000}"/>
    <cellStyle name="Normal 3 23 6" xfId="29341" xr:uid="{00000000-0005-0000-0000-00006A430000}"/>
    <cellStyle name="Normal 3 23 7" xfId="29332" xr:uid="{00000000-0005-0000-0000-00006B430000}"/>
    <cellStyle name="Normal 3 23_Income Statement " xfId="29342" xr:uid="{00000000-0005-0000-0000-00006C430000}"/>
    <cellStyle name="Normal 3 24" xfId="18908" xr:uid="{00000000-0005-0000-0000-00006D430000}"/>
    <cellStyle name="Normal 3 24 2" xfId="29344" xr:uid="{00000000-0005-0000-0000-00006E430000}"/>
    <cellStyle name="Normal 3 24 2 2" xfId="29345" xr:uid="{00000000-0005-0000-0000-00006F430000}"/>
    <cellStyle name="Normal 3 24 2 3" xfId="29346" xr:uid="{00000000-0005-0000-0000-000070430000}"/>
    <cellStyle name="Normal 3 24 3" xfId="29347" xr:uid="{00000000-0005-0000-0000-000071430000}"/>
    <cellStyle name="Normal 3 24 3 2" xfId="29348" xr:uid="{00000000-0005-0000-0000-000072430000}"/>
    <cellStyle name="Normal 3 24 3 3" xfId="29349" xr:uid="{00000000-0005-0000-0000-000073430000}"/>
    <cellStyle name="Normal 3 24 4" xfId="29350" xr:uid="{00000000-0005-0000-0000-000074430000}"/>
    <cellStyle name="Normal 3 24 5" xfId="29351" xr:uid="{00000000-0005-0000-0000-000075430000}"/>
    <cellStyle name="Normal 3 24 6" xfId="29352" xr:uid="{00000000-0005-0000-0000-000076430000}"/>
    <cellStyle name="Normal 3 24 7" xfId="29343" xr:uid="{00000000-0005-0000-0000-000077430000}"/>
    <cellStyle name="Normal 3 24_Income Statement " xfId="29353" xr:uid="{00000000-0005-0000-0000-000078430000}"/>
    <cellStyle name="Normal 3 25" xfId="18909" xr:uid="{00000000-0005-0000-0000-000079430000}"/>
    <cellStyle name="Normal 3 25 2" xfId="29355" xr:uid="{00000000-0005-0000-0000-00007A430000}"/>
    <cellStyle name="Normal 3 25 2 2" xfId="29356" xr:uid="{00000000-0005-0000-0000-00007B430000}"/>
    <cellStyle name="Normal 3 25 2 3" xfId="29357" xr:uid="{00000000-0005-0000-0000-00007C430000}"/>
    <cellStyle name="Normal 3 25 3" xfId="29358" xr:uid="{00000000-0005-0000-0000-00007D430000}"/>
    <cellStyle name="Normal 3 25 3 2" xfId="29359" xr:uid="{00000000-0005-0000-0000-00007E430000}"/>
    <cellStyle name="Normal 3 25 3 3" xfId="29360" xr:uid="{00000000-0005-0000-0000-00007F430000}"/>
    <cellStyle name="Normal 3 25 4" xfId="29361" xr:uid="{00000000-0005-0000-0000-000080430000}"/>
    <cellStyle name="Normal 3 25 5" xfId="29362" xr:uid="{00000000-0005-0000-0000-000081430000}"/>
    <cellStyle name="Normal 3 25 6" xfId="29363" xr:uid="{00000000-0005-0000-0000-000082430000}"/>
    <cellStyle name="Normal 3 25 7" xfId="29354" xr:uid="{00000000-0005-0000-0000-000083430000}"/>
    <cellStyle name="Normal 3 25_Income Statement " xfId="29364" xr:uid="{00000000-0005-0000-0000-000084430000}"/>
    <cellStyle name="Normal 3 26" xfId="18910" xr:uid="{00000000-0005-0000-0000-000085430000}"/>
    <cellStyle name="Normal 3 26 2" xfId="29366" xr:uid="{00000000-0005-0000-0000-000086430000}"/>
    <cellStyle name="Normal 3 26 2 2" xfId="29367" xr:uid="{00000000-0005-0000-0000-000087430000}"/>
    <cellStyle name="Normal 3 26 2 3" xfId="29368" xr:uid="{00000000-0005-0000-0000-000088430000}"/>
    <cellStyle name="Normal 3 26 3" xfId="29369" xr:uid="{00000000-0005-0000-0000-000089430000}"/>
    <cellStyle name="Normal 3 26 3 2" xfId="29370" xr:uid="{00000000-0005-0000-0000-00008A430000}"/>
    <cellStyle name="Normal 3 26 3 3" xfId="29371" xr:uid="{00000000-0005-0000-0000-00008B430000}"/>
    <cellStyle name="Normal 3 26 4" xfId="29372" xr:uid="{00000000-0005-0000-0000-00008C430000}"/>
    <cellStyle name="Normal 3 26 5" xfId="29373" xr:uid="{00000000-0005-0000-0000-00008D430000}"/>
    <cellStyle name="Normal 3 26 6" xfId="29374" xr:uid="{00000000-0005-0000-0000-00008E430000}"/>
    <cellStyle name="Normal 3 26 7" xfId="29365" xr:uid="{00000000-0005-0000-0000-00008F430000}"/>
    <cellStyle name="Normal 3 26_Income Statement " xfId="29375" xr:uid="{00000000-0005-0000-0000-000090430000}"/>
    <cellStyle name="Normal 3 27" xfId="18911" xr:uid="{00000000-0005-0000-0000-000091430000}"/>
    <cellStyle name="Normal 3 27 2" xfId="29377" xr:uid="{00000000-0005-0000-0000-000092430000}"/>
    <cellStyle name="Normal 3 27 2 2" xfId="29378" xr:uid="{00000000-0005-0000-0000-000093430000}"/>
    <cellStyle name="Normal 3 27 2 3" xfId="29379" xr:uid="{00000000-0005-0000-0000-000094430000}"/>
    <cellStyle name="Normal 3 27 3" xfId="29380" xr:uid="{00000000-0005-0000-0000-000095430000}"/>
    <cellStyle name="Normal 3 27 3 2" xfId="29381" xr:uid="{00000000-0005-0000-0000-000096430000}"/>
    <cellStyle name="Normal 3 27 3 3" xfId="29382" xr:uid="{00000000-0005-0000-0000-000097430000}"/>
    <cellStyle name="Normal 3 27 4" xfId="29383" xr:uid="{00000000-0005-0000-0000-000098430000}"/>
    <cellStyle name="Normal 3 27 5" xfId="29384" xr:uid="{00000000-0005-0000-0000-000099430000}"/>
    <cellStyle name="Normal 3 27 6" xfId="29385" xr:uid="{00000000-0005-0000-0000-00009A430000}"/>
    <cellStyle name="Normal 3 27 7" xfId="29376" xr:uid="{00000000-0005-0000-0000-00009B430000}"/>
    <cellStyle name="Normal 3 27_Income Statement " xfId="29386" xr:uid="{00000000-0005-0000-0000-00009C430000}"/>
    <cellStyle name="Normal 3 28" xfId="18912" xr:uid="{00000000-0005-0000-0000-00009D430000}"/>
    <cellStyle name="Normal 3 28 2" xfId="29388" xr:uid="{00000000-0005-0000-0000-00009E430000}"/>
    <cellStyle name="Normal 3 28 2 2" xfId="29389" xr:uid="{00000000-0005-0000-0000-00009F430000}"/>
    <cellStyle name="Normal 3 28 2 3" xfId="29390" xr:uid="{00000000-0005-0000-0000-0000A0430000}"/>
    <cellStyle name="Normal 3 28 3" xfId="29391" xr:uid="{00000000-0005-0000-0000-0000A1430000}"/>
    <cellStyle name="Normal 3 28 3 2" xfId="29392" xr:uid="{00000000-0005-0000-0000-0000A2430000}"/>
    <cellStyle name="Normal 3 28 3 3" xfId="29393" xr:uid="{00000000-0005-0000-0000-0000A3430000}"/>
    <cellStyle name="Normal 3 28 4" xfId="29394" xr:uid="{00000000-0005-0000-0000-0000A4430000}"/>
    <cellStyle name="Normal 3 28 5" xfId="29395" xr:uid="{00000000-0005-0000-0000-0000A5430000}"/>
    <cellStyle name="Normal 3 28 6" xfId="29396" xr:uid="{00000000-0005-0000-0000-0000A6430000}"/>
    <cellStyle name="Normal 3 28 7" xfId="29387" xr:uid="{00000000-0005-0000-0000-0000A7430000}"/>
    <cellStyle name="Normal 3 28_Income Statement " xfId="29397" xr:uid="{00000000-0005-0000-0000-0000A8430000}"/>
    <cellStyle name="Normal 3 29" xfId="18913" xr:uid="{00000000-0005-0000-0000-0000A9430000}"/>
    <cellStyle name="Normal 3 29 2" xfId="29399" xr:uid="{00000000-0005-0000-0000-0000AA430000}"/>
    <cellStyle name="Normal 3 29 2 2" xfId="29400" xr:uid="{00000000-0005-0000-0000-0000AB430000}"/>
    <cellStyle name="Normal 3 29 2 3" xfId="29401" xr:uid="{00000000-0005-0000-0000-0000AC430000}"/>
    <cellStyle name="Normal 3 29 3" xfId="29402" xr:uid="{00000000-0005-0000-0000-0000AD430000}"/>
    <cellStyle name="Normal 3 29 3 2" xfId="29403" xr:uid="{00000000-0005-0000-0000-0000AE430000}"/>
    <cellStyle name="Normal 3 29 3 3" xfId="29404" xr:uid="{00000000-0005-0000-0000-0000AF430000}"/>
    <cellStyle name="Normal 3 29 4" xfId="29405" xr:uid="{00000000-0005-0000-0000-0000B0430000}"/>
    <cellStyle name="Normal 3 29 5" xfId="29406" xr:uid="{00000000-0005-0000-0000-0000B1430000}"/>
    <cellStyle name="Normal 3 29 6" xfId="29407" xr:uid="{00000000-0005-0000-0000-0000B2430000}"/>
    <cellStyle name="Normal 3 29 7" xfId="29398" xr:uid="{00000000-0005-0000-0000-0000B3430000}"/>
    <cellStyle name="Normal 3 29_Income Statement " xfId="29408" xr:uid="{00000000-0005-0000-0000-0000B4430000}"/>
    <cellStyle name="Normal 3 3" xfId="5286" xr:uid="{00000000-0005-0000-0000-0000B5430000}"/>
    <cellStyle name="Normal 3 3 2" xfId="5287" xr:uid="{00000000-0005-0000-0000-0000B6430000}"/>
    <cellStyle name="Normal 3 3 2 2" xfId="18915" xr:uid="{00000000-0005-0000-0000-0000B7430000}"/>
    <cellStyle name="Normal 3 3 2 2 2" xfId="29412" xr:uid="{00000000-0005-0000-0000-0000B8430000}"/>
    <cellStyle name="Normal 3 3 2 2 3" xfId="29411" xr:uid="{00000000-0005-0000-0000-0000B9430000}"/>
    <cellStyle name="Normal 3 3 2 2 4" xfId="39812" xr:uid="{00000000-0005-0000-0000-0000BA430000}"/>
    <cellStyle name="Normal 3 3 2 3" xfId="29413" xr:uid="{00000000-0005-0000-0000-0000BB430000}"/>
    <cellStyle name="Normal 3 3 2 3 2" xfId="39813" xr:uid="{00000000-0005-0000-0000-0000BC430000}"/>
    <cellStyle name="Normal 3 3 2 4" xfId="29410" xr:uid="{00000000-0005-0000-0000-0000BD430000}"/>
    <cellStyle name="Normal 3 3 2 5" xfId="39811" xr:uid="{00000000-0005-0000-0000-0000BE430000}"/>
    <cellStyle name="Normal 3 3 3" xfId="18914" xr:uid="{00000000-0005-0000-0000-0000BF430000}"/>
    <cellStyle name="Normal 3 3 3 2" xfId="29414" xr:uid="{00000000-0005-0000-0000-0000C0430000}"/>
    <cellStyle name="Normal 3 3 3 3" xfId="39814" xr:uid="{00000000-0005-0000-0000-0000C1430000}"/>
    <cellStyle name="Normal 3 3 4" xfId="29409" xr:uid="{00000000-0005-0000-0000-0000C2430000}"/>
    <cellStyle name="Normal 3 3 4 2" xfId="39815" xr:uid="{00000000-0005-0000-0000-0000C3430000}"/>
    <cellStyle name="Normal 3 3 5" xfId="39810" xr:uid="{00000000-0005-0000-0000-0000C4430000}"/>
    <cellStyle name="Normal 3 3 6" xfId="40522" xr:uid="{00000000-0005-0000-0000-0000C5430000}"/>
    <cellStyle name="Normal 3 3_269" xfId="39816" xr:uid="{00000000-0005-0000-0000-0000C6430000}"/>
    <cellStyle name="Normal 3 30" xfId="18916" xr:uid="{00000000-0005-0000-0000-0000C7430000}"/>
    <cellStyle name="Normal 3 30 2" xfId="29416" xr:uid="{00000000-0005-0000-0000-0000C8430000}"/>
    <cellStyle name="Normal 3 30 2 2" xfId="29417" xr:uid="{00000000-0005-0000-0000-0000C9430000}"/>
    <cellStyle name="Normal 3 30 2 3" xfId="29418" xr:uid="{00000000-0005-0000-0000-0000CA430000}"/>
    <cellStyle name="Normal 3 30 3" xfId="29419" xr:uid="{00000000-0005-0000-0000-0000CB430000}"/>
    <cellStyle name="Normal 3 30 3 2" xfId="29420" xr:uid="{00000000-0005-0000-0000-0000CC430000}"/>
    <cellStyle name="Normal 3 30 3 3" xfId="29421" xr:uid="{00000000-0005-0000-0000-0000CD430000}"/>
    <cellStyle name="Normal 3 30 4" xfId="29422" xr:uid="{00000000-0005-0000-0000-0000CE430000}"/>
    <cellStyle name="Normal 3 30 5" xfId="29423" xr:uid="{00000000-0005-0000-0000-0000CF430000}"/>
    <cellStyle name="Normal 3 30 6" xfId="29424" xr:uid="{00000000-0005-0000-0000-0000D0430000}"/>
    <cellStyle name="Normal 3 30 7" xfId="29415" xr:uid="{00000000-0005-0000-0000-0000D1430000}"/>
    <cellStyle name="Normal 3 30_Income Statement " xfId="29425" xr:uid="{00000000-0005-0000-0000-0000D2430000}"/>
    <cellStyle name="Normal 3 31" xfId="18917" xr:uid="{00000000-0005-0000-0000-0000D3430000}"/>
    <cellStyle name="Normal 3 31 2" xfId="29427" xr:uid="{00000000-0005-0000-0000-0000D4430000}"/>
    <cellStyle name="Normal 3 31 2 2" xfId="29428" xr:uid="{00000000-0005-0000-0000-0000D5430000}"/>
    <cellStyle name="Normal 3 31 2 3" xfId="29429" xr:uid="{00000000-0005-0000-0000-0000D6430000}"/>
    <cellStyle name="Normal 3 31 3" xfId="29430" xr:uid="{00000000-0005-0000-0000-0000D7430000}"/>
    <cellStyle name="Normal 3 31 3 2" xfId="29431" xr:uid="{00000000-0005-0000-0000-0000D8430000}"/>
    <cellStyle name="Normal 3 31 3 3" xfId="29432" xr:uid="{00000000-0005-0000-0000-0000D9430000}"/>
    <cellStyle name="Normal 3 31 4" xfId="29433" xr:uid="{00000000-0005-0000-0000-0000DA430000}"/>
    <cellStyle name="Normal 3 31 5" xfId="29434" xr:uid="{00000000-0005-0000-0000-0000DB430000}"/>
    <cellStyle name="Normal 3 31 6" xfId="29435" xr:uid="{00000000-0005-0000-0000-0000DC430000}"/>
    <cellStyle name="Normal 3 31 7" xfId="29426" xr:uid="{00000000-0005-0000-0000-0000DD430000}"/>
    <cellStyle name="Normal 3 31_Income Statement " xfId="29436" xr:uid="{00000000-0005-0000-0000-0000DE430000}"/>
    <cellStyle name="Normal 3 32" xfId="18918" xr:uid="{00000000-0005-0000-0000-0000DF430000}"/>
    <cellStyle name="Normal 3 32 2" xfId="29438" xr:uid="{00000000-0005-0000-0000-0000E0430000}"/>
    <cellStyle name="Normal 3 32 2 2" xfId="29439" xr:uid="{00000000-0005-0000-0000-0000E1430000}"/>
    <cellStyle name="Normal 3 32 2 3" xfId="29440" xr:uid="{00000000-0005-0000-0000-0000E2430000}"/>
    <cellStyle name="Normal 3 32 3" xfId="29441" xr:uid="{00000000-0005-0000-0000-0000E3430000}"/>
    <cellStyle name="Normal 3 32 3 2" xfId="29442" xr:uid="{00000000-0005-0000-0000-0000E4430000}"/>
    <cellStyle name="Normal 3 32 3 3" xfId="29443" xr:uid="{00000000-0005-0000-0000-0000E5430000}"/>
    <cellStyle name="Normal 3 32 4" xfId="29444" xr:uid="{00000000-0005-0000-0000-0000E6430000}"/>
    <cellStyle name="Normal 3 32 5" xfId="29445" xr:uid="{00000000-0005-0000-0000-0000E7430000}"/>
    <cellStyle name="Normal 3 32 6" xfId="29446" xr:uid="{00000000-0005-0000-0000-0000E8430000}"/>
    <cellStyle name="Normal 3 32 7" xfId="29437" xr:uid="{00000000-0005-0000-0000-0000E9430000}"/>
    <cellStyle name="Normal 3 32_Income Statement " xfId="29447" xr:uid="{00000000-0005-0000-0000-0000EA430000}"/>
    <cellStyle name="Normal 3 33" xfId="18919" xr:uid="{00000000-0005-0000-0000-0000EB430000}"/>
    <cellStyle name="Normal 3 33 2" xfId="29449" xr:uid="{00000000-0005-0000-0000-0000EC430000}"/>
    <cellStyle name="Normal 3 33 2 2" xfId="29450" xr:uid="{00000000-0005-0000-0000-0000ED430000}"/>
    <cellStyle name="Normal 3 33 2 3" xfId="29451" xr:uid="{00000000-0005-0000-0000-0000EE430000}"/>
    <cellStyle name="Normal 3 33 3" xfId="29452" xr:uid="{00000000-0005-0000-0000-0000EF430000}"/>
    <cellStyle name="Normal 3 33 3 2" xfId="29453" xr:uid="{00000000-0005-0000-0000-0000F0430000}"/>
    <cellStyle name="Normal 3 33 3 3" xfId="29454" xr:uid="{00000000-0005-0000-0000-0000F1430000}"/>
    <cellStyle name="Normal 3 33 4" xfId="29455" xr:uid="{00000000-0005-0000-0000-0000F2430000}"/>
    <cellStyle name="Normal 3 33 5" xfId="29456" xr:uid="{00000000-0005-0000-0000-0000F3430000}"/>
    <cellStyle name="Normal 3 33 6" xfId="29457" xr:uid="{00000000-0005-0000-0000-0000F4430000}"/>
    <cellStyle name="Normal 3 33 7" xfId="29448" xr:uid="{00000000-0005-0000-0000-0000F5430000}"/>
    <cellStyle name="Normal 3 33_Income Statement " xfId="29458" xr:uid="{00000000-0005-0000-0000-0000F6430000}"/>
    <cellStyle name="Normal 3 34" xfId="18920" xr:uid="{00000000-0005-0000-0000-0000F7430000}"/>
    <cellStyle name="Normal 3 34 2" xfId="29460" xr:uid="{00000000-0005-0000-0000-0000F8430000}"/>
    <cellStyle name="Normal 3 34 2 2" xfId="29461" xr:uid="{00000000-0005-0000-0000-0000F9430000}"/>
    <cellStyle name="Normal 3 34 2 3" xfId="29462" xr:uid="{00000000-0005-0000-0000-0000FA430000}"/>
    <cellStyle name="Normal 3 34 3" xfId="29463" xr:uid="{00000000-0005-0000-0000-0000FB430000}"/>
    <cellStyle name="Normal 3 34 3 2" xfId="29464" xr:uid="{00000000-0005-0000-0000-0000FC430000}"/>
    <cellStyle name="Normal 3 34 3 3" xfId="29465" xr:uid="{00000000-0005-0000-0000-0000FD430000}"/>
    <cellStyle name="Normal 3 34 4" xfId="29466" xr:uid="{00000000-0005-0000-0000-0000FE430000}"/>
    <cellStyle name="Normal 3 34 5" xfId="29467" xr:uid="{00000000-0005-0000-0000-0000FF430000}"/>
    <cellStyle name="Normal 3 34 6" xfId="29468" xr:uid="{00000000-0005-0000-0000-000000440000}"/>
    <cellStyle name="Normal 3 34 7" xfId="29459" xr:uid="{00000000-0005-0000-0000-000001440000}"/>
    <cellStyle name="Normal 3 34_Income Statement " xfId="29469" xr:uid="{00000000-0005-0000-0000-000002440000}"/>
    <cellStyle name="Normal 3 35" xfId="18921" xr:uid="{00000000-0005-0000-0000-000003440000}"/>
    <cellStyle name="Normal 3 35 2" xfId="29471" xr:uid="{00000000-0005-0000-0000-000004440000}"/>
    <cellStyle name="Normal 3 35 2 2" xfId="29472" xr:uid="{00000000-0005-0000-0000-000005440000}"/>
    <cellStyle name="Normal 3 35 2 3" xfId="29473" xr:uid="{00000000-0005-0000-0000-000006440000}"/>
    <cellStyle name="Normal 3 35 3" xfId="29474" xr:uid="{00000000-0005-0000-0000-000007440000}"/>
    <cellStyle name="Normal 3 35 3 2" xfId="29475" xr:uid="{00000000-0005-0000-0000-000008440000}"/>
    <cellStyle name="Normal 3 35 3 3" xfId="29476" xr:uid="{00000000-0005-0000-0000-000009440000}"/>
    <cellStyle name="Normal 3 35 4" xfId="29477" xr:uid="{00000000-0005-0000-0000-00000A440000}"/>
    <cellStyle name="Normal 3 35 5" xfId="29478" xr:uid="{00000000-0005-0000-0000-00000B440000}"/>
    <cellStyle name="Normal 3 35 6" xfId="29479" xr:uid="{00000000-0005-0000-0000-00000C440000}"/>
    <cellStyle name="Normal 3 35 7" xfId="29470" xr:uid="{00000000-0005-0000-0000-00000D440000}"/>
    <cellStyle name="Normal 3 35_Income Statement " xfId="29480" xr:uid="{00000000-0005-0000-0000-00000E440000}"/>
    <cellStyle name="Normal 3 36" xfId="18922" xr:uid="{00000000-0005-0000-0000-00000F440000}"/>
    <cellStyle name="Normal 3 36 2" xfId="29482" xr:uid="{00000000-0005-0000-0000-000010440000}"/>
    <cellStyle name="Normal 3 36 2 2" xfId="29483" xr:uid="{00000000-0005-0000-0000-000011440000}"/>
    <cellStyle name="Normal 3 36 2 3" xfId="29484" xr:uid="{00000000-0005-0000-0000-000012440000}"/>
    <cellStyle name="Normal 3 36 3" xfId="29485" xr:uid="{00000000-0005-0000-0000-000013440000}"/>
    <cellStyle name="Normal 3 36 3 2" xfId="29486" xr:uid="{00000000-0005-0000-0000-000014440000}"/>
    <cellStyle name="Normal 3 36 3 3" xfId="29487" xr:uid="{00000000-0005-0000-0000-000015440000}"/>
    <cellStyle name="Normal 3 36 4" xfId="29488" xr:uid="{00000000-0005-0000-0000-000016440000}"/>
    <cellStyle name="Normal 3 36 5" xfId="29489" xr:uid="{00000000-0005-0000-0000-000017440000}"/>
    <cellStyle name="Normal 3 36 6" xfId="29490" xr:uid="{00000000-0005-0000-0000-000018440000}"/>
    <cellStyle name="Normal 3 36 7" xfId="29481" xr:uid="{00000000-0005-0000-0000-000019440000}"/>
    <cellStyle name="Normal 3 36_Income Statement " xfId="29491" xr:uid="{00000000-0005-0000-0000-00001A440000}"/>
    <cellStyle name="Normal 3 37" xfId="18923" xr:uid="{00000000-0005-0000-0000-00001B440000}"/>
    <cellStyle name="Normal 3 37 2" xfId="29493" xr:uid="{00000000-0005-0000-0000-00001C440000}"/>
    <cellStyle name="Normal 3 37 2 2" xfId="29494" xr:uid="{00000000-0005-0000-0000-00001D440000}"/>
    <cellStyle name="Normal 3 37 2 3" xfId="29495" xr:uid="{00000000-0005-0000-0000-00001E440000}"/>
    <cellStyle name="Normal 3 37 3" xfId="29496" xr:uid="{00000000-0005-0000-0000-00001F440000}"/>
    <cellStyle name="Normal 3 37 3 2" xfId="29497" xr:uid="{00000000-0005-0000-0000-000020440000}"/>
    <cellStyle name="Normal 3 37 3 3" xfId="29498" xr:uid="{00000000-0005-0000-0000-000021440000}"/>
    <cellStyle name="Normal 3 37 4" xfId="29499" xr:uid="{00000000-0005-0000-0000-000022440000}"/>
    <cellStyle name="Normal 3 37 5" xfId="29500" xr:uid="{00000000-0005-0000-0000-000023440000}"/>
    <cellStyle name="Normal 3 37 6" xfId="29501" xr:uid="{00000000-0005-0000-0000-000024440000}"/>
    <cellStyle name="Normal 3 37 7" xfId="29492" xr:uid="{00000000-0005-0000-0000-000025440000}"/>
    <cellStyle name="Normal 3 37_Income Statement " xfId="29502" xr:uid="{00000000-0005-0000-0000-000026440000}"/>
    <cellStyle name="Normal 3 38" xfId="18924" xr:uid="{00000000-0005-0000-0000-000027440000}"/>
    <cellStyle name="Normal 3 38 2" xfId="29504" xr:uid="{00000000-0005-0000-0000-000028440000}"/>
    <cellStyle name="Normal 3 38 2 2" xfId="29505" xr:uid="{00000000-0005-0000-0000-000029440000}"/>
    <cellStyle name="Normal 3 38 2 3" xfId="29506" xr:uid="{00000000-0005-0000-0000-00002A440000}"/>
    <cellStyle name="Normal 3 38 3" xfId="29507" xr:uid="{00000000-0005-0000-0000-00002B440000}"/>
    <cellStyle name="Normal 3 38 3 2" xfId="29508" xr:uid="{00000000-0005-0000-0000-00002C440000}"/>
    <cellStyle name="Normal 3 38 3 3" xfId="29509" xr:uid="{00000000-0005-0000-0000-00002D440000}"/>
    <cellStyle name="Normal 3 38 4" xfId="29510" xr:uid="{00000000-0005-0000-0000-00002E440000}"/>
    <cellStyle name="Normal 3 38 5" xfId="29511" xr:uid="{00000000-0005-0000-0000-00002F440000}"/>
    <cellStyle name="Normal 3 38 6" xfId="29512" xr:uid="{00000000-0005-0000-0000-000030440000}"/>
    <cellStyle name="Normal 3 38 7" xfId="29503" xr:uid="{00000000-0005-0000-0000-000031440000}"/>
    <cellStyle name="Normal 3 38_Income Statement " xfId="29513" xr:uid="{00000000-0005-0000-0000-000032440000}"/>
    <cellStyle name="Normal 3 39" xfId="18925" xr:uid="{00000000-0005-0000-0000-000033440000}"/>
    <cellStyle name="Normal 3 39 2" xfId="29515" xr:uid="{00000000-0005-0000-0000-000034440000}"/>
    <cellStyle name="Normal 3 39 2 2" xfId="29516" xr:uid="{00000000-0005-0000-0000-000035440000}"/>
    <cellStyle name="Normal 3 39 2 3" xfId="29517" xr:uid="{00000000-0005-0000-0000-000036440000}"/>
    <cellStyle name="Normal 3 39 3" xfId="29518" xr:uid="{00000000-0005-0000-0000-000037440000}"/>
    <cellStyle name="Normal 3 39 3 2" xfId="29519" xr:uid="{00000000-0005-0000-0000-000038440000}"/>
    <cellStyle name="Normal 3 39 3 3" xfId="29520" xr:uid="{00000000-0005-0000-0000-000039440000}"/>
    <cellStyle name="Normal 3 39 4" xfId="29521" xr:uid="{00000000-0005-0000-0000-00003A440000}"/>
    <cellStyle name="Normal 3 39 5" xfId="29522" xr:uid="{00000000-0005-0000-0000-00003B440000}"/>
    <cellStyle name="Normal 3 39 6" xfId="29523" xr:uid="{00000000-0005-0000-0000-00003C440000}"/>
    <cellStyle name="Normal 3 39 7" xfId="29514" xr:uid="{00000000-0005-0000-0000-00003D440000}"/>
    <cellStyle name="Normal 3 39_Income Statement " xfId="29524" xr:uid="{00000000-0005-0000-0000-00003E440000}"/>
    <cellStyle name="Normal 3 4" xfId="5288" xr:uid="{00000000-0005-0000-0000-00003F440000}"/>
    <cellStyle name="Normal 3 4 2" xfId="5289" xr:uid="{00000000-0005-0000-0000-000040440000}"/>
    <cellStyle name="Normal 3 4 2 2" xfId="29527" xr:uid="{00000000-0005-0000-0000-000041440000}"/>
    <cellStyle name="Normal 3 4 2 3" xfId="29528" xr:uid="{00000000-0005-0000-0000-000042440000}"/>
    <cellStyle name="Normal 3 4 2 4" xfId="29526" xr:uid="{00000000-0005-0000-0000-000043440000}"/>
    <cellStyle name="Normal 3 4 2 5" xfId="39818" xr:uid="{00000000-0005-0000-0000-000044440000}"/>
    <cellStyle name="Normal 3 4 2 6" xfId="40524" xr:uid="{00000000-0005-0000-0000-000045440000}"/>
    <cellStyle name="Normal 3 4 3" xfId="5290" xr:uid="{00000000-0005-0000-0000-000046440000}"/>
    <cellStyle name="Normal 3 4 3 2" xfId="29529" xr:uid="{00000000-0005-0000-0000-000047440000}"/>
    <cellStyle name="Normal 3 4 3 3" xfId="39819" xr:uid="{00000000-0005-0000-0000-000048440000}"/>
    <cellStyle name="Normal 3 4 4" xfId="29530" xr:uid="{00000000-0005-0000-0000-000049440000}"/>
    <cellStyle name="Normal 3 4 4 2" xfId="39820" xr:uid="{00000000-0005-0000-0000-00004A440000}"/>
    <cellStyle name="Normal 3 4 5" xfId="29531" xr:uid="{00000000-0005-0000-0000-00004B440000}"/>
    <cellStyle name="Normal 3 4 6" xfId="29525" xr:uid="{00000000-0005-0000-0000-00004C440000}"/>
    <cellStyle name="Normal 3 4 7" xfId="39817" xr:uid="{00000000-0005-0000-0000-00004D440000}"/>
    <cellStyle name="Normal 3 4 8" xfId="40523" xr:uid="{00000000-0005-0000-0000-00004E440000}"/>
    <cellStyle name="Normal 3 4_Income Statement " xfId="29532" xr:uid="{00000000-0005-0000-0000-00004F440000}"/>
    <cellStyle name="Normal 3 40" xfId="18926" xr:uid="{00000000-0005-0000-0000-000050440000}"/>
    <cellStyle name="Normal 3 40 2" xfId="29534" xr:uid="{00000000-0005-0000-0000-000051440000}"/>
    <cellStyle name="Normal 3 40 2 2" xfId="29535" xr:uid="{00000000-0005-0000-0000-000052440000}"/>
    <cellStyle name="Normal 3 40 2 3" xfId="29536" xr:uid="{00000000-0005-0000-0000-000053440000}"/>
    <cellStyle name="Normal 3 40 3" xfId="29537" xr:uid="{00000000-0005-0000-0000-000054440000}"/>
    <cellStyle name="Normal 3 40 3 2" xfId="29538" xr:uid="{00000000-0005-0000-0000-000055440000}"/>
    <cellStyle name="Normal 3 40 3 3" xfId="29539" xr:uid="{00000000-0005-0000-0000-000056440000}"/>
    <cellStyle name="Normal 3 40 4" xfId="29540" xr:uid="{00000000-0005-0000-0000-000057440000}"/>
    <cellStyle name="Normal 3 40 5" xfId="29541" xr:uid="{00000000-0005-0000-0000-000058440000}"/>
    <cellStyle name="Normal 3 40 6" xfId="29542" xr:uid="{00000000-0005-0000-0000-000059440000}"/>
    <cellStyle name="Normal 3 40 7" xfId="29533" xr:uid="{00000000-0005-0000-0000-00005A440000}"/>
    <cellStyle name="Normal 3 40_Income Statement " xfId="29543" xr:uid="{00000000-0005-0000-0000-00005B440000}"/>
    <cellStyle name="Normal 3 41" xfId="18927" xr:uid="{00000000-0005-0000-0000-00005C440000}"/>
    <cellStyle name="Normal 3 41 2" xfId="29545" xr:uid="{00000000-0005-0000-0000-00005D440000}"/>
    <cellStyle name="Normal 3 41 2 2" xfId="29546" xr:uid="{00000000-0005-0000-0000-00005E440000}"/>
    <cellStyle name="Normal 3 41 2 3" xfId="29547" xr:uid="{00000000-0005-0000-0000-00005F440000}"/>
    <cellStyle name="Normal 3 41 3" xfId="29548" xr:uid="{00000000-0005-0000-0000-000060440000}"/>
    <cellStyle name="Normal 3 41 3 2" xfId="29549" xr:uid="{00000000-0005-0000-0000-000061440000}"/>
    <cellStyle name="Normal 3 41 3 3" xfId="29550" xr:uid="{00000000-0005-0000-0000-000062440000}"/>
    <cellStyle name="Normal 3 41 4" xfId="29551" xr:uid="{00000000-0005-0000-0000-000063440000}"/>
    <cellStyle name="Normal 3 41 5" xfId="29552" xr:uid="{00000000-0005-0000-0000-000064440000}"/>
    <cellStyle name="Normal 3 41 6" xfId="29553" xr:uid="{00000000-0005-0000-0000-000065440000}"/>
    <cellStyle name="Normal 3 41 7" xfId="29544" xr:uid="{00000000-0005-0000-0000-000066440000}"/>
    <cellStyle name="Normal 3 41_Income Statement " xfId="29554" xr:uid="{00000000-0005-0000-0000-000067440000}"/>
    <cellStyle name="Normal 3 42" xfId="18928" xr:uid="{00000000-0005-0000-0000-000068440000}"/>
    <cellStyle name="Normal 3 42 2" xfId="29556" xr:uid="{00000000-0005-0000-0000-000069440000}"/>
    <cellStyle name="Normal 3 42 2 2" xfId="29557" xr:uid="{00000000-0005-0000-0000-00006A440000}"/>
    <cellStyle name="Normal 3 42 2 3" xfId="29558" xr:uid="{00000000-0005-0000-0000-00006B440000}"/>
    <cellStyle name="Normal 3 42 3" xfId="29559" xr:uid="{00000000-0005-0000-0000-00006C440000}"/>
    <cellStyle name="Normal 3 42 3 2" xfId="29560" xr:uid="{00000000-0005-0000-0000-00006D440000}"/>
    <cellStyle name="Normal 3 42 3 3" xfId="29561" xr:uid="{00000000-0005-0000-0000-00006E440000}"/>
    <cellStyle name="Normal 3 42 4" xfId="29562" xr:uid="{00000000-0005-0000-0000-00006F440000}"/>
    <cellStyle name="Normal 3 42 5" xfId="29563" xr:uid="{00000000-0005-0000-0000-000070440000}"/>
    <cellStyle name="Normal 3 42 6" xfId="29564" xr:uid="{00000000-0005-0000-0000-000071440000}"/>
    <cellStyle name="Normal 3 42 7" xfId="29555" xr:uid="{00000000-0005-0000-0000-000072440000}"/>
    <cellStyle name="Normal 3 42_Income Statement " xfId="29565" xr:uid="{00000000-0005-0000-0000-000073440000}"/>
    <cellStyle name="Normal 3 43" xfId="18929" xr:uid="{00000000-0005-0000-0000-000074440000}"/>
    <cellStyle name="Normal 3 43 2" xfId="29567" xr:uid="{00000000-0005-0000-0000-000075440000}"/>
    <cellStyle name="Normal 3 43 2 2" xfId="29568" xr:uid="{00000000-0005-0000-0000-000076440000}"/>
    <cellStyle name="Normal 3 43 2 3" xfId="29569" xr:uid="{00000000-0005-0000-0000-000077440000}"/>
    <cellStyle name="Normal 3 43 3" xfId="29570" xr:uid="{00000000-0005-0000-0000-000078440000}"/>
    <cellStyle name="Normal 3 43 3 2" xfId="29571" xr:uid="{00000000-0005-0000-0000-000079440000}"/>
    <cellStyle name="Normal 3 43 3 3" xfId="29572" xr:uid="{00000000-0005-0000-0000-00007A440000}"/>
    <cellStyle name="Normal 3 43 4" xfId="29573" xr:uid="{00000000-0005-0000-0000-00007B440000}"/>
    <cellStyle name="Normal 3 43 5" xfId="29574" xr:uid="{00000000-0005-0000-0000-00007C440000}"/>
    <cellStyle name="Normal 3 43 6" xfId="29575" xr:uid="{00000000-0005-0000-0000-00007D440000}"/>
    <cellStyle name="Normal 3 43 7" xfId="29566" xr:uid="{00000000-0005-0000-0000-00007E440000}"/>
    <cellStyle name="Normal 3 43_Income Statement " xfId="29576" xr:uid="{00000000-0005-0000-0000-00007F440000}"/>
    <cellStyle name="Normal 3 44" xfId="18930" xr:uid="{00000000-0005-0000-0000-000080440000}"/>
    <cellStyle name="Normal 3 44 2" xfId="29578" xr:uid="{00000000-0005-0000-0000-000081440000}"/>
    <cellStyle name="Normal 3 44 2 2" xfId="29579" xr:uid="{00000000-0005-0000-0000-000082440000}"/>
    <cellStyle name="Normal 3 44 2 3" xfId="29580" xr:uid="{00000000-0005-0000-0000-000083440000}"/>
    <cellStyle name="Normal 3 44 3" xfId="29581" xr:uid="{00000000-0005-0000-0000-000084440000}"/>
    <cellStyle name="Normal 3 44 3 2" xfId="29582" xr:uid="{00000000-0005-0000-0000-000085440000}"/>
    <cellStyle name="Normal 3 44 3 3" xfId="29583" xr:uid="{00000000-0005-0000-0000-000086440000}"/>
    <cellStyle name="Normal 3 44 4" xfId="29584" xr:uid="{00000000-0005-0000-0000-000087440000}"/>
    <cellStyle name="Normal 3 44 5" xfId="29585" xr:uid="{00000000-0005-0000-0000-000088440000}"/>
    <cellStyle name="Normal 3 44 6" xfId="29586" xr:uid="{00000000-0005-0000-0000-000089440000}"/>
    <cellStyle name="Normal 3 44 7" xfId="29577" xr:uid="{00000000-0005-0000-0000-00008A440000}"/>
    <cellStyle name="Normal 3 44_Income Statement " xfId="29587" xr:uid="{00000000-0005-0000-0000-00008B440000}"/>
    <cellStyle name="Normal 3 45" xfId="18931" xr:uid="{00000000-0005-0000-0000-00008C440000}"/>
    <cellStyle name="Normal 3 45 2" xfId="29589" xr:uid="{00000000-0005-0000-0000-00008D440000}"/>
    <cellStyle name="Normal 3 45 2 2" xfId="29590" xr:uid="{00000000-0005-0000-0000-00008E440000}"/>
    <cellStyle name="Normal 3 45 2 3" xfId="29591" xr:uid="{00000000-0005-0000-0000-00008F440000}"/>
    <cellStyle name="Normal 3 45 3" xfId="29592" xr:uid="{00000000-0005-0000-0000-000090440000}"/>
    <cellStyle name="Normal 3 45 3 2" xfId="29593" xr:uid="{00000000-0005-0000-0000-000091440000}"/>
    <cellStyle name="Normal 3 45 3 3" xfId="29594" xr:uid="{00000000-0005-0000-0000-000092440000}"/>
    <cellStyle name="Normal 3 45 4" xfId="29595" xr:uid="{00000000-0005-0000-0000-000093440000}"/>
    <cellStyle name="Normal 3 45 5" xfId="29596" xr:uid="{00000000-0005-0000-0000-000094440000}"/>
    <cellStyle name="Normal 3 45 6" xfId="29597" xr:uid="{00000000-0005-0000-0000-000095440000}"/>
    <cellStyle name="Normal 3 45 7" xfId="29588" xr:uid="{00000000-0005-0000-0000-000096440000}"/>
    <cellStyle name="Normal 3 45_Income Statement " xfId="29598" xr:uid="{00000000-0005-0000-0000-000097440000}"/>
    <cellStyle name="Normal 3 46" xfId="18932" xr:uid="{00000000-0005-0000-0000-000098440000}"/>
    <cellStyle name="Normal 3 46 2" xfId="29600" xr:uid="{00000000-0005-0000-0000-000099440000}"/>
    <cellStyle name="Normal 3 46 2 2" xfId="29601" xr:uid="{00000000-0005-0000-0000-00009A440000}"/>
    <cellStyle name="Normal 3 46 2 3" xfId="29602" xr:uid="{00000000-0005-0000-0000-00009B440000}"/>
    <cellStyle name="Normal 3 46 3" xfId="29603" xr:uid="{00000000-0005-0000-0000-00009C440000}"/>
    <cellStyle name="Normal 3 46 3 2" xfId="29604" xr:uid="{00000000-0005-0000-0000-00009D440000}"/>
    <cellStyle name="Normal 3 46 3 3" xfId="29605" xr:uid="{00000000-0005-0000-0000-00009E440000}"/>
    <cellStyle name="Normal 3 46 4" xfId="29606" xr:uid="{00000000-0005-0000-0000-00009F440000}"/>
    <cellStyle name="Normal 3 46 5" xfId="29607" xr:uid="{00000000-0005-0000-0000-0000A0440000}"/>
    <cellStyle name="Normal 3 46 6" xfId="29608" xr:uid="{00000000-0005-0000-0000-0000A1440000}"/>
    <cellStyle name="Normal 3 46 7" xfId="29599" xr:uid="{00000000-0005-0000-0000-0000A2440000}"/>
    <cellStyle name="Normal 3 46_Income Statement " xfId="29609" xr:uid="{00000000-0005-0000-0000-0000A3440000}"/>
    <cellStyle name="Normal 3 47" xfId="18933" xr:uid="{00000000-0005-0000-0000-0000A4440000}"/>
    <cellStyle name="Normal 3 47 2" xfId="29611" xr:uid="{00000000-0005-0000-0000-0000A5440000}"/>
    <cellStyle name="Normal 3 47 2 2" xfId="29612" xr:uid="{00000000-0005-0000-0000-0000A6440000}"/>
    <cellStyle name="Normal 3 47 2 3" xfId="29613" xr:uid="{00000000-0005-0000-0000-0000A7440000}"/>
    <cellStyle name="Normal 3 47 3" xfId="29614" xr:uid="{00000000-0005-0000-0000-0000A8440000}"/>
    <cellStyle name="Normal 3 47 3 2" xfId="29615" xr:uid="{00000000-0005-0000-0000-0000A9440000}"/>
    <cellStyle name="Normal 3 47 3 3" xfId="29616" xr:uid="{00000000-0005-0000-0000-0000AA440000}"/>
    <cellStyle name="Normal 3 47 4" xfId="29617" xr:uid="{00000000-0005-0000-0000-0000AB440000}"/>
    <cellStyle name="Normal 3 47 5" xfId="29618" xr:uid="{00000000-0005-0000-0000-0000AC440000}"/>
    <cellStyle name="Normal 3 47 6" xfId="29619" xr:uid="{00000000-0005-0000-0000-0000AD440000}"/>
    <cellStyle name="Normal 3 47 7" xfId="29610" xr:uid="{00000000-0005-0000-0000-0000AE440000}"/>
    <cellStyle name="Normal 3 47_Income Statement " xfId="29620" xr:uid="{00000000-0005-0000-0000-0000AF440000}"/>
    <cellStyle name="Normal 3 48" xfId="18934" xr:uid="{00000000-0005-0000-0000-0000B0440000}"/>
    <cellStyle name="Normal 3 48 2" xfId="29622" xr:uid="{00000000-0005-0000-0000-0000B1440000}"/>
    <cellStyle name="Normal 3 48 2 2" xfId="29623" xr:uid="{00000000-0005-0000-0000-0000B2440000}"/>
    <cellStyle name="Normal 3 48 2 3" xfId="29624" xr:uid="{00000000-0005-0000-0000-0000B3440000}"/>
    <cellStyle name="Normal 3 48 3" xfId="29625" xr:uid="{00000000-0005-0000-0000-0000B4440000}"/>
    <cellStyle name="Normal 3 48 3 2" xfId="29626" xr:uid="{00000000-0005-0000-0000-0000B5440000}"/>
    <cellStyle name="Normal 3 48 3 3" xfId="29627" xr:uid="{00000000-0005-0000-0000-0000B6440000}"/>
    <cellStyle name="Normal 3 48 4" xfId="29628" xr:uid="{00000000-0005-0000-0000-0000B7440000}"/>
    <cellStyle name="Normal 3 48 5" xfId="29629" xr:uid="{00000000-0005-0000-0000-0000B8440000}"/>
    <cellStyle name="Normal 3 48 6" xfId="29630" xr:uid="{00000000-0005-0000-0000-0000B9440000}"/>
    <cellStyle name="Normal 3 48 7" xfId="29621" xr:uid="{00000000-0005-0000-0000-0000BA440000}"/>
    <cellStyle name="Normal 3 48_Income Statement " xfId="29631" xr:uid="{00000000-0005-0000-0000-0000BB440000}"/>
    <cellStyle name="Normal 3 49" xfId="18935" xr:uid="{00000000-0005-0000-0000-0000BC440000}"/>
    <cellStyle name="Normal 3 49 2" xfId="29633" xr:uid="{00000000-0005-0000-0000-0000BD440000}"/>
    <cellStyle name="Normal 3 49 2 2" xfId="29634" xr:uid="{00000000-0005-0000-0000-0000BE440000}"/>
    <cellStyle name="Normal 3 49 2 3" xfId="29635" xr:uid="{00000000-0005-0000-0000-0000BF440000}"/>
    <cellStyle name="Normal 3 49 3" xfId="29636" xr:uid="{00000000-0005-0000-0000-0000C0440000}"/>
    <cellStyle name="Normal 3 49 3 2" xfId="29637" xr:uid="{00000000-0005-0000-0000-0000C1440000}"/>
    <cellStyle name="Normal 3 49 3 3" xfId="29638" xr:uid="{00000000-0005-0000-0000-0000C2440000}"/>
    <cellStyle name="Normal 3 49 4" xfId="29639" xr:uid="{00000000-0005-0000-0000-0000C3440000}"/>
    <cellStyle name="Normal 3 49 5" xfId="29640" xr:uid="{00000000-0005-0000-0000-0000C4440000}"/>
    <cellStyle name="Normal 3 49 6" xfId="29641" xr:uid="{00000000-0005-0000-0000-0000C5440000}"/>
    <cellStyle name="Normal 3 49 7" xfId="29632" xr:uid="{00000000-0005-0000-0000-0000C6440000}"/>
    <cellStyle name="Normal 3 49_Income Statement " xfId="29642" xr:uid="{00000000-0005-0000-0000-0000C7440000}"/>
    <cellStyle name="Normal 3 5" xfId="5291" xr:uid="{00000000-0005-0000-0000-0000C8440000}"/>
    <cellStyle name="Normal 3 5 10" xfId="18936" xr:uid="{00000000-0005-0000-0000-0000C9440000}"/>
    <cellStyle name="Normal 3 5 11" xfId="29643" xr:uid="{00000000-0005-0000-0000-0000CA440000}"/>
    <cellStyle name="Normal 3 5 12" xfId="39821" xr:uid="{00000000-0005-0000-0000-0000CB440000}"/>
    <cellStyle name="Normal 3 5 2" xfId="5292" xr:uid="{00000000-0005-0000-0000-0000CC440000}"/>
    <cellStyle name="Normal 3 5 2 2" xfId="5293" xr:uid="{00000000-0005-0000-0000-0000CD440000}"/>
    <cellStyle name="Normal 3 5 2 2 2" xfId="5294" xr:uid="{00000000-0005-0000-0000-0000CE440000}"/>
    <cellStyle name="Normal 3 5 2 2 2 2" xfId="5295" xr:uid="{00000000-0005-0000-0000-0000CF440000}"/>
    <cellStyle name="Normal 3 5 2 2 2 3" xfId="5296" xr:uid="{00000000-0005-0000-0000-0000D0440000}"/>
    <cellStyle name="Normal 3 5 2 2 3" xfId="5297" xr:uid="{00000000-0005-0000-0000-0000D1440000}"/>
    <cellStyle name="Normal 3 5 2 2 4" xfId="5298" xr:uid="{00000000-0005-0000-0000-0000D2440000}"/>
    <cellStyle name="Normal 3 5 2 3" xfId="5299" xr:uid="{00000000-0005-0000-0000-0000D3440000}"/>
    <cellStyle name="Normal 3 5 2 3 2" xfId="5300" xr:uid="{00000000-0005-0000-0000-0000D4440000}"/>
    <cellStyle name="Normal 3 5 2 3 3" xfId="5301" xr:uid="{00000000-0005-0000-0000-0000D5440000}"/>
    <cellStyle name="Normal 3 5 2 4" xfId="5302" xr:uid="{00000000-0005-0000-0000-0000D6440000}"/>
    <cellStyle name="Normal 3 5 2 4 2" xfId="5303" xr:uid="{00000000-0005-0000-0000-0000D7440000}"/>
    <cellStyle name="Normal 3 5 2 5" xfId="5304" xr:uid="{00000000-0005-0000-0000-0000D8440000}"/>
    <cellStyle name="Normal 3 5 2 6" xfId="5305" xr:uid="{00000000-0005-0000-0000-0000D9440000}"/>
    <cellStyle name="Normal 3 5 2 7" xfId="39822" xr:uid="{00000000-0005-0000-0000-0000DA440000}"/>
    <cellStyle name="Normal 3 5 3" xfId="5306" xr:uid="{00000000-0005-0000-0000-0000DB440000}"/>
    <cellStyle name="Normal 3 5 3 2" xfId="5307" xr:uid="{00000000-0005-0000-0000-0000DC440000}"/>
    <cellStyle name="Normal 3 5 3 2 2" xfId="5308" xr:uid="{00000000-0005-0000-0000-0000DD440000}"/>
    <cellStyle name="Normal 3 5 3 2 2 2" xfId="5309" xr:uid="{00000000-0005-0000-0000-0000DE440000}"/>
    <cellStyle name="Normal 3 5 3 2 2 3" xfId="5310" xr:uid="{00000000-0005-0000-0000-0000DF440000}"/>
    <cellStyle name="Normal 3 5 3 2 3" xfId="5311" xr:uid="{00000000-0005-0000-0000-0000E0440000}"/>
    <cellStyle name="Normal 3 5 3 2 4" xfId="5312" xr:uid="{00000000-0005-0000-0000-0000E1440000}"/>
    <cellStyle name="Normal 3 5 3 3" xfId="5313" xr:uid="{00000000-0005-0000-0000-0000E2440000}"/>
    <cellStyle name="Normal 3 5 3 3 2" xfId="5314" xr:uid="{00000000-0005-0000-0000-0000E3440000}"/>
    <cellStyle name="Normal 3 5 3 3 3" xfId="5315" xr:uid="{00000000-0005-0000-0000-0000E4440000}"/>
    <cellStyle name="Normal 3 5 3 4" xfId="5316" xr:uid="{00000000-0005-0000-0000-0000E5440000}"/>
    <cellStyle name="Normal 3 5 3 4 2" xfId="5317" xr:uid="{00000000-0005-0000-0000-0000E6440000}"/>
    <cellStyle name="Normal 3 5 3 5" xfId="5318" xr:uid="{00000000-0005-0000-0000-0000E7440000}"/>
    <cellStyle name="Normal 3 5 3 6" xfId="5319" xr:uid="{00000000-0005-0000-0000-0000E8440000}"/>
    <cellStyle name="Normal 3 5 3 7" xfId="39823" xr:uid="{00000000-0005-0000-0000-0000E9440000}"/>
    <cellStyle name="Normal 3 5 4" xfId="5320" xr:uid="{00000000-0005-0000-0000-0000EA440000}"/>
    <cellStyle name="Normal 3 5 4 2" xfId="5321" xr:uid="{00000000-0005-0000-0000-0000EB440000}"/>
    <cellStyle name="Normal 3 5 4 2 2" xfId="5322" xr:uid="{00000000-0005-0000-0000-0000EC440000}"/>
    <cellStyle name="Normal 3 5 4 2 3" xfId="5323" xr:uid="{00000000-0005-0000-0000-0000ED440000}"/>
    <cellStyle name="Normal 3 5 4 3" xfId="5324" xr:uid="{00000000-0005-0000-0000-0000EE440000}"/>
    <cellStyle name="Normal 3 5 4 4" xfId="5325" xr:uid="{00000000-0005-0000-0000-0000EF440000}"/>
    <cellStyle name="Normal 3 5 4 5" xfId="39824" xr:uid="{00000000-0005-0000-0000-0000F0440000}"/>
    <cellStyle name="Normal 3 5 5" xfId="5326" xr:uid="{00000000-0005-0000-0000-0000F1440000}"/>
    <cellStyle name="Normal 3 5 5 2" xfId="5327" xr:uid="{00000000-0005-0000-0000-0000F2440000}"/>
    <cellStyle name="Normal 3 5 5 3" xfId="5328" xr:uid="{00000000-0005-0000-0000-0000F3440000}"/>
    <cellStyle name="Normal 3 5 6" xfId="5329" xr:uid="{00000000-0005-0000-0000-0000F4440000}"/>
    <cellStyle name="Normal 3 5 6 2" xfId="5330" xr:uid="{00000000-0005-0000-0000-0000F5440000}"/>
    <cellStyle name="Normal 3 5 7" xfId="5331" xr:uid="{00000000-0005-0000-0000-0000F6440000}"/>
    <cellStyle name="Normal 3 5 8" xfId="5332" xr:uid="{00000000-0005-0000-0000-0000F7440000}"/>
    <cellStyle name="Normal 3 5 9" xfId="5333" xr:uid="{00000000-0005-0000-0000-0000F8440000}"/>
    <cellStyle name="Normal 3 50" xfId="18937" xr:uid="{00000000-0005-0000-0000-0000F9440000}"/>
    <cellStyle name="Normal 3 50 2" xfId="29645" xr:uid="{00000000-0005-0000-0000-0000FA440000}"/>
    <cellStyle name="Normal 3 50 2 2" xfId="29646" xr:uid="{00000000-0005-0000-0000-0000FB440000}"/>
    <cellStyle name="Normal 3 50 2 3" xfId="29647" xr:uid="{00000000-0005-0000-0000-0000FC440000}"/>
    <cellStyle name="Normal 3 50 3" xfId="29648" xr:uid="{00000000-0005-0000-0000-0000FD440000}"/>
    <cellStyle name="Normal 3 50 3 2" xfId="29649" xr:uid="{00000000-0005-0000-0000-0000FE440000}"/>
    <cellStyle name="Normal 3 50 3 3" xfId="29650" xr:uid="{00000000-0005-0000-0000-0000FF440000}"/>
    <cellStyle name="Normal 3 50 4" xfId="29651" xr:uid="{00000000-0005-0000-0000-000000450000}"/>
    <cellStyle name="Normal 3 50 5" xfId="29652" xr:uid="{00000000-0005-0000-0000-000001450000}"/>
    <cellStyle name="Normal 3 50 6" xfId="29653" xr:uid="{00000000-0005-0000-0000-000002450000}"/>
    <cellStyle name="Normal 3 50 7" xfId="29644" xr:uid="{00000000-0005-0000-0000-000003450000}"/>
    <cellStyle name="Normal 3 50_Income Statement " xfId="29654" xr:uid="{00000000-0005-0000-0000-000004450000}"/>
    <cellStyle name="Normal 3 51" xfId="18938" xr:uid="{00000000-0005-0000-0000-000005450000}"/>
    <cellStyle name="Normal 3 51 2" xfId="29656" xr:uid="{00000000-0005-0000-0000-000006450000}"/>
    <cellStyle name="Normal 3 51 2 2" xfId="29657" xr:uid="{00000000-0005-0000-0000-000007450000}"/>
    <cellStyle name="Normal 3 51 2 3" xfId="29658" xr:uid="{00000000-0005-0000-0000-000008450000}"/>
    <cellStyle name="Normal 3 51 3" xfId="29659" xr:uid="{00000000-0005-0000-0000-000009450000}"/>
    <cellStyle name="Normal 3 51 3 2" xfId="29660" xr:uid="{00000000-0005-0000-0000-00000A450000}"/>
    <cellStyle name="Normal 3 51 3 3" xfId="29661" xr:uid="{00000000-0005-0000-0000-00000B450000}"/>
    <cellStyle name="Normal 3 51 4" xfId="29662" xr:uid="{00000000-0005-0000-0000-00000C450000}"/>
    <cellStyle name="Normal 3 51 5" xfId="29663" xr:uid="{00000000-0005-0000-0000-00000D450000}"/>
    <cellStyle name="Normal 3 51 6" xfId="29664" xr:uid="{00000000-0005-0000-0000-00000E450000}"/>
    <cellStyle name="Normal 3 51 7" xfId="29655" xr:uid="{00000000-0005-0000-0000-00000F450000}"/>
    <cellStyle name="Normal 3 51_Income Statement " xfId="29665" xr:uid="{00000000-0005-0000-0000-000010450000}"/>
    <cellStyle name="Normal 3 52" xfId="18939" xr:uid="{00000000-0005-0000-0000-000011450000}"/>
    <cellStyle name="Normal 3 52 2" xfId="29667" xr:uid="{00000000-0005-0000-0000-000012450000}"/>
    <cellStyle name="Normal 3 52 2 2" xfId="29668" xr:uid="{00000000-0005-0000-0000-000013450000}"/>
    <cellStyle name="Normal 3 52 2 3" xfId="29669" xr:uid="{00000000-0005-0000-0000-000014450000}"/>
    <cellStyle name="Normal 3 52 3" xfId="29670" xr:uid="{00000000-0005-0000-0000-000015450000}"/>
    <cellStyle name="Normal 3 52 3 2" xfId="29671" xr:uid="{00000000-0005-0000-0000-000016450000}"/>
    <cellStyle name="Normal 3 52 3 3" xfId="29672" xr:uid="{00000000-0005-0000-0000-000017450000}"/>
    <cellStyle name="Normal 3 52 4" xfId="29673" xr:uid="{00000000-0005-0000-0000-000018450000}"/>
    <cellStyle name="Normal 3 52 5" xfId="29674" xr:uid="{00000000-0005-0000-0000-000019450000}"/>
    <cellStyle name="Normal 3 52 6" xfId="29675" xr:uid="{00000000-0005-0000-0000-00001A450000}"/>
    <cellStyle name="Normal 3 52 7" xfId="29666" xr:uid="{00000000-0005-0000-0000-00001B450000}"/>
    <cellStyle name="Normal 3 52_Income Statement " xfId="29676" xr:uid="{00000000-0005-0000-0000-00001C450000}"/>
    <cellStyle name="Normal 3 53" xfId="18940" xr:uid="{00000000-0005-0000-0000-00001D450000}"/>
    <cellStyle name="Normal 3 53 2" xfId="29678" xr:uid="{00000000-0005-0000-0000-00001E450000}"/>
    <cellStyle name="Normal 3 53 2 2" xfId="29679" xr:uid="{00000000-0005-0000-0000-00001F450000}"/>
    <cellStyle name="Normal 3 53 2 3" xfId="29680" xr:uid="{00000000-0005-0000-0000-000020450000}"/>
    <cellStyle name="Normal 3 53 3" xfId="29681" xr:uid="{00000000-0005-0000-0000-000021450000}"/>
    <cellStyle name="Normal 3 53 3 2" xfId="29682" xr:uid="{00000000-0005-0000-0000-000022450000}"/>
    <cellStyle name="Normal 3 53 3 3" xfId="29683" xr:uid="{00000000-0005-0000-0000-000023450000}"/>
    <cellStyle name="Normal 3 53 4" xfId="29684" xr:uid="{00000000-0005-0000-0000-000024450000}"/>
    <cellStyle name="Normal 3 53 5" xfId="29685" xr:uid="{00000000-0005-0000-0000-000025450000}"/>
    <cellStyle name="Normal 3 53 6" xfId="29686" xr:uid="{00000000-0005-0000-0000-000026450000}"/>
    <cellStyle name="Normal 3 53 7" xfId="29677" xr:uid="{00000000-0005-0000-0000-000027450000}"/>
    <cellStyle name="Normal 3 53_Income Statement " xfId="29687" xr:uid="{00000000-0005-0000-0000-000028450000}"/>
    <cellStyle name="Normal 3 54" xfId="18941" xr:uid="{00000000-0005-0000-0000-000029450000}"/>
    <cellStyle name="Normal 3 54 2" xfId="29689" xr:uid="{00000000-0005-0000-0000-00002A450000}"/>
    <cellStyle name="Normal 3 54 2 2" xfId="29690" xr:uid="{00000000-0005-0000-0000-00002B450000}"/>
    <cellStyle name="Normal 3 54 2 3" xfId="29691" xr:uid="{00000000-0005-0000-0000-00002C450000}"/>
    <cellStyle name="Normal 3 54 3" xfId="29692" xr:uid="{00000000-0005-0000-0000-00002D450000}"/>
    <cellStyle name="Normal 3 54 3 2" xfId="29693" xr:uid="{00000000-0005-0000-0000-00002E450000}"/>
    <cellStyle name="Normal 3 54 3 3" xfId="29694" xr:uid="{00000000-0005-0000-0000-00002F450000}"/>
    <cellStyle name="Normal 3 54 4" xfId="29695" xr:uid="{00000000-0005-0000-0000-000030450000}"/>
    <cellStyle name="Normal 3 54 5" xfId="29696" xr:uid="{00000000-0005-0000-0000-000031450000}"/>
    <cellStyle name="Normal 3 54 6" xfId="29697" xr:uid="{00000000-0005-0000-0000-000032450000}"/>
    <cellStyle name="Normal 3 54 7" xfId="29688" xr:uid="{00000000-0005-0000-0000-000033450000}"/>
    <cellStyle name="Normal 3 54_Income Statement " xfId="29698" xr:uid="{00000000-0005-0000-0000-000034450000}"/>
    <cellStyle name="Normal 3 55" xfId="18942" xr:uid="{00000000-0005-0000-0000-000035450000}"/>
    <cellStyle name="Normal 3 55 2" xfId="29700" xr:uid="{00000000-0005-0000-0000-000036450000}"/>
    <cellStyle name="Normal 3 55 2 2" xfId="29701" xr:uid="{00000000-0005-0000-0000-000037450000}"/>
    <cellStyle name="Normal 3 55 2 3" xfId="29702" xr:uid="{00000000-0005-0000-0000-000038450000}"/>
    <cellStyle name="Normal 3 55 3" xfId="29703" xr:uid="{00000000-0005-0000-0000-000039450000}"/>
    <cellStyle name="Normal 3 55 3 2" xfId="29704" xr:uid="{00000000-0005-0000-0000-00003A450000}"/>
    <cellStyle name="Normal 3 55 3 3" xfId="29705" xr:uid="{00000000-0005-0000-0000-00003B450000}"/>
    <cellStyle name="Normal 3 55 4" xfId="29706" xr:uid="{00000000-0005-0000-0000-00003C450000}"/>
    <cellStyle name="Normal 3 55 5" xfId="29707" xr:uid="{00000000-0005-0000-0000-00003D450000}"/>
    <cellStyle name="Normal 3 55 6" xfId="29708" xr:uid="{00000000-0005-0000-0000-00003E450000}"/>
    <cellStyle name="Normal 3 55 7" xfId="29699" xr:uid="{00000000-0005-0000-0000-00003F450000}"/>
    <cellStyle name="Normal 3 55_Income Statement " xfId="29709" xr:uid="{00000000-0005-0000-0000-000040450000}"/>
    <cellStyle name="Normal 3 56" xfId="18943" xr:uid="{00000000-0005-0000-0000-000041450000}"/>
    <cellStyle name="Normal 3 56 2" xfId="29711" xr:uid="{00000000-0005-0000-0000-000042450000}"/>
    <cellStyle name="Normal 3 56 2 2" xfId="29712" xr:uid="{00000000-0005-0000-0000-000043450000}"/>
    <cellStyle name="Normal 3 56 2 3" xfId="29713" xr:uid="{00000000-0005-0000-0000-000044450000}"/>
    <cellStyle name="Normal 3 56 3" xfId="29714" xr:uid="{00000000-0005-0000-0000-000045450000}"/>
    <cellStyle name="Normal 3 56 3 2" xfId="29715" xr:uid="{00000000-0005-0000-0000-000046450000}"/>
    <cellStyle name="Normal 3 56 3 3" xfId="29716" xr:uid="{00000000-0005-0000-0000-000047450000}"/>
    <cellStyle name="Normal 3 56 4" xfId="29717" xr:uid="{00000000-0005-0000-0000-000048450000}"/>
    <cellStyle name="Normal 3 56 5" xfId="29718" xr:uid="{00000000-0005-0000-0000-000049450000}"/>
    <cellStyle name="Normal 3 56 6" xfId="29719" xr:uid="{00000000-0005-0000-0000-00004A450000}"/>
    <cellStyle name="Normal 3 56 7" xfId="29710" xr:uid="{00000000-0005-0000-0000-00004B450000}"/>
    <cellStyle name="Normal 3 56_Income Statement " xfId="29720" xr:uid="{00000000-0005-0000-0000-00004C450000}"/>
    <cellStyle name="Normal 3 57" xfId="18944" xr:uid="{00000000-0005-0000-0000-00004D450000}"/>
    <cellStyle name="Normal 3 57 2" xfId="29722" xr:uid="{00000000-0005-0000-0000-00004E450000}"/>
    <cellStyle name="Normal 3 57 2 2" xfId="29723" xr:uid="{00000000-0005-0000-0000-00004F450000}"/>
    <cellStyle name="Normal 3 57 2 3" xfId="29724" xr:uid="{00000000-0005-0000-0000-000050450000}"/>
    <cellStyle name="Normal 3 57 3" xfId="29725" xr:uid="{00000000-0005-0000-0000-000051450000}"/>
    <cellStyle name="Normal 3 57 3 2" xfId="29726" xr:uid="{00000000-0005-0000-0000-000052450000}"/>
    <cellStyle name="Normal 3 57 3 3" xfId="29727" xr:uid="{00000000-0005-0000-0000-000053450000}"/>
    <cellStyle name="Normal 3 57 4" xfId="29728" xr:uid="{00000000-0005-0000-0000-000054450000}"/>
    <cellStyle name="Normal 3 57 5" xfId="29729" xr:uid="{00000000-0005-0000-0000-000055450000}"/>
    <cellStyle name="Normal 3 57 6" xfId="29730" xr:uid="{00000000-0005-0000-0000-000056450000}"/>
    <cellStyle name="Normal 3 57 7" xfId="29721" xr:uid="{00000000-0005-0000-0000-000057450000}"/>
    <cellStyle name="Normal 3 57_Income Statement " xfId="29731" xr:uid="{00000000-0005-0000-0000-000058450000}"/>
    <cellStyle name="Normal 3 58" xfId="18945" xr:uid="{00000000-0005-0000-0000-000059450000}"/>
    <cellStyle name="Normal 3 58 2" xfId="29733" xr:uid="{00000000-0005-0000-0000-00005A450000}"/>
    <cellStyle name="Normal 3 58 2 2" xfId="29734" xr:uid="{00000000-0005-0000-0000-00005B450000}"/>
    <cellStyle name="Normal 3 58 2 3" xfId="29735" xr:uid="{00000000-0005-0000-0000-00005C450000}"/>
    <cellStyle name="Normal 3 58 3" xfId="29736" xr:uid="{00000000-0005-0000-0000-00005D450000}"/>
    <cellStyle name="Normal 3 58 3 2" xfId="29737" xr:uid="{00000000-0005-0000-0000-00005E450000}"/>
    <cellStyle name="Normal 3 58 3 3" xfId="29738" xr:uid="{00000000-0005-0000-0000-00005F450000}"/>
    <cellStyle name="Normal 3 58 4" xfId="29739" xr:uid="{00000000-0005-0000-0000-000060450000}"/>
    <cellStyle name="Normal 3 58 5" xfId="29740" xr:uid="{00000000-0005-0000-0000-000061450000}"/>
    <cellStyle name="Normal 3 58 6" xfId="29741" xr:uid="{00000000-0005-0000-0000-000062450000}"/>
    <cellStyle name="Normal 3 58 7" xfId="29732" xr:uid="{00000000-0005-0000-0000-000063450000}"/>
    <cellStyle name="Normal 3 58_Income Statement " xfId="29742" xr:uid="{00000000-0005-0000-0000-000064450000}"/>
    <cellStyle name="Normal 3 59" xfId="18946" xr:uid="{00000000-0005-0000-0000-000065450000}"/>
    <cellStyle name="Normal 3 59 2" xfId="29744" xr:uid="{00000000-0005-0000-0000-000066450000}"/>
    <cellStyle name="Normal 3 59 2 2" xfId="29745" xr:uid="{00000000-0005-0000-0000-000067450000}"/>
    <cellStyle name="Normal 3 59 2 3" xfId="29746" xr:uid="{00000000-0005-0000-0000-000068450000}"/>
    <cellStyle name="Normal 3 59 3" xfId="29747" xr:uid="{00000000-0005-0000-0000-000069450000}"/>
    <cellStyle name="Normal 3 59 3 2" xfId="29748" xr:uid="{00000000-0005-0000-0000-00006A450000}"/>
    <cellStyle name="Normal 3 59 3 3" xfId="29749" xr:uid="{00000000-0005-0000-0000-00006B450000}"/>
    <cellStyle name="Normal 3 59 4" xfId="29750" xr:uid="{00000000-0005-0000-0000-00006C450000}"/>
    <cellStyle name="Normal 3 59 5" xfId="29751" xr:uid="{00000000-0005-0000-0000-00006D450000}"/>
    <cellStyle name="Normal 3 59 6" xfId="29752" xr:uid="{00000000-0005-0000-0000-00006E450000}"/>
    <cellStyle name="Normal 3 59 7" xfId="29743" xr:uid="{00000000-0005-0000-0000-00006F450000}"/>
    <cellStyle name="Normal 3 59_Income Statement " xfId="29753" xr:uid="{00000000-0005-0000-0000-000070450000}"/>
    <cellStyle name="Normal 3 6" xfId="5334" xr:uid="{00000000-0005-0000-0000-000071450000}"/>
    <cellStyle name="Normal 3 6 2" xfId="18947" xr:uid="{00000000-0005-0000-0000-000072450000}"/>
    <cellStyle name="Normal 3 6 2 2" xfId="29756" xr:uid="{00000000-0005-0000-0000-000073450000}"/>
    <cellStyle name="Normal 3 6 2 3" xfId="29757" xr:uid="{00000000-0005-0000-0000-000074450000}"/>
    <cellStyle name="Normal 3 6 2 4" xfId="29755" xr:uid="{00000000-0005-0000-0000-000075450000}"/>
    <cellStyle name="Normal 3 6 2 5" xfId="39826" xr:uid="{00000000-0005-0000-0000-000076450000}"/>
    <cellStyle name="Normal 3 6 3" xfId="29758" xr:uid="{00000000-0005-0000-0000-000077450000}"/>
    <cellStyle name="Normal 3 6 3 2" xfId="29759" xr:uid="{00000000-0005-0000-0000-000078450000}"/>
    <cellStyle name="Normal 3 6 3 3" xfId="29760" xr:uid="{00000000-0005-0000-0000-000079450000}"/>
    <cellStyle name="Normal 3 6 3 4" xfId="39827" xr:uid="{00000000-0005-0000-0000-00007A450000}"/>
    <cellStyle name="Normal 3 6 4" xfId="29761" xr:uid="{00000000-0005-0000-0000-00007B450000}"/>
    <cellStyle name="Normal 3 6 4 2" xfId="39828" xr:uid="{00000000-0005-0000-0000-00007C450000}"/>
    <cellStyle name="Normal 3 6 5" xfId="29762" xr:uid="{00000000-0005-0000-0000-00007D450000}"/>
    <cellStyle name="Normal 3 6 6" xfId="29763" xr:uid="{00000000-0005-0000-0000-00007E450000}"/>
    <cellStyle name="Normal 3 6 7" xfId="29754" xr:uid="{00000000-0005-0000-0000-00007F450000}"/>
    <cellStyle name="Normal 3 6 8" xfId="39825" xr:uid="{00000000-0005-0000-0000-000080450000}"/>
    <cellStyle name="Normal 3 6_Income Statement " xfId="29764" xr:uid="{00000000-0005-0000-0000-000081450000}"/>
    <cellStyle name="Normal 3 60" xfId="18948" xr:uid="{00000000-0005-0000-0000-000082450000}"/>
    <cellStyle name="Normal 3 60 2" xfId="29766" xr:uid="{00000000-0005-0000-0000-000083450000}"/>
    <cellStyle name="Normal 3 60 2 2" xfId="29767" xr:uid="{00000000-0005-0000-0000-000084450000}"/>
    <cellStyle name="Normal 3 60 2 3" xfId="29768" xr:uid="{00000000-0005-0000-0000-000085450000}"/>
    <cellStyle name="Normal 3 60 3" xfId="29769" xr:uid="{00000000-0005-0000-0000-000086450000}"/>
    <cellStyle name="Normal 3 60 3 2" xfId="29770" xr:uid="{00000000-0005-0000-0000-000087450000}"/>
    <cellStyle name="Normal 3 60 3 3" xfId="29771" xr:uid="{00000000-0005-0000-0000-000088450000}"/>
    <cellStyle name="Normal 3 60 4" xfId="29772" xr:uid="{00000000-0005-0000-0000-000089450000}"/>
    <cellStyle name="Normal 3 60 5" xfId="29773" xr:uid="{00000000-0005-0000-0000-00008A450000}"/>
    <cellStyle name="Normal 3 60 6" xfId="29774" xr:uid="{00000000-0005-0000-0000-00008B450000}"/>
    <cellStyle name="Normal 3 60 7" xfId="29765" xr:uid="{00000000-0005-0000-0000-00008C450000}"/>
    <cellStyle name="Normal 3 60_Income Statement " xfId="29775" xr:uid="{00000000-0005-0000-0000-00008D450000}"/>
    <cellStyle name="Normal 3 61" xfId="18949" xr:uid="{00000000-0005-0000-0000-00008E450000}"/>
    <cellStyle name="Normal 3 61 2" xfId="29777" xr:uid="{00000000-0005-0000-0000-00008F450000}"/>
    <cellStyle name="Normal 3 61 2 2" xfId="29778" xr:uid="{00000000-0005-0000-0000-000090450000}"/>
    <cellStyle name="Normal 3 61 2 3" xfId="29779" xr:uid="{00000000-0005-0000-0000-000091450000}"/>
    <cellStyle name="Normal 3 61 3" xfId="29780" xr:uid="{00000000-0005-0000-0000-000092450000}"/>
    <cellStyle name="Normal 3 61 3 2" xfId="29781" xr:uid="{00000000-0005-0000-0000-000093450000}"/>
    <cellStyle name="Normal 3 61 3 3" xfId="29782" xr:uid="{00000000-0005-0000-0000-000094450000}"/>
    <cellStyle name="Normal 3 61 4" xfId="29783" xr:uid="{00000000-0005-0000-0000-000095450000}"/>
    <cellStyle name="Normal 3 61 5" xfId="29784" xr:uid="{00000000-0005-0000-0000-000096450000}"/>
    <cellStyle name="Normal 3 61 6" xfId="29785" xr:uid="{00000000-0005-0000-0000-000097450000}"/>
    <cellStyle name="Normal 3 61 7" xfId="29776" xr:uid="{00000000-0005-0000-0000-000098450000}"/>
    <cellStyle name="Normal 3 61_Income Statement " xfId="29786" xr:uid="{00000000-0005-0000-0000-000099450000}"/>
    <cellStyle name="Normal 3 62" xfId="18950" xr:uid="{00000000-0005-0000-0000-00009A450000}"/>
    <cellStyle name="Normal 3 62 2" xfId="29788" xr:uid="{00000000-0005-0000-0000-00009B450000}"/>
    <cellStyle name="Normal 3 62 2 2" xfId="29789" xr:uid="{00000000-0005-0000-0000-00009C450000}"/>
    <cellStyle name="Normal 3 62 2 3" xfId="29790" xr:uid="{00000000-0005-0000-0000-00009D450000}"/>
    <cellStyle name="Normal 3 62 3" xfId="29791" xr:uid="{00000000-0005-0000-0000-00009E450000}"/>
    <cellStyle name="Normal 3 62 3 2" xfId="29792" xr:uid="{00000000-0005-0000-0000-00009F450000}"/>
    <cellStyle name="Normal 3 62 3 3" xfId="29793" xr:uid="{00000000-0005-0000-0000-0000A0450000}"/>
    <cellStyle name="Normal 3 62 4" xfId="29794" xr:uid="{00000000-0005-0000-0000-0000A1450000}"/>
    <cellStyle name="Normal 3 62 5" xfId="29795" xr:uid="{00000000-0005-0000-0000-0000A2450000}"/>
    <cellStyle name="Normal 3 62 6" xfId="29796" xr:uid="{00000000-0005-0000-0000-0000A3450000}"/>
    <cellStyle name="Normal 3 62 7" xfId="29787" xr:uid="{00000000-0005-0000-0000-0000A4450000}"/>
    <cellStyle name="Normal 3 62_Income Statement " xfId="29797" xr:uid="{00000000-0005-0000-0000-0000A5450000}"/>
    <cellStyle name="Normal 3 63" xfId="18951" xr:uid="{00000000-0005-0000-0000-0000A6450000}"/>
    <cellStyle name="Normal 3 63 2" xfId="29799" xr:uid="{00000000-0005-0000-0000-0000A7450000}"/>
    <cellStyle name="Normal 3 63 2 2" xfId="29800" xr:uid="{00000000-0005-0000-0000-0000A8450000}"/>
    <cellStyle name="Normal 3 63 2 3" xfId="29801" xr:uid="{00000000-0005-0000-0000-0000A9450000}"/>
    <cellStyle name="Normal 3 63 3" xfId="29802" xr:uid="{00000000-0005-0000-0000-0000AA450000}"/>
    <cellStyle name="Normal 3 63 3 2" xfId="29803" xr:uid="{00000000-0005-0000-0000-0000AB450000}"/>
    <cellStyle name="Normal 3 63 3 3" xfId="29804" xr:uid="{00000000-0005-0000-0000-0000AC450000}"/>
    <cellStyle name="Normal 3 63 4" xfId="29805" xr:uid="{00000000-0005-0000-0000-0000AD450000}"/>
    <cellStyle name="Normal 3 63 5" xfId="29806" xr:uid="{00000000-0005-0000-0000-0000AE450000}"/>
    <cellStyle name="Normal 3 63 6" xfId="29807" xr:uid="{00000000-0005-0000-0000-0000AF450000}"/>
    <cellStyle name="Normal 3 63 7" xfId="29798" xr:uid="{00000000-0005-0000-0000-0000B0450000}"/>
    <cellStyle name="Normal 3 63_Income Statement " xfId="29808" xr:uid="{00000000-0005-0000-0000-0000B1450000}"/>
    <cellStyle name="Normal 3 64" xfId="18952" xr:uid="{00000000-0005-0000-0000-0000B2450000}"/>
    <cellStyle name="Normal 3 64 2" xfId="29810" xr:uid="{00000000-0005-0000-0000-0000B3450000}"/>
    <cellStyle name="Normal 3 64 2 2" xfId="29811" xr:uid="{00000000-0005-0000-0000-0000B4450000}"/>
    <cellStyle name="Normal 3 64 2 3" xfId="29812" xr:uid="{00000000-0005-0000-0000-0000B5450000}"/>
    <cellStyle name="Normal 3 64 3" xfId="29813" xr:uid="{00000000-0005-0000-0000-0000B6450000}"/>
    <cellStyle name="Normal 3 64 3 2" xfId="29814" xr:uid="{00000000-0005-0000-0000-0000B7450000}"/>
    <cellStyle name="Normal 3 64 3 3" xfId="29815" xr:uid="{00000000-0005-0000-0000-0000B8450000}"/>
    <cellStyle name="Normal 3 64 4" xfId="29816" xr:uid="{00000000-0005-0000-0000-0000B9450000}"/>
    <cellStyle name="Normal 3 64 5" xfId="29817" xr:uid="{00000000-0005-0000-0000-0000BA450000}"/>
    <cellStyle name="Normal 3 64 6" xfId="29818" xr:uid="{00000000-0005-0000-0000-0000BB450000}"/>
    <cellStyle name="Normal 3 64 7" xfId="29809" xr:uid="{00000000-0005-0000-0000-0000BC450000}"/>
    <cellStyle name="Normal 3 64_Income Statement " xfId="29819" xr:uid="{00000000-0005-0000-0000-0000BD450000}"/>
    <cellStyle name="Normal 3 65" xfId="18953" xr:uid="{00000000-0005-0000-0000-0000BE450000}"/>
    <cellStyle name="Normal 3 65 2" xfId="29821" xr:uid="{00000000-0005-0000-0000-0000BF450000}"/>
    <cellStyle name="Normal 3 65 2 2" xfId="29822" xr:uid="{00000000-0005-0000-0000-0000C0450000}"/>
    <cellStyle name="Normal 3 65 2 3" xfId="29823" xr:uid="{00000000-0005-0000-0000-0000C1450000}"/>
    <cellStyle name="Normal 3 65 3" xfId="29824" xr:uid="{00000000-0005-0000-0000-0000C2450000}"/>
    <cellStyle name="Normal 3 65 3 2" xfId="29825" xr:uid="{00000000-0005-0000-0000-0000C3450000}"/>
    <cellStyle name="Normal 3 65 3 3" xfId="29826" xr:uid="{00000000-0005-0000-0000-0000C4450000}"/>
    <cellStyle name="Normal 3 65 4" xfId="29827" xr:uid="{00000000-0005-0000-0000-0000C5450000}"/>
    <cellStyle name="Normal 3 65 5" xfId="29828" xr:uid="{00000000-0005-0000-0000-0000C6450000}"/>
    <cellStyle name="Normal 3 65 6" xfId="29829" xr:uid="{00000000-0005-0000-0000-0000C7450000}"/>
    <cellStyle name="Normal 3 65 7" xfId="29820" xr:uid="{00000000-0005-0000-0000-0000C8450000}"/>
    <cellStyle name="Normal 3 65_Income Statement " xfId="29830" xr:uid="{00000000-0005-0000-0000-0000C9450000}"/>
    <cellStyle name="Normal 3 66" xfId="18954" xr:uid="{00000000-0005-0000-0000-0000CA450000}"/>
    <cellStyle name="Normal 3 66 2" xfId="29832" xr:uid="{00000000-0005-0000-0000-0000CB450000}"/>
    <cellStyle name="Normal 3 66 2 2" xfId="29833" xr:uid="{00000000-0005-0000-0000-0000CC450000}"/>
    <cellStyle name="Normal 3 66 2 3" xfId="29834" xr:uid="{00000000-0005-0000-0000-0000CD450000}"/>
    <cellStyle name="Normal 3 66 3" xfId="29835" xr:uid="{00000000-0005-0000-0000-0000CE450000}"/>
    <cellStyle name="Normal 3 66 3 2" xfId="29836" xr:uid="{00000000-0005-0000-0000-0000CF450000}"/>
    <cellStyle name="Normal 3 66 3 3" xfId="29837" xr:uid="{00000000-0005-0000-0000-0000D0450000}"/>
    <cellStyle name="Normal 3 66 4" xfId="29838" xr:uid="{00000000-0005-0000-0000-0000D1450000}"/>
    <cellStyle name="Normal 3 66 5" xfId="29839" xr:uid="{00000000-0005-0000-0000-0000D2450000}"/>
    <cellStyle name="Normal 3 66 6" xfId="29840" xr:uid="{00000000-0005-0000-0000-0000D3450000}"/>
    <cellStyle name="Normal 3 66 7" xfId="29831" xr:uid="{00000000-0005-0000-0000-0000D4450000}"/>
    <cellStyle name="Normal 3 66_Income Statement " xfId="29841" xr:uid="{00000000-0005-0000-0000-0000D5450000}"/>
    <cellStyle name="Normal 3 67" xfId="18955" xr:uid="{00000000-0005-0000-0000-0000D6450000}"/>
    <cellStyle name="Normal 3 67 2" xfId="29843" xr:uid="{00000000-0005-0000-0000-0000D7450000}"/>
    <cellStyle name="Normal 3 67 2 2" xfId="29844" xr:uid="{00000000-0005-0000-0000-0000D8450000}"/>
    <cellStyle name="Normal 3 67 2 3" xfId="29845" xr:uid="{00000000-0005-0000-0000-0000D9450000}"/>
    <cellStyle name="Normal 3 67 3" xfId="29846" xr:uid="{00000000-0005-0000-0000-0000DA450000}"/>
    <cellStyle name="Normal 3 67 3 2" xfId="29847" xr:uid="{00000000-0005-0000-0000-0000DB450000}"/>
    <cellStyle name="Normal 3 67 3 3" xfId="29848" xr:uid="{00000000-0005-0000-0000-0000DC450000}"/>
    <cellStyle name="Normal 3 67 4" xfId="29849" xr:uid="{00000000-0005-0000-0000-0000DD450000}"/>
    <cellStyle name="Normal 3 67 5" xfId="29850" xr:uid="{00000000-0005-0000-0000-0000DE450000}"/>
    <cellStyle name="Normal 3 67 6" xfId="29851" xr:uid="{00000000-0005-0000-0000-0000DF450000}"/>
    <cellStyle name="Normal 3 67 7" xfId="29842" xr:uid="{00000000-0005-0000-0000-0000E0450000}"/>
    <cellStyle name="Normal 3 67_Income Statement " xfId="29852" xr:uid="{00000000-0005-0000-0000-0000E1450000}"/>
    <cellStyle name="Normal 3 68" xfId="18956" xr:uid="{00000000-0005-0000-0000-0000E2450000}"/>
    <cellStyle name="Normal 3 68 2" xfId="29854" xr:uid="{00000000-0005-0000-0000-0000E3450000}"/>
    <cellStyle name="Normal 3 68 2 2" xfId="29855" xr:uid="{00000000-0005-0000-0000-0000E4450000}"/>
    <cellStyle name="Normal 3 68 2 3" xfId="29856" xr:uid="{00000000-0005-0000-0000-0000E5450000}"/>
    <cellStyle name="Normal 3 68 3" xfId="29857" xr:uid="{00000000-0005-0000-0000-0000E6450000}"/>
    <cellStyle name="Normal 3 68 3 2" xfId="29858" xr:uid="{00000000-0005-0000-0000-0000E7450000}"/>
    <cellStyle name="Normal 3 68 3 3" xfId="29859" xr:uid="{00000000-0005-0000-0000-0000E8450000}"/>
    <cellStyle name="Normal 3 68 4" xfId="29860" xr:uid="{00000000-0005-0000-0000-0000E9450000}"/>
    <cellStyle name="Normal 3 68 5" xfId="29861" xr:uid="{00000000-0005-0000-0000-0000EA450000}"/>
    <cellStyle name="Normal 3 68 6" xfId="29862" xr:uid="{00000000-0005-0000-0000-0000EB450000}"/>
    <cellStyle name="Normal 3 68 7" xfId="29853" xr:uid="{00000000-0005-0000-0000-0000EC450000}"/>
    <cellStyle name="Normal 3 68_Income Statement " xfId="29863" xr:uid="{00000000-0005-0000-0000-0000ED450000}"/>
    <cellStyle name="Normal 3 69" xfId="18957" xr:uid="{00000000-0005-0000-0000-0000EE450000}"/>
    <cellStyle name="Normal 3 69 2" xfId="29865" xr:uid="{00000000-0005-0000-0000-0000EF450000}"/>
    <cellStyle name="Normal 3 69 2 2" xfId="29866" xr:uid="{00000000-0005-0000-0000-0000F0450000}"/>
    <cellStyle name="Normal 3 69 2 3" xfId="29867" xr:uid="{00000000-0005-0000-0000-0000F1450000}"/>
    <cellStyle name="Normal 3 69 3" xfId="29868" xr:uid="{00000000-0005-0000-0000-0000F2450000}"/>
    <cellStyle name="Normal 3 69 3 2" xfId="29869" xr:uid="{00000000-0005-0000-0000-0000F3450000}"/>
    <cellStyle name="Normal 3 69 3 3" xfId="29870" xr:uid="{00000000-0005-0000-0000-0000F4450000}"/>
    <cellStyle name="Normal 3 69 4" xfId="29871" xr:uid="{00000000-0005-0000-0000-0000F5450000}"/>
    <cellStyle name="Normal 3 69 5" xfId="29872" xr:uid="{00000000-0005-0000-0000-0000F6450000}"/>
    <cellStyle name="Normal 3 69 6" xfId="29873" xr:uid="{00000000-0005-0000-0000-0000F7450000}"/>
    <cellStyle name="Normal 3 69 7" xfId="29864" xr:uid="{00000000-0005-0000-0000-0000F8450000}"/>
    <cellStyle name="Normal 3 69_Income Statement " xfId="29874" xr:uid="{00000000-0005-0000-0000-0000F9450000}"/>
    <cellStyle name="Normal 3 7" xfId="18958" xr:uid="{00000000-0005-0000-0000-0000FA450000}"/>
    <cellStyle name="Normal 3 7 2" xfId="29876" xr:uid="{00000000-0005-0000-0000-0000FB450000}"/>
    <cellStyle name="Normal 3 7 2 2" xfId="29877" xr:uid="{00000000-0005-0000-0000-0000FC450000}"/>
    <cellStyle name="Normal 3 7 2 3" xfId="29878" xr:uid="{00000000-0005-0000-0000-0000FD450000}"/>
    <cellStyle name="Normal 3 7 2 4" xfId="39829" xr:uid="{00000000-0005-0000-0000-0000FE450000}"/>
    <cellStyle name="Normal 3 7 3" xfId="29879" xr:uid="{00000000-0005-0000-0000-0000FF450000}"/>
    <cellStyle name="Normal 3 7 3 2" xfId="29880" xr:uid="{00000000-0005-0000-0000-000000460000}"/>
    <cellStyle name="Normal 3 7 3 3" xfId="29881" xr:uid="{00000000-0005-0000-0000-000001460000}"/>
    <cellStyle name="Normal 3 7 3 4" xfId="39830" xr:uid="{00000000-0005-0000-0000-000002460000}"/>
    <cellStyle name="Normal 3 7 4" xfId="29882" xr:uid="{00000000-0005-0000-0000-000003460000}"/>
    <cellStyle name="Normal 3 7 4 2" xfId="39831" xr:uid="{00000000-0005-0000-0000-000004460000}"/>
    <cellStyle name="Normal 3 7 5" xfId="29883" xr:uid="{00000000-0005-0000-0000-000005460000}"/>
    <cellStyle name="Normal 3 7 6" xfId="29884" xr:uid="{00000000-0005-0000-0000-000006460000}"/>
    <cellStyle name="Normal 3 7 7" xfId="29875" xr:uid="{00000000-0005-0000-0000-000007460000}"/>
    <cellStyle name="Normal 3 7_Income Statement " xfId="29885" xr:uid="{00000000-0005-0000-0000-000008460000}"/>
    <cellStyle name="Normal 3 70" xfId="18959" xr:uid="{00000000-0005-0000-0000-000009460000}"/>
    <cellStyle name="Normal 3 70 2" xfId="29887" xr:uid="{00000000-0005-0000-0000-00000A460000}"/>
    <cellStyle name="Normal 3 70 2 2" xfId="29888" xr:uid="{00000000-0005-0000-0000-00000B460000}"/>
    <cellStyle name="Normal 3 70 2 3" xfId="29889" xr:uid="{00000000-0005-0000-0000-00000C460000}"/>
    <cellStyle name="Normal 3 70 3" xfId="29890" xr:uid="{00000000-0005-0000-0000-00000D460000}"/>
    <cellStyle name="Normal 3 70 3 2" xfId="29891" xr:uid="{00000000-0005-0000-0000-00000E460000}"/>
    <cellStyle name="Normal 3 70 3 3" xfId="29892" xr:uid="{00000000-0005-0000-0000-00000F460000}"/>
    <cellStyle name="Normal 3 70 4" xfId="29893" xr:uid="{00000000-0005-0000-0000-000010460000}"/>
    <cellStyle name="Normal 3 70 5" xfId="29894" xr:uid="{00000000-0005-0000-0000-000011460000}"/>
    <cellStyle name="Normal 3 70 6" xfId="29895" xr:uid="{00000000-0005-0000-0000-000012460000}"/>
    <cellStyle name="Normal 3 70 7" xfId="29886" xr:uid="{00000000-0005-0000-0000-000013460000}"/>
    <cellStyle name="Normal 3 70_Income Statement " xfId="29896" xr:uid="{00000000-0005-0000-0000-000014460000}"/>
    <cellStyle name="Normal 3 71" xfId="18960" xr:uid="{00000000-0005-0000-0000-000015460000}"/>
    <cellStyle name="Normal 3 71 2" xfId="29898" xr:uid="{00000000-0005-0000-0000-000016460000}"/>
    <cellStyle name="Normal 3 71 2 2" xfId="29899" xr:uid="{00000000-0005-0000-0000-000017460000}"/>
    <cellStyle name="Normal 3 71 2 3" xfId="29900" xr:uid="{00000000-0005-0000-0000-000018460000}"/>
    <cellStyle name="Normal 3 71 3" xfId="29901" xr:uid="{00000000-0005-0000-0000-000019460000}"/>
    <cellStyle name="Normal 3 71 3 2" xfId="29902" xr:uid="{00000000-0005-0000-0000-00001A460000}"/>
    <cellStyle name="Normal 3 71 3 3" xfId="29903" xr:uid="{00000000-0005-0000-0000-00001B460000}"/>
    <cellStyle name="Normal 3 71 4" xfId="29904" xr:uid="{00000000-0005-0000-0000-00001C460000}"/>
    <cellStyle name="Normal 3 71 5" xfId="29905" xr:uid="{00000000-0005-0000-0000-00001D460000}"/>
    <cellStyle name="Normal 3 71 6" xfId="29906" xr:uid="{00000000-0005-0000-0000-00001E460000}"/>
    <cellStyle name="Normal 3 71 7" xfId="29897" xr:uid="{00000000-0005-0000-0000-00001F460000}"/>
    <cellStyle name="Normal 3 71_Income Statement " xfId="29907" xr:uid="{00000000-0005-0000-0000-000020460000}"/>
    <cellStyle name="Normal 3 72" xfId="18961" xr:uid="{00000000-0005-0000-0000-000021460000}"/>
    <cellStyle name="Normal 3 72 2" xfId="29909" xr:uid="{00000000-0005-0000-0000-000022460000}"/>
    <cellStyle name="Normal 3 72 2 2" xfId="29910" xr:uid="{00000000-0005-0000-0000-000023460000}"/>
    <cellStyle name="Normal 3 72 2 3" xfId="29911" xr:uid="{00000000-0005-0000-0000-000024460000}"/>
    <cellStyle name="Normal 3 72 3" xfId="29912" xr:uid="{00000000-0005-0000-0000-000025460000}"/>
    <cellStyle name="Normal 3 72 3 2" xfId="29913" xr:uid="{00000000-0005-0000-0000-000026460000}"/>
    <cellStyle name="Normal 3 72 3 3" xfId="29914" xr:uid="{00000000-0005-0000-0000-000027460000}"/>
    <cellStyle name="Normal 3 72 4" xfId="29915" xr:uid="{00000000-0005-0000-0000-000028460000}"/>
    <cellStyle name="Normal 3 72 5" xfId="29916" xr:uid="{00000000-0005-0000-0000-000029460000}"/>
    <cellStyle name="Normal 3 72 6" xfId="29917" xr:uid="{00000000-0005-0000-0000-00002A460000}"/>
    <cellStyle name="Normal 3 72 7" xfId="29908" xr:uid="{00000000-0005-0000-0000-00002B460000}"/>
    <cellStyle name="Normal 3 72_Income Statement " xfId="29918" xr:uid="{00000000-0005-0000-0000-00002C460000}"/>
    <cellStyle name="Normal 3 73" xfId="18962" xr:uid="{00000000-0005-0000-0000-00002D460000}"/>
    <cellStyle name="Normal 3 73 2" xfId="29920" xr:uid="{00000000-0005-0000-0000-00002E460000}"/>
    <cellStyle name="Normal 3 73 2 2" xfId="29921" xr:uid="{00000000-0005-0000-0000-00002F460000}"/>
    <cellStyle name="Normal 3 73 2 3" xfId="29922" xr:uid="{00000000-0005-0000-0000-000030460000}"/>
    <cellStyle name="Normal 3 73 3" xfId="29923" xr:uid="{00000000-0005-0000-0000-000031460000}"/>
    <cellStyle name="Normal 3 73 3 2" xfId="29924" xr:uid="{00000000-0005-0000-0000-000032460000}"/>
    <cellStyle name="Normal 3 73 3 3" xfId="29925" xr:uid="{00000000-0005-0000-0000-000033460000}"/>
    <cellStyle name="Normal 3 73 4" xfId="29926" xr:uid="{00000000-0005-0000-0000-000034460000}"/>
    <cellStyle name="Normal 3 73 5" xfId="29927" xr:uid="{00000000-0005-0000-0000-000035460000}"/>
    <cellStyle name="Normal 3 73 6" xfId="29928" xr:uid="{00000000-0005-0000-0000-000036460000}"/>
    <cellStyle name="Normal 3 73 7" xfId="29919" xr:uid="{00000000-0005-0000-0000-000037460000}"/>
    <cellStyle name="Normal 3 73_Income Statement " xfId="29929" xr:uid="{00000000-0005-0000-0000-000038460000}"/>
    <cellStyle name="Normal 3 74" xfId="18963" xr:uid="{00000000-0005-0000-0000-000039460000}"/>
    <cellStyle name="Normal 3 74 2" xfId="29931" xr:uid="{00000000-0005-0000-0000-00003A460000}"/>
    <cellStyle name="Normal 3 74 2 2" xfId="29932" xr:uid="{00000000-0005-0000-0000-00003B460000}"/>
    <cellStyle name="Normal 3 74 2 3" xfId="29933" xr:uid="{00000000-0005-0000-0000-00003C460000}"/>
    <cellStyle name="Normal 3 74 3" xfId="29934" xr:uid="{00000000-0005-0000-0000-00003D460000}"/>
    <cellStyle name="Normal 3 74 3 2" xfId="29935" xr:uid="{00000000-0005-0000-0000-00003E460000}"/>
    <cellStyle name="Normal 3 74 3 3" xfId="29936" xr:uid="{00000000-0005-0000-0000-00003F460000}"/>
    <cellStyle name="Normal 3 74 4" xfId="29937" xr:uid="{00000000-0005-0000-0000-000040460000}"/>
    <cellStyle name="Normal 3 74 5" xfId="29938" xr:uid="{00000000-0005-0000-0000-000041460000}"/>
    <cellStyle name="Normal 3 74 6" xfId="29939" xr:uid="{00000000-0005-0000-0000-000042460000}"/>
    <cellStyle name="Normal 3 74 7" xfId="29930" xr:uid="{00000000-0005-0000-0000-000043460000}"/>
    <cellStyle name="Normal 3 74_Income Statement " xfId="29940" xr:uid="{00000000-0005-0000-0000-000044460000}"/>
    <cellStyle name="Normal 3 75" xfId="18964" xr:uid="{00000000-0005-0000-0000-000045460000}"/>
    <cellStyle name="Normal 3 75 2" xfId="29942" xr:uid="{00000000-0005-0000-0000-000046460000}"/>
    <cellStyle name="Normal 3 75 2 2" xfId="29943" xr:uid="{00000000-0005-0000-0000-000047460000}"/>
    <cellStyle name="Normal 3 75 2 3" xfId="29944" xr:uid="{00000000-0005-0000-0000-000048460000}"/>
    <cellStyle name="Normal 3 75 3" xfId="29945" xr:uid="{00000000-0005-0000-0000-000049460000}"/>
    <cellStyle name="Normal 3 75 3 2" xfId="29946" xr:uid="{00000000-0005-0000-0000-00004A460000}"/>
    <cellStyle name="Normal 3 75 3 3" xfId="29947" xr:uid="{00000000-0005-0000-0000-00004B460000}"/>
    <cellStyle name="Normal 3 75 4" xfId="29948" xr:uid="{00000000-0005-0000-0000-00004C460000}"/>
    <cellStyle name="Normal 3 75 5" xfId="29949" xr:uid="{00000000-0005-0000-0000-00004D460000}"/>
    <cellStyle name="Normal 3 75 6" xfId="29950" xr:uid="{00000000-0005-0000-0000-00004E460000}"/>
    <cellStyle name="Normal 3 75 7" xfId="29941" xr:uid="{00000000-0005-0000-0000-00004F460000}"/>
    <cellStyle name="Normal 3 75_Income Statement " xfId="29951" xr:uid="{00000000-0005-0000-0000-000050460000}"/>
    <cellStyle name="Normal 3 76" xfId="18965" xr:uid="{00000000-0005-0000-0000-000051460000}"/>
    <cellStyle name="Normal 3 76 2" xfId="29953" xr:uid="{00000000-0005-0000-0000-000052460000}"/>
    <cellStyle name="Normal 3 76 2 2" xfId="29954" xr:uid="{00000000-0005-0000-0000-000053460000}"/>
    <cellStyle name="Normal 3 76 2 3" xfId="29955" xr:uid="{00000000-0005-0000-0000-000054460000}"/>
    <cellStyle name="Normal 3 76 3" xfId="29956" xr:uid="{00000000-0005-0000-0000-000055460000}"/>
    <cellStyle name="Normal 3 76 3 2" xfId="29957" xr:uid="{00000000-0005-0000-0000-000056460000}"/>
    <cellStyle name="Normal 3 76 3 3" xfId="29958" xr:uid="{00000000-0005-0000-0000-000057460000}"/>
    <cellStyle name="Normal 3 76 4" xfId="29959" xr:uid="{00000000-0005-0000-0000-000058460000}"/>
    <cellStyle name="Normal 3 76 5" xfId="29960" xr:uid="{00000000-0005-0000-0000-000059460000}"/>
    <cellStyle name="Normal 3 76 6" xfId="29961" xr:uid="{00000000-0005-0000-0000-00005A460000}"/>
    <cellStyle name="Normal 3 76 7" xfId="29952" xr:uid="{00000000-0005-0000-0000-00005B460000}"/>
    <cellStyle name="Normal 3 76_Income Statement " xfId="29962" xr:uid="{00000000-0005-0000-0000-00005C460000}"/>
    <cellStyle name="Normal 3 77" xfId="18966" xr:uid="{00000000-0005-0000-0000-00005D460000}"/>
    <cellStyle name="Normal 3 77 2" xfId="29964" xr:uid="{00000000-0005-0000-0000-00005E460000}"/>
    <cellStyle name="Normal 3 77 2 2" xfId="29965" xr:uid="{00000000-0005-0000-0000-00005F460000}"/>
    <cellStyle name="Normal 3 77 2 3" xfId="29966" xr:uid="{00000000-0005-0000-0000-000060460000}"/>
    <cellStyle name="Normal 3 77 3" xfId="29967" xr:uid="{00000000-0005-0000-0000-000061460000}"/>
    <cellStyle name="Normal 3 77 3 2" xfId="29968" xr:uid="{00000000-0005-0000-0000-000062460000}"/>
    <cellStyle name="Normal 3 77 3 3" xfId="29969" xr:uid="{00000000-0005-0000-0000-000063460000}"/>
    <cellStyle name="Normal 3 77 4" xfId="29970" xr:uid="{00000000-0005-0000-0000-000064460000}"/>
    <cellStyle name="Normal 3 77 5" xfId="29971" xr:uid="{00000000-0005-0000-0000-000065460000}"/>
    <cellStyle name="Normal 3 77 6" xfId="29972" xr:uid="{00000000-0005-0000-0000-000066460000}"/>
    <cellStyle name="Normal 3 77 7" xfId="29963" xr:uid="{00000000-0005-0000-0000-000067460000}"/>
    <cellStyle name="Normal 3 77_Income Statement " xfId="29973" xr:uid="{00000000-0005-0000-0000-000068460000}"/>
    <cellStyle name="Normal 3 78" xfId="18967" xr:uid="{00000000-0005-0000-0000-000069460000}"/>
    <cellStyle name="Normal 3 78 2" xfId="29975" xr:uid="{00000000-0005-0000-0000-00006A460000}"/>
    <cellStyle name="Normal 3 78 2 2" xfId="29976" xr:uid="{00000000-0005-0000-0000-00006B460000}"/>
    <cellStyle name="Normal 3 78 2 3" xfId="29977" xr:uid="{00000000-0005-0000-0000-00006C460000}"/>
    <cellStyle name="Normal 3 78 3" xfId="29978" xr:uid="{00000000-0005-0000-0000-00006D460000}"/>
    <cellStyle name="Normal 3 78 3 2" xfId="29979" xr:uid="{00000000-0005-0000-0000-00006E460000}"/>
    <cellStyle name="Normal 3 78 3 3" xfId="29980" xr:uid="{00000000-0005-0000-0000-00006F460000}"/>
    <cellStyle name="Normal 3 78 4" xfId="29981" xr:uid="{00000000-0005-0000-0000-000070460000}"/>
    <cellStyle name="Normal 3 78 5" xfId="29982" xr:uid="{00000000-0005-0000-0000-000071460000}"/>
    <cellStyle name="Normal 3 78 6" xfId="29983" xr:uid="{00000000-0005-0000-0000-000072460000}"/>
    <cellStyle name="Normal 3 78 7" xfId="29974" xr:uid="{00000000-0005-0000-0000-000073460000}"/>
    <cellStyle name="Normal 3 78_Income Statement " xfId="29984" xr:uid="{00000000-0005-0000-0000-000074460000}"/>
    <cellStyle name="Normal 3 79" xfId="18968" xr:uid="{00000000-0005-0000-0000-000075460000}"/>
    <cellStyle name="Normal 3 79 2" xfId="29986" xr:uid="{00000000-0005-0000-0000-000076460000}"/>
    <cellStyle name="Normal 3 79 2 2" xfId="29987" xr:uid="{00000000-0005-0000-0000-000077460000}"/>
    <cellStyle name="Normal 3 79 2 3" xfId="29988" xr:uid="{00000000-0005-0000-0000-000078460000}"/>
    <cellStyle name="Normal 3 79 3" xfId="29989" xr:uid="{00000000-0005-0000-0000-000079460000}"/>
    <cellStyle name="Normal 3 79 3 2" xfId="29990" xr:uid="{00000000-0005-0000-0000-00007A460000}"/>
    <cellStyle name="Normal 3 79 3 3" xfId="29991" xr:uid="{00000000-0005-0000-0000-00007B460000}"/>
    <cellStyle name="Normal 3 79 4" xfId="29992" xr:uid="{00000000-0005-0000-0000-00007C460000}"/>
    <cellStyle name="Normal 3 79 5" xfId="29993" xr:uid="{00000000-0005-0000-0000-00007D460000}"/>
    <cellStyle name="Normal 3 79 6" xfId="29994" xr:uid="{00000000-0005-0000-0000-00007E460000}"/>
    <cellStyle name="Normal 3 79 7" xfId="29985" xr:uid="{00000000-0005-0000-0000-00007F460000}"/>
    <cellStyle name="Normal 3 79_Income Statement " xfId="29995" xr:uid="{00000000-0005-0000-0000-000080460000}"/>
    <cellStyle name="Normal 3 8" xfId="18969" xr:uid="{00000000-0005-0000-0000-000081460000}"/>
    <cellStyle name="Normal 3 8 2" xfId="29997" xr:uid="{00000000-0005-0000-0000-000082460000}"/>
    <cellStyle name="Normal 3 8 2 2" xfId="29998" xr:uid="{00000000-0005-0000-0000-000083460000}"/>
    <cellStyle name="Normal 3 8 2 3" xfId="29999" xr:uid="{00000000-0005-0000-0000-000084460000}"/>
    <cellStyle name="Normal 3 8 2 4" xfId="39832" xr:uid="{00000000-0005-0000-0000-000085460000}"/>
    <cellStyle name="Normal 3 8 3" xfId="30000" xr:uid="{00000000-0005-0000-0000-000086460000}"/>
    <cellStyle name="Normal 3 8 3 2" xfId="30001" xr:uid="{00000000-0005-0000-0000-000087460000}"/>
    <cellStyle name="Normal 3 8 3 3" xfId="30002" xr:uid="{00000000-0005-0000-0000-000088460000}"/>
    <cellStyle name="Normal 3 8 3 4" xfId="39833" xr:uid="{00000000-0005-0000-0000-000089460000}"/>
    <cellStyle name="Normal 3 8 4" xfId="30003" xr:uid="{00000000-0005-0000-0000-00008A460000}"/>
    <cellStyle name="Normal 3 8 4 2" xfId="39834" xr:uid="{00000000-0005-0000-0000-00008B460000}"/>
    <cellStyle name="Normal 3 8 5" xfId="30004" xr:uid="{00000000-0005-0000-0000-00008C460000}"/>
    <cellStyle name="Normal 3 8 6" xfId="30005" xr:uid="{00000000-0005-0000-0000-00008D460000}"/>
    <cellStyle name="Normal 3 8 7" xfId="29996" xr:uid="{00000000-0005-0000-0000-00008E460000}"/>
    <cellStyle name="Normal 3 8_Income Statement " xfId="30006" xr:uid="{00000000-0005-0000-0000-00008F460000}"/>
    <cellStyle name="Normal 3 80" xfId="18970" xr:uid="{00000000-0005-0000-0000-000090460000}"/>
    <cellStyle name="Normal 3 80 2" xfId="30008" xr:uid="{00000000-0005-0000-0000-000091460000}"/>
    <cellStyle name="Normal 3 80 2 2" xfId="30009" xr:uid="{00000000-0005-0000-0000-000092460000}"/>
    <cellStyle name="Normal 3 80 2 3" xfId="30010" xr:uid="{00000000-0005-0000-0000-000093460000}"/>
    <cellStyle name="Normal 3 80 3" xfId="30011" xr:uid="{00000000-0005-0000-0000-000094460000}"/>
    <cellStyle name="Normal 3 80 3 2" xfId="30012" xr:uid="{00000000-0005-0000-0000-000095460000}"/>
    <cellStyle name="Normal 3 80 3 3" xfId="30013" xr:uid="{00000000-0005-0000-0000-000096460000}"/>
    <cellStyle name="Normal 3 80 4" xfId="30014" xr:uid="{00000000-0005-0000-0000-000097460000}"/>
    <cellStyle name="Normal 3 80 5" xfId="30015" xr:uid="{00000000-0005-0000-0000-000098460000}"/>
    <cellStyle name="Normal 3 80 6" xfId="30016" xr:uid="{00000000-0005-0000-0000-000099460000}"/>
    <cellStyle name="Normal 3 80 7" xfId="30007" xr:uid="{00000000-0005-0000-0000-00009A460000}"/>
    <cellStyle name="Normal 3 80_Income Statement " xfId="30017" xr:uid="{00000000-0005-0000-0000-00009B460000}"/>
    <cellStyle name="Normal 3 81" xfId="18971" xr:uid="{00000000-0005-0000-0000-00009C460000}"/>
    <cellStyle name="Normal 3 81 2" xfId="30019" xr:uid="{00000000-0005-0000-0000-00009D460000}"/>
    <cellStyle name="Normal 3 81 2 2" xfId="30020" xr:uid="{00000000-0005-0000-0000-00009E460000}"/>
    <cellStyle name="Normal 3 81 2 3" xfId="30021" xr:uid="{00000000-0005-0000-0000-00009F460000}"/>
    <cellStyle name="Normal 3 81 3" xfId="30022" xr:uid="{00000000-0005-0000-0000-0000A0460000}"/>
    <cellStyle name="Normal 3 81 3 2" xfId="30023" xr:uid="{00000000-0005-0000-0000-0000A1460000}"/>
    <cellStyle name="Normal 3 81 3 3" xfId="30024" xr:uid="{00000000-0005-0000-0000-0000A2460000}"/>
    <cellStyle name="Normal 3 81 4" xfId="30025" xr:uid="{00000000-0005-0000-0000-0000A3460000}"/>
    <cellStyle name="Normal 3 81 5" xfId="30026" xr:uid="{00000000-0005-0000-0000-0000A4460000}"/>
    <cellStyle name="Normal 3 81 6" xfId="30027" xr:uid="{00000000-0005-0000-0000-0000A5460000}"/>
    <cellStyle name="Normal 3 81 7" xfId="30018" xr:uid="{00000000-0005-0000-0000-0000A6460000}"/>
    <cellStyle name="Normal 3 81_Income Statement " xfId="30028" xr:uid="{00000000-0005-0000-0000-0000A7460000}"/>
    <cellStyle name="Normal 3 82" xfId="18972" xr:uid="{00000000-0005-0000-0000-0000A8460000}"/>
    <cellStyle name="Normal 3 82 2" xfId="30030" xr:uid="{00000000-0005-0000-0000-0000A9460000}"/>
    <cellStyle name="Normal 3 82 2 2" xfId="30031" xr:uid="{00000000-0005-0000-0000-0000AA460000}"/>
    <cellStyle name="Normal 3 82 2 3" xfId="30032" xr:uid="{00000000-0005-0000-0000-0000AB460000}"/>
    <cellStyle name="Normal 3 82 3" xfId="30033" xr:uid="{00000000-0005-0000-0000-0000AC460000}"/>
    <cellStyle name="Normal 3 82 3 2" xfId="30034" xr:uid="{00000000-0005-0000-0000-0000AD460000}"/>
    <cellStyle name="Normal 3 82 3 3" xfId="30035" xr:uid="{00000000-0005-0000-0000-0000AE460000}"/>
    <cellStyle name="Normal 3 82 4" xfId="30036" xr:uid="{00000000-0005-0000-0000-0000AF460000}"/>
    <cellStyle name="Normal 3 82 5" xfId="30037" xr:uid="{00000000-0005-0000-0000-0000B0460000}"/>
    <cellStyle name="Normal 3 82 6" xfId="30038" xr:uid="{00000000-0005-0000-0000-0000B1460000}"/>
    <cellStyle name="Normal 3 82 7" xfId="30029" xr:uid="{00000000-0005-0000-0000-0000B2460000}"/>
    <cellStyle name="Normal 3 82_Income Statement " xfId="30039" xr:uid="{00000000-0005-0000-0000-0000B3460000}"/>
    <cellStyle name="Normal 3 83" xfId="18973" xr:uid="{00000000-0005-0000-0000-0000B4460000}"/>
    <cellStyle name="Normal 3 83 2" xfId="30041" xr:uid="{00000000-0005-0000-0000-0000B5460000}"/>
    <cellStyle name="Normal 3 83 2 2" xfId="30042" xr:uid="{00000000-0005-0000-0000-0000B6460000}"/>
    <cellStyle name="Normal 3 83 2 3" xfId="30043" xr:uid="{00000000-0005-0000-0000-0000B7460000}"/>
    <cellStyle name="Normal 3 83 3" xfId="30044" xr:uid="{00000000-0005-0000-0000-0000B8460000}"/>
    <cellStyle name="Normal 3 83 3 2" xfId="30045" xr:uid="{00000000-0005-0000-0000-0000B9460000}"/>
    <cellStyle name="Normal 3 83 3 3" xfId="30046" xr:uid="{00000000-0005-0000-0000-0000BA460000}"/>
    <cellStyle name="Normal 3 83 4" xfId="30047" xr:uid="{00000000-0005-0000-0000-0000BB460000}"/>
    <cellStyle name="Normal 3 83 5" xfId="30048" xr:uid="{00000000-0005-0000-0000-0000BC460000}"/>
    <cellStyle name="Normal 3 83 6" xfId="30049" xr:uid="{00000000-0005-0000-0000-0000BD460000}"/>
    <cellStyle name="Normal 3 83 7" xfId="30040" xr:uid="{00000000-0005-0000-0000-0000BE460000}"/>
    <cellStyle name="Normal 3 83_Income Statement " xfId="30050" xr:uid="{00000000-0005-0000-0000-0000BF460000}"/>
    <cellStyle name="Normal 3 84" xfId="18974" xr:uid="{00000000-0005-0000-0000-0000C0460000}"/>
    <cellStyle name="Normal 3 84 2" xfId="30052" xr:uid="{00000000-0005-0000-0000-0000C1460000}"/>
    <cellStyle name="Normal 3 84 2 2" xfId="30053" xr:uid="{00000000-0005-0000-0000-0000C2460000}"/>
    <cellStyle name="Normal 3 84 2 3" xfId="30054" xr:uid="{00000000-0005-0000-0000-0000C3460000}"/>
    <cellStyle name="Normal 3 84 3" xfId="30055" xr:uid="{00000000-0005-0000-0000-0000C4460000}"/>
    <cellStyle name="Normal 3 84 3 2" xfId="30056" xr:uid="{00000000-0005-0000-0000-0000C5460000}"/>
    <cellStyle name="Normal 3 84 3 3" xfId="30057" xr:uid="{00000000-0005-0000-0000-0000C6460000}"/>
    <cellStyle name="Normal 3 84 4" xfId="30058" xr:uid="{00000000-0005-0000-0000-0000C7460000}"/>
    <cellStyle name="Normal 3 84 5" xfId="30059" xr:uid="{00000000-0005-0000-0000-0000C8460000}"/>
    <cellStyle name="Normal 3 84 6" xfId="30060" xr:uid="{00000000-0005-0000-0000-0000C9460000}"/>
    <cellStyle name="Normal 3 84 7" xfId="30051" xr:uid="{00000000-0005-0000-0000-0000CA460000}"/>
    <cellStyle name="Normal 3 84_Income Statement " xfId="30061" xr:uid="{00000000-0005-0000-0000-0000CB460000}"/>
    <cellStyle name="Normal 3 85" xfId="18975" xr:uid="{00000000-0005-0000-0000-0000CC460000}"/>
    <cellStyle name="Normal 3 85 2" xfId="30063" xr:uid="{00000000-0005-0000-0000-0000CD460000}"/>
    <cellStyle name="Normal 3 85 2 2" xfId="30064" xr:uid="{00000000-0005-0000-0000-0000CE460000}"/>
    <cellStyle name="Normal 3 85 2 3" xfId="30065" xr:uid="{00000000-0005-0000-0000-0000CF460000}"/>
    <cellStyle name="Normal 3 85 3" xfId="30066" xr:uid="{00000000-0005-0000-0000-0000D0460000}"/>
    <cellStyle name="Normal 3 85 3 2" xfId="30067" xr:uid="{00000000-0005-0000-0000-0000D1460000}"/>
    <cellStyle name="Normal 3 85 3 3" xfId="30068" xr:uid="{00000000-0005-0000-0000-0000D2460000}"/>
    <cellStyle name="Normal 3 85 4" xfId="30069" xr:uid="{00000000-0005-0000-0000-0000D3460000}"/>
    <cellStyle name="Normal 3 85 5" xfId="30070" xr:uid="{00000000-0005-0000-0000-0000D4460000}"/>
    <cellStyle name="Normal 3 85 6" xfId="30071" xr:uid="{00000000-0005-0000-0000-0000D5460000}"/>
    <cellStyle name="Normal 3 85 7" xfId="30062" xr:uid="{00000000-0005-0000-0000-0000D6460000}"/>
    <cellStyle name="Normal 3 85_Income Statement " xfId="30072" xr:uid="{00000000-0005-0000-0000-0000D7460000}"/>
    <cellStyle name="Normal 3 86" xfId="18976" xr:uid="{00000000-0005-0000-0000-0000D8460000}"/>
    <cellStyle name="Normal 3 86 2" xfId="30074" xr:uid="{00000000-0005-0000-0000-0000D9460000}"/>
    <cellStyle name="Normal 3 86 2 2" xfId="30075" xr:uid="{00000000-0005-0000-0000-0000DA460000}"/>
    <cellStyle name="Normal 3 86 2 3" xfId="30076" xr:uid="{00000000-0005-0000-0000-0000DB460000}"/>
    <cellStyle name="Normal 3 86 3" xfId="30077" xr:uid="{00000000-0005-0000-0000-0000DC460000}"/>
    <cellStyle name="Normal 3 86 3 2" xfId="30078" xr:uid="{00000000-0005-0000-0000-0000DD460000}"/>
    <cellStyle name="Normal 3 86 3 3" xfId="30079" xr:uid="{00000000-0005-0000-0000-0000DE460000}"/>
    <cellStyle name="Normal 3 86 4" xfId="30080" xr:uid="{00000000-0005-0000-0000-0000DF460000}"/>
    <cellStyle name="Normal 3 86 5" xfId="30081" xr:uid="{00000000-0005-0000-0000-0000E0460000}"/>
    <cellStyle name="Normal 3 86 6" xfId="30082" xr:uid="{00000000-0005-0000-0000-0000E1460000}"/>
    <cellStyle name="Normal 3 86 7" xfId="30073" xr:uid="{00000000-0005-0000-0000-0000E2460000}"/>
    <cellStyle name="Normal 3 86_Income Statement " xfId="30083" xr:uid="{00000000-0005-0000-0000-0000E3460000}"/>
    <cellStyle name="Normal 3 87" xfId="18977" xr:uid="{00000000-0005-0000-0000-0000E4460000}"/>
    <cellStyle name="Normal 3 87 2" xfId="30085" xr:uid="{00000000-0005-0000-0000-0000E5460000}"/>
    <cellStyle name="Normal 3 87 2 2" xfId="30086" xr:uid="{00000000-0005-0000-0000-0000E6460000}"/>
    <cellStyle name="Normal 3 87 2 3" xfId="30087" xr:uid="{00000000-0005-0000-0000-0000E7460000}"/>
    <cellStyle name="Normal 3 87 3" xfId="30088" xr:uid="{00000000-0005-0000-0000-0000E8460000}"/>
    <cellStyle name="Normal 3 87 3 2" xfId="30089" xr:uid="{00000000-0005-0000-0000-0000E9460000}"/>
    <cellStyle name="Normal 3 87 3 3" xfId="30090" xr:uid="{00000000-0005-0000-0000-0000EA460000}"/>
    <cellStyle name="Normal 3 87 4" xfId="30091" xr:uid="{00000000-0005-0000-0000-0000EB460000}"/>
    <cellStyle name="Normal 3 87 5" xfId="30092" xr:uid="{00000000-0005-0000-0000-0000EC460000}"/>
    <cellStyle name="Normal 3 87 6" xfId="30093" xr:uid="{00000000-0005-0000-0000-0000ED460000}"/>
    <cellStyle name="Normal 3 87 7" xfId="30084" xr:uid="{00000000-0005-0000-0000-0000EE460000}"/>
    <cellStyle name="Normal 3 87_Income Statement " xfId="30094" xr:uid="{00000000-0005-0000-0000-0000EF460000}"/>
    <cellStyle name="Normal 3 88" xfId="18978" xr:uid="{00000000-0005-0000-0000-0000F0460000}"/>
    <cellStyle name="Normal 3 88 2" xfId="30096" xr:uid="{00000000-0005-0000-0000-0000F1460000}"/>
    <cellStyle name="Normal 3 88 2 2" xfId="30097" xr:uid="{00000000-0005-0000-0000-0000F2460000}"/>
    <cellStyle name="Normal 3 88 2 3" xfId="30098" xr:uid="{00000000-0005-0000-0000-0000F3460000}"/>
    <cellStyle name="Normal 3 88 3" xfId="30099" xr:uid="{00000000-0005-0000-0000-0000F4460000}"/>
    <cellStyle name="Normal 3 88 3 2" xfId="30100" xr:uid="{00000000-0005-0000-0000-0000F5460000}"/>
    <cellStyle name="Normal 3 88 3 3" xfId="30101" xr:uid="{00000000-0005-0000-0000-0000F6460000}"/>
    <cellStyle name="Normal 3 88 4" xfId="30102" xr:uid="{00000000-0005-0000-0000-0000F7460000}"/>
    <cellStyle name="Normal 3 88 5" xfId="30103" xr:uid="{00000000-0005-0000-0000-0000F8460000}"/>
    <cellStyle name="Normal 3 88 6" xfId="30104" xr:uid="{00000000-0005-0000-0000-0000F9460000}"/>
    <cellStyle name="Normal 3 88 7" xfId="30095" xr:uid="{00000000-0005-0000-0000-0000FA460000}"/>
    <cellStyle name="Normal 3 88_Income Statement " xfId="30105" xr:uid="{00000000-0005-0000-0000-0000FB460000}"/>
    <cellStyle name="Normal 3 89" xfId="18979" xr:uid="{00000000-0005-0000-0000-0000FC460000}"/>
    <cellStyle name="Normal 3 89 2" xfId="30107" xr:uid="{00000000-0005-0000-0000-0000FD460000}"/>
    <cellStyle name="Normal 3 89 2 2" xfId="30108" xr:uid="{00000000-0005-0000-0000-0000FE460000}"/>
    <cellStyle name="Normal 3 89 2 3" xfId="30109" xr:uid="{00000000-0005-0000-0000-0000FF460000}"/>
    <cellStyle name="Normal 3 89 3" xfId="30110" xr:uid="{00000000-0005-0000-0000-000000470000}"/>
    <cellStyle name="Normal 3 89 3 2" xfId="30111" xr:uid="{00000000-0005-0000-0000-000001470000}"/>
    <cellStyle name="Normal 3 89 3 3" xfId="30112" xr:uid="{00000000-0005-0000-0000-000002470000}"/>
    <cellStyle name="Normal 3 89 4" xfId="30113" xr:uid="{00000000-0005-0000-0000-000003470000}"/>
    <cellStyle name="Normal 3 89 5" xfId="30114" xr:uid="{00000000-0005-0000-0000-000004470000}"/>
    <cellStyle name="Normal 3 89 6" xfId="30115" xr:uid="{00000000-0005-0000-0000-000005470000}"/>
    <cellStyle name="Normal 3 89 7" xfId="30106" xr:uid="{00000000-0005-0000-0000-000006470000}"/>
    <cellStyle name="Normal 3 89_Income Statement " xfId="30116" xr:uid="{00000000-0005-0000-0000-000007470000}"/>
    <cellStyle name="Normal 3 9" xfId="18980" xr:uid="{00000000-0005-0000-0000-000008470000}"/>
    <cellStyle name="Normal 3 9 2" xfId="30118" xr:uid="{00000000-0005-0000-0000-000009470000}"/>
    <cellStyle name="Normal 3 9 2 2" xfId="30119" xr:uid="{00000000-0005-0000-0000-00000A470000}"/>
    <cellStyle name="Normal 3 9 2 3" xfId="30120" xr:uid="{00000000-0005-0000-0000-00000B470000}"/>
    <cellStyle name="Normal 3 9 2 4" xfId="39835" xr:uid="{00000000-0005-0000-0000-00000C470000}"/>
    <cellStyle name="Normal 3 9 3" xfId="30121" xr:uid="{00000000-0005-0000-0000-00000D470000}"/>
    <cellStyle name="Normal 3 9 3 2" xfId="30122" xr:uid="{00000000-0005-0000-0000-00000E470000}"/>
    <cellStyle name="Normal 3 9 3 3" xfId="30123" xr:uid="{00000000-0005-0000-0000-00000F470000}"/>
    <cellStyle name="Normal 3 9 3 4" xfId="39836" xr:uid="{00000000-0005-0000-0000-000010470000}"/>
    <cellStyle name="Normal 3 9 4" xfId="30124" xr:uid="{00000000-0005-0000-0000-000011470000}"/>
    <cellStyle name="Normal 3 9 5" xfId="30125" xr:uid="{00000000-0005-0000-0000-000012470000}"/>
    <cellStyle name="Normal 3 9 6" xfId="30126" xr:uid="{00000000-0005-0000-0000-000013470000}"/>
    <cellStyle name="Normal 3 9 7" xfId="30117" xr:uid="{00000000-0005-0000-0000-000014470000}"/>
    <cellStyle name="Normal 3 9_Income Statement " xfId="30127" xr:uid="{00000000-0005-0000-0000-000015470000}"/>
    <cellStyle name="Normal 3 90" xfId="18981" xr:uid="{00000000-0005-0000-0000-000016470000}"/>
    <cellStyle name="Normal 3 90 2" xfId="30129" xr:uid="{00000000-0005-0000-0000-000017470000}"/>
    <cellStyle name="Normal 3 90 2 2" xfId="30130" xr:uid="{00000000-0005-0000-0000-000018470000}"/>
    <cellStyle name="Normal 3 90 2 3" xfId="30131" xr:uid="{00000000-0005-0000-0000-000019470000}"/>
    <cellStyle name="Normal 3 90 3" xfId="30132" xr:uid="{00000000-0005-0000-0000-00001A470000}"/>
    <cellStyle name="Normal 3 90 3 2" xfId="30133" xr:uid="{00000000-0005-0000-0000-00001B470000}"/>
    <cellStyle name="Normal 3 90 3 3" xfId="30134" xr:uid="{00000000-0005-0000-0000-00001C470000}"/>
    <cellStyle name="Normal 3 90 4" xfId="30135" xr:uid="{00000000-0005-0000-0000-00001D470000}"/>
    <cellStyle name="Normal 3 90 5" xfId="30136" xr:uid="{00000000-0005-0000-0000-00001E470000}"/>
    <cellStyle name="Normal 3 90 6" xfId="30137" xr:uid="{00000000-0005-0000-0000-00001F470000}"/>
    <cellStyle name="Normal 3 90 7" xfId="30128" xr:uid="{00000000-0005-0000-0000-000020470000}"/>
    <cellStyle name="Normal 3 90_Income Statement " xfId="30138" xr:uid="{00000000-0005-0000-0000-000021470000}"/>
    <cellStyle name="Normal 3 91" xfId="18982" xr:uid="{00000000-0005-0000-0000-000022470000}"/>
    <cellStyle name="Normal 3 91 2" xfId="30140" xr:uid="{00000000-0005-0000-0000-000023470000}"/>
    <cellStyle name="Normal 3 91 2 2" xfId="30141" xr:uid="{00000000-0005-0000-0000-000024470000}"/>
    <cellStyle name="Normal 3 91 2 3" xfId="30142" xr:uid="{00000000-0005-0000-0000-000025470000}"/>
    <cellStyle name="Normal 3 91 3" xfId="30143" xr:uid="{00000000-0005-0000-0000-000026470000}"/>
    <cellStyle name="Normal 3 91 3 2" xfId="30144" xr:uid="{00000000-0005-0000-0000-000027470000}"/>
    <cellStyle name="Normal 3 91 3 3" xfId="30145" xr:uid="{00000000-0005-0000-0000-000028470000}"/>
    <cellStyle name="Normal 3 91 4" xfId="30146" xr:uid="{00000000-0005-0000-0000-000029470000}"/>
    <cellStyle name="Normal 3 91 5" xfId="30147" xr:uid="{00000000-0005-0000-0000-00002A470000}"/>
    <cellStyle name="Normal 3 91 6" xfId="30148" xr:uid="{00000000-0005-0000-0000-00002B470000}"/>
    <cellStyle name="Normal 3 91 7" xfId="30139" xr:uid="{00000000-0005-0000-0000-00002C470000}"/>
    <cellStyle name="Normal 3 91_Income Statement " xfId="30149" xr:uid="{00000000-0005-0000-0000-00002D470000}"/>
    <cellStyle name="Normal 3 92" xfId="18983" xr:uid="{00000000-0005-0000-0000-00002E470000}"/>
    <cellStyle name="Normal 3 92 2" xfId="30151" xr:uid="{00000000-0005-0000-0000-00002F470000}"/>
    <cellStyle name="Normal 3 92 2 2" xfId="30152" xr:uid="{00000000-0005-0000-0000-000030470000}"/>
    <cellStyle name="Normal 3 92 2 3" xfId="30153" xr:uid="{00000000-0005-0000-0000-000031470000}"/>
    <cellStyle name="Normal 3 92 3" xfId="30154" xr:uid="{00000000-0005-0000-0000-000032470000}"/>
    <cellStyle name="Normal 3 92 3 2" xfId="30155" xr:uid="{00000000-0005-0000-0000-000033470000}"/>
    <cellStyle name="Normal 3 92 3 3" xfId="30156" xr:uid="{00000000-0005-0000-0000-000034470000}"/>
    <cellStyle name="Normal 3 92 4" xfId="30157" xr:uid="{00000000-0005-0000-0000-000035470000}"/>
    <cellStyle name="Normal 3 92 5" xfId="30158" xr:uid="{00000000-0005-0000-0000-000036470000}"/>
    <cellStyle name="Normal 3 92 6" xfId="30159" xr:uid="{00000000-0005-0000-0000-000037470000}"/>
    <cellStyle name="Normal 3 92 7" xfId="30150" xr:uid="{00000000-0005-0000-0000-000038470000}"/>
    <cellStyle name="Normal 3 92_Income Statement " xfId="30160" xr:uid="{00000000-0005-0000-0000-000039470000}"/>
    <cellStyle name="Normal 3 93" xfId="18984" xr:uid="{00000000-0005-0000-0000-00003A470000}"/>
    <cellStyle name="Normal 3 93 2" xfId="30162" xr:uid="{00000000-0005-0000-0000-00003B470000}"/>
    <cellStyle name="Normal 3 93 2 2" xfId="30163" xr:uid="{00000000-0005-0000-0000-00003C470000}"/>
    <cellStyle name="Normal 3 93 2 3" xfId="30164" xr:uid="{00000000-0005-0000-0000-00003D470000}"/>
    <cellStyle name="Normal 3 93 3" xfId="30165" xr:uid="{00000000-0005-0000-0000-00003E470000}"/>
    <cellStyle name="Normal 3 93 3 2" xfId="30166" xr:uid="{00000000-0005-0000-0000-00003F470000}"/>
    <cellStyle name="Normal 3 93 3 3" xfId="30167" xr:uid="{00000000-0005-0000-0000-000040470000}"/>
    <cellStyle name="Normal 3 93 4" xfId="30168" xr:uid="{00000000-0005-0000-0000-000041470000}"/>
    <cellStyle name="Normal 3 93 5" xfId="30169" xr:uid="{00000000-0005-0000-0000-000042470000}"/>
    <cellStyle name="Normal 3 93 6" xfId="30170" xr:uid="{00000000-0005-0000-0000-000043470000}"/>
    <cellStyle name="Normal 3 93 7" xfId="30161" xr:uid="{00000000-0005-0000-0000-000044470000}"/>
    <cellStyle name="Normal 3 93_Income Statement " xfId="30171" xr:uid="{00000000-0005-0000-0000-000045470000}"/>
    <cellStyle name="Normal 3 94" xfId="18985" xr:uid="{00000000-0005-0000-0000-000046470000}"/>
    <cellStyle name="Normal 3 94 2" xfId="30173" xr:uid="{00000000-0005-0000-0000-000047470000}"/>
    <cellStyle name="Normal 3 94 2 2" xfId="30174" xr:uid="{00000000-0005-0000-0000-000048470000}"/>
    <cellStyle name="Normal 3 94 2 3" xfId="30175" xr:uid="{00000000-0005-0000-0000-000049470000}"/>
    <cellStyle name="Normal 3 94 3" xfId="30176" xr:uid="{00000000-0005-0000-0000-00004A470000}"/>
    <cellStyle name="Normal 3 94 3 2" xfId="30177" xr:uid="{00000000-0005-0000-0000-00004B470000}"/>
    <cellStyle name="Normal 3 94 3 3" xfId="30178" xr:uid="{00000000-0005-0000-0000-00004C470000}"/>
    <cellStyle name="Normal 3 94 4" xfId="30179" xr:uid="{00000000-0005-0000-0000-00004D470000}"/>
    <cellStyle name="Normal 3 94 5" xfId="30180" xr:uid="{00000000-0005-0000-0000-00004E470000}"/>
    <cellStyle name="Normal 3 94 6" xfId="30181" xr:uid="{00000000-0005-0000-0000-00004F470000}"/>
    <cellStyle name="Normal 3 94 7" xfId="30172" xr:uid="{00000000-0005-0000-0000-000050470000}"/>
    <cellStyle name="Normal 3 94_Income Statement " xfId="30182" xr:uid="{00000000-0005-0000-0000-000051470000}"/>
    <cellStyle name="Normal 3 95" xfId="18986" xr:uid="{00000000-0005-0000-0000-000052470000}"/>
    <cellStyle name="Normal 3 95 2" xfId="30184" xr:uid="{00000000-0005-0000-0000-000053470000}"/>
    <cellStyle name="Normal 3 95 2 2" xfId="30185" xr:uid="{00000000-0005-0000-0000-000054470000}"/>
    <cellStyle name="Normal 3 95 2 3" xfId="30186" xr:uid="{00000000-0005-0000-0000-000055470000}"/>
    <cellStyle name="Normal 3 95 3" xfId="30187" xr:uid="{00000000-0005-0000-0000-000056470000}"/>
    <cellStyle name="Normal 3 95 3 2" xfId="30188" xr:uid="{00000000-0005-0000-0000-000057470000}"/>
    <cellStyle name="Normal 3 95 3 3" xfId="30189" xr:uid="{00000000-0005-0000-0000-000058470000}"/>
    <cellStyle name="Normal 3 95 4" xfId="30190" xr:uid="{00000000-0005-0000-0000-000059470000}"/>
    <cellStyle name="Normal 3 95 5" xfId="30191" xr:uid="{00000000-0005-0000-0000-00005A470000}"/>
    <cellStyle name="Normal 3 95 6" xfId="30192" xr:uid="{00000000-0005-0000-0000-00005B470000}"/>
    <cellStyle name="Normal 3 95 7" xfId="30183" xr:uid="{00000000-0005-0000-0000-00005C470000}"/>
    <cellStyle name="Normal 3 95_Income Statement " xfId="30193" xr:uid="{00000000-0005-0000-0000-00005D470000}"/>
    <cellStyle name="Normal 3 96" xfId="18987" xr:uid="{00000000-0005-0000-0000-00005E470000}"/>
    <cellStyle name="Normal 3 96 2" xfId="30195" xr:uid="{00000000-0005-0000-0000-00005F470000}"/>
    <cellStyle name="Normal 3 96 2 2" xfId="30196" xr:uid="{00000000-0005-0000-0000-000060470000}"/>
    <cellStyle name="Normal 3 96 2 3" xfId="30197" xr:uid="{00000000-0005-0000-0000-000061470000}"/>
    <cellStyle name="Normal 3 96 3" xfId="30198" xr:uid="{00000000-0005-0000-0000-000062470000}"/>
    <cellStyle name="Normal 3 96 3 2" xfId="30199" xr:uid="{00000000-0005-0000-0000-000063470000}"/>
    <cellStyle name="Normal 3 96 3 3" xfId="30200" xr:uid="{00000000-0005-0000-0000-000064470000}"/>
    <cellStyle name="Normal 3 96 4" xfId="30201" xr:uid="{00000000-0005-0000-0000-000065470000}"/>
    <cellStyle name="Normal 3 96 5" xfId="30202" xr:uid="{00000000-0005-0000-0000-000066470000}"/>
    <cellStyle name="Normal 3 96 6" xfId="30203" xr:uid="{00000000-0005-0000-0000-000067470000}"/>
    <cellStyle name="Normal 3 96 7" xfId="30194" xr:uid="{00000000-0005-0000-0000-000068470000}"/>
    <cellStyle name="Normal 3 96_Income Statement " xfId="30204" xr:uid="{00000000-0005-0000-0000-000069470000}"/>
    <cellStyle name="Normal 3 97" xfId="18988" xr:uid="{00000000-0005-0000-0000-00006A470000}"/>
    <cellStyle name="Normal 3 97 2" xfId="30206" xr:uid="{00000000-0005-0000-0000-00006B470000}"/>
    <cellStyle name="Normal 3 97 2 2" xfId="30207" xr:uid="{00000000-0005-0000-0000-00006C470000}"/>
    <cellStyle name="Normal 3 97 2 3" xfId="30208" xr:uid="{00000000-0005-0000-0000-00006D470000}"/>
    <cellStyle name="Normal 3 97 3" xfId="30209" xr:uid="{00000000-0005-0000-0000-00006E470000}"/>
    <cellStyle name="Normal 3 97 3 2" xfId="30210" xr:uid="{00000000-0005-0000-0000-00006F470000}"/>
    <cellStyle name="Normal 3 97 3 3" xfId="30211" xr:uid="{00000000-0005-0000-0000-000070470000}"/>
    <cellStyle name="Normal 3 97 4" xfId="30212" xr:uid="{00000000-0005-0000-0000-000071470000}"/>
    <cellStyle name="Normal 3 97 5" xfId="30213" xr:uid="{00000000-0005-0000-0000-000072470000}"/>
    <cellStyle name="Normal 3 97 6" xfId="30214" xr:uid="{00000000-0005-0000-0000-000073470000}"/>
    <cellStyle name="Normal 3 97 7" xfId="30205" xr:uid="{00000000-0005-0000-0000-000074470000}"/>
    <cellStyle name="Normal 3 97_Income Statement " xfId="30215" xr:uid="{00000000-0005-0000-0000-000075470000}"/>
    <cellStyle name="Normal 3 98" xfId="18989" xr:uid="{00000000-0005-0000-0000-000076470000}"/>
    <cellStyle name="Normal 3 98 2" xfId="30217" xr:uid="{00000000-0005-0000-0000-000077470000}"/>
    <cellStyle name="Normal 3 98 2 2" xfId="30218" xr:uid="{00000000-0005-0000-0000-000078470000}"/>
    <cellStyle name="Normal 3 98 2 3" xfId="30219" xr:uid="{00000000-0005-0000-0000-000079470000}"/>
    <cellStyle name="Normal 3 98 3" xfId="30220" xr:uid="{00000000-0005-0000-0000-00007A470000}"/>
    <cellStyle name="Normal 3 98 3 2" xfId="30221" xr:uid="{00000000-0005-0000-0000-00007B470000}"/>
    <cellStyle name="Normal 3 98 3 3" xfId="30222" xr:uid="{00000000-0005-0000-0000-00007C470000}"/>
    <cellStyle name="Normal 3 98 4" xfId="30223" xr:uid="{00000000-0005-0000-0000-00007D470000}"/>
    <cellStyle name="Normal 3 98 5" xfId="30224" xr:uid="{00000000-0005-0000-0000-00007E470000}"/>
    <cellStyle name="Normal 3 98 6" xfId="30225" xr:uid="{00000000-0005-0000-0000-00007F470000}"/>
    <cellStyle name="Normal 3 98 7" xfId="30216" xr:uid="{00000000-0005-0000-0000-000080470000}"/>
    <cellStyle name="Normal 3 98_Income Statement " xfId="30226" xr:uid="{00000000-0005-0000-0000-000081470000}"/>
    <cellStyle name="Normal 3 99" xfId="18990" xr:uid="{00000000-0005-0000-0000-000082470000}"/>
    <cellStyle name="Normal 3 99 2" xfId="30228" xr:uid="{00000000-0005-0000-0000-000083470000}"/>
    <cellStyle name="Normal 3 99 2 2" xfId="30229" xr:uid="{00000000-0005-0000-0000-000084470000}"/>
    <cellStyle name="Normal 3 99 2 3" xfId="30230" xr:uid="{00000000-0005-0000-0000-000085470000}"/>
    <cellStyle name="Normal 3 99 3" xfId="30231" xr:uid="{00000000-0005-0000-0000-000086470000}"/>
    <cellStyle name="Normal 3 99 3 2" xfId="30232" xr:uid="{00000000-0005-0000-0000-000087470000}"/>
    <cellStyle name="Normal 3 99 3 3" xfId="30233" xr:uid="{00000000-0005-0000-0000-000088470000}"/>
    <cellStyle name="Normal 3 99 4" xfId="30234" xr:uid="{00000000-0005-0000-0000-000089470000}"/>
    <cellStyle name="Normal 3 99 5" xfId="30235" xr:uid="{00000000-0005-0000-0000-00008A470000}"/>
    <cellStyle name="Normal 3 99 6" xfId="30236" xr:uid="{00000000-0005-0000-0000-00008B470000}"/>
    <cellStyle name="Normal 3 99 7" xfId="30227" xr:uid="{00000000-0005-0000-0000-00008C470000}"/>
    <cellStyle name="Normal 3 99_Income Statement " xfId="30237" xr:uid="{00000000-0005-0000-0000-00008D470000}"/>
    <cellStyle name="Normal 3_00431" xfId="18991" xr:uid="{00000000-0005-0000-0000-00008E470000}"/>
    <cellStyle name="Normal 30" xfId="5335" xr:uid="{00000000-0005-0000-0000-00008F470000}"/>
    <cellStyle name="Normal 30 2" xfId="5336" xr:uid="{00000000-0005-0000-0000-000090470000}"/>
    <cellStyle name="Normal 30 2 2" xfId="30239" xr:uid="{00000000-0005-0000-0000-000091470000}"/>
    <cellStyle name="Normal 30 2 3" xfId="39838" xr:uid="{00000000-0005-0000-0000-000092470000}"/>
    <cellStyle name="Normal 30 3" xfId="30238" xr:uid="{00000000-0005-0000-0000-000093470000}"/>
    <cellStyle name="Normal 30 3 2" xfId="39839" xr:uid="{00000000-0005-0000-0000-000094470000}"/>
    <cellStyle name="Normal 30 4" xfId="39837" xr:uid="{00000000-0005-0000-0000-000095470000}"/>
    <cellStyle name="Normal 31" xfId="5337" xr:uid="{00000000-0005-0000-0000-000096470000}"/>
    <cellStyle name="Normal 31 2" xfId="5338" xr:uid="{00000000-0005-0000-0000-000097470000}"/>
    <cellStyle name="Normal 31 2 2" xfId="30242" xr:uid="{00000000-0005-0000-0000-000098470000}"/>
    <cellStyle name="Normal 31 2 3" xfId="30241" xr:uid="{00000000-0005-0000-0000-000099470000}"/>
    <cellStyle name="Normal 31 2 4" xfId="39841" xr:uid="{00000000-0005-0000-0000-00009A470000}"/>
    <cellStyle name="Normal 31 3" xfId="5339" xr:uid="{00000000-0005-0000-0000-00009B470000}"/>
    <cellStyle name="Normal 31 3 2" xfId="5340" xr:uid="{00000000-0005-0000-0000-00009C470000}"/>
    <cellStyle name="Normal 31 3 3" xfId="30243" xr:uid="{00000000-0005-0000-0000-00009D470000}"/>
    <cellStyle name="Normal 31 3 4" xfId="39842" xr:uid="{00000000-0005-0000-0000-00009E470000}"/>
    <cellStyle name="Normal 31 4" xfId="5341" xr:uid="{00000000-0005-0000-0000-00009F470000}"/>
    <cellStyle name="Normal 31 5" xfId="30240" xr:uid="{00000000-0005-0000-0000-0000A0470000}"/>
    <cellStyle name="Normal 31 6" xfId="39840" xr:uid="{00000000-0005-0000-0000-0000A1470000}"/>
    <cellStyle name="Normal 31_69" xfId="18992" xr:uid="{00000000-0005-0000-0000-0000A2470000}"/>
    <cellStyle name="Normal 32" xfId="5342" xr:uid="{00000000-0005-0000-0000-0000A3470000}"/>
    <cellStyle name="Normal 32 10" xfId="5343" xr:uid="{00000000-0005-0000-0000-0000A4470000}"/>
    <cellStyle name="Normal 32 11" xfId="5344" xr:uid="{00000000-0005-0000-0000-0000A5470000}"/>
    <cellStyle name="Normal 32 12" xfId="18993" xr:uid="{00000000-0005-0000-0000-0000A6470000}"/>
    <cellStyle name="Normal 32 13" xfId="19619" xr:uid="{00000000-0005-0000-0000-0000A7470000}"/>
    <cellStyle name="Normal 32 14" xfId="30244" xr:uid="{00000000-0005-0000-0000-0000A8470000}"/>
    <cellStyle name="Normal 32 15" xfId="39843" xr:uid="{00000000-0005-0000-0000-0000A9470000}"/>
    <cellStyle name="Normal 32 2" xfId="5345" xr:uid="{00000000-0005-0000-0000-0000AA470000}"/>
    <cellStyle name="Normal 32 2 2" xfId="30245" xr:uid="{00000000-0005-0000-0000-0000AB470000}"/>
    <cellStyle name="Normal 32 2 3" xfId="39844" xr:uid="{00000000-0005-0000-0000-0000AC470000}"/>
    <cellStyle name="Normal 32 3" xfId="5346" xr:uid="{00000000-0005-0000-0000-0000AD470000}"/>
    <cellStyle name="Normal 32 3 2" xfId="5347" xr:uid="{00000000-0005-0000-0000-0000AE470000}"/>
    <cellStyle name="Normal 32 3 2 2" xfId="5348" xr:uid="{00000000-0005-0000-0000-0000AF470000}"/>
    <cellStyle name="Normal 32 3 2 2 2" xfId="5349" xr:uid="{00000000-0005-0000-0000-0000B0470000}"/>
    <cellStyle name="Normal 32 3 2 2 2 2" xfId="5350" xr:uid="{00000000-0005-0000-0000-0000B1470000}"/>
    <cellStyle name="Normal 32 3 2 2 2 3" xfId="5351" xr:uid="{00000000-0005-0000-0000-0000B2470000}"/>
    <cellStyle name="Normal 32 3 2 2 3" xfId="5352" xr:uid="{00000000-0005-0000-0000-0000B3470000}"/>
    <cellStyle name="Normal 32 3 2 2 4" xfId="5353" xr:uid="{00000000-0005-0000-0000-0000B4470000}"/>
    <cellStyle name="Normal 32 3 2 3" xfId="5354" xr:uid="{00000000-0005-0000-0000-0000B5470000}"/>
    <cellStyle name="Normal 32 3 2 3 2" xfId="5355" xr:uid="{00000000-0005-0000-0000-0000B6470000}"/>
    <cellStyle name="Normal 32 3 2 3 3" xfId="5356" xr:uid="{00000000-0005-0000-0000-0000B7470000}"/>
    <cellStyle name="Normal 32 3 2 4" xfId="5357" xr:uid="{00000000-0005-0000-0000-0000B8470000}"/>
    <cellStyle name="Normal 32 3 2 4 2" xfId="5358" xr:uid="{00000000-0005-0000-0000-0000B9470000}"/>
    <cellStyle name="Normal 32 3 2 5" xfId="5359" xr:uid="{00000000-0005-0000-0000-0000BA470000}"/>
    <cellStyle name="Normal 32 3 2 6" xfId="5360" xr:uid="{00000000-0005-0000-0000-0000BB470000}"/>
    <cellStyle name="Normal 32 3 3" xfId="5361" xr:uid="{00000000-0005-0000-0000-0000BC470000}"/>
    <cellStyle name="Normal 32 3 3 2" xfId="5362" xr:uid="{00000000-0005-0000-0000-0000BD470000}"/>
    <cellStyle name="Normal 32 3 3 2 2" xfId="5363" xr:uid="{00000000-0005-0000-0000-0000BE470000}"/>
    <cellStyle name="Normal 32 3 3 2 2 2" xfId="5364" xr:uid="{00000000-0005-0000-0000-0000BF470000}"/>
    <cellStyle name="Normal 32 3 3 2 2 3" xfId="5365" xr:uid="{00000000-0005-0000-0000-0000C0470000}"/>
    <cellStyle name="Normal 32 3 3 2 3" xfId="5366" xr:uid="{00000000-0005-0000-0000-0000C1470000}"/>
    <cellStyle name="Normal 32 3 3 2 4" xfId="5367" xr:uid="{00000000-0005-0000-0000-0000C2470000}"/>
    <cellStyle name="Normal 32 3 3 3" xfId="5368" xr:uid="{00000000-0005-0000-0000-0000C3470000}"/>
    <cellStyle name="Normal 32 3 3 3 2" xfId="5369" xr:uid="{00000000-0005-0000-0000-0000C4470000}"/>
    <cellStyle name="Normal 32 3 3 3 3" xfId="5370" xr:uid="{00000000-0005-0000-0000-0000C5470000}"/>
    <cellStyle name="Normal 32 3 3 4" xfId="5371" xr:uid="{00000000-0005-0000-0000-0000C6470000}"/>
    <cellStyle name="Normal 32 3 3 4 2" xfId="5372" xr:uid="{00000000-0005-0000-0000-0000C7470000}"/>
    <cellStyle name="Normal 32 3 3 5" xfId="5373" xr:uid="{00000000-0005-0000-0000-0000C8470000}"/>
    <cellStyle name="Normal 32 3 3 6" xfId="5374" xr:uid="{00000000-0005-0000-0000-0000C9470000}"/>
    <cellStyle name="Normal 32 3 4" xfId="5375" xr:uid="{00000000-0005-0000-0000-0000CA470000}"/>
    <cellStyle name="Normal 32 3 4 2" xfId="5376" xr:uid="{00000000-0005-0000-0000-0000CB470000}"/>
    <cellStyle name="Normal 32 3 4 2 2" xfId="5377" xr:uid="{00000000-0005-0000-0000-0000CC470000}"/>
    <cellStyle name="Normal 32 3 4 2 3" xfId="5378" xr:uid="{00000000-0005-0000-0000-0000CD470000}"/>
    <cellStyle name="Normal 32 3 4 3" xfId="5379" xr:uid="{00000000-0005-0000-0000-0000CE470000}"/>
    <cellStyle name="Normal 32 3 4 4" xfId="5380" xr:uid="{00000000-0005-0000-0000-0000CF470000}"/>
    <cellStyle name="Normal 32 3 5" xfId="5381" xr:uid="{00000000-0005-0000-0000-0000D0470000}"/>
    <cellStyle name="Normal 32 3 5 2" xfId="5382" xr:uid="{00000000-0005-0000-0000-0000D1470000}"/>
    <cellStyle name="Normal 32 3 5 3" xfId="5383" xr:uid="{00000000-0005-0000-0000-0000D2470000}"/>
    <cellStyle name="Normal 32 3 6" xfId="5384" xr:uid="{00000000-0005-0000-0000-0000D3470000}"/>
    <cellStyle name="Normal 32 3 6 2" xfId="5385" xr:uid="{00000000-0005-0000-0000-0000D4470000}"/>
    <cellStyle name="Normal 32 3 7" xfId="5386" xr:uid="{00000000-0005-0000-0000-0000D5470000}"/>
    <cellStyle name="Normal 32 3 8" xfId="5387" xr:uid="{00000000-0005-0000-0000-0000D6470000}"/>
    <cellStyle name="Normal 32 3 9" xfId="39845" xr:uid="{00000000-0005-0000-0000-0000D7470000}"/>
    <cellStyle name="Normal 32 4" xfId="5388" xr:uid="{00000000-0005-0000-0000-0000D8470000}"/>
    <cellStyle name="Normal 32 4 2" xfId="5389" xr:uid="{00000000-0005-0000-0000-0000D9470000}"/>
    <cellStyle name="Normal 32 4 2 2" xfId="5390" xr:uid="{00000000-0005-0000-0000-0000DA470000}"/>
    <cellStyle name="Normal 32 4 2 2 2" xfId="5391" xr:uid="{00000000-0005-0000-0000-0000DB470000}"/>
    <cellStyle name="Normal 32 4 2 2 3" xfId="5392" xr:uid="{00000000-0005-0000-0000-0000DC470000}"/>
    <cellStyle name="Normal 32 4 2 3" xfId="5393" xr:uid="{00000000-0005-0000-0000-0000DD470000}"/>
    <cellStyle name="Normal 32 4 2 4" xfId="5394" xr:uid="{00000000-0005-0000-0000-0000DE470000}"/>
    <cellStyle name="Normal 32 4 3" xfId="5395" xr:uid="{00000000-0005-0000-0000-0000DF470000}"/>
    <cellStyle name="Normal 32 4 3 2" xfId="5396" xr:uid="{00000000-0005-0000-0000-0000E0470000}"/>
    <cellStyle name="Normal 32 4 3 3" xfId="5397" xr:uid="{00000000-0005-0000-0000-0000E1470000}"/>
    <cellStyle name="Normal 32 4 4" xfId="5398" xr:uid="{00000000-0005-0000-0000-0000E2470000}"/>
    <cellStyle name="Normal 32 4 4 2" xfId="5399" xr:uid="{00000000-0005-0000-0000-0000E3470000}"/>
    <cellStyle name="Normal 32 4 5" xfId="5400" xr:uid="{00000000-0005-0000-0000-0000E4470000}"/>
    <cellStyle name="Normal 32 4 6" xfId="5401" xr:uid="{00000000-0005-0000-0000-0000E5470000}"/>
    <cellStyle name="Normal 32 5" xfId="5402" xr:uid="{00000000-0005-0000-0000-0000E6470000}"/>
    <cellStyle name="Normal 32 5 2" xfId="5403" xr:uid="{00000000-0005-0000-0000-0000E7470000}"/>
    <cellStyle name="Normal 32 5 2 2" xfId="5404" xr:uid="{00000000-0005-0000-0000-0000E8470000}"/>
    <cellStyle name="Normal 32 5 2 2 2" xfId="5405" xr:uid="{00000000-0005-0000-0000-0000E9470000}"/>
    <cellStyle name="Normal 32 5 2 2 3" xfId="5406" xr:uid="{00000000-0005-0000-0000-0000EA470000}"/>
    <cellStyle name="Normal 32 5 2 3" xfId="5407" xr:uid="{00000000-0005-0000-0000-0000EB470000}"/>
    <cellStyle name="Normal 32 5 2 4" xfId="5408" xr:uid="{00000000-0005-0000-0000-0000EC470000}"/>
    <cellStyle name="Normal 32 5 3" xfId="5409" xr:uid="{00000000-0005-0000-0000-0000ED470000}"/>
    <cellStyle name="Normal 32 5 3 2" xfId="5410" xr:uid="{00000000-0005-0000-0000-0000EE470000}"/>
    <cellStyle name="Normal 32 5 3 3" xfId="5411" xr:uid="{00000000-0005-0000-0000-0000EF470000}"/>
    <cellStyle name="Normal 32 5 4" xfId="5412" xr:uid="{00000000-0005-0000-0000-0000F0470000}"/>
    <cellStyle name="Normal 32 5 4 2" xfId="5413" xr:uid="{00000000-0005-0000-0000-0000F1470000}"/>
    <cellStyle name="Normal 32 5 5" xfId="5414" xr:uid="{00000000-0005-0000-0000-0000F2470000}"/>
    <cellStyle name="Normal 32 5 6" xfId="5415" xr:uid="{00000000-0005-0000-0000-0000F3470000}"/>
    <cellStyle name="Normal 32 6" xfId="5416" xr:uid="{00000000-0005-0000-0000-0000F4470000}"/>
    <cellStyle name="Normal 32 6 2" xfId="5417" xr:uid="{00000000-0005-0000-0000-0000F5470000}"/>
    <cellStyle name="Normal 32 6 2 2" xfId="5418" xr:uid="{00000000-0005-0000-0000-0000F6470000}"/>
    <cellStyle name="Normal 32 6 2 3" xfId="5419" xr:uid="{00000000-0005-0000-0000-0000F7470000}"/>
    <cellStyle name="Normal 32 6 3" xfId="5420" xr:uid="{00000000-0005-0000-0000-0000F8470000}"/>
    <cellStyle name="Normal 32 6 4" xfId="5421" xr:uid="{00000000-0005-0000-0000-0000F9470000}"/>
    <cellStyle name="Normal 32 7" xfId="5422" xr:uid="{00000000-0005-0000-0000-0000FA470000}"/>
    <cellStyle name="Normal 32 7 2" xfId="5423" xr:uid="{00000000-0005-0000-0000-0000FB470000}"/>
    <cellStyle name="Normal 32 7 3" xfId="5424" xr:uid="{00000000-0005-0000-0000-0000FC470000}"/>
    <cellStyle name="Normal 32 8" xfId="5425" xr:uid="{00000000-0005-0000-0000-0000FD470000}"/>
    <cellStyle name="Normal 32 8 2" xfId="5426" xr:uid="{00000000-0005-0000-0000-0000FE470000}"/>
    <cellStyle name="Normal 32 9" xfId="5427" xr:uid="{00000000-0005-0000-0000-0000FF470000}"/>
    <cellStyle name="Normal 32_5210NY3101_6037A 18-A Deferral  Carrying Charges NIMO Electric_Adjusted for CORRECT Recoveries_1212jmm" xfId="5428" xr:uid="{00000000-0005-0000-0000-000000480000}"/>
    <cellStyle name="Normal 33" xfId="5429" xr:uid="{00000000-0005-0000-0000-000001480000}"/>
    <cellStyle name="Normal 33 2" xfId="5430" xr:uid="{00000000-0005-0000-0000-000002480000}"/>
    <cellStyle name="Normal 33 2 2" xfId="30247" xr:uid="{00000000-0005-0000-0000-000003480000}"/>
    <cellStyle name="Normal 33 2 3" xfId="39846" xr:uid="{00000000-0005-0000-0000-000004480000}"/>
    <cellStyle name="Normal 33 3" xfId="30246" xr:uid="{00000000-0005-0000-0000-000005480000}"/>
    <cellStyle name="Normal 33 3 2" xfId="39847" xr:uid="{00000000-0005-0000-0000-000006480000}"/>
    <cellStyle name="Normal 33_UK Hyperion Account Map Update 03-25-13 backup worksheet" xfId="30248" xr:uid="{00000000-0005-0000-0000-000007480000}"/>
    <cellStyle name="Normal 332" xfId="5431" xr:uid="{00000000-0005-0000-0000-000008480000}"/>
    <cellStyle name="Normal 332 2" xfId="40525" xr:uid="{00000000-0005-0000-0000-000009480000}"/>
    <cellStyle name="Normal 34" xfId="5432" xr:uid="{00000000-0005-0000-0000-00000A480000}"/>
    <cellStyle name="Normal 34 2" xfId="5433" xr:uid="{00000000-0005-0000-0000-00000B480000}"/>
    <cellStyle name="Normal 34 2 2" xfId="5434" xr:uid="{00000000-0005-0000-0000-00000C480000}"/>
    <cellStyle name="Normal 34 2 2 2" xfId="30251" xr:uid="{00000000-0005-0000-0000-00000D480000}"/>
    <cellStyle name="Normal 34 2 3" xfId="30250" xr:uid="{00000000-0005-0000-0000-00000E480000}"/>
    <cellStyle name="Normal 34 2 4" xfId="39849" xr:uid="{00000000-0005-0000-0000-00000F480000}"/>
    <cellStyle name="Normal 34 3" xfId="5435" xr:uid="{00000000-0005-0000-0000-000010480000}"/>
    <cellStyle name="Normal 34 3 2" xfId="30252" xr:uid="{00000000-0005-0000-0000-000011480000}"/>
    <cellStyle name="Normal 34 3 3" xfId="39850" xr:uid="{00000000-0005-0000-0000-000012480000}"/>
    <cellStyle name="Normal 34 4" xfId="5436" xr:uid="{00000000-0005-0000-0000-000013480000}"/>
    <cellStyle name="Normal 34 4 2" xfId="5437" xr:uid="{00000000-0005-0000-0000-000014480000}"/>
    <cellStyle name="Normal 34 5" xfId="5438" xr:uid="{00000000-0005-0000-0000-000015480000}"/>
    <cellStyle name="Normal 34 6" xfId="30249" xr:uid="{00000000-0005-0000-0000-000016480000}"/>
    <cellStyle name="Normal 34 7" xfId="39848" xr:uid="{00000000-0005-0000-0000-000017480000}"/>
    <cellStyle name="Normal 34_UK Hyperion Account Map Update 03-25-13 backup worksheet" xfId="30253" xr:uid="{00000000-0005-0000-0000-000018480000}"/>
    <cellStyle name="Normal 35" xfId="5439" xr:uid="{00000000-0005-0000-0000-000019480000}"/>
    <cellStyle name="Normal 35 10" xfId="5440" xr:uid="{00000000-0005-0000-0000-00001A480000}"/>
    <cellStyle name="Normal 35 11" xfId="5441" xr:uid="{00000000-0005-0000-0000-00001B480000}"/>
    <cellStyle name="Normal 35 12" xfId="30254" xr:uid="{00000000-0005-0000-0000-00001C480000}"/>
    <cellStyle name="Normal 35 2" xfId="5442" xr:uid="{00000000-0005-0000-0000-00001D480000}"/>
    <cellStyle name="Normal 35 2 10" xfId="39851" xr:uid="{00000000-0005-0000-0000-00001E480000}"/>
    <cellStyle name="Normal 35 2 2" xfId="5443" xr:uid="{00000000-0005-0000-0000-00001F480000}"/>
    <cellStyle name="Normal 35 2 2 2" xfId="5444" xr:uid="{00000000-0005-0000-0000-000020480000}"/>
    <cellStyle name="Normal 35 2 2 2 2" xfId="5445" xr:uid="{00000000-0005-0000-0000-000021480000}"/>
    <cellStyle name="Normal 35 2 2 2 2 2" xfId="5446" xr:uid="{00000000-0005-0000-0000-000022480000}"/>
    <cellStyle name="Normal 35 2 2 2 2 3" xfId="5447" xr:uid="{00000000-0005-0000-0000-000023480000}"/>
    <cellStyle name="Normal 35 2 2 2 3" xfId="5448" xr:uid="{00000000-0005-0000-0000-000024480000}"/>
    <cellStyle name="Normal 35 2 2 2 4" xfId="5449" xr:uid="{00000000-0005-0000-0000-000025480000}"/>
    <cellStyle name="Normal 35 2 2 3" xfId="5450" xr:uid="{00000000-0005-0000-0000-000026480000}"/>
    <cellStyle name="Normal 35 2 2 3 2" xfId="5451" xr:uid="{00000000-0005-0000-0000-000027480000}"/>
    <cellStyle name="Normal 35 2 2 3 3" xfId="5452" xr:uid="{00000000-0005-0000-0000-000028480000}"/>
    <cellStyle name="Normal 35 2 2 4" xfId="5453" xr:uid="{00000000-0005-0000-0000-000029480000}"/>
    <cellStyle name="Normal 35 2 2 4 2" xfId="5454" xr:uid="{00000000-0005-0000-0000-00002A480000}"/>
    <cellStyle name="Normal 35 2 2 5" xfId="5455" xr:uid="{00000000-0005-0000-0000-00002B480000}"/>
    <cellStyle name="Normal 35 2 2 6" xfId="5456" xr:uid="{00000000-0005-0000-0000-00002C480000}"/>
    <cellStyle name="Normal 35 2 3" xfId="5457" xr:uid="{00000000-0005-0000-0000-00002D480000}"/>
    <cellStyle name="Normal 35 2 3 2" xfId="5458" xr:uid="{00000000-0005-0000-0000-00002E480000}"/>
    <cellStyle name="Normal 35 2 3 2 2" xfId="5459" xr:uid="{00000000-0005-0000-0000-00002F480000}"/>
    <cellStyle name="Normal 35 2 3 2 2 2" xfId="5460" xr:uid="{00000000-0005-0000-0000-000030480000}"/>
    <cellStyle name="Normal 35 2 3 2 2 3" xfId="5461" xr:uid="{00000000-0005-0000-0000-000031480000}"/>
    <cellStyle name="Normal 35 2 3 2 3" xfId="5462" xr:uid="{00000000-0005-0000-0000-000032480000}"/>
    <cellStyle name="Normal 35 2 3 2 4" xfId="5463" xr:uid="{00000000-0005-0000-0000-000033480000}"/>
    <cellStyle name="Normal 35 2 3 3" xfId="5464" xr:uid="{00000000-0005-0000-0000-000034480000}"/>
    <cellStyle name="Normal 35 2 3 3 2" xfId="5465" xr:uid="{00000000-0005-0000-0000-000035480000}"/>
    <cellStyle name="Normal 35 2 3 3 3" xfId="5466" xr:uid="{00000000-0005-0000-0000-000036480000}"/>
    <cellStyle name="Normal 35 2 3 4" xfId="5467" xr:uid="{00000000-0005-0000-0000-000037480000}"/>
    <cellStyle name="Normal 35 2 3 4 2" xfId="5468" xr:uid="{00000000-0005-0000-0000-000038480000}"/>
    <cellStyle name="Normal 35 2 3 5" xfId="5469" xr:uid="{00000000-0005-0000-0000-000039480000}"/>
    <cellStyle name="Normal 35 2 3 6" xfId="5470" xr:uid="{00000000-0005-0000-0000-00003A480000}"/>
    <cellStyle name="Normal 35 2 4" xfId="5471" xr:uid="{00000000-0005-0000-0000-00003B480000}"/>
    <cellStyle name="Normal 35 2 4 2" xfId="5472" xr:uid="{00000000-0005-0000-0000-00003C480000}"/>
    <cellStyle name="Normal 35 2 4 2 2" xfId="5473" xr:uid="{00000000-0005-0000-0000-00003D480000}"/>
    <cellStyle name="Normal 35 2 4 2 3" xfId="5474" xr:uid="{00000000-0005-0000-0000-00003E480000}"/>
    <cellStyle name="Normal 35 2 4 3" xfId="5475" xr:uid="{00000000-0005-0000-0000-00003F480000}"/>
    <cellStyle name="Normal 35 2 4 4" xfId="5476" xr:uid="{00000000-0005-0000-0000-000040480000}"/>
    <cellStyle name="Normal 35 2 5" xfId="5477" xr:uid="{00000000-0005-0000-0000-000041480000}"/>
    <cellStyle name="Normal 35 2 5 2" xfId="5478" xr:uid="{00000000-0005-0000-0000-000042480000}"/>
    <cellStyle name="Normal 35 2 5 3" xfId="5479" xr:uid="{00000000-0005-0000-0000-000043480000}"/>
    <cellStyle name="Normal 35 2 6" xfId="5480" xr:uid="{00000000-0005-0000-0000-000044480000}"/>
    <cellStyle name="Normal 35 2 6 2" xfId="5481" xr:uid="{00000000-0005-0000-0000-000045480000}"/>
    <cellStyle name="Normal 35 2 7" xfId="5482" xr:uid="{00000000-0005-0000-0000-000046480000}"/>
    <cellStyle name="Normal 35 2 8" xfId="5483" xr:uid="{00000000-0005-0000-0000-000047480000}"/>
    <cellStyle name="Normal 35 2 9" xfId="30255" xr:uid="{00000000-0005-0000-0000-000048480000}"/>
    <cellStyle name="Normal 35 3" xfId="5484" xr:uid="{00000000-0005-0000-0000-000049480000}"/>
    <cellStyle name="Normal 35 3 2" xfId="30256" xr:uid="{00000000-0005-0000-0000-00004A480000}"/>
    <cellStyle name="Normal 35 3 3" xfId="39852" xr:uid="{00000000-0005-0000-0000-00004B480000}"/>
    <cellStyle name="Normal 35 4" xfId="5485" xr:uid="{00000000-0005-0000-0000-00004C480000}"/>
    <cellStyle name="Normal 35 4 2" xfId="5486" xr:uid="{00000000-0005-0000-0000-00004D480000}"/>
    <cellStyle name="Normal 35 4 2 2" xfId="5487" xr:uid="{00000000-0005-0000-0000-00004E480000}"/>
    <cellStyle name="Normal 35 4 2 2 2" xfId="5488" xr:uid="{00000000-0005-0000-0000-00004F480000}"/>
    <cellStyle name="Normal 35 4 2 2 3" xfId="5489" xr:uid="{00000000-0005-0000-0000-000050480000}"/>
    <cellStyle name="Normal 35 4 2 3" xfId="5490" xr:uid="{00000000-0005-0000-0000-000051480000}"/>
    <cellStyle name="Normal 35 4 2 4" xfId="5491" xr:uid="{00000000-0005-0000-0000-000052480000}"/>
    <cellStyle name="Normal 35 4 3" xfId="5492" xr:uid="{00000000-0005-0000-0000-000053480000}"/>
    <cellStyle name="Normal 35 4 3 2" xfId="5493" xr:uid="{00000000-0005-0000-0000-000054480000}"/>
    <cellStyle name="Normal 35 4 3 3" xfId="5494" xr:uid="{00000000-0005-0000-0000-000055480000}"/>
    <cellStyle name="Normal 35 4 4" xfId="5495" xr:uid="{00000000-0005-0000-0000-000056480000}"/>
    <cellStyle name="Normal 35 4 4 2" xfId="5496" xr:uid="{00000000-0005-0000-0000-000057480000}"/>
    <cellStyle name="Normal 35 4 5" xfId="5497" xr:uid="{00000000-0005-0000-0000-000058480000}"/>
    <cellStyle name="Normal 35 4 6" xfId="5498" xr:uid="{00000000-0005-0000-0000-000059480000}"/>
    <cellStyle name="Normal 35 5" xfId="5499" xr:uid="{00000000-0005-0000-0000-00005A480000}"/>
    <cellStyle name="Normal 35 5 2" xfId="5500" xr:uid="{00000000-0005-0000-0000-00005B480000}"/>
    <cellStyle name="Normal 35 5 2 2" xfId="5501" xr:uid="{00000000-0005-0000-0000-00005C480000}"/>
    <cellStyle name="Normal 35 5 2 2 2" xfId="5502" xr:uid="{00000000-0005-0000-0000-00005D480000}"/>
    <cellStyle name="Normal 35 5 2 2 3" xfId="5503" xr:uid="{00000000-0005-0000-0000-00005E480000}"/>
    <cellStyle name="Normal 35 5 2 3" xfId="5504" xr:uid="{00000000-0005-0000-0000-00005F480000}"/>
    <cellStyle name="Normal 35 5 2 4" xfId="5505" xr:uid="{00000000-0005-0000-0000-000060480000}"/>
    <cellStyle name="Normal 35 5 3" xfId="5506" xr:uid="{00000000-0005-0000-0000-000061480000}"/>
    <cellStyle name="Normal 35 5 3 2" xfId="5507" xr:uid="{00000000-0005-0000-0000-000062480000}"/>
    <cellStyle name="Normal 35 5 3 3" xfId="5508" xr:uid="{00000000-0005-0000-0000-000063480000}"/>
    <cellStyle name="Normal 35 5 4" xfId="5509" xr:uid="{00000000-0005-0000-0000-000064480000}"/>
    <cellStyle name="Normal 35 5 4 2" xfId="5510" xr:uid="{00000000-0005-0000-0000-000065480000}"/>
    <cellStyle name="Normal 35 5 5" xfId="5511" xr:uid="{00000000-0005-0000-0000-000066480000}"/>
    <cellStyle name="Normal 35 5 6" xfId="5512" xr:uid="{00000000-0005-0000-0000-000067480000}"/>
    <cellStyle name="Normal 35 6" xfId="5513" xr:uid="{00000000-0005-0000-0000-000068480000}"/>
    <cellStyle name="Normal 35 6 2" xfId="5514" xr:uid="{00000000-0005-0000-0000-000069480000}"/>
    <cellStyle name="Normal 35 6 2 2" xfId="5515" xr:uid="{00000000-0005-0000-0000-00006A480000}"/>
    <cellStyle name="Normal 35 6 2 3" xfId="5516" xr:uid="{00000000-0005-0000-0000-00006B480000}"/>
    <cellStyle name="Normal 35 6 3" xfId="5517" xr:uid="{00000000-0005-0000-0000-00006C480000}"/>
    <cellStyle name="Normal 35 6 4" xfId="5518" xr:uid="{00000000-0005-0000-0000-00006D480000}"/>
    <cellStyle name="Normal 35 7" xfId="5519" xr:uid="{00000000-0005-0000-0000-00006E480000}"/>
    <cellStyle name="Normal 35 7 2" xfId="5520" xr:uid="{00000000-0005-0000-0000-00006F480000}"/>
    <cellStyle name="Normal 35 7 3" xfId="5521" xr:uid="{00000000-0005-0000-0000-000070480000}"/>
    <cellStyle name="Normal 35 8" xfId="5522" xr:uid="{00000000-0005-0000-0000-000071480000}"/>
    <cellStyle name="Normal 35 8 2" xfId="5523" xr:uid="{00000000-0005-0000-0000-000072480000}"/>
    <cellStyle name="Normal 35 9" xfId="5524" xr:uid="{00000000-0005-0000-0000-000073480000}"/>
    <cellStyle name="Normal 35_FLUX TEMPLATE - SAMPLE 5210 1720000_Rents Receivable (2)" xfId="5525" xr:uid="{00000000-0005-0000-0000-000074480000}"/>
    <cellStyle name="Normal 36" xfId="5526" xr:uid="{00000000-0005-0000-0000-000075480000}"/>
    <cellStyle name="Normal 36 2" xfId="5527" xr:uid="{00000000-0005-0000-0000-000076480000}"/>
    <cellStyle name="Normal 36 2 2" xfId="30258" xr:uid="{00000000-0005-0000-0000-000077480000}"/>
    <cellStyle name="Normal 36 2 3" xfId="39854" xr:uid="{00000000-0005-0000-0000-000078480000}"/>
    <cellStyle name="Normal 36 3" xfId="30259" xr:uid="{00000000-0005-0000-0000-000079480000}"/>
    <cellStyle name="Normal 36 3 2" xfId="39855" xr:uid="{00000000-0005-0000-0000-00007A480000}"/>
    <cellStyle name="Normal 36 4" xfId="30257" xr:uid="{00000000-0005-0000-0000-00007B480000}"/>
    <cellStyle name="Normal 36 5" xfId="39853" xr:uid="{00000000-0005-0000-0000-00007C480000}"/>
    <cellStyle name="Normal 37" xfId="5528" xr:uid="{00000000-0005-0000-0000-00007D480000}"/>
    <cellStyle name="Normal 37 2" xfId="5529" xr:uid="{00000000-0005-0000-0000-00007E480000}"/>
    <cellStyle name="Normal 37 2 2" xfId="30261" xr:uid="{00000000-0005-0000-0000-00007F480000}"/>
    <cellStyle name="Normal 37 2 3" xfId="39857" xr:uid="{00000000-0005-0000-0000-000080480000}"/>
    <cellStyle name="Normal 37 3" xfId="30262" xr:uid="{00000000-0005-0000-0000-000081480000}"/>
    <cellStyle name="Normal 37 3 2" xfId="39858" xr:uid="{00000000-0005-0000-0000-000082480000}"/>
    <cellStyle name="Normal 37 4" xfId="30260" xr:uid="{00000000-0005-0000-0000-000083480000}"/>
    <cellStyle name="Normal 37 5" xfId="39856" xr:uid="{00000000-0005-0000-0000-000084480000}"/>
    <cellStyle name="Normal 38" xfId="5530" xr:uid="{00000000-0005-0000-0000-000085480000}"/>
    <cellStyle name="Normal 38 2" xfId="5531" xr:uid="{00000000-0005-0000-0000-000086480000}"/>
    <cellStyle name="Normal 38 2 2" xfId="30264" xr:uid="{00000000-0005-0000-0000-000087480000}"/>
    <cellStyle name="Normal 38 2 3" xfId="39860" xr:uid="{00000000-0005-0000-0000-000088480000}"/>
    <cellStyle name="Normal 38 3" xfId="30265" xr:uid="{00000000-0005-0000-0000-000089480000}"/>
    <cellStyle name="Normal 38 3 2" xfId="39861" xr:uid="{00000000-0005-0000-0000-00008A480000}"/>
    <cellStyle name="Normal 38 4" xfId="30263" xr:uid="{00000000-0005-0000-0000-00008B480000}"/>
    <cellStyle name="Normal 38 5" xfId="39859" xr:uid="{00000000-0005-0000-0000-00008C480000}"/>
    <cellStyle name="Normal 39" xfId="5532" xr:uid="{00000000-0005-0000-0000-00008D480000}"/>
    <cellStyle name="Normal 39 2" xfId="5533" xr:uid="{00000000-0005-0000-0000-00008E480000}"/>
    <cellStyle name="Normal 39 2 2" xfId="30267" xr:uid="{00000000-0005-0000-0000-00008F480000}"/>
    <cellStyle name="Normal 39 2 3" xfId="39863" xr:uid="{00000000-0005-0000-0000-000090480000}"/>
    <cellStyle name="Normal 39 3" xfId="30268" xr:uid="{00000000-0005-0000-0000-000091480000}"/>
    <cellStyle name="Normal 39 3 2" xfId="39864" xr:uid="{00000000-0005-0000-0000-000092480000}"/>
    <cellStyle name="Normal 39 4" xfId="30266" xr:uid="{00000000-0005-0000-0000-000093480000}"/>
    <cellStyle name="Normal 39 5" xfId="39862" xr:uid="{00000000-0005-0000-0000-000094480000}"/>
    <cellStyle name="Normal 4" xfId="5534" xr:uid="{00000000-0005-0000-0000-000095480000}"/>
    <cellStyle name="Normal 4 10" xfId="18995" xr:uid="{00000000-0005-0000-0000-000096480000}"/>
    <cellStyle name="Normal 4 10 2" xfId="30271" xr:uid="{00000000-0005-0000-0000-000097480000}"/>
    <cellStyle name="Normal 4 10 2 2" xfId="30272" xr:uid="{00000000-0005-0000-0000-000098480000}"/>
    <cellStyle name="Normal 4 10 2 3" xfId="30273" xr:uid="{00000000-0005-0000-0000-000099480000}"/>
    <cellStyle name="Normal 4 10 2 4" xfId="39866" xr:uid="{00000000-0005-0000-0000-00009A480000}"/>
    <cellStyle name="Normal 4 10 3" xfId="30274" xr:uid="{00000000-0005-0000-0000-00009B480000}"/>
    <cellStyle name="Normal 4 10 3 2" xfId="39867" xr:uid="{00000000-0005-0000-0000-00009C480000}"/>
    <cellStyle name="Normal 4 10 4" xfId="30275" xr:uid="{00000000-0005-0000-0000-00009D480000}"/>
    <cellStyle name="Normal 4 10 5" xfId="30276" xr:uid="{00000000-0005-0000-0000-00009E480000}"/>
    <cellStyle name="Normal 4 10 6" xfId="30270" xr:uid="{00000000-0005-0000-0000-00009F480000}"/>
    <cellStyle name="Normal 4 10_Income Statement " xfId="30277" xr:uid="{00000000-0005-0000-0000-0000A0480000}"/>
    <cellStyle name="Normal 4 100" xfId="18996" xr:uid="{00000000-0005-0000-0000-0000A1480000}"/>
    <cellStyle name="Normal 4 100 2" xfId="30279" xr:uid="{00000000-0005-0000-0000-0000A2480000}"/>
    <cellStyle name="Normal 4 100 2 2" xfId="30280" xr:uid="{00000000-0005-0000-0000-0000A3480000}"/>
    <cellStyle name="Normal 4 100 2 3" xfId="30281" xr:uid="{00000000-0005-0000-0000-0000A4480000}"/>
    <cellStyle name="Normal 4 100 3" xfId="30282" xr:uid="{00000000-0005-0000-0000-0000A5480000}"/>
    <cellStyle name="Normal 4 100 3 2" xfId="30283" xr:uid="{00000000-0005-0000-0000-0000A6480000}"/>
    <cellStyle name="Normal 4 100 3 3" xfId="30284" xr:uid="{00000000-0005-0000-0000-0000A7480000}"/>
    <cellStyle name="Normal 4 100 4" xfId="30285" xr:uid="{00000000-0005-0000-0000-0000A8480000}"/>
    <cellStyle name="Normal 4 100 5" xfId="30286" xr:uid="{00000000-0005-0000-0000-0000A9480000}"/>
    <cellStyle name="Normal 4 100 6" xfId="30287" xr:uid="{00000000-0005-0000-0000-0000AA480000}"/>
    <cellStyle name="Normal 4 100 7" xfId="30278" xr:uid="{00000000-0005-0000-0000-0000AB480000}"/>
    <cellStyle name="Normal 4 100_Income Statement " xfId="30288" xr:uid="{00000000-0005-0000-0000-0000AC480000}"/>
    <cellStyle name="Normal 4 101" xfId="18997" xr:uid="{00000000-0005-0000-0000-0000AD480000}"/>
    <cellStyle name="Normal 4 101 2" xfId="30290" xr:uid="{00000000-0005-0000-0000-0000AE480000}"/>
    <cellStyle name="Normal 4 101 2 2" xfId="30291" xr:uid="{00000000-0005-0000-0000-0000AF480000}"/>
    <cellStyle name="Normal 4 101 2 3" xfId="30292" xr:uid="{00000000-0005-0000-0000-0000B0480000}"/>
    <cellStyle name="Normal 4 101 3" xfId="30293" xr:uid="{00000000-0005-0000-0000-0000B1480000}"/>
    <cellStyle name="Normal 4 101 3 2" xfId="30294" xr:uid="{00000000-0005-0000-0000-0000B2480000}"/>
    <cellStyle name="Normal 4 101 3 3" xfId="30295" xr:uid="{00000000-0005-0000-0000-0000B3480000}"/>
    <cellStyle name="Normal 4 101 4" xfId="30296" xr:uid="{00000000-0005-0000-0000-0000B4480000}"/>
    <cellStyle name="Normal 4 101 5" xfId="30297" xr:uid="{00000000-0005-0000-0000-0000B5480000}"/>
    <cellStyle name="Normal 4 101 6" xfId="30298" xr:uid="{00000000-0005-0000-0000-0000B6480000}"/>
    <cellStyle name="Normal 4 101 7" xfId="30289" xr:uid="{00000000-0005-0000-0000-0000B7480000}"/>
    <cellStyle name="Normal 4 101_Income Statement " xfId="30299" xr:uid="{00000000-0005-0000-0000-0000B8480000}"/>
    <cellStyle name="Normal 4 102" xfId="18994" xr:uid="{00000000-0005-0000-0000-0000B9480000}"/>
    <cellStyle name="Normal 4 102 2" xfId="30301" xr:uid="{00000000-0005-0000-0000-0000BA480000}"/>
    <cellStyle name="Normal 4 102 3" xfId="30302" xr:uid="{00000000-0005-0000-0000-0000BB480000}"/>
    <cellStyle name="Normal 4 102 4" xfId="30300" xr:uid="{00000000-0005-0000-0000-0000BC480000}"/>
    <cellStyle name="Normal 4 103" xfId="30303" xr:uid="{00000000-0005-0000-0000-0000BD480000}"/>
    <cellStyle name="Normal 4 103 2" xfId="30304" xr:uid="{00000000-0005-0000-0000-0000BE480000}"/>
    <cellStyle name="Normal 4 103 3" xfId="30305" xr:uid="{00000000-0005-0000-0000-0000BF480000}"/>
    <cellStyle name="Normal 4 104" xfId="30306" xr:uid="{00000000-0005-0000-0000-0000C0480000}"/>
    <cellStyle name="Normal 4 105" xfId="30307" xr:uid="{00000000-0005-0000-0000-0000C1480000}"/>
    <cellStyle name="Normal 4 106" xfId="30308" xr:uid="{00000000-0005-0000-0000-0000C2480000}"/>
    <cellStyle name="Normal 4 107" xfId="30309" xr:uid="{00000000-0005-0000-0000-0000C3480000}"/>
    <cellStyle name="Normal 4 108" xfId="30310" xr:uid="{00000000-0005-0000-0000-0000C4480000}"/>
    <cellStyle name="Normal 4 109" xfId="30311" xr:uid="{00000000-0005-0000-0000-0000C5480000}"/>
    <cellStyle name="Normal 4 11" xfId="18998" xr:uid="{00000000-0005-0000-0000-0000C6480000}"/>
    <cellStyle name="Normal 4 11 2" xfId="30313" xr:uid="{00000000-0005-0000-0000-0000C7480000}"/>
    <cellStyle name="Normal 4 11 2 2" xfId="30314" xr:uid="{00000000-0005-0000-0000-0000C8480000}"/>
    <cellStyle name="Normal 4 11 2 3" xfId="30315" xr:uid="{00000000-0005-0000-0000-0000C9480000}"/>
    <cellStyle name="Normal 4 11 3" xfId="30316" xr:uid="{00000000-0005-0000-0000-0000CA480000}"/>
    <cellStyle name="Normal 4 11 4" xfId="30317" xr:uid="{00000000-0005-0000-0000-0000CB480000}"/>
    <cellStyle name="Normal 4 11 5" xfId="30318" xr:uid="{00000000-0005-0000-0000-0000CC480000}"/>
    <cellStyle name="Normal 4 11 6" xfId="30312" xr:uid="{00000000-0005-0000-0000-0000CD480000}"/>
    <cellStyle name="Normal 4 11_Income Statement " xfId="30319" xr:uid="{00000000-0005-0000-0000-0000CE480000}"/>
    <cellStyle name="Normal 4 110" xfId="30320" xr:uid="{00000000-0005-0000-0000-0000CF480000}"/>
    <cellStyle name="Normal 4 111" xfId="30321" xr:uid="{00000000-0005-0000-0000-0000D0480000}"/>
    <cellStyle name="Normal 4 112" xfId="30322" xr:uid="{00000000-0005-0000-0000-0000D1480000}"/>
    <cellStyle name="Normal 4 113" xfId="30323" xr:uid="{00000000-0005-0000-0000-0000D2480000}"/>
    <cellStyle name="Normal 4 114" xfId="30324" xr:uid="{00000000-0005-0000-0000-0000D3480000}"/>
    <cellStyle name="Normal 4 115" xfId="30325" xr:uid="{00000000-0005-0000-0000-0000D4480000}"/>
    <cellStyle name="Normal 4 116" xfId="30326" xr:uid="{00000000-0005-0000-0000-0000D5480000}"/>
    <cellStyle name="Normal 4 117" xfId="30327" xr:uid="{00000000-0005-0000-0000-0000D6480000}"/>
    <cellStyle name="Normal 4 118" xfId="30328" xr:uid="{00000000-0005-0000-0000-0000D7480000}"/>
    <cellStyle name="Normal 4 119" xfId="30329" xr:uid="{00000000-0005-0000-0000-0000D8480000}"/>
    <cellStyle name="Normal 4 12" xfId="18999" xr:uid="{00000000-0005-0000-0000-0000D9480000}"/>
    <cellStyle name="Normal 4 12 2" xfId="30331" xr:uid="{00000000-0005-0000-0000-0000DA480000}"/>
    <cellStyle name="Normal 4 12 2 2" xfId="30332" xr:uid="{00000000-0005-0000-0000-0000DB480000}"/>
    <cellStyle name="Normal 4 12 2 3" xfId="30333" xr:uid="{00000000-0005-0000-0000-0000DC480000}"/>
    <cellStyle name="Normal 4 12 3" xfId="30334" xr:uid="{00000000-0005-0000-0000-0000DD480000}"/>
    <cellStyle name="Normal 4 12 3 2" xfId="30335" xr:uid="{00000000-0005-0000-0000-0000DE480000}"/>
    <cellStyle name="Normal 4 12 3 3" xfId="30336" xr:uid="{00000000-0005-0000-0000-0000DF480000}"/>
    <cellStyle name="Normal 4 12 4" xfId="30337" xr:uid="{00000000-0005-0000-0000-0000E0480000}"/>
    <cellStyle name="Normal 4 12 5" xfId="30338" xr:uid="{00000000-0005-0000-0000-0000E1480000}"/>
    <cellStyle name="Normal 4 12 6" xfId="30339" xr:uid="{00000000-0005-0000-0000-0000E2480000}"/>
    <cellStyle name="Normal 4 12 7" xfId="30330" xr:uid="{00000000-0005-0000-0000-0000E3480000}"/>
    <cellStyle name="Normal 4 12_Income Statement " xfId="30340" xr:uid="{00000000-0005-0000-0000-0000E4480000}"/>
    <cellStyle name="Normal 4 120" xfId="30341" xr:uid="{00000000-0005-0000-0000-0000E5480000}"/>
    <cellStyle name="Normal 4 121" xfId="30342" xr:uid="{00000000-0005-0000-0000-0000E6480000}"/>
    <cellStyle name="Normal 4 122" xfId="30343" xr:uid="{00000000-0005-0000-0000-0000E7480000}"/>
    <cellStyle name="Normal 4 123" xfId="30344" xr:uid="{00000000-0005-0000-0000-0000E8480000}"/>
    <cellStyle name="Normal 4 124" xfId="30345" xr:uid="{00000000-0005-0000-0000-0000E9480000}"/>
    <cellStyle name="Normal 4 125" xfId="30346" xr:uid="{00000000-0005-0000-0000-0000EA480000}"/>
    <cellStyle name="Normal 4 126" xfId="30347" xr:uid="{00000000-0005-0000-0000-0000EB480000}"/>
    <cellStyle name="Normal 4 127" xfId="30348" xr:uid="{00000000-0005-0000-0000-0000EC480000}"/>
    <cellStyle name="Normal 4 128" xfId="30349" xr:uid="{00000000-0005-0000-0000-0000ED480000}"/>
    <cellStyle name="Normal 4 129" xfId="30350" xr:uid="{00000000-0005-0000-0000-0000EE480000}"/>
    <cellStyle name="Normal 4 13" xfId="19000" xr:uid="{00000000-0005-0000-0000-0000EF480000}"/>
    <cellStyle name="Normal 4 13 2" xfId="30352" xr:uid="{00000000-0005-0000-0000-0000F0480000}"/>
    <cellStyle name="Normal 4 13 2 2" xfId="30353" xr:uid="{00000000-0005-0000-0000-0000F1480000}"/>
    <cellStyle name="Normal 4 13 2 3" xfId="30354" xr:uid="{00000000-0005-0000-0000-0000F2480000}"/>
    <cellStyle name="Normal 4 13 3" xfId="30355" xr:uid="{00000000-0005-0000-0000-0000F3480000}"/>
    <cellStyle name="Normal 4 13 3 2" xfId="30356" xr:uid="{00000000-0005-0000-0000-0000F4480000}"/>
    <cellStyle name="Normal 4 13 3 3" xfId="30357" xr:uid="{00000000-0005-0000-0000-0000F5480000}"/>
    <cellStyle name="Normal 4 13 4" xfId="30358" xr:uid="{00000000-0005-0000-0000-0000F6480000}"/>
    <cellStyle name="Normal 4 13 5" xfId="30359" xr:uid="{00000000-0005-0000-0000-0000F7480000}"/>
    <cellStyle name="Normal 4 13 6" xfId="30360" xr:uid="{00000000-0005-0000-0000-0000F8480000}"/>
    <cellStyle name="Normal 4 13 7" xfId="30351" xr:uid="{00000000-0005-0000-0000-0000F9480000}"/>
    <cellStyle name="Normal 4 13_Income Statement " xfId="30361" xr:uid="{00000000-0005-0000-0000-0000FA480000}"/>
    <cellStyle name="Normal 4 130" xfId="30362" xr:uid="{00000000-0005-0000-0000-0000FB480000}"/>
    <cellStyle name="Normal 4 131" xfId="30363" xr:uid="{00000000-0005-0000-0000-0000FC480000}"/>
    <cellStyle name="Normal 4 132" xfId="30269" xr:uid="{00000000-0005-0000-0000-0000FD480000}"/>
    <cellStyle name="Normal 4 133" xfId="39865" xr:uid="{00000000-0005-0000-0000-0000FE480000}"/>
    <cellStyle name="Normal 4 134" xfId="40461" xr:uid="{00000000-0005-0000-0000-0000FF480000}"/>
    <cellStyle name="Normal 4 135" xfId="40471" xr:uid="{00000000-0005-0000-0000-000000490000}"/>
    <cellStyle name="Normal 4 136" xfId="40472" xr:uid="{00000000-0005-0000-0000-000001490000}"/>
    <cellStyle name="Normal 4 137" xfId="40490" xr:uid="{00000000-0005-0000-0000-000002490000}"/>
    <cellStyle name="Normal 4 14" xfId="19001" xr:uid="{00000000-0005-0000-0000-000003490000}"/>
    <cellStyle name="Normal 4 14 2" xfId="30365" xr:uid="{00000000-0005-0000-0000-000004490000}"/>
    <cellStyle name="Normal 4 14 2 2" xfId="30366" xr:uid="{00000000-0005-0000-0000-000005490000}"/>
    <cellStyle name="Normal 4 14 2 3" xfId="30367" xr:uid="{00000000-0005-0000-0000-000006490000}"/>
    <cellStyle name="Normal 4 14 3" xfId="30368" xr:uid="{00000000-0005-0000-0000-000007490000}"/>
    <cellStyle name="Normal 4 14 3 2" xfId="30369" xr:uid="{00000000-0005-0000-0000-000008490000}"/>
    <cellStyle name="Normal 4 14 3 3" xfId="30370" xr:uid="{00000000-0005-0000-0000-000009490000}"/>
    <cellStyle name="Normal 4 14 4" xfId="30371" xr:uid="{00000000-0005-0000-0000-00000A490000}"/>
    <cellStyle name="Normal 4 14 5" xfId="30372" xr:uid="{00000000-0005-0000-0000-00000B490000}"/>
    <cellStyle name="Normal 4 14 6" xfId="30373" xr:uid="{00000000-0005-0000-0000-00000C490000}"/>
    <cellStyle name="Normal 4 14 7" xfId="30364" xr:uid="{00000000-0005-0000-0000-00000D490000}"/>
    <cellStyle name="Normal 4 14_Income Statement " xfId="30374" xr:uid="{00000000-0005-0000-0000-00000E490000}"/>
    <cellStyle name="Normal 4 15" xfId="19002" xr:uid="{00000000-0005-0000-0000-00000F490000}"/>
    <cellStyle name="Normal 4 15 2" xfId="30376" xr:uid="{00000000-0005-0000-0000-000010490000}"/>
    <cellStyle name="Normal 4 15 2 2" xfId="30377" xr:uid="{00000000-0005-0000-0000-000011490000}"/>
    <cellStyle name="Normal 4 15 2 3" xfId="30378" xr:uid="{00000000-0005-0000-0000-000012490000}"/>
    <cellStyle name="Normal 4 15 3" xfId="30379" xr:uid="{00000000-0005-0000-0000-000013490000}"/>
    <cellStyle name="Normal 4 15 3 2" xfId="30380" xr:uid="{00000000-0005-0000-0000-000014490000}"/>
    <cellStyle name="Normal 4 15 3 3" xfId="30381" xr:uid="{00000000-0005-0000-0000-000015490000}"/>
    <cellStyle name="Normal 4 15 4" xfId="30382" xr:uid="{00000000-0005-0000-0000-000016490000}"/>
    <cellStyle name="Normal 4 15 5" xfId="30383" xr:uid="{00000000-0005-0000-0000-000017490000}"/>
    <cellStyle name="Normal 4 15 6" xfId="30384" xr:uid="{00000000-0005-0000-0000-000018490000}"/>
    <cellStyle name="Normal 4 15 7" xfId="30375" xr:uid="{00000000-0005-0000-0000-000019490000}"/>
    <cellStyle name="Normal 4 15_Income Statement " xfId="30385" xr:uid="{00000000-0005-0000-0000-00001A490000}"/>
    <cellStyle name="Normal 4 16" xfId="19003" xr:uid="{00000000-0005-0000-0000-00001B490000}"/>
    <cellStyle name="Normal 4 16 2" xfId="30387" xr:uid="{00000000-0005-0000-0000-00001C490000}"/>
    <cellStyle name="Normal 4 16 2 2" xfId="30388" xr:uid="{00000000-0005-0000-0000-00001D490000}"/>
    <cellStyle name="Normal 4 16 2 3" xfId="30389" xr:uid="{00000000-0005-0000-0000-00001E490000}"/>
    <cellStyle name="Normal 4 16 3" xfId="30390" xr:uid="{00000000-0005-0000-0000-00001F490000}"/>
    <cellStyle name="Normal 4 16 3 2" xfId="30391" xr:uid="{00000000-0005-0000-0000-000020490000}"/>
    <cellStyle name="Normal 4 16 3 3" xfId="30392" xr:uid="{00000000-0005-0000-0000-000021490000}"/>
    <cellStyle name="Normal 4 16 4" xfId="30393" xr:uid="{00000000-0005-0000-0000-000022490000}"/>
    <cellStyle name="Normal 4 16 5" xfId="30394" xr:uid="{00000000-0005-0000-0000-000023490000}"/>
    <cellStyle name="Normal 4 16 6" xfId="30395" xr:uid="{00000000-0005-0000-0000-000024490000}"/>
    <cellStyle name="Normal 4 16 7" xfId="30386" xr:uid="{00000000-0005-0000-0000-000025490000}"/>
    <cellStyle name="Normal 4 16_Income Statement " xfId="30396" xr:uid="{00000000-0005-0000-0000-000026490000}"/>
    <cellStyle name="Normal 4 17" xfId="19004" xr:uid="{00000000-0005-0000-0000-000027490000}"/>
    <cellStyle name="Normal 4 17 2" xfId="30398" xr:uid="{00000000-0005-0000-0000-000028490000}"/>
    <cellStyle name="Normal 4 17 2 2" xfId="30399" xr:uid="{00000000-0005-0000-0000-000029490000}"/>
    <cellStyle name="Normal 4 17 2 3" xfId="30400" xr:uid="{00000000-0005-0000-0000-00002A490000}"/>
    <cellStyle name="Normal 4 17 3" xfId="30401" xr:uid="{00000000-0005-0000-0000-00002B490000}"/>
    <cellStyle name="Normal 4 17 3 2" xfId="30402" xr:uid="{00000000-0005-0000-0000-00002C490000}"/>
    <cellStyle name="Normal 4 17 3 3" xfId="30403" xr:uid="{00000000-0005-0000-0000-00002D490000}"/>
    <cellStyle name="Normal 4 17 4" xfId="30404" xr:uid="{00000000-0005-0000-0000-00002E490000}"/>
    <cellStyle name="Normal 4 17 5" xfId="30405" xr:uid="{00000000-0005-0000-0000-00002F490000}"/>
    <cellStyle name="Normal 4 17 6" xfId="30406" xr:uid="{00000000-0005-0000-0000-000030490000}"/>
    <cellStyle name="Normal 4 17 7" xfId="30397" xr:uid="{00000000-0005-0000-0000-000031490000}"/>
    <cellStyle name="Normal 4 17_Income Statement " xfId="30407" xr:uid="{00000000-0005-0000-0000-000032490000}"/>
    <cellStyle name="Normal 4 18" xfId="19005" xr:uid="{00000000-0005-0000-0000-000033490000}"/>
    <cellStyle name="Normal 4 18 2" xfId="30409" xr:uid="{00000000-0005-0000-0000-000034490000}"/>
    <cellStyle name="Normal 4 18 2 2" xfId="30410" xr:uid="{00000000-0005-0000-0000-000035490000}"/>
    <cellStyle name="Normal 4 18 2 3" xfId="30411" xr:uid="{00000000-0005-0000-0000-000036490000}"/>
    <cellStyle name="Normal 4 18 3" xfId="30412" xr:uid="{00000000-0005-0000-0000-000037490000}"/>
    <cellStyle name="Normal 4 18 3 2" xfId="30413" xr:uid="{00000000-0005-0000-0000-000038490000}"/>
    <cellStyle name="Normal 4 18 3 3" xfId="30414" xr:uid="{00000000-0005-0000-0000-000039490000}"/>
    <cellStyle name="Normal 4 18 4" xfId="30415" xr:uid="{00000000-0005-0000-0000-00003A490000}"/>
    <cellStyle name="Normal 4 18 5" xfId="30416" xr:uid="{00000000-0005-0000-0000-00003B490000}"/>
    <cellStyle name="Normal 4 18 6" xfId="30417" xr:uid="{00000000-0005-0000-0000-00003C490000}"/>
    <cellStyle name="Normal 4 18 7" xfId="30408" xr:uid="{00000000-0005-0000-0000-00003D490000}"/>
    <cellStyle name="Normal 4 18_Income Statement " xfId="30418" xr:uid="{00000000-0005-0000-0000-00003E490000}"/>
    <cellStyle name="Normal 4 19" xfId="19006" xr:uid="{00000000-0005-0000-0000-00003F490000}"/>
    <cellStyle name="Normal 4 19 2" xfId="30420" xr:uid="{00000000-0005-0000-0000-000040490000}"/>
    <cellStyle name="Normal 4 19 2 2" xfId="30421" xr:uid="{00000000-0005-0000-0000-000041490000}"/>
    <cellStyle name="Normal 4 19 2 3" xfId="30422" xr:uid="{00000000-0005-0000-0000-000042490000}"/>
    <cellStyle name="Normal 4 19 3" xfId="30423" xr:uid="{00000000-0005-0000-0000-000043490000}"/>
    <cellStyle name="Normal 4 19 3 2" xfId="30424" xr:uid="{00000000-0005-0000-0000-000044490000}"/>
    <cellStyle name="Normal 4 19 3 3" xfId="30425" xr:uid="{00000000-0005-0000-0000-000045490000}"/>
    <cellStyle name="Normal 4 19 4" xfId="30426" xr:uid="{00000000-0005-0000-0000-000046490000}"/>
    <cellStyle name="Normal 4 19 5" xfId="30427" xr:uid="{00000000-0005-0000-0000-000047490000}"/>
    <cellStyle name="Normal 4 19 6" xfId="30428" xr:uid="{00000000-0005-0000-0000-000048490000}"/>
    <cellStyle name="Normal 4 19 7" xfId="30419" xr:uid="{00000000-0005-0000-0000-000049490000}"/>
    <cellStyle name="Normal 4 19_Income Statement " xfId="30429" xr:uid="{00000000-0005-0000-0000-00004A490000}"/>
    <cellStyle name="Normal 4 2" xfId="5535" xr:uid="{00000000-0005-0000-0000-00004B490000}"/>
    <cellStyle name="Normal 4 2 10" xfId="39868" xr:uid="{00000000-0005-0000-0000-00004C490000}"/>
    <cellStyle name="Normal 4 2 10 2" xfId="39869" xr:uid="{00000000-0005-0000-0000-00004D490000}"/>
    <cellStyle name="Normal 4 2 10 3" xfId="39870" xr:uid="{00000000-0005-0000-0000-00004E490000}"/>
    <cellStyle name="Normal 4 2 11" xfId="39871" xr:uid="{00000000-0005-0000-0000-00004F490000}"/>
    <cellStyle name="Normal 4 2 11 2" xfId="39872" xr:uid="{00000000-0005-0000-0000-000050490000}"/>
    <cellStyle name="Normal 4 2 11 3" xfId="39873" xr:uid="{00000000-0005-0000-0000-000051490000}"/>
    <cellStyle name="Normal 4 2 12" xfId="39874" xr:uid="{00000000-0005-0000-0000-000052490000}"/>
    <cellStyle name="Normal 4 2 13" xfId="39875" xr:uid="{00000000-0005-0000-0000-000053490000}"/>
    <cellStyle name="Normal 4 2 14" xfId="39876" xr:uid="{00000000-0005-0000-0000-000054490000}"/>
    <cellStyle name="Normal 4 2 2" xfId="5536" xr:uid="{00000000-0005-0000-0000-000055490000}"/>
    <cellStyle name="Normal 4 2 2 2" xfId="19008" xr:uid="{00000000-0005-0000-0000-000056490000}"/>
    <cellStyle name="Normal 4 2 2 2 2" xfId="30433" xr:uid="{00000000-0005-0000-0000-000057490000}"/>
    <cellStyle name="Normal 4 2 2 2 3" xfId="30434" xr:uid="{00000000-0005-0000-0000-000058490000}"/>
    <cellStyle name="Normal 4 2 2 2 4" xfId="30432" xr:uid="{00000000-0005-0000-0000-000059490000}"/>
    <cellStyle name="Normal 4 2 2 2 5" xfId="39877" xr:uid="{00000000-0005-0000-0000-00005A490000}"/>
    <cellStyle name="Normal 4 2 2 3" xfId="30435" xr:uid="{00000000-0005-0000-0000-00005B490000}"/>
    <cellStyle name="Normal 4 2 2 3 2" xfId="39878" xr:uid="{00000000-0005-0000-0000-00005C490000}"/>
    <cellStyle name="Normal 4 2 2 4" xfId="30436" xr:uid="{00000000-0005-0000-0000-00005D490000}"/>
    <cellStyle name="Normal 4 2 2 4 2" xfId="39879" xr:uid="{00000000-0005-0000-0000-00005E490000}"/>
    <cellStyle name="Normal 4 2 2 5" xfId="30437" xr:uid="{00000000-0005-0000-0000-00005F490000}"/>
    <cellStyle name="Normal 4 2 2 6" xfId="30431" xr:uid="{00000000-0005-0000-0000-000060490000}"/>
    <cellStyle name="Normal 4 2 2 7" xfId="40526" xr:uid="{00000000-0005-0000-0000-000061490000}"/>
    <cellStyle name="Normal 4 2 2_Income Statement " xfId="30438" xr:uid="{00000000-0005-0000-0000-000062490000}"/>
    <cellStyle name="Normal 4 2 3" xfId="5537" xr:uid="{00000000-0005-0000-0000-000063490000}"/>
    <cellStyle name="Normal 4 2 3 2" xfId="19009" xr:uid="{00000000-0005-0000-0000-000064490000}"/>
    <cellStyle name="Normal 4 2 3 2 2" xfId="30440" xr:uid="{00000000-0005-0000-0000-000065490000}"/>
    <cellStyle name="Normal 4 2 3 2 3" xfId="39880" xr:uid="{00000000-0005-0000-0000-000066490000}"/>
    <cellStyle name="Normal 4 2 3 3" xfId="30439" xr:uid="{00000000-0005-0000-0000-000067490000}"/>
    <cellStyle name="Normal 4 2 3 3 2" xfId="39881" xr:uid="{00000000-0005-0000-0000-000068490000}"/>
    <cellStyle name="Normal 4 2 4" xfId="19010" xr:uid="{00000000-0005-0000-0000-000069490000}"/>
    <cellStyle name="Normal 4 2 4 2" xfId="30441" xr:uid="{00000000-0005-0000-0000-00006A490000}"/>
    <cellStyle name="Normal 4 2 4 2 2" xfId="39883" xr:uid="{00000000-0005-0000-0000-00006B490000}"/>
    <cellStyle name="Normal 4 2 4 3" xfId="39884" xr:uid="{00000000-0005-0000-0000-00006C490000}"/>
    <cellStyle name="Normal 4 2 4 4" xfId="39882" xr:uid="{00000000-0005-0000-0000-00006D490000}"/>
    <cellStyle name="Normal 4 2 5" xfId="19007" xr:uid="{00000000-0005-0000-0000-00006E490000}"/>
    <cellStyle name="Normal 4 2 5 2" xfId="39886" xr:uid="{00000000-0005-0000-0000-00006F490000}"/>
    <cellStyle name="Normal 4 2 5 3" xfId="39887" xr:uid="{00000000-0005-0000-0000-000070490000}"/>
    <cellStyle name="Normal 4 2 5 4" xfId="39885" xr:uid="{00000000-0005-0000-0000-000071490000}"/>
    <cellStyle name="Normal 4 2 6" xfId="30430" xr:uid="{00000000-0005-0000-0000-000072490000}"/>
    <cellStyle name="Normal 4 2 6 2" xfId="39889" xr:uid="{00000000-0005-0000-0000-000073490000}"/>
    <cellStyle name="Normal 4 2 6 3" xfId="39890" xr:uid="{00000000-0005-0000-0000-000074490000}"/>
    <cellStyle name="Normal 4 2 6 4" xfId="39888" xr:uid="{00000000-0005-0000-0000-000075490000}"/>
    <cellStyle name="Normal 4 2 7" xfId="39891" xr:uid="{00000000-0005-0000-0000-000076490000}"/>
    <cellStyle name="Normal 4 2 7 2" xfId="39892" xr:uid="{00000000-0005-0000-0000-000077490000}"/>
    <cellStyle name="Normal 4 2 7 3" xfId="39893" xr:uid="{00000000-0005-0000-0000-000078490000}"/>
    <cellStyle name="Normal 4 2 8" xfId="39894" xr:uid="{00000000-0005-0000-0000-000079490000}"/>
    <cellStyle name="Normal 4 2 8 2" xfId="39895" xr:uid="{00000000-0005-0000-0000-00007A490000}"/>
    <cellStyle name="Normal 4 2 8 3" xfId="39896" xr:uid="{00000000-0005-0000-0000-00007B490000}"/>
    <cellStyle name="Normal 4 2 9" xfId="39897" xr:uid="{00000000-0005-0000-0000-00007C490000}"/>
    <cellStyle name="Normal 4 2 9 2" xfId="39898" xr:uid="{00000000-0005-0000-0000-00007D490000}"/>
    <cellStyle name="Normal 4 2 9 3" xfId="39899" xr:uid="{00000000-0005-0000-0000-00007E490000}"/>
    <cellStyle name="Normal 4 2_00431" xfId="19011" xr:uid="{00000000-0005-0000-0000-00007F490000}"/>
    <cellStyle name="Normal 4 20" xfId="19012" xr:uid="{00000000-0005-0000-0000-000080490000}"/>
    <cellStyle name="Normal 4 20 2" xfId="30443" xr:uid="{00000000-0005-0000-0000-000081490000}"/>
    <cellStyle name="Normal 4 20 2 2" xfId="30444" xr:uid="{00000000-0005-0000-0000-000082490000}"/>
    <cellStyle name="Normal 4 20 2 3" xfId="30445" xr:uid="{00000000-0005-0000-0000-000083490000}"/>
    <cellStyle name="Normal 4 20 3" xfId="30446" xr:uid="{00000000-0005-0000-0000-000084490000}"/>
    <cellStyle name="Normal 4 20 3 2" xfId="30447" xr:uid="{00000000-0005-0000-0000-000085490000}"/>
    <cellStyle name="Normal 4 20 3 3" xfId="30448" xr:uid="{00000000-0005-0000-0000-000086490000}"/>
    <cellStyle name="Normal 4 20 4" xfId="30449" xr:uid="{00000000-0005-0000-0000-000087490000}"/>
    <cellStyle name="Normal 4 20 5" xfId="30450" xr:uid="{00000000-0005-0000-0000-000088490000}"/>
    <cellStyle name="Normal 4 20 6" xfId="30451" xr:uid="{00000000-0005-0000-0000-000089490000}"/>
    <cellStyle name="Normal 4 20 7" xfId="30442" xr:uid="{00000000-0005-0000-0000-00008A490000}"/>
    <cellStyle name="Normal 4 20_Income Statement " xfId="30452" xr:uid="{00000000-0005-0000-0000-00008B490000}"/>
    <cellStyle name="Normal 4 21" xfId="19013" xr:uid="{00000000-0005-0000-0000-00008C490000}"/>
    <cellStyle name="Normal 4 21 2" xfId="30454" xr:uid="{00000000-0005-0000-0000-00008D490000}"/>
    <cellStyle name="Normal 4 21 2 2" xfId="30455" xr:uid="{00000000-0005-0000-0000-00008E490000}"/>
    <cellStyle name="Normal 4 21 2 3" xfId="30456" xr:uid="{00000000-0005-0000-0000-00008F490000}"/>
    <cellStyle name="Normal 4 21 3" xfId="30457" xr:uid="{00000000-0005-0000-0000-000090490000}"/>
    <cellStyle name="Normal 4 21 3 2" xfId="30458" xr:uid="{00000000-0005-0000-0000-000091490000}"/>
    <cellStyle name="Normal 4 21 3 3" xfId="30459" xr:uid="{00000000-0005-0000-0000-000092490000}"/>
    <cellStyle name="Normal 4 21 4" xfId="30460" xr:uid="{00000000-0005-0000-0000-000093490000}"/>
    <cellStyle name="Normal 4 21 5" xfId="30461" xr:uid="{00000000-0005-0000-0000-000094490000}"/>
    <cellStyle name="Normal 4 21 6" xfId="30462" xr:uid="{00000000-0005-0000-0000-000095490000}"/>
    <cellStyle name="Normal 4 21 7" xfId="30453" xr:uid="{00000000-0005-0000-0000-000096490000}"/>
    <cellStyle name="Normal 4 21_Income Statement " xfId="30463" xr:uid="{00000000-0005-0000-0000-000097490000}"/>
    <cellStyle name="Normal 4 22" xfId="19014" xr:uid="{00000000-0005-0000-0000-000098490000}"/>
    <cellStyle name="Normal 4 22 2" xfId="30465" xr:uid="{00000000-0005-0000-0000-000099490000}"/>
    <cellStyle name="Normal 4 22 2 2" xfId="30466" xr:uid="{00000000-0005-0000-0000-00009A490000}"/>
    <cellStyle name="Normal 4 22 2 3" xfId="30467" xr:uid="{00000000-0005-0000-0000-00009B490000}"/>
    <cellStyle name="Normal 4 22 3" xfId="30468" xr:uid="{00000000-0005-0000-0000-00009C490000}"/>
    <cellStyle name="Normal 4 22 3 2" xfId="30469" xr:uid="{00000000-0005-0000-0000-00009D490000}"/>
    <cellStyle name="Normal 4 22 3 3" xfId="30470" xr:uid="{00000000-0005-0000-0000-00009E490000}"/>
    <cellStyle name="Normal 4 22 4" xfId="30471" xr:uid="{00000000-0005-0000-0000-00009F490000}"/>
    <cellStyle name="Normal 4 22 5" xfId="30472" xr:uid="{00000000-0005-0000-0000-0000A0490000}"/>
    <cellStyle name="Normal 4 22 6" xfId="30473" xr:uid="{00000000-0005-0000-0000-0000A1490000}"/>
    <cellStyle name="Normal 4 22 7" xfId="30464" xr:uid="{00000000-0005-0000-0000-0000A2490000}"/>
    <cellStyle name="Normal 4 22_Income Statement " xfId="30474" xr:uid="{00000000-0005-0000-0000-0000A3490000}"/>
    <cellStyle name="Normal 4 23" xfId="19015" xr:uid="{00000000-0005-0000-0000-0000A4490000}"/>
    <cellStyle name="Normal 4 23 2" xfId="30476" xr:uid="{00000000-0005-0000-0000-0000A5490000}"/>
    <cellStyle name="Normal 4 23 2 2" xfId="30477" xr:uid="{00000000-0005-0000-0000-0000A6490000}"/>
    <cellStyle name="Normal 4 23 2 3" xfId="30478" xr:uid="{00000000-0005-0000-0000-0000A7490000}"/>
    <cellStyle name="Normal 4 23 3" xfId="30479" xr:uid="{00000000-0005-0000-0000-0000A8490000}"/>
    <cellStyle name="Normal 4 23 3 2" xfId="30480" xr:uid="{00000000-0005-0000-0000-0000A9490000}"/>
    <cellStyle name="Normal 4 23 3 3" xfId="30481" xr:uid="{00000000-0005-0000-0000-0000AA490000}"/>
    <cellStyle name="Normal 4 23 4" xfId="30482" xr:uid="{00000000-0005-0000-0000-0000AB490000}"/>
    <cellStyle name="Normal 4 23 5" xfId="30483" xr:uid="{00000000-0005-0000-0000-0000AC490000}"/>
    <cellStyle name="Normal 4 23 6" xfId="30484" xr:uid="{00000000-0005-0000-0000-0000AD490000}"/>
    <cellStyle name="Normal 4 23 7" xfId="30475" xr:uid="{00000000-0005-0000-0000-0000AE490000}"/>
    <cellStyle name="Normal 4 23_Income Statement " xfId="30485" xr:uid="{00000000-0005-0000-0000-0000AF490000}"/>
    <cellStyle name="Normal 4 24" xfId="19016" xr:uid="{00000000-0005-0000-0000-0000B0490000}"/>
    <cellStyle name="Normal 4 24 2" xfId="30487" xr:uid="{00000000-0005-0000-0000-0000B1490000}"/>
    <cellStyle name="Normal 4 24 2 2" xfId="30488" xr:uid="{00000000-0005-0000-0000-0000B2490000}"/>
    <cellStyle name="Normal 4 24 2 3" xfId="30489" xr:uid="{00000000-0005-0000-0000-0000B3490000}"/>
    <cellStyle name="Normal 4 24 3" xfId="30490" xr:uid="{00000000-0005-0000-0000-0000B4490000}"/>
    <cellStyle name="Normal 4 24 3 2" xfId="30491" xr:uid="{00000000-0005-0000-0000-0000B5490000}"/>
    <cellStyle name="Normal 4 24 3 3" xfId="30492" xr:uid="{00000000-0005-0000-0000-0000B6490000}"/>
    <cellStyle name="Normal 4 24 4" xfId="30493" xr:uid="{00000000-0005-0000-0000-0000B7490000}"/>
    <cellStyle name="Normal 4 24 5" xfId="30494" xr:uid="{00000000-0005-0000-0000-0000B8490000}"/>
    <cellStyle name="Normal 4 24 6" xfId="30495" xr:uid="{00000000-0005-0000-0000-0000B9490000}"/>
    <cellStyle name="Normal 4 24 7" xfId="30486" xr:uid="{00000000-0005-0000-0000-0000BA490000}"/>
    <cellStyle name="Normal 4 24_Income Statement " xfId="30496" xr:uid="{00000000-0005-0000-0000-0000BB490000}"/>
    <cellStyle name="Normal 4 25" xfId="19017" xr:uid="{00000000-0005-0000-0000-0000BC490000}"/>
    <cellStyle name="Normal 4 25 2" xfId="30498" xr:uid="{00000000-0005-0000-0000-0000BD490000}"/>
    <cellStyle name="Normal 4 25 2 2" xfId="30499" xr:uid="{00000000-0005-0000-0000-0000BE490000}"/>
    <cellStyle name="Normal 4 25 2 3" xfId="30500" xr:uid="{00000000-0005-0000-0000-0000BF490000}"/>
    <cellStyle name="Normal 4 25 3" xfId="30501" xr:uid="{00000000-0005-0000-0000-0000C0490000}"/>
    <cellStyle name="Normal 4 25 3 2" xfId="30502" xr:uid="{00000000-0005-0000-0000-0000C1490000}"/>
    <cellStyle name="Normal 4 25 3 3" xfId="30503" xr:uid="{00000000-0005-0000-0000-0000C2490000}"/>
    <cellStyle name="Normal 4 25 4" xfId="30504" xr:uid="{00000000-0005-0000-0000-0000C3490000}"/>
    <cellStyle name="Normal 4 25 5" xfId="30505" xr:uid="{00000000-0005-0000-0000-0000C4490000}"/>
    <cellStyle name="Normal 4 25 6" xfId="30506" xr:uid="{00000000-0005-0000-0000-0000C5490000}"/>
    <cellStyle name="Normal 4 25 7" xfId="30497" xr:uid="{00000000-0005-0000-0000-0000C6490000}"/>
    <cellStyle name="Normal 4 25_Income Statement " xfId="30507" xr:uid="{00000000-0005-0000-0000-0000C7490000}"/>
    <cellStyle name="Normal 4 26" xfId="19018" xr:uid="{00000000-0005-0000-0000-0000C8490000}"/>
    <cellStyle name="Normal 4 26 2" xfId="30509" xr:uid="{00000000-0005-0000-0000-0000C9490000}"/>
    <cellStyle name="Normal 4 26 2 2" xfId="30510" xr:uid="{00000000-0005-0000-0000-0000CA490000}"/>
    <cellStyle name="Normal 4 26 2 3" xfId="30511" xr:uid="{00000000-0005-0000-0000-0000CB490000}"/>
    <cellStyle name="Normal 4 26 3" xfId="30512" xr:uid="{00000000-0005-0000-0000-0000CC490000}"/>
    <cellStyle name="Normal 4 26 3 2" xfId="30513" xr:uid="{00000000-0005-0000-0000-0000CD490000}"/>
    <cellStyle name="Normal 4 26 3 3" xfId="30514" xr:uid="{00000000-0005-0000-0000-0000CE490000}"/>
    <cellStyle name="Normal 4 26 4" xfId="30515" xr:uid="{00000000-0005-0000-0000-0000CF490000}"/>
    <cellStyle name="Normal 4 26 5" xfId="30516" xr:uid="{00000000-0005-0000-0000-0000D0490000}"/>
    <cellStyle name="Normal 4 26 6" xfId="30517" xr:uid="{00000000-0005-0000-0000-0000D1490000}"/>
    <cellStyle name="Normal 4 26 7" xfId="30508" xr:uid="{00000000-0005-0000-0000-0000D2490000}"/>
    <cellStyle name="Normal 4 26_Income Statement " xfId="30518" xr:uid="{00000000-0005-0000-0000-0000D3490000}"/>
    <cellStyle name="Normal 4 27" xfId="19019" xr:uid="{00000000-0005-0000-0000-0000D4490000}"/>
    <cellStyle name="Normal 4 27 2" xfId="30520" xr:uid="{00000000-0005-0000-0000-0000D5490000}"/>
    <cellStyle name="Normal 4 27 2 2" xfId="30521" xr:uid="{00000000-0005-0000-0000-0000D6490000}"/>
    <cellStyle name="Normal 4 27 2 3" xfId="30522" xr:uid="{00000000-0005-0000-0000-0000D7490000}"/>
    <cellStyle name="Normal 4 27 3" xfId="30523" xr:uid="{00000000-0005-0000-0000-0000D8490000}"/>
    <cellStyle name="Normal 4 27 3 2" xfId="30524" xr:uid="{00000000-0005-0000-0000-0000D9490000}"/>
    <cellStyle name="Normal 4 27 3 3" xfId="30525" xr:uid="{00000000-0005-0000-0000-0000DA490000}"/>
    <cellStyle name="Normal 4 27 4" xfId="30526" xr:uid="{00000000-0005-0000-0000-0000DB490000}"/>
    <cellStyle name="Normal 4 27 5" xfId="30527" xr:uid="{00000000-0005-0000-0000-0000DC490000}"/>
    <cellStyle name="Normal 4 27 6" xfId="30528" xr:uid="{00000000-0005-0000-0000-0000DD490000}"/>
    <cellStyle name="Normal 4 27 7" xfId="30519" xr:uid="{00000000-0005-0000-0000-0000DE490000}"/>
    <cellStyle name="Normal 4 27_Income Statement " xfId="30529" xr:uid="{00000000-0005-0000-0000-0000DF490000}"/>
    <cellStyle name="Normal 4 28" xfId="19020" xr:uid="{00000000-0005-0000-0000-0000E0490000}"/>
    <cellStyle name="Normal 4 28 2" xfId="30531" xr:uid="{00000000-0005-0000-0000-0000E1490000}"/>
    <cellStyle name="Normal 4 28 2 2" xfId="30532" xr:uid="{00000000-0005-0000-0000-0000E2490000}"/>
    <cellStyle name="Normal 4 28 2 3" xfId="30533" xr:uid="{00000000-0005-0000-0000-0000E3490000}"/>
    <cellStyle name="Normal 4 28 3" xfId="30534" xr:uid="{00000000-0005-0000-0000-0000E4490000}"/>
    <cellStyle name="Normal 4 28 3 2" xfId="30535" xr:uid="{00000000-0005-0000-0000-0000E5490000}"/>
    <cellStyle name="Normal 4 28 3 3" xfId="30536" xr:uid="{00000000-0005-0000-0000-0000E6490000}"/>
    <cellStyle name="Normal 4 28 4" xfId="30537" xr:uid="{00000000-0005-0000-0000-0000E7490000}"/>
    <cellStyle name="Normal 4 28 5" xfId="30538" xr:uid="{00000000-0005-0000-0000-0000E8490000}"/>
    <cellStyle name="Normal 4 28 6" xfId="30539" xr:uid="{00000000-0005-0000-0000-0000E9490000}"/>
    <cellStyle name="Normal 4 28 7" xfId="30530" xr:uid="{00000000-0005-0000-0000-0000EA490000}"/>
    <cellStyle name="Normal 4 28_Income Statement " xfId="30540" xr:uid="{00000000-0005-0000-0000-0000EB490000}"/>
    <cellStyle name="Normal 4 29" xfId="19021" xr:uid="{00000000-0005-0000-0000-0000EC490000}"/>
    <cellStyle name="Normal 4 29 2" xfId="30542" xr:uid="{00000000-0005-0000-0000-0000ED490000}"/>
    <cellStyle name="Normal 4 29 2 2" xfId="30543" xr:uid="{00000000-0005-0000-0000-0000EE490000}"/>
    <cellStyle name="Normal 4 29 2 3" xfId="30544" xr:uid="{00000000-0005-0000-0000-0000EF490000}"/>
    <cellStyle name="Normal 4 29 3" xfId="30545" xr:uid="{00000000-0005-0000-0000-0000F0490000}"/>
    <cellStyle name="Normal 4 29 3 2" xfId="30546" xr:uid="{00000000-0005-0000-0000-0000F1490000}"/>
    <cellStyle name="Normal 4 29 3 3" xfId="30547" xr:uid="{00000000-0005-0000-0000-0000F2490000}"/>
    <cellStyle name="Normal 4 29 4" xfId="30548" xr:uid="{00000000-0005-0000-0000-0000F3490000}"/>
    <cellStyle name="Normal 4 29 5" xfId="30549" xr:uid="{00000000-0005-0000-0000-0000F4490000}"/>
    <cellStyle name="Normal 4 29 6" xfId="30550" xr:uid="{00000000-0005-0000-0000-0000F5490000}"/>
    <cellStyle name="Normal 4 29 7" xfId="30541" xr:uid="{00000000-0005-0000-0000-0000F6490000}"/>
    <cellStyle name="Normal 4 29_Income Statement " xfId="30551" xr:uid="{00000000-0005-0000-0000-0000F7490000}"/>
    <cellStyle name="Normal 4 3" xfId="5538" xr:uid="{00000000-0005-0000-0000-0000F8490000}"/>
    <cellStyle name="Normal 4 3 10" xfId="19022" xr:uid="{00000000-0005-0000-0000-0000F9490000}"/>
    <cellStyle name="Normal 4 3 11" xfId="30552" xr:uid="{00000000-0005-0000-0000-0000FA490000}"/>
    <cellStyle name="Normal 4 3 12" xfId="39900" xr:uid="{00000000-0005-0000-0000-0000FB490000}"/>
    <cellStyle name="Normal 4 3 13" xfId="40527" xr:uid="{00000000-0005-0000-0000-0000FC490000}"/>
    <cellStyle name="Normal 4 3 2" xfId="5539" xr:uid="{00000000-0005-0000-0000-0000FD490000}"/>
    <cellStyle name="Normal 4 3 2 2" xfId="5540" xr:uid="{00000000-0005-0000-0000-0000FE490000}"/>
    <cellStyle name="Normal 4 3 2 2 2" xfId="5541" xr:uid="{00000000-0005-0000-0000-0000FF490000}"/>
    <cellStyle name="Normal 4 3 2 2 2 2" xfId="5542" xr:uid="{00000000-0005-0000-0000-0000004A0000}"/>
    <cellStyle name="Normal 4 3 2 2 2 3" xfId="5543" xr:uid="{00000000-0005-0000-0000-0000014A0000}"/>
    <cellStyle name="Normal 4 3 2 2 3" xfId="5544" xr:uid="{00000000-0005-0000-0000-0000024A0000}"/>
    <cellStyle name="Normal 4 3 2 2 4" xfId="5545" xr:uid="{00000000-0005-0000-0000-0000034A0000}"/>
    <cellStyle name="Normal 4 3 2 2 5" xfId="30554" xr:uid="{00000000-0005-0000-0000-0000044A0000}"/>
    <cellStyle name="Normal 4 3 2 2 6" xfId="39902" xr:uid="{00000000-0005-0000-0000-0000054A0000}"/>
    <cellStyle name="Normal 4 3 2 3" xfId="5546" xr:uid="{00000000-0005-0000-0000-0000064A0000}"/>
    <cellStyle name="Normal 4 3 2 3 2" xfId="5547" xr:uid="{00000000-0005-0000-0000-0000074A0000}"/>
    <cellStyle name="Normal 4 3 2 3 3" xfId="5548" xr:uid="{00000000-0005-0000-0000-0000084A0000}"/>
    <cellStyle name="Normal 4 3 2 3 4" xfId="30555" xr:uid="{00000000-0005-0000-0000-0000094A0000}"/>
    <cellStyle name="Normal 4 3 2 3 5" xfId="39903" xr:uid="{00000000-0005-0000-0000-00000A4A0000}"/>
    <cellStyle name="Normal 4 3 2 4" xfId="5549" xr:uid="{00000000-0005-0000-0000-00000B4A0000}"/>
    <cellStyle name="Normal 4 3 2 4 2" xfId="5550" xr:uid="{00000000-0005-0000-0000-00000C4A0000}"/>
    <cellStyle name="Normal 4 3 2 5" xfId="5551" xr:uid="{00000000-0005-0000-0000-00000D4A0000}"/>
    <cellStyle name="Normal 4 3 2 6" xfId="5552" xr:uid="{00000000-0005-0000-0000-00000E4A0000}"/>
    <cellStyle name="Normal 4 3 2 7" xfId="30553" xr:uid="{00000000-0005-0000-0000-00000F4A0000}"/>
    <cellStyle name="Normal 4 3 2 8" xfId="39901" xr:uid="{00000000-0005-0000-0000-0000104A0000}"/>
    <cellStyle name="Normal 4 3 3" xfId="5553" xr:uid="{00000000-0005-0000-0000-0000114A0000}"/>
    <cellStyle name="Normal 4 3 3 2" xfId="5554" xr:uid="{00000000-0005-0000-0000-0000124A0000}"/>
    <cellStyle name="Normal 4 3 3 2 2" xfId="5555" xr:uid="{00000000-0005-0000-0000-0000134A0000}"/>
    <cellStyle name="Normal 4 3 3 2 2 2" xfId="5556" xr:uid="{00000000-0005-0000-0000-0000144A0000}"/>
    <cellStyle name="Normal 4 3 3 2 2 3" xfId="5557" xr:uid="{00000000-0005-0000-0000-0000154A0000}"/>
    <cellStyle name="Normal 4 3 3 2 3" xfId="5558" xr:uid="{00000000-0005-0000-0000-0000164A0000}"/>
    <cellStyle name="Normal 4 3 3 2 4" xfId="5559" xr:uid="{00000000-0005-0000-0000-0000174A0000}"/>
    <cellStyle name="Normal 4 3 3 3" xfId="5560" xr:uid="{00000000-0005-0000-0000-0000184A0000}"/>
    <cellStyle name="Normal 4 3 3 3 2" xfId="5561" xr:uid="{00000000-0005-0000-0000-0000194A0000}"/>
    <cellStyle name="Normal 4 3 3 3 3" xfId="5562" xr:uid="{00000000-0005-0000-0000-00001A4A0000}"/>
    <cellStyle name="Normal 4 3 3 4" xfId="5563" xr:uid="{00000000-0005-0000-0000-00001B4A0000}"/>
    <cellStyle name="Normal 4 3 3 4 2" xfId="5564" xr:uid="{00000000-0005-0000-0000-00001C4A0000}"/>
    <cellStyle name="Normal 4 3 3 5" xfId="5565" xr:uid="{00000000-0005-0000-0000-00001D4A0000}"/>
    <cellStyle name="Normal 4 3 3 6" xfId="5566" xr:uid="{00000000-0005-0000-0000-00001E4A0000}"/>
    <cellStyle name="Normal 4 3 3 7" xfId="30556" xr:uid="{00000000-0005-0000-0000-00001F4A0000}"/>
    <cellStyle name="Normal 4 3 3 8" xfId="39904" xr:uid="{00000000-0005-0000-0000-0000204A0000}"/>
    <cellStyle name="Normal 4 3 4" xfId="5567" xr:uid="{00000000-0005-0000-0000-0000214A0000}"/>
    <cellStyle name="Normal 4 3 4 2" xfId="5568" xr:uid="{00000000-0005-0000-0000-0000224A0000}"/>
    <cellStyle name="Normal 4 3 4 2 2" xfId="5569" xr:uid="{00000000-0005-0000-0000-0000234A0000}"/>
    <cellStyle name="Normal 4 3 4 2 3" xfId="5570" xr:uid="{00000000-0005-0000-0000-0000244A0000}"/>
    <cellStyle name="Normal 4 3 4 3" xfId="5571" xr:uid="{00000000-0005-0000-0000-0000254A0000}"/>
    <cellStyle name="Normal 4 3 4 4" xfId="5572" xr:uid="{00000000-0005-0000-0000-0000264A0000}"/>
    <cellStyle name="Normal 4 3 4 5" xfId="30557" xr:uid="{00000000-0005-0000-0000-0000274A0000}"/>
    <cellStyle name="Normal 4 3 4 6" xfId="39905" xr:uid="{00000000-0005-0000-0000-0000284A0000}"/>
    <cellStyle name="Normal 4 3 5" xfId="5573" xr:uid="{00000000-0005-0000-0000-0000294A0000}"/>
    <cellStyle name="Normal 4 3 5 2" xfId="5574" xr:uid="{00000000-0005-0000-0000-00002A4A0000}"/>
    <cellStyle name="Normal 4 3 5 3" xfId="5575" xr:uid="{00000000-0005-0000-0000-00002B4A0000}"/>
    <cellStyle name="Normal 4 3 5 4" xfId="30558" xr:uid="{00000000-0005-0000-0000-00002C4A0000}"/>
    <cellStyle name="Normal 4 3 6" xfId="5576" xr:uid="{00000000-0005-0000-0000-00002D4A0000}"/>
    <cellStyle name="Normal 4 3 6 2" xfId="5577" xr:uid="{00000000-0005-0000-0000-00002E4A0000}"/>
    <cellStyle name="Normal 4 3 6 3" xfId="30559" xr:uid="{00000000-0005-0000-0000-00002F4A0000}"/>
    <cellStyle name="Normal 4 3 7" xfId="5578" xr:uid="{00000000-0005-0000-0000-0000304A0000}"/>
    <cellStyle name="Normal 4 3 7 2" xfId="30560" xr:uid="{00000000-0005-0000-0000-0000314A0000}"/>
    <cellStyle name="Normal 4 3 8" xfId="5579" xr:uid="{00000000-0005-0000-0000-0000324A0000}"/>
    <cellStyle name="Normal 4 3 9" xfId="5580" xr:uid="{00000000-0005-0000-0000-0000334A0000}"/>
    <cellStyle name="Normal 4 3_Income Statement " xfId="30561" xr:uid="{00000000-0005-0000-0000-0000344A0000}"/>
    <cellStyle name="Normal 4 30" xfId="19023" xr:uid="{00000000-0005-0000-0000-0000354A0000}"/>
    <cellStyle name="Normal 4 30 2" xfId="30563" xr:uid="{00000000-0005-0000-0000-0000364A0000}"/>
    <cellStyle name="Normal 4 30 2 2" xfId="30564" xr:uid="{00000000-0005-0000-0000-0000374A0000}"/>
    <cellStyle name="Normal 4 30 2 3" xfId="30565" xr:uid="{00000000-0005-0000-0000-0000384A0000}"/>
    <cellStyle name="Normal 4 30 3" xfId="30566" xr:uid="{00000000-0005-0000-0000-0000394A0000}"/>
    <cellStyle name="Normal 4 30 3 2" xfId="30567" xr:uid="{00000000-0005-0000-0000-00003A4A0000}"/>
    <cellStyle name="Normal 4 30 3 3" xfId="30568" xr:uid="{00000000-0005-0000-0000-00003B4A0000}"/>
    <cellStyle name="Normal 4 30 4" xfId="30569" xr:uid="{00000000-0005-0000-0000-00003C4A0000}"/>
    <cellStyle name="Normal 4 30 5" xfId="30570" xr:uid="{00000000-0005-0000-0000-00003D4A0000}"/>
    <cellStyle name="Normal 4 30 6" xfId="30571" xr:uid="{00000000-0005-0000-0000-00003E4A0000}"/>
    <cellStyle name="Normal 4 30 7" xfId="30562" xr:uid="{00000000-0005-0000-0000-00003F4A0000}"/>
    <cellStyle name="Normal 4 30_Income Statement " xfId="30572" xr:uid="{00000000-0005-0000-0000-0000404A0000}"/>
    <cellStyle name="Normal 4 31" xfId="19024" xr:uid="{00000000-0005-0000-0000-0000414A0000}"/>
    <cellStyle name="Normal 4 31 2" xfId="30574" xr:uid="{00000000-0005-0000-0000-0000424A0000}"/>
    <cellStyle name="Normal 4 31 2 2" xfId="30575" xr:uid="{00000000-0005-0000-0000-0000434A0000}"/>
    <cellStyle name="Normal 4 31 2 3" xfId="30576" xr:uid="{00000000-0005-0000-0000-0000444A0000}"/>
    <cellStyle name="Normal 4 31 3" xfId="30577" xr:uid="{00000000-0005-0000-0000-0000454A0000}"/>
    <cellStyle name="Normal 4 31 3 2" xfId="30578" xr:uid="{00000000-0005-0000-0000-0000464A0000}"/>
    <cellStyle name="Normal 4 31 3 3" xfId="30579" xr:uid="{00000000-0005-0000-0000-0000474A0000}"/>
    <cellStyle name="Normal 4 31 4" xfId="30580" xr:uid="{00000000-0005-0000-0000-0000484A0000}"/>
    <cellStyle name="Normal 4 31 5" xfId="30581" xr:uid="{00000000-0005-0000-0000-0000494A0000}"/>
    <cellStyle name="Normal 4 31 6" xfId="30582" xr:uid="{00000000-0005-0000-0000-00004A4A0000}"/>
    <cellStyle name="Normal 4 31 7" xfId="30573" xr:uid="{00000000-0005-0000-0000-00004B4A0000}"/>
    <cellStyle name="Normal 4 31_Income Statement " xfId="30583" xr:uid="{00000000-0005-0000-0000-00004C4A0000}"/>
    <cellStyle name="Normal 4 32" xfId="19025" xr:uid="{00000000-0005-0000-0000-00004D4A0000}"/>
    <cellStyle name="Normal 4 32 2" xfId="30585" xr:uid="{00000000-0005-0000-0000-00004E4A0000}"/>
    <cellStyle name="Normal 4 32 2 2" xfId="30586" xr:uid="{00000000-0005-0000-0000-00004F4A0000}"/>
    <cellStyle name="Normal 4 32 2 3" xfId="30587" xr:uid="{00000000-0005-0000-0000-0000504A0000}"/>
    <cellStyle name="Normal 4 32 3" xfId="30588" xr:uid="{00000000-0005-0000-0000-0000514A0000}"/>
    <cellStyle name="Normal 4 32 3 2" xfId="30589" xr:uid="{00000000-0005-0000-0000-0000524A0000}"/>
    <cellStyle name="Normal 4 32 3 3" xfId="30590" xr:uid="{00000000-0005-0000-0000-0000534A0000}"/>
    <cellStyle name="Normal 4 32 4" xfId="30591" xr:uid="{00000000-0005-0000-0000-0000544A0000}"/>
    <cellStyle name="Normal 4 32 5" xfId="30592" xr:uid="{00000000-0005-0000-0000-0000554A0000}"/>
    <cellStyle name="Normal 4 32 6" xfId="30593" xr:uid="{00000000-0005-0000-0000-0000564A0000}"/>
    <cellStyle name="Normal 4 32 7" xfId="30584" xr:uid="{00000000-0005-0000-0000-0000574A0000}"/>
    <cellStyle name="Normal 4 32_Income Statement " xfId="30594" xr:uid="{00000000-0005-0000-0000-0000584A0000}"/>
    <cellStyle name="Normal 4 33" xfId="19026" xr:uid="{00000000-0005-0000-0000-0000594A0000}"/>
    <cellStyle name="Normal 4 33 2" xfId="30596" xr:uid="{00000000-0005-0000-0000-00005A4A0000}"/>
    <cellStyle name="Normal 4 33 2 2" xfId="30597" xr:uid="{00000000-0005-0000-0000-00005B4A0000}"/>
    <cellStyle name="Normal 4 33 2 3" xfId="30598" xr:uid="{00000000-0005-0000-0000-00005C4A0000}"/>
    <cellStyle name="Normal 4 33 3" xfId="30599" xr:uid="{00000000-0005-0000-0000-00005D4A0000}"/>
    <cellStyle name="Normal 4 33 3 2" xfId="30600" xr:uid="{00000000-0005-0000-0000-00005E4A0000}"/>
    <cellStyle name="Normal 4 33 3 3" xfId="30601" xr:uid="{00000000-0005-0000-0000-00005F4A0000}"/>
    <cellStyle name="Normal 4 33 4" xfId="30602" xr:uid="{00000000-0005-0000-0000-0000604A0000}"/>
    <cellStyle name="Normal 4 33 5" xfId="30603" xr:uid="{00000000-0005-0000-0000-0000614A0000}"/>
    <cellStyle name="Normal 4 33 6" xfId="30604" xr:uid="{00000000-0005-0000-0000-0000624A0000}"/>
    <cellStyle name="Normal 4 33 7" xfId="30595" xr:uid="{00000000-0005-0000-0000-0000634A0000}"/>
    <cellStyle name="Normal 4 33_Income Statement " xfId="30605" xr:uid="{00000000-0005-0000-0000-0000644A0000}"/>
    <cellStyle name="Normal 4 34" xfId="19027" xr:uid="{00000000-0005-0000-0000-0000654A0000}"/>
    <cellStyle name="Normal 4 34 2" xfId="30607" xr:uid="{00000000-0005-0000-0000-0000664A0000}"/>
    <cellStyle name="Normal 4 34 2 2" xfId="30608" xr:uid="{00000000-0005-0000-0000-0000674A0000}"/>
    <cellStyle name="Normal 4 34 2 3" xfId="30609" xr:uid="{00000000-0005-0000-0000-0000684A0000}"/>
    <cellStyle name="Normal 4 34 3" xfId="30610" xr:uid="{00000000-0005-0000-0000-0000694A0000}"/>
    <cellStyle name="Normal 4 34 3 2" xfId="30611" xr:uid="{00000000-0005-0000-0000-00006A4A0000}"/>
    <cellStyle name="Normal 4 34 3 3" xfId="30612" xr:uid="{00000000-0005-0000-0000-00006B4A0000}"/>
    <cellStyle name="Normal 4 34 4" xfId="30613" xr:uid="{00000000-0005-0000-0000-00006C4A0000}"/>
    <cellStyle name="Normal 4 34 5" xfId="30614" xr:uid="{00000000-0005-0000-0000-00006D4A0000}"/>
    <cellStyle name="Normal 4 34 6" xfId="30615" xr:uid="{00000000-0005-0000-0000-00006E4A0000}"/>
    <cellStyle name="Normal 4 34 7" xfId="30606" xr:uid="{00000000-0005-0000-0000-00006F4A0000}"/>
    <cellStyle name="Normal 4 34_Income Statement " xfId="30616" xr:uid="{00000000-0005-0000-0000-0000704A0000}"/>
    <cellStyle name="Normal 4 35" xfId="19028" xr:uid="{00000000-0005-0000-0000-0000714A0000}"/>
    <cellStyle name="Normal 4 35 2" xfId="30618" xr:uid="{00000000-0005-0000-0000-0000724A0000}"/>
    <cellStyle name="Normal 4 35 2 2" xfId="30619" xr:uid="{00000000-0005-0000-0000-0000734A0000}"/>
    <cellStyle name="Normal 4 35 2 3" xfId="30620" xr:uid="{00000000-0005-0000-0000-0000744A0000}"/>
    <cellStyle name="Normal 4 35 3" xfId="30621" xr:uid="{00000000-0005-0000-0000-0000754A0000}"/>
    <cellStyle name="Normal 4 35 3 2" xfId="30622" xr:uid="{00000000-0005-0000-0000-0000764A0000}"/>
    <cellStyle name="Normal 4 35 3 3" xfId="30623" xr:uid="{00000000-0005-0000-0000-0000774A0000}"/>
    <cellStyle name="Normal 4 35 4" xfId="30624" xr:uid="{00000000-0005-0000-0000-0000784A0000}"/>
    <cellStyle name="Normal 4 35 5" xfId="30625" xr:uid="{00000000-0005-0000-0000-0000794A0000}"/>
    <cellStyle name="Normal 4 35 6" xfId="30626" xr:uid="{00000000-0005-0000-0000-00007A4A0000}"/>
    <cellStyle name="Normal 4 35 7" xfId="30617" xr:uid="{00000000-0005-0000-0000-00007B4A0000}"/>
    <cellStyle name="Normal 4 35_Income Statement " xfId="30627" xr:uid="{00000000-0005-0000-0000-00007C4A0000}"/>
    <cellStyle name="Normal 4 36" xfId="19029" xr:uid="{00000000-0005-0000-0000-00007D4A0000}"/>
    <cellStyle name="Normal 4 36 2" xfId="30629" xr:uid="{00000000-0005-0000-0000-00007E4A0000}"/>
    <cellStyle name="Normal 4 36 2 2" xfId="30630" xr:uid="{00000000-0005-0000-0000-00007F4A0000}"/>
    <cellStyle name="Normal 4 36 2 3" xfId="30631" xr:uid="{00000000-0005-0000-0000-0000804A0000}"/>
    <cellStyle name="Normal 4 36 3" xfId="30632" xr:uid="{00000000-0005-0000-0000-0000814A0000}"/>
    <cellStyle name="Normal 4 36 3 2" xfId="30633" xr:uid="{00000000-0005-0000-0000-0000824A0000}"/>
    <cellStyle name="Normal 4 36 3 3" xfId="30634" xr:uid="{00000000-0005-0000-0000-0000834A0000}"/>
    <cellStyle name="Normal 4 36 4" xfId="30635" xr:uid="{00000000-0005-0000-0000-0000844A0000}"/>
    <cellStyle name="Normal 4 36 5" xfId="30636" xr:uid="{00000000-0005-0000-0000-0000854A0000}"/>
    <cellStyle name="Normal 4 36 6" xfId="30637" xr:uid="{00000000-0005-0000-0000-0000864A0000}"/>
    <cellStyle name="Normal 4 36 7" xfId="30628" xr:uid="{00000000-0005-0000-0000-0000874A0000}"/>
    <cellStyle name="Normal 4 36_Income Statement " xfId="30638" xr:uid="{00000000-0005-0000-0000-0000884A0000}"/>
    <cellStyle name="Normal 4 37" xfId="19030" xr:uid="{00000000-0005-0000-0000-0000894A0000}"/>
    <cellStyle name="Normal 4 37 2" xfId="30640" xr:uid="{00000000-0005-0000-0000-00008A4A0000}"/>
    <cellStyle name="Normal 4 37 2 2" xfId="30641" xr:uid="{00000000-0005-0000-0000-00008B4A0000}"/>
    <cellStyle name="Normal 4 37 2 3" xfId="30642" xr:uid="{00000000-0005-0000-0000-00008C4A0000}"/>
    <cellStyle name="Normal 4 37 3" xfId="30643" xr:uid="{00000000-0005-0000-0000-00008D4A0000}"/>
    <cellStyle name="Normal 4 37 3 2" xfId="30644" xr:uid="{00000000-0005-0000-0000-00008E4A0000}"/>
    <cellStyle name="Normal 4 37 3 3" xfId="30645" xr:uid="{00000000-0005-0000-0000-00008F4A0000}"/>
    <cellStyle name="Normal 4 37 4" xfId="30646" xr:uid="{00000000-0005-0000-0000-0000904A0000}"/>
    <cellStyle name="Normal 4 37 5" xfId="30647" xr:uid="{00000000-0005-0000-0000-0000914A0000}"/>
    <cellStyle name="Normal 4 37 6" xfId="30648" xr:uid="{00000000-0005-0000-0000-0000924A0000}"/>
    <cellStyle name="Normal 4 37 7" xfId="30639" xr:uid="{00000000-0005-0000-0000-0000934A0000}"/>
    <cellStyle name="Normal 4 37_Income Statement " xfId="30649" xr:uid="{00000000-0005-0000-0000-0000944A0000}"/>
    <cellStyle name="Normal 4 38" xfId="19031" xr:uid="{00000000-0005-0000-0000-0000954A0000}"/>
    <cellStyle name="Normal 4 38 2" xfId="30651" xr:uid="{00000000-0005-0000-0000-0000964A0000}"/>
    <cellStyle name="Normal 4 38 2 2" xfId="30652" xr:uid="{00000000-0005-0000-0000-0000974A0000}"/>
    <cellStyle name="Normal 4 38 2 3" xfId="30653" xr:uid="{00000000-0005-0000-0000-0000984A0000}"/>
    <cellStyle name="Normal 4 38 3" xfId="30654" xr:uid="{00000000-0005-0000-0000-0000994A0000}"/>
    <cellStyle name="Normal 4 38 3 2" xfId="30655" xr:uid="{00000000-0005-0000-0000-00009A4A0000}"/>
    <cellStyle name="Normal 4 38 3 3" xfId="30656" xr:uid="{00000000-0005-0000-0000-00009B4A0000}"/>
    <cellStyle name="Normal 4 38 4" xfId="30657" xr:uid="{00000000-0005-0000-0000-00009C4A0000}"/>
    <cellStyle name="Normal 4 38 5" xfId="30658" xr:uid="{00000000-0005-0000-0000-00009D4A0000}"/>
    <cellStyle name="Normal 4 38 6" xfId="30659" xr:uid="{00000000-0005-0000-0000-00009E4A0000}"/>
    <cellStyle name="Normal 4 38 7" xfId="30650" xr:uid="{00000000-0005-0000-0000-00009F4A0000}"/>
    <cellStyle name="Normal 4 38_Income Statement " xfId="30660" xr:uid="{00000000-0005-0000-0000-0000A04A0000}"/>
    <cellStyle name="Normal 4 39" xfId="19032" xr:uid="{00000000-0005-0000-0000-0000A14A0000}"/>
    <cellStyle name="Normal 4 39 2" xfId="30662" xr:uid="{00000000-0005-0000-0000-0000A24A0000}"/>
    <cellStyle name="Normal 4 39 2 2" xfId="30663" xr:uid="{00000000-0005-0000-0000-0000A34A0000}"/>
    <cellStyle name="Normal 4 39 2 3" xfId="30664" xr:uid="{00000000-0005-0000-0000-0000A44A0000}"/>
    <cellStyle name="Normal 4 39 3" xfId="30665" xr:uid="{00000000-0005-0000-0000-0000A54A0000}"/>
    <cellStyle name="Normal 4 39 3 2" xfId="30666" xr:uid="{00000000-0005-0000-0000-0000A64A0000}"/>
    <cellStyle name="Normal 4 39 3 3" xfId="30667" xr:uid="{00000000-0005-0000-0000-0000A74A0000}"/>
    <cellStyle name="Normal 4 39 4" xfId="30668" xr:uid="{00000000-0005-0000-0000-0000A84A0000}"/>
    <cellStyle name="Normal 4 39 5" xfId="30669" xr:uid="{00000000-0005-0000-0000-0000A94A0000}"/>
    <cellStyle name="Normal 4 39 6" xfId="30670" xr:uid="{00000000-0005-0000-0000-0000AA4A0000}"/>
    <cellStyle name="Normal 4 39 7" xfId="30661" xr:uid="{00000000-0005-0000-0000-0000AB4A0000}"/>
    <cellStyle name="Normal 4 39_Income Statement " xfId="30671" xr:uid="{00000000-0005-0000-0000-0000AC4A0000}"/>
    <cellStyle name="Normal 4 4" xfId="5581" xr:uid="{00000000-0005-0000-0000-0000AD4A0000}"/>
    <cellStyle name="Normal 4 4 2" xfId="19033" xr:uid="{00000000-0005-0000-0000-0000AE4A0000}"/>
    <cellStyle name="Normal 4 4 2 2" xfId="39907" xr:uid="{00000000-0005-0000-0000-0000AF4A0000}"/>
    <cellStyle name="Normal 4 4 3" xfId="30672" xr:uid="{00000000-0005-0000-0000-0000B04A0000}"/>
    <cellStyle name="Normal 4 4 3 2" xfId="39908" xr:uid="{00000000-0005-0000-0000-0000B14A0000}"/>
    <cellStyle name="Normal 4 4 4" xfId="39909" xr:uid="{00000000-0005-0000-0000-0000B24A0000}"/>
    <cellStyle name="Normal 4 4 5" xfId="39906" xr:uid="{00000000-0005-0000-0000-0000B34A0000}"/>
    <cellStyle name="Normal 4 40" xfId="19034" xr:uid="{00000000-0005-0000-0000-0000B44A0000}"/>
    <cellStyle name="Normal 4 40 2" xfId="30674" xr:uid="{00000000-0005-0000-0000-0000B54A0000}"/>
    <cellStyle name="Normal 4 40 2 2" xfId="30675" xr:uid="{00000000-0005-0000-0000-0000B64A0000}"/>
    <cellStyle name="Normal 4 40 2 3" xfId="30676" xr:uid="{00000000-0005-0000-0000-0000B74A0000}"/>
    <cellStyle name="Normal 4 40 3" xfId="30677" xr:uid="{00000000-0005-0000-0000-0000B84A0000}"/>
    <cellStyle name="Normal 4 40 3 2" xfId="30678" xr:uid="{00000000-0005-0000-0000-0000B94A0000}"/>
    <cellStyle name="Normal 4 40 3 3" xfId="30679" xr:uid="{00000000-0005-0000-0000-0000BA4A0000}"/>
    <cellStyle name="Normal 4 40 4" xfId="30680" xr:uid="{00000000-0005-0000-0000-0000BB4A0000}"/>
    <cellStyle name="Normal 4 40 5" xfId="30681" xr:uid="{00000000-0005-0000-0000-0000BC4A0000}"/>
    <cellStyle name="Normal 4 40 6" xfId="30682" xr:uid="{00000000-0005-0000-0000-0000BD4A0000}"/>
    <cellStyle name="Normal 4 40 7" xfId="30673" xr:uid="{00000000-0005-0000-0000-0000BE4A0000}"/>
    <cellStyle name="Normal 4 40_Income Statement " xfId="30683" xr:uid="{00000000-0005-0000-0000-0000BF4A0000}"/>
    <cellStyle name="Normal 4 41" xfId="19035" xr:uid="{00000000-0005-0000-0000-0000C04A0000}"/>
    <cellStyle name="Normal 4 41 2" xfId="30685" xr:uid="{00000000-0005-0000-0000-0000C14A0000}"/>
    <cellStyle name="Normal 4 41 2 2" xfId="30686" xr:uid="{00000000-0005-0000-0000-0000C24A0000}"/>
    <cellStyle name="Normal 4 41 2 3" xfId="30687" xr:uid="{00000000-0005-0000-0000-0000C34A0000}"/>
    <cellStyle name="Normal 4 41 3" xfId="30688" xr:uid="{00000000-0005-0000-0000-0000C44A0000}"/>
    <cellStyle name="Normal 4 41 3 2" xfId="30689" xr:uid="{00000000-0005-0000-0000-0000C54A0000}"/>
    <cellStyle name="Normal 4 41 3 3" xfId="30690" xr:uid="{00000000-0005-0000-0000-0000C64A0000}"/>
    <cellStyle name="Normal 4 41 4" xfId="30691" xr:uid="{00000000-0005-0000-0000-0000C74A0000}"/>
    <cellStyle name="Normal 4 41 5" xfId="30692" xr:uid="{00000000-0005-0000-0000-0000C84A0000}"/>
    <cellStyle name="Normal 4 41 6" xfId="30693" xr:uid="{00000000-0005-0000-0000-0000C94A0000}"/>
    <cellStyle name="Normal 4 41 7" xfId="30684" xr:uid="{00000000-0005-0000-0000-0000CA4A0000}"/>
    <cellStyle name="Normal 4 41_Income Statement " xfId="30694" xr:uid="{00000000-0005-0000-0000-0000CB4A0000}"/>
    <cellStyle name="Normal 4 42" xfId="19036" xr:uid="{00000000-0005-0000-0000-0000CC4A0000}"/>
    <cellStyle name="Normal 4 42 2" xfId="30696" xr:uid="{00000000-0005-0000-0000-0000CD4A0000}"/>
    <cellStyle name="Normal 4 42 2 2" xfId="30697" xr:uid="{00000000-0005-0000-0000-0000CE4A0000}"/>
    <cellStyle name="Normal 4 42 2 3" xfId="30698" xr:uid="{00000000-0005-0000-0000-0000CF4A0000}"/>
    <cellStyle name="Normal 4 42 3" xfId="30699" xr:uid="{00000000-0005-0000-0000-0000D04A0000}"/>
    <cellStyle name="Normal 4 42 3 2" xfId="30700" xr:uid="{00000000-0005-0000-0000-0000D14A0000}"/>
    <cellStyle name="Normal 4 42 3 3" xfId="30701" xr:uid="{00000000-0005-0000-0000-0000D24A0000}"/>
    <cellStyle name="Normal 4 42 4" xfId="30702" xr:uid="{00000000-0005-0000-0000-0000D34A0000}"/>
    <cellStyle name="Normal 4 42 5" xfId="30703" xr:uid="{00000000-0005-0000-0000-0000D44A0000}"/>
    <cellStyle name="Normal 4 42 6" xfId="30704" xr:uid="{00000000-0005-0000-0000-0000D54A0000}"/>
    <cellStyle name="Normal 4 42 7" xfId="30695" xr:uid="{00000000-0005-0000-0000-0000D64A0000}"/>
    <cellStyle name="Normal 4 42_Income Statement " xfId="30705" xr:uid="{00000000-0005-0000-0000-0000D74A0000}"/>
    <cellStyle name="Normal 4 43" xfId="19037" xr:uid="{00000000-0005-0000-0000-0000D84A0000}"/>
    <cellStyle name="Normal 4 43 2" xfId="30707" xr:uid="{00000000-0005-0000-0000-0000D94A0000}"/>
    <cellStyle name="Normal 4 43 2 2" xfId="30708" xr:uid="{00000000-0005-0000-0000-0000DA4A0000}"/>
    <cellStyle name="Normal 4 43 2 3" xfId="30709" xr:uid="{00000000-0005-0000-0000-0000DB4A0000}"/>
    <cellStyle name="Normal 4 43 3" xfId="30710" xr:uid="{00000000-0005-0000-0000-0000DC4A0000}"/>
    <cellStyle name="Normal 4 43 3 2" xfId="30711" xr:uid="{00000000-0005-0000-0000-0000DD4A0000}"/>
    <cellStyle name="Normal 4 43 3 3" xfId="30712" xr:uid="{00000000-0005-0000-0000-0000DE4A0000}"/>
    <cellStyle name="Normal 4 43 4" xfId="30713" xr:uid="{00000000-0005-0000-0000-0000DF4A0000}"/>
    <cellStyle name="Normal 4 43 5" xfId="30714" xr:uid="{00000000-0005-0000-0000-0000E04A0000}"/>
    <cellStyle name="Normal 4 43 6" xfId="30715" xr:uid="{00000000-0005-0000-0000-0000E14A0000}"/>
    <cellStyle name="Normal 4 43 7" xfId="30706" xr:uid="{00000000-0005-0000-0000-0000E24A0000}"/>
    <cellStyle name="Normal 4 43_Income Statement " xfId="30716" xr:uid="{00000000-0005-0000-0000-0000E34A0000}"/>
    <cellStyle name="Normal 4 44" xfId="19038" xr:uid="{00000000-0005-0000-0000-0000E44A0000}"/>
    <cellStyle name="Normal 4 44 2" xfId="30718" xr:uid="{00000000-0005-0000-0000-0000E54A0000}"/>
    <cellStyle name="Normal 4 44 2 2" xfId="30719" xr:uid="{00000000-0005-0000-0000-0000E64A0000}"/>
    <cellStyle name="Normal 4 44 2 3" xfId="30720" xr:uid="{00000000-0005-0000-0000-0000E74A0000}"/>
    <cellStyle name="Normal 4 44 3" xfId="30721" xr:uid="{00000000-0005-0000-0000-0000E84A0000}"/>
    <cellStyle name="Normal 4 44 3 2" xfId="30722" xr:uid="{00000000-0005-0000-0000-0000E94A0000}"/>
    <cellStyle name="Normal 4 44 3 3" xfId="30723" xr:uid="{00000000-0005-0000-0000-0000EA4A0000}"/>
    <cellStyle name="Normal 4 44 4" xfId="30724" xr:uid="{00000000-0005-0000-0000-0000EB4A0000}"/>
    <cellStyle name="Normal 4 44 5" xfId="30725" xr:uid="{00000000-0005-0000-0000-0000EC4A0000}"/>
    <cellStyle name="Normal 4 44 6" xfId="30726" xr:uid="{00000000-0005-0000-0000-0000ED4A0000}"/>
    <cellStyle name="Normal 4 44 7" xfId="30717" xr:uid="{00000000-0005-0000-0000-0000EE4A0000}"/>
    <cellStyle name="Normal 4 44_Income Statement " xfId="30727" xr:uid="{00000000-0005-0000-0000-0000EF4A0000}"/>
    <cellStyle name="Normal 4 45" xfId="19039" xr:uid="{00000000-0005-0000-0000-0000F04A0000}"/>
    <cellStyle name="Normal 4 45 2" xfId="30729" xr:uid="{00000000-0005-0000-0000-0000F14A0000}"/>
    <cellStyle name="Normal 4 45 2 2" xfId="30730" xr:uid="{00000000-0005-0000-0000-0000F24A0000}"/>
    <cellStyle name="Normal 4 45 2 3" xfId="30731" xr:uid="{00000000-0005-0000-0000-0000F34A0000}"/>
    <cellStyle name="Normal 4 45 3" xfId="30732" xr:uid="{00000000-0005-0000-0000-0000F44A0000}"/>
    <cellStyle name="Normal 4 45 3 2" xfId="30733" xr:uid="{00000000-0005-0000-0000-0000F54A0000}"/>
    <cellStyle name="Normal 4 45 3 3" xfId="30734" xr:uid="{00000000-0005-0000-0000-0000F64A0000}"/>
    <cellStyle name="Normal 4 45 4" xfId="30735" xr:uid="{00000000-0005-0000-0000-0000F74A0000}"/>
    <cellStyle name="Normal 4 45 5" xfId="30736" xr:uid="{00000000-0005-0000-0000-0000F84A0000}"/>
    <cellStyle name="Normal 4 45 6" xfId="30737" xr:uid="{00000000-0005-0000-0000-0000F94A0000}"/>
    <cellStyle name="Normal 4 45 7" xfId="30728" xr:uid="{00000000-0005-0000-0000-0000FA4A0000}"/>
    <cellStyle name="Normal 4 45_Income Statement " xfId="30738" xr:uid="{00000000-0005-0000-0000-0000FB4A0000}"/>
    <cellStyle name="Normal 4 46" xfId="19040" xr:uid="{00000000-0005-0000-0000-0000FC4A0000}"/>
    <cellStyle name="Normal 4 46 2" xfId="30740" xr:uid="{00000000-0005-0000-0000-0000FD4A0000}"/>
    <cellStyle name="Normal 4 46 2 2" xfId="30741" xr:uid="{00000000-0005-0000-0000-0000FE4A0000}"/>
    <cellStyle name="Normal 4 46 2 3" xfId="30742" xr:uid="{00000000-0005-0000-0000-0000FF4A0000}"/>
    <cellStyle name="Normal 4 46 3" xfId="30743" xr:uid="{00000000-0005-0000-0000-0000004B0000}"/>
    <cellStyle name="Normal 4 46 3 2" xfId="30744" xr:uid="{00000000-0005-0000-0000-0000014B0000}"/>
    <cellStyle name="Normal 4 46 3 3" xfId="30745" xr:uid="{00000000-0005-0000-0000-0000024B0000}"/>
    <cellStyle name="Normal 4 46 4" xfId="30746" xr:uid="{00000000-0005-0000-0000-0000034B0000}"/>
    <cellStyle name="Normal 4 46 5" xfId="30747" xr:uid="{00000000-0005-0000-0000-0000044B0000}"/>
    <cellStyle name="Normal 4 46 6" xfId="30748" xr:uid="{00000000-0005-0000-0000-0000054B0000}"/>
    <cellStyle name="Normal 4 46 7" xfId="30739" xr:uid="{00000000-0005-0000-0000-0000064B0000}"/>
    <cellStyle name="Normal 4 46_Income Statement " xfId="30749" xr:uid="{00000000-0005-0000-0000-0000074B0000}"/>
    <cellStyle name="Normal 4 47" xfId="19041" xr:uid="{00000000-0005-0000-0000-0000084B0000}"/>
    <cellStyle name="Normal 4 47 2" xfId="30751" xr:uid="{00000000-0005-0000-0000-0000094B0000}"/>
    <cellStyle name="Normal 4 47 2 2" xfId="30752" xr:uid="{00000000-0005-0000-0000-00000A4B0000}"/>
    <cellStyle name="Normal 4 47 2 3" xfId="30753" xr:uid="{00000000-0005-0000-0000-00000B4B0000}"/>
    <cellStyle name="Normal 4 47 3" xfId="30754" xr:uid="{00000000-0005-0000-0000-00000C4B0000}"/>
    <cellStyle name="Normal 4 47 3 2" xfId="30755" xr:uid="{00000000-0005-0000-0000-00000D4B0000}"/>
    <cellStyle name="Normal 4 47 3 3" xfId="30756" xr:uid="{00000000-0005-0000-0000-00000E4B0000}"/>
    <cellStyle name="Normal 4 47 4" xfId="30757" xr:uid="{00000000-0005-0000-0000-00000F4B0000}"/>
    <cellStyle name="Normal 4 47 5" xfId="30758" xr:uid="{00000000-0005-0000-0000-0000104B0000}"/>
    <cellStyle name="Normal 4 47 6" xfId="30759" xr:uid="{00000000-0005-0000-0000-0000114B0000}"/>
    <cellStyle name="Normal 4 47 7" xfId="30750" xr:uid="{00000000-0005-0000-0000-0000124B0000}"/>
    <cellStyle name="Normal 4 47_Income Statement " xfId="30760" xr:uid="{00000000-0005-0000-0000-0000134B0000}"/>
    <cellStyle name="Normal 4 48" xfId="19042" xr:uid="{00000000-0005-0000-0000-0000144B0000}"/>
    <cellStyle name="Normal 4 48 2" xfId="30762" xr:uid="{00000000-0005-0000-0000-0000154B0000}"/>
    <cellStyle name="Normal 4 48 2 2" xfId="30763" xr:uid="{00000000-0005-0000-0000-0000164B0000}"/>
    <cellStyle name="Normal 4 48 2 3" xfId="30764" xr:uid="{00000000-0005-0000-0000-0000174B0000}"/>
    <cellStyle name="Normal 4 48 3" xfId="30765" xr:uid="{00000000-0005-0000-0000-0000184B0000}"/>
    <cellStyle name="Normal 4 48 3 2" xfId="30766" xr:uid="{00000000-0005-0000-0000-0000194B0000}"/>
    <cellStyle name="Normal 4 48 3 3" xfId="30767" xr:uid="{00000000-0005-0000-0000-00001A4B0000}"/>
    <cellStyle name="Normal 4 48 4" xfId="30768" xr:uid="{00000000-0005-0000-0000-00001B4B0000}"/>
    <cellStyle name="Normal 4 48 5" xfId="30769" xr:uid="{00000000-0005-0000-0000-00001C4B0000}"/>
    <cellStyle name="Normal 4 48 6" xfId="30770" xr:uid="{00000000-0005-0000-0000-00001D4B0000}"/>
    <cellStyle name="Normal 4 48 7" xfId="30761" xr:uid="{00000000-0005-0000-0000-00001E4B0000}"/>
    <cellStyle name="Normal 4 48_Income Statement " xfId="30771" xr:uid="{00000000-0005-0000-0000-00001F4B0000}"/>
    <cellStyle name="Normal 4 49" xfId="19043" xr:uid="{00000000-0005-0000-0000-0000204B0000}"/>
    <cellStyle name="Normal 4 49 2" xfId="30773" xr:uid="{00000000-0005-0000-0000-0000214B0000}"/>
    <cellStyle name="Normal 4 49 2 2" xfId="30774" xr:uid="{00000000-0005-0000-0000-0000224B0000}"/>
    <cellStyle name="Normal 4 49 2 3" xfId="30775" xr:uid="{00000000-0005-0000-0000-0000234B0000}"/>
    <cellStyle name="Normal 4 49 3" xfId="30776" xr:uid="{00000000-0005-0000-0000-0000244B0000}"/>
    <cellStyle name="Normal 4 49 3 2" xfId="30777" xr:uid="{00000000-0005-0000-0000-0000254B0000}"/>
    <cellStyle name="Normal 4 49 3 3" xfId="30778" xr:uid="{00000000-0005-0000-0000-0000264B0000}"/>
    <cellStyle name="Normal 4 49 4" xfId="30779" xr:uid="{00000000-0005-0000-0000-0000274B0000}"/>
    <cellStyle name="Normal 4 49 5" xfId="30780" xr:uid="{00000000-0005-0000-0000-0000284B0000}"/>
    <cellStyle name="Normal 4 49 6" xfId="30781" xr:uid="{00000000-0005-0000-0000-0000294B0000}"/>
    <cellStyle name="Normal 4 49 7" xfId="30772" xr:uid="{00000000-0005-0000-0000-00002A4B0000}"/>
    <cellStyle name="Normal 4 49_Income Statement " xfId="30782" xr:uid="{00000000-0005-0000-0000-00002B4B0000}"/>
    <cellStyle name="Normal 4 5" xfId="5582" xr:uid="{00000000-0005-0000-0000-00002C4B0000}"/>
    <cellStyle name="Normal 4 5 10" xfId="19044" xr:uid="{00000000-0005-0000-0000-00002D4B0000}"/>
    <cellStyle name="Normal 4 5 10 2" xfId="30785" xr:uid="{00000000-0005-0000-0000-00002E4B0000}"/>
    <cellStyle name="Normal 4 5 10 2 2" xfId="30786" xr:uid="{00000000-0005-0000-0000-00002F4B0000}"/>
    <cellStyle name="Normal 4 5 10 2 3" xfId="30787" xr:uid="{00000000-0005-0000-0000-0000304B0000}"/>
    <cellStyle name="Normal 4 5 10 3" xfId="30788" xr:uid="{00000000-0005-0000-0000-0000314B0000}"/>
    <cellStyle name="Normal 4 5 10 3 2" xfId="30789" xr:uid="{00000000-0005-0000-0000-0000324B0000}"/>
    <cellStyle name="Normal 4 5 10 3 3" xfId="30790" xr:uid="{00000000-0005-0000-0000-0000334B0000}"/>
    <cellStyle name="Normal 4 5 10 4" xfId="30791" xr:uid="{00000000-0005-0000-0000-0000344B0000}"/>
    <cellStyle name="Normal 4 5 10 5" xfId="30792" xr:uid="{00000000-0005-0000-0000-0000354B0000}"/>
    <cellStyle name="Normal 4 5 10 6" xfId="30793" xr:uid="{00000000-0005-0000-0000-0000364B0000}"/>
    <cellStyle name="Normal 4 5 10 7" xfId="30784" xr:uid="{00000000-0005-0000-0000-0000374B0000}"/>
    <cellStyle name="Normal 4 5 10_Income Statement " xfId="30794" xr:uid="{00000000-0005-0000-0000-0000384B0000}"/>
    <cellStyle name="Normal 4 5 11" xfId="19045" xr:uid="{00000000-0005-0000-0000-0000394B0000}"/>
    <cellStyle name="Normal 4 5 11 2" xfId="30796" xr:uid="{00000000-0005-0000-0000-00003A4B0000}"/>
    <cellStyle name="Normal 4 5 11 2 2" xfId="30797" xr:uid="{00000000-0005-0000-0000-00003B4B0000}"/>
    <cellStyle name="Normal 4 5 11 2 3" xfId="30798" xr:uid="{00000000-0005-0000-0000-00003C4B0000}"/>
    <cellStyle name="Normal 4 5 11 3" xfId="30799" xr:uid="{00000000-0005-0000-0000-00003D4B0000}"/>
    <cellStyle name="Normal 4 5 11 3 2" xfId="30800" xr:uid="{00000000-0005-0000-0000-00003E4B0000}"/>
    <cellStyle name="Normal 4 5 11 3 3" xfId="30801" xr:uid="{00000000-0005-0000-0000-00003F4B0000}"/>
    <cellStyle name="Normal 4 5 11 4" xfId="30802" xr:uid="{00000000-0005-0000-0000-0000404B0000}"/>
    <cellStyle name="Normal 4 5 11 5" xfId="30803" xr:uid="{00000000-0005-0000-0000-0000414B0000}"/>
    <cellStyle name="Normal 4 5 11 6" xfId="30804" xr:uid="{00000000-0005-0000-0000-0000424B0000}"/>
    <cellStyle name="Normal 4 5 11 7" xfId="30795" xr:uid="{00000000-0005-0000-0000-0000434B0000}"/>
    <cellStyle name="Normal 4 5 11_Income Statement " xfId="30805" xr:uid="{00000000-0005-0000-0000-0000444B0000}"/>
    <cellStyle name="Normal 4 5 12" xfId="19046" xr:uid="{00000000-0005-0000-0000-0000454B0000}"/>
    <cellStyle name="Normal 4 5 12 2" xfId="30807" xr:uid="{00000000-0005-0000-0000-0000464B0000}"/>
    <cellStyle name="Normal 4 5 12 2 2" xfId="30808" xr:uid="{00000000-0005-0000-0000-0000474B0000}"/>
    <cellStyle name="Normal 4 5 12 2 3" xfId="30809" xr:uid="{00000000-0005-0000-0000-0000484B0000}"/>
    <cellStyle name="Normal 4 5 12 3" xfId="30810" xr:uid="{00000000-0005-0000-0000-0000494B0000}"/>
    <cellStyle name="Normal 4 5 12 3 2" xfId="30811" xr:uid="{00000000-0005-0000-0000-00004A4B0000}"/>
    <cellStyle name="Normal 4 5 12 3 3" xfId="30812" xr:uid="{00000000-0005-0000-0000-00004B4B0000}"/>
    <cellStyle name="Normal 4 5 12 4" xfId="30813" xr:uid="{00000000-0005-0000-0000-00004C4B0000}"/>
    <cellStyle name="Normal 4 5 12 5" xfId="30814" xr:uid="{00000000-0005-0000-0000-00004D4B0000}"/>
    <cellStyle name="Normal 4 5 12 6" xfId="30815" xr:uid="{00000000-0005-0000-0000-00004E4B0000}"/>
    <cellStyle name="Normal 4 5 12 7" xfId="30806" xr:uid="{00000000-0005-0000-0000-00004F4B0000}"/>
    <cellStyle name="Normal 4 5 12_Income Statement " xfId="30816" xr:uid="{00000000-0005-0000-0000-0000504B0000}"/>
    <cellStyle name="Normal 4 5 13" xfId="19047" xr:uid="{00000000-0005-0000-0000-0000514B0000}"/>
    <cellStyle name="Normal 4 5 13 2" xfId="30818" xr:uid="{00000000-0005-0000-0000-0000524B0000}"/>
    <cellStyle name="Normal 4 5 13 2 2" xfId="30819" xr:uid="{00000000-0005-0000-0000-0000534B0000}"/>
    <cellStyle name="Normal 4 5 13 2 3" xfId="30820" xr:uid="{00000000-0005-0000-0000-0000544B0000}"/>
    <cellStyle name="Normal 4 5 13 3" xfId="30821" xr:uid="{00000000-0005-0000-0000-0000554B0000}"/>
    <cellStyle name="Normal 4 5 13 3 2" xfId="30822" xr:uid="{00000000-0005-0000-0000-0000564B0000}"/>
    <cellStyle name="Normal 4 5 13 3 3" xfId="30823" xr:uid="{00000000-0005-0000-0000-0000574B0000}"/>
    <cellStyle name="Normal 4 5 13 4" xfId="30824" xr:uid="{00000000-0005-0000-0000-0000584B0000}"/>
    <cellStyle name="Normal 4 5 13 5" xfId="30825" xr:uid="{00000000-0005-0000-0000-0000594B0000}"/>
    <cellStyle name="Normal 4 5 13 6" xfId="30826" xr:uid="{00000000-0005-0000-0000-00005A4B0000}"/>
    <cellStyle name="Normal 4 5 13 7" xfId="30817" xr:uid="{00000000-0005-0000-0000-00005B4B0000}"/>
    <cellStyle name="Normal 4 5 13_Income Statement " xfId="30827" xr:uid="{00000000-0005-0000-0000-00005C4B0000}"/>
    <cellStyle name="Normal 4 5 14" xfId="19048" xr:uid="{00000000-0005-0000-0000-00005D4B0000}"/>
    <cellStyle name="Normal 4 5 14 2" xfId="30829" xr:uid="{00000000-0005-0000-0000-00005E4B0000}"/>
    <cellStyle name="Normal 4 5 14 2 2" xfId="30830" xr:uid="{00000000-0005-0000-0000-00005F4B0000}"/>
    <cellStyle name="Normal 4 5 14 2 3" xfId="30831" xr:uid="{00000000-0005-0000-0000-0000604B0000}"/>
    <cellStyle name="Normal 4 5 14 3" xfId="30832" xr:uid="{00000000-0005-0000-0000-0000614B0000}"/>
    <cellStyle name="Normal 4 5 14 3 2" xfId="30833" xr:uid="{00000000-0005-0000-0000-0000624B0000}"/>
    <cellStyle name="Normal 4 5 14 3 3" xfId="30834" xr:uid="{00000000-0005-0000-0000-0000634B0000}"/>
    <cellStyle name="Normal 4 5 14 4" xfId="30835" xr:uid="{00000000-0005-0000-0000-0000644B0000}"/>
    <cellStyle name="Normal 4 5 14 5" xfId="30836" xr:uid="{00000000-0005-0000-0000-0000654B0000}"/>
    <cellStyle name="Normal 4 5 14 6" xfId="30837" xr:uid="{00000000-0005-0000-0000-0000664B0000}"/>
    <cellStyle name="Normal 4 5 14 7" xfId="30828" xr:uid="{00000000-0005-0000-0000-0000674B0000}"/>
    <cellStyle name="Normal 4 5 14_Income Statement " xfId="30838" xr:uid="{00000000-0005-0000-0000-0000684B0000}"/>
    <cellStyle name="Normal 4 5 15" xfId="19049" xr:uid="{00000000-0005-0000-0000-0000694B0000}"/>
    <cellStyle name="Normal 4 5 15 2" xfId="30840" xr:uid="{00000000-0005-0000-0000-00006A4B0000}"/>
    <cellStyle name="Normal 4 5 15 2 2" xfId="30841" xr:uid="{00000000-0005-0000-0000-00006B4B0000}"/>
    <cellStyle name="Normal 4 5 15 2 3" xfId="30842" xr:uid="{00000000-0005-0000-0000-00006C4B0000}"/>
    <cellStyle name="Normal 4 5 15 3" xfId="30843" xr:uid="{00000000-0005-0000-0000-00006D4B0000}"/>
    <cellStyle name="Normal 4 5 15 3 2" xfId="30844" xr:uid="{00000000-0005-0000-0000-00006E4B0000}"/>
    <cellStyle name="Normal 4 5 15 3 3" xfId="30845" xr:uid="{00000000-0005-0000-0000-00006F4B0000}"/>
    <cellStyle name="Normal 4 5 15 4" xfId="30846" xr:uid="{00000000-0005-0000-0000-0000704B0000}"/>
    <cellStyle name="Normal 4 5 15 5" xfId="30847" xr:uid="{00000000-0005-0000-0000-0000714B0000}"/>
    <cellStyle name="Normal 4 5 15 6" xfId="30848" xr:uid="{00000000-0005-0000-0000-0000724B0000}"/>
    <cellStyle name="Normal 4 5 15 7" xfId="30839" xr:uid="{00000000-0005-0000-0000-0000734B0000}"/>
    <cellStyle name="Normal 4 5 15_Income Statement " xfId="30849" xr:uid="{00000000-0005-0000-0000-0000744B0000}"/>
    <cellStyle name="Normal 4 5 16" xfId="19050" xr:uid="{00000000-0005-0000-0000-0000754B0000}"/>
    <cellStyle name="Normal 4 5 16 2" xfId="30851" xr:uid="{00000000-0005-0000-0000-0000764B0000}"/>
    <cellStyle name="Normal 4 5 16 2 2" xfId="30852" xr:uid="{00000000-0005-0000-0000-0000774B0000}"/>
    <cellStyle name="Normal 4 5 16 2 3" xfId="30853" xr:uid="{00000000-0005-0000-0000-0000784B0000}"/>
    <cellStyle name="Normal 4 5 16 3" xfId="30854" xr:uid="{00000000-0005-0000-0000-0000794B0000}"/>
    <cellStyle name="Normal 4 5 16 3 2" xfId="30855" xr:uid="{00000000-0005-0000-0000-00007A4B0000}"/>
    <cellStyle name="Normal 4 5 16 3 3" xfId="30856" xr:uid="{00000000-0005-0000-0000-00007B4B0000}"/>
    <cellStyle name="Normal 4 5 16 4" xfId="30857" xr:uid="{00000000-0005-0000-0000-00007C4B0000}"/>
    <cellStyle name="Normal 4 5 16 5" xfId="30858" xr:uid="{00000000-0005-0000-0000-00007D4B0000}"/>
    <cellStyle name="Normal 4 5 16 6" xfId="30859" xr:uid="{00000000-0005-0000-0000-00007E4B0000}"/>
    <cellStyle name="Normal 4 5 16 7" xfId="30850" xr:uid="{00000000-0005-0000-0000-00007F4B0000}"/>
    <cellStyle name="Normal 4 5 16_Income Statement " xfId="30860" xr:uid="{00000000-0005-0000-0000-0000804B0000}"/>
    <cellStyle name="Normal 4 5 17" xfId="19051" xr:uid="{00000000-0005-0000-0000-0000814B0000}"/>
    <cellStyle name="Normal 4 5 17 2" xfId="30862" xr:uid="{00000000-0005-0000-0000-0000824B0000}"/>
    <cellStyle name="Normal 4 5 17 2 2" xfId="30863" xr:uid="{00000000-0005-0000-0000-0000834B0000}"/>
    <cellStyle name="Normal 4 5 17 2 3" xfId="30864" xr:uid="{00000000-0005-0000-0000-0000844B0000}"/>
    <cellStyle name="Normal 4 5 17 3" xfId="30865" xr:uid="{00000000-0005-0000-0000-0000854B0000}"/>
    <cellStyle name="Normal 4 5 17 3 2" xfId="30866" xr:uid="{00000000-0005-0000-0000-0000864B0000}"/>
    <cellStyle name="Normal 4 5 17 3 3" xfId="30867" xr:uid="{00000000-0005-0000-0000-0000874B0000}"/>
    <cellStyle name="Normal 4 5 17 4" xfId="30868" xr:uid="{00000000-0005-0000-0000-0000884B0000}"/>
    <cellStyle name="Normal 4 5 17 5" xfId="30869" xr:uid="{00000000-0005-0000-0000-0000894B0000}"/>
    <cellStyle name="Normal 4 5 17 6" xfId="30870" xr:uid="{00000000-0005-0000-0000-00008A4B0000}"/>
    <cellStyle name="Normal 4 5 17 7" xfId="30861" xr:uid="{00000000-0005-0000-0000-00008B4B0000}"/>
    <cellStyle name="Normal 4 5 17_Income Statement " xfId="30871" xr:uid="{00000000-0005-0000-0000-00008C4B0000}"/>
    <cellStyle name="Normal 4 5 18" xfId="19052" xr:uid="{00000000-0005-0000-0000-00008D4B0000}"/>
    <cellStyle name="Normal 4 5 18 2" xfId="30873" xr:uid="{00000000-0005-0000-0000-00008E4B0000}"/>
    <cellStyle name="Normal 4 5 18 2 2" xfId="30874" xr:uid="{00000000-0005-0000-0000-00008F4B0000}"/>
    <cellStyle name="Normal 4 5 18 2 3" xfId="30875" xr:uid="{00000000-0005-0000-0000-0000904B0000}"/>
    <cellStyle name="Normal 4 5 18 3" xfId="30876" xr:uid="{00000000-0005-0000-0000-0000914B0000}"/>
    <cellStyle name="Normal 4 5 18 3 2" xfId="30877" xr:uid="{00000000-0005-0000-0000-0000924B0000}"/>
    <cellStyle name="Normal 4 5 18 3 3" xfId="30878" xr:uid="{00000000-0005-0000-0000-0000934B0000}"/>
    <cellStyle name="Normal 4 5 18 4" xfId="30879" xr:uid="{00000000-0005-0000-0000-0000944B0000}"/>
    <cellStyle name="Normal 4 5 18 5" xfId="30880" xr:uid="{00000000-0005-0000-0000-0000954B0000}"/>
    <cellStyle name="Normal 4 5 18 6" xfId="30881" xr:uid="{00000000-0005-0000-0000-0000964B0000}"/>
    <cellStyle name="Normal 4 5 18 7" xfId="30872" xr:uid="{00000000-0005-0000-0000-0000974B0000}"/>
    <cellStyle name="Normal 4 5 18_Income Statement " xfId="30882" xr:uid="{00000000-0005-0000-0000-0000984B0000}"/>
    <cellStyle name="Normal 4 5 19" xfId="19053" xr:uid="{00000000-0005-0000-0000-0000994B0000}"/>
    <cellStyle name="Normal 4 5 19 2" xfId="30884" xr:uid="{00000000-0005-0000-0000-00009A4B0000}"/>
    <cellStyle name="Normal 4 5 19 2 2" xfId="30885" xr:uid="{00000000-0005-0000-0000-00009B4B0000}"/>
    <cellStyle name="Normal 4 5 19 2 3" xfId="30886" xr:uid="{00000000-0005-0000-0000-00009C4B0000}"/>
    <cellStyle name="Normal 4 5 19 3" xfId="30887" xr:uid="{00000000-0005-0000-0000-00009D4B0000}"/>
    <cellStyle name="Normal 4 5 19 3 2" xfId="30888" xr:uid="{00000000-0005-0000-0000-00009E4B0000}"/>
    <cellStyle name="Normal 4 5 19 3 3" xfId="30889" xr:uid="{00000000-0005-0000-0000-00009F4B0000}"/>
    <cellStyle name="Normal 4 5 19 4" xfId="30890" xr:uid="{00000000-0005-0000-0000-0000A04B0000}"/>
    <cellStyle name="Normal 4 5 19 5" xfId="30891" xr:uid="{00000000-0005-0000-0000-0000A14B0000}"/>
    <cellStyle name="Normal 4 5 19 6" xfId="30892" xr:uid="{00000000-0005-0000-0000-0000A24B0000}"/>
    <cellStyle name="Normal 4 5 19 7" xfId="30883" xr:uid="{00000000-0005-0000-0000-0000A34B0000}"/>
    <cellStyle name="Normal 4 5 19_Income Statement " xfId="30893" xr:uid="{00000000-0005-0000-0000-0000A44B0000}"/>
    <cellStyle name="Normal 4 5 2" xfId="19054" xr:uid="{00000000-0005-0000-0000-0000A54B0000}"/>
    <cellStyle name="Normal 4 5 2 2" xfId="30895" xr:uid="{00000000-0005-0000-0000-0000A64B0000}"/>
    <cellStyle name="Normal 4 5 2 2 2" xfId="30896" xr:uid="{00000000-0005-0000-0000-0000A74B0000}"/>
    <cellStyle name="Normal 4 5 2 2 3" xfId="30897" xr:uid="{00000000-0005-0000-0000-0000A84B0000}"/>
    <cellStyle name="Normal 4 5 2 3" xfId="30898" xr:uid="{00000000-0005-0000-0000-0000A94B0000}"/>
    <cellStyle name="Normal 4 5 2 3 2" xfId="30899" xr:uid="{00000000-0005-0000-0000-0000AA4B0000}"/>
    <cellStyle name="Normal 4 5 2 3 3" xfId="30900" xr:uid="{00000000-0005-0000-0000-0000AB4B0000}"/>
    <cellStyle name="Normal 4 5 2 4" xfId="30901" xr:uid="{00000000-0005-0000-0000-0000AC4B0000}"/>
    <cellStyle name="Normal 4 5 2 5" xfId="30902" xr:uid="{00000000-0005-0000-0000-0000AD4B0000}"/>
    <cellStyle name="Normal 4 5 2 6" xfId="30903" xr:uid="{00000000-0005-0000-0000-0000AE4B0000}"/>
    <cellStyle name="Normal 4 5 2 7" xfId="30894" xr:uid="{00000000-0005-0000-0000-0000AF4B0000}"/>
    <cellStyle name="Normal 4 5 2_Income Statement " xfId="30904" xr:uid="{00000000-0005-0000-0000-0000B04B0000}"/>
    <cellStyle name="Normal 4 5 20" xfId="30905" xr:uid="{00000000-0005-0000-0000-0000B14B0000}"/>
    <cellStyle name="Normal 4 5 20 2" xfId="30906" xr:uid="{00000000-0005-0000-0000-0000B24B0000}"/>
    <cellStyle name="Normal 4 5 20 3" xfId="30907" xr:uid="{00000000-0005-0000-0000-0000B34B0000}"/>
    <cellStyle name="Normal 4 5 20 4" xfId="39910" xr:uid="{00000000-0005-0000-0000-0000B44B0000}"/>
    <cellStyle name="Normal 4 5 21" xfId="30908" xr:uid="{00000000-0005-0000-0000-0000B54B0000}"/>
    <cellStyle name="Normal 4 5 22" xfId="30909" xr:uid="{00000000-0005-0000-0000-0000B64B0000}"/>
    <cellStyle name="Normal 4 5 23" xfId="30910" xr:uid="{00000000-0005-0000-0000-0000B74B0000}"/>
    <cellStyle name="Normal 4 5 24" xfId="30911" xr:uid="{00000000-0005-0000-0000-0000B84B0000}"/>
    <cellStyle name="Normal 4 5 25" xfId="30912" xr:uid="{00000000-0005-0000-0000-0000B94B0000}"/>
    <cellStyle name="Normal 4 5 26" xfId="30913" xr:uid="{00000000-0005-0000-0000-0000BA4B0000}"/>
    <cellStyle name="Normal 4 5 27" xfId="30914" xr:uid="{00000000-0005-0000-0000-0000BB4B0000}"/>
    <cellStyle name="Normal 4 5 28" xfId="30915" xr:uid="{00000000-0005-0000-0000-0000BC4B0000}"/>
    <cellStyle name="Normal 4 5 29" xfId="30916" xr:uid="{00000000-0005-0000-0000-0000BD4B0000}"/>
    <cellStyle name="Normal 4 5 3" xfId="19055" xr:uid="{00000000-0005-0000-0000-0000BE4B0000}"/>
    <cellStyle name="Normal 4 5 3 2" xfId="30918" xr:uid="{00000000-0005-0000-0000-0000BF4B0000}"/>
    <cellStyle name="Normal 4 5 3 2 2" xfId="30919" xr:uid="{00000000-0005-0000-0000-0000C04B0000}"/>
    <cellStyle name="Normal 4 5 3 2 3" xfId="30920" xr:uid="{00000000-0005-0000-0000-0000C14B0000}"/>
    <cellStyle name="Normal 4 5 3 3" xfId="30921" xr:uid="{00000000-0005-0000-0000-0000C24B0000}"/>
    <cellStyle name="Normal 4 5 3 3 2" xfId="30922" xr:uid="{00000000-0005-0000-0000-0000C34B0000}"/>
    <cellStyle name="Normal 4 5 3 3 3" xfId="30923" xr:uid="{00000000-0005-0000-0000-0000C44B0000}"/>
    <cellStyle name="Normal 4 5 3 4" xfId="30924" xr:uid="{00000000-0005-0000-0000-0000C54B0000}"/>
    <cellStyle name="Normal 4 5 3 5" xfId="30925" xr:uid="{00000000-0005-0000-0000-0000C64B0000}"/>
    <cellStyle name="Normal 4 5 3 6" xfId="30926" xr:uid="{00000000-0005-0000-0000-0000C74B0000}"/>
    <cellStyle name="Normal 4 5 3 7" xfId="30917" xr:uid="{00000000-0005-0000-0000-0000C84B0000}"/>
    <cellStyle name="Normal 4 5 3_Income Statement " xfId="30927" xr:uid="{00000000-0005-0000-0000-0000C94B0000}"/>
    <cellStyle name="Normal 4 5 30" xfId="30928" xr:uid="{00000000-0005-0000-0000-0000CA4B0000}"/>
    <cellStyle name="Normal 4 5 31" xfId="30929" xr:uid="{00000000-0005-0000-0000-0000CB4B0000}"/>
    <cellStyle name="Normal 4 5 32" xfId="30930" xr:uid="{00000000-0005-0000-0000-0000CC4B0000}"/>
    <cellStyle name="Normal 4 5 33" xfId="30931" xr:uid="{00000000-0005-0000-0000-0000CD4B0000}"/>
    <cellStyle name="Normal 4 5 34" xfId="30932" xr:uid="{00000000-0005-0000-0000-0000CE4B0000}"/>
    <cellStyle name="Normal 4 5 35" xfId="30783" xr:uid="{00000000-0005-0000-0000-0000CF4B0000}"/>
    <cellStyle name="Normal 4 5 4" xfId="19056" xr:uid="{00000000-0005-0000-0000-0000D04B0000}"/>
    <cellStyle name="Normal 4 5 4 2" xfId="30934" xr:uid="{00000000-0005-0000-0000-0000D14B0000}"/>
    <cellStyle name="Normal 4 5 4 2 2" xfId="30935" xr:uid="{00000000-0005-0000-0000-0000D24B0000}"/>
    <cellStyle name="Normal 4 5 4 2 3" xfId="30936" xr:uid="{00000000-0005-0000-0000-0000D34B0000}"/>
    <cellStyle name="Normal 4 5 4 3" xfId="30937" xr:uid="{00000000-0005-0000-0000-0000D44B0000}"/>
    <cellStyle name="Normal 4 5 4 3 2" xfId="30938" xr:uid="{00000000-0005-0000-0000-0000D54B0000}"/>
    <cellStyle name="Normal 4 5 4 3 3" xfId="30939" xr:uid="{00000000-0005-0000-0000-0000D64B0000}"/>
    <cellStyle name="Normal 4 5 4 4" xfId="30940" xr:uid="{00000000-0005-0000-0000-0000D74B0000}"/>
    <cellStyle name="Normal 4 5 4 5" xfId="30941" xr:uid="{00000000-0005-0000-0000-0000D84B0000}"/>
    <cellStyle name="Normal 4 5 4 6" xfId="30942" xr:uid="{00000000-0005-0000-0000-0000D94B0000}"/>
    <cellStyle name="Normal 4 5 4 7" xfId="30933" xr:uid="{00000000-0005-0000-0000-0000DA4B0000}"/>
    <cellStyle name="Normal 4 5 4_Income Statement " xfId="30943" xr:uid="{00000000-0005-0000-0000-0000DB4B0000}"/>
    <cellStyle name="Normal 4 5 5" xfId="19057" xr:uid="{00000000-0005-0000-0000-0000DC4B0000}"/>
    <cellStyle name="Normal 4 5 5 2" xfId="30945" xr:uid="{00000000-0005-0000-0000-0000DD4B0000}"/>
    <cellStyle name="Normal 4 5 5 2 2" xfId="30946" xr:uid="{00000000-0005-0000-0000-0000DE4B0000}"/>
    <cellStyle name="Normal 4 5 5 2 3" xfId="30947" xr:uid="{00000000-0005-0000-0000-0000DF4B0000}"/>
    <cellStyle name="Normal 4 5 5 3" xfId="30948" xr:uid="{00000000-0005-0000-0000-0000E04B0000}"/>
    <cellStyle name="Normal 4 5 5 3 2" xfId="30949" xr:uid="{00000000-0005-0000-0000-0000E14B0000}"/>
    <cellStyle name="Normal 4 5 5 3 3" xfId="30950" xr:uid="{00000000-0005-0000-0000-0000E24B0000}"/>
    <cellStyle name="Normal 4 5 5 4" xfId="30951" xr:uid="{00000000-0005-0000-0000-0000E34B0000}"/>
    <cellStyle name="Normal 4 5 5 5" xfId="30952" xr:uid="{00000000-0005-0000-0000-0000E44B0000}"/>
    <cellStyle name="Normal 4 5 5 6" xfId="30953" xr:uid="{00000000-0005-0000-0000-0000E54B0000}"/>
    <cellStyle name="Normal 4 5 5 7" xfId="30944" xr:uid="{00000000-0005-0000-0000-0000E64B0000}"/>
    <cellStyle name="Normal 4 5 5_Income Statement " xfId="30954" xr:uid="{00000000-0005-0000-0000-0000E74B0000}"/>
    <cellStyle name="Normal 4 5 6" xfId="19058" xr:uid="{00000000-0005-0000-0000-0000E84B0000}"/>
    <cellStyle name="Normal 4 5 6 2" xfId="30956" xr:uid="{00000000-0005-0000-0000-0000E94B0000}"/>
    <cellStyle name="Normal 4 5 6 2 2" xfId="30957" xr:uid="{00000000-0005-0000-0000-0000EA4B0000}"/>
    <cellStyle name="Normal 4 5 6 2 3" xfId="30958" xr:uid="{00000000-0005-0000-0000-0000EB4B0000}"/>
    <cellStyle name="Normal 4 5 6 3" xfId="30959" xr:uid="{00000000-0005-0000-0000-0000EC4B0000}"/>
    <cellStyle name="Normal 4 5 6 3 2" xfId="30960" xr:uid="{00000000-0005-0000-0000-0000ED4B0000}"/>
    <cellStyle name="Normal 4 5 6 3 3" xfId="30961" xr:uid="{00000000-0005-0000-0000-0000EE4B0000}"/>
    <cellStyle name="Normal 4 5 6 4" xfId="30962" xr:uid="{00000000-0005-0000-0000-0000EF4B0000}"/>
    <cellStyle name="Normal 4 5 6 5" xfId="30963" xr:uid="{00000000-0005-0000-0000-0000F04B0000}"/>
    <cellStyle name="Normal 4 5 6 6" xfId="30964" xr:uid="{00000000-0005-0000-0000-0000F14B0000}"/>
    <cellStyle name="Normal 4 5 6 7" xfId="30955" xr:uid="{00000000-0005-0000-0000-0000F24B0000}"/>
    <cellStyle name="Normal 4 5 6_Income Statement " xfId="30965" xr:uid="{00000000-0005-0000-0000-0000F34B0000}"/>
    <cellStyle name="Normal 4 5 7" xfId="19059" xr:uid="{00000000-0005-0000-0000-0000F44B0000}"/>
    <cellStyle name="Normal 4 5 7 2" xfId="30967" xr:uid="{00000000-0005-0000-0000-0000F54B0000}"/>
    <cellStyle name="Normal 4 5 7 2 2" xfId="30968" xr:uid="{00000000-0005-0000-0000-0000F64B0000}"/>
    <cellStyle name="Normal 4 5 7 2 3" xfId="30969" xr:uid="{00000000-0005-0000-0000-0000F74B0000}"/>
    <cellStyle name="Normal 4 5 7 3" xfId="30970" xr:uid="{00000000-0005-0000-0000-0000F84B0000}"/>
    <cellStyle name="Normal 4 5 7 3 2" xfId="30971" xr:uid="{00000000-0005-0000-0000-0000F94B0000}"/>
    <cellStyle name="Normal 4 5 7 3 3" xfId="30972" xr:uid="{00000000-0005-0000-0000-0000FA4B0000}"/>
    <cellStyle name="Normal 4 5 7 4" xfId="30973" xr:uid="{00000000-0005-0000-0000-0000FB4B0000}"/>
    <cellStyle name="Normal 4 5 7 5" xfId="30974" xr:uid="{00000000-0005-0000-0000-0000FC4B0000}"/>
    <cellStyle name="Normal 4 5 7 6" xfId="30975" xr:uid="{00000000-0005-0000-0000-0000FD4B0000}"/>
    <cellStyle name="Normal 4 5 7 7" xfId="30966" xr:uid="{00000000-0005-0000-0000-0000FE4B0000}"/>
    <cellStyle name="Normal 4 5 7_Income Statement " xfId="30976" xr:uid="{00000000-0005-0000-0000-0000FF4B0000}"/>
    <cellStyle name="Normal 4 5 8" xfId="19060" xr:uid="{00000000-0005-0000-0000-0000004C0000}"/>
    <cellStyle name="Normal 4 5 8 2" xfId="30978" xr:uid="{00000000-0005-0000-0000-0000014C0000}"/>
    <cellStyle name="Normal 4 5 8 2 2" xfId="30979" xr:uid="{00000000-0005-0000-0000-0000024C0000}"/>
    <cellStyle name="Normal 4 5 8 2 3" xfId="30980" xr:uid="{00000000-0005-0000-0000-0000034C0000}"/>
    <cellStyle name="Normal 4 5 8 3" xfId="30981" xr:uid="{00000000-0005-0000-0000-0000044C0000}"/>
    <cellStyle name="Normal 4 5 8 3 2" xfId="30982" xr:uid="{00000000-0005-0000-0000-0000054C0000}"/>
    <cellStyle name="Normal 4 5 8 3 3" xfId="30983" xr:uid="{00000000-0005-0000-0000-0000064C0000}"/>
    <cellStyle name="Normal 4 5 8 4" xfId="30984" xr:uid="{00000000-0005-0000-0000-0000074C0000}"/>
    <cellStyle name="Normal 4 5 8 5" xfId="30985" xr:uid="{00000000-0005-0000-0000-0000084C0000}"/>
    <cellStyle name="Normal 4 5 8 6" xfId="30986" xr:uid="{00000000-0005-0000-0000-0000094C0000}"/>
    <cellStyle name="Normal 4 5 8 7" xfId="30977" xr:uid="{00000000-0005-0000-0000-00000A4C0000}"/>
    <cellStyle name="Normal 4 5 8_Income Statement " xfId="30987" xr:uid="{00000000-0005-0000-0000-00000B4C0000}"/>
    <cellStyle name="Normal 4 5 9" xfId="19061" xr:uid="{00000000-0005-0000-0000-00000C4C0000}"/>
    <cellStyle name="Normal 4 5 9 2" xfId="30989" xr:uid="{00000000-0005-0000-0000-00000D4C0000}"/>
    <cellStyle name="Normal 4 5 9 2 2" xfId="30990" xr:uid="{00000000-0005-0000-0000-00000E4C0000}"/>
    <cellStyle name="Normal 4 5 9 2 3" xfId="30991" xr:uid="{00000000-0005-0000-0000-00000F4C0000}"/>
    <cellStyle name="Normal 4 5 9 3" xfId="30992" xr:uid="{00000000-0005-0000-0000-0000104C0000}"/>
    <cellStyle name="Normal 4 5 9 3 2" xfId="30993" xr:uid="{00000000-0005-0000-0000-0000114C0000}"/>
    <cellStyle name="Normal 4 5 9 3 3" xfId="30994" xr:uid="{00000000-0005-0000-0000-0000124C0000}"/>
    <cellStyle name="Normal 4 5 9 4" xfId="30995" xr:uid="{00000000-0005-0000-0000-0000134C0000}"/>
    <cellStyle name="Normal 4 5 9 5" xfId="30996" xr:uid="{00000000-0005-0000-0000-0000144C0000}"/>
    <cellStyle name="Normal 4 5 9 6" xfId="30997" xr:uid="{00000000-0005-0000-0000-0000154C0000}"/>
    <cellStyle name="Normal 4 5 9 7" xfId="30988" xr:uid="{00000000-0005-0000-0000-0000164C0000}"/>
    <cellStyle name="Normal 4 5 9_Income Statement " xfId="30998" xr:uid="{00000000-0005-0000-0000-0000174C0000}"/>
    <cellStyle name="Normal 4 5_60 Keyspan Corp TBBS 6-9" xfId="19062" xr:uid="{00000000-0005-0000-0000-0000184C0000}"/>
    <cellStyle name="Normal 4 50" xfId="19063" xr:uid="{00000000-0005-0000-0000-0000194C0000}"/>
    <cellStyle name="Normal 4 50 2" xfId="31000" xr:uid="{00000000-0005-0000-0000-00001A4C0000}"/>
    <cellStyle name="Normal 4 50 2 2" xfId="31001" xr:uid="{00000000-0005-0000-0000-00001B4C0000}"/>
    <cellStyle name="Normal 4 50 2 3" xfId="31002" xr:uid="{00000000-0005-0000-0000-00001C4C0000}"/>
    <cellStyle name="Normal 4 50 3" xfId="31003" xr:uid="{00000000-0005-0000-0000-00001D4C0000}"/>
    <cellStyle name="Normal 4 50 3 2" xfId="31004" xr:uid="{00000000-0005-0000-0000-00001E4C0000}"/>
    <cellStyle name="Normal 4 50 3 3" xfId="31005" xr:uid="{00000000-0005-0000-0000-00001F4C0000}"/>
    <cellStyle name="Normal 4 50 4" xfId="31006" xr:uid="{00000000-0005-0000-0000-0000204C0000}"/>
    <cellStyle name="Normal 4 50 5" xfId="31007" xr:uid="{00000000-0005-0000-0000-0000214C0000}"/>
    <cellStyle name="Normal 4 50 6" xfId="31008" xr:uid="{00000000-0005-0000-0000-0000224C0000}"/>
    <cellStyle name="Normal 4 50 7" xfId="30999" xr:uid="{00000000-0005-0000-0000-0000234C0000}"/>
    <cellStyle name="Normal 4 50_Income Statement " xfId="31009" xr:uid="{00000000-0005-0000-0000-0000244C0000}"/>
    <cellStyle name="Normal 4 51" xfId="19064" xr:uid="{00000000-0005-0000-0000-0000254C0000}"/>
    <cellStyle name="Normal 4 51 2" xfId="31011" xr:uid="{00000000-0005-0000-0000-0000264C0000}"/>
    <cellStyle name="Normal 4 51 2 2" xfId="31012" xr:uid="{00000000-0005-0000-0000-0000274C0000}"/>
    <cellStyle name="Normal 4 51 2 3" xfId="31013" xr:uid="{00000000-0005-0000-0000-0000284C0000}"/>
    <cellStyle name="Normal 4 51 3" xfId="31014" xr:uid="{00000000-0005-0000-0000-0000294C0000}"/>
    <cellStyle name="Normal 4 51 3 2" xfId="31015" xr:uid="{00000000-0005-0000-0000-00002A4C0000}"/>
    <cellStyle name="Normal 4 51 3 3" xfId="31016" xr:uid="{00000000-0005-0000-0000-00002B4C0000}"/>
    <cellStyle name="Normal 4 51 4" xfId="31017" xr:uid="{00000000-0005-0000-0000-00002C4C0000}"/>
    <cellStyle name="Normal 4 51 5" xfId="31018" xr:uid="{00000000-0005-0000-0000-00002D4C0000}"/>
    <cellStyle name="Normal 4 51 6" xfId="31019" xr:uid="{00000000-0005-0000-0000-00002E4C0000}"/>
    <cellStyle name="Normal 4 51 7" xfId="31010" xr:uid="{00000000-0005-0000-0000-00002F4C0000}"/>
    <cellStyle name="Normal 4 51_Income Statement " xfId="31020" xr:uid="{00000000-0005-0000-0000-0000304C0000}"/>
    <cellStyle name="Normal 4 52" xfId="19065" xr:uid="{00000000-0005-0000-0000-0000314C0000}"/>
    <cellStyle name="Normal 4 52 2" xfId="31022" xr:uid="{00000000-0005-0000-0000-0000324C0000}"/>
    <cellStyle name="Normal 4 52 2 2" xfId="31023" xr:uid="{00000000-0005-0000-0000-0000334C0000}"/>
    <cellStyle name="Normal 4 52 2 3" xfId="31024" xr:uid="{00000000-0005-0000-0000-0000344C0000}"/>
    <cellStyle name="Normal 4 52 3" xfId="31025" xr:uid="{00000000-0005-0000-0000-0000354C0000}"/>
    <cellStyle name="Normal 4 52 3 2" xfId="31026" xr:uid="{00000000-0005-0000-0000-0000364C0000}"/>
    <cellStyle name="Normal 4 52 3 3" xfId="31027" xr:uid="{00000000-0005-0000-0000-0000374C0000}"/>
    <cellStyle name="Normal 4 52 4" xfId="31028" xr:uid="{00000000-0005-0000-0000-0000384C0000}"/>
    <cellStyle name="Normal 4 52 5" xfId="31029" xr:uid="{00000000-0005-0000-0000-0000394C0000}"/>
    <cellStyle name="Normal 4 52 6" xfId="31030" xr:uid="{00000000-0005-0000-0000-00003A4C0000}"/>
    <cellStyle name="Normal 4 52 7" xfId="31021" xr:uid="{00000000-0005-0000-0000-00003B4C0000}"/>
    <cellStyle name="Normal 4 52_Income Statement " xfId="31031" xr:uid="{00000000-0005-0000-0000-00003C4C0000}"/>
    <cellStyle name="Normal 4 53" xfId="19066" xr:uid="{00000000-0005-0000-0000-00003D4C0000}"/>
    <cellStyle name="Normal 4 53 2" xfId="31033" xr:uid="{00000000-0005-0000-0000-00003E4C0000}"/>
    <cellStyle name="Normal 4 53 2 2" xfId="31034" xr:uid="{00000000-0005-0000-0000-00003F4C0000}"/>
    <cellStyle name="Normal 4 53 2 3" xfId="31035" xr:uid="{00000000-0005-0000-0000-0000404C0000}"/>
    <cellStyle name="Normal 4 53 3" xfId="31036" xr:uid="{00000000-0005-0000-0000-0000414C0000}"/>
    <cellStyle name="Normal 4 53 3 2" xfId="31037" xr:uid="{00000000-0005-0000-0000-0000424C0000}"/>
    <cellStyle name="Normal 4 53 3 3" xfId="31038" xr:uid="{00000000-0005-0000-0000-0000434C0000}"/>
    <cellStyle name="Normal 4 53 4" xfId="31039" xr:uid="{00000000-0005-0000-0000-0000444C0000}"/>
    <cellStyle name="Normal 4 53 5" xfId="31040" xr:uid="{00000000-0005-0000-0000-0000454C0000}"/>
    <cellStyle name="Normal 4 53 6" xfId="31041" xr:uid="{00000000-0005-0000-0000-0000464C0000}"/>
    <cellStyle name="Normal 4 53 7" xfId="31032" xr:uid="{00000000-0005-0000-0000-0000474C0000}"/>
    <cellStyle name="Normal 4 53_Income Statement " xfId="31042" xr:uid="{00000000-0005-0000-0000-0000484C0000}"/>
    <cellStyle name="Normal 4 54" xfId="19067" xr:uid="{00000000-0005-0000-0000-0000494C0000}"/>
    <cellStyle name="Normal 4 54 2" xfId="31044" xr:uid="{00000000-0005-0000-0000-00004A4C0000}"/>
    <cellStyle name="Normal 4 54 2 2" xfId="31045" xr:uid="{00000000-0005-0000-0000-00004B4C0000}"/>
    <cellStyle name="Normal 4 54 2 3" xfId="31046" xr:uid="{00000000-0005-0000-0000-00004C4C0000}"/>
    <cellStyle name="Normal 4 54 3" xfId="31047" xr:uid="{00000000-0005-0000-0000-00004D4C0000}"/>
    <cellStyle name="Normal 4 54 3 2" xfId="31048" xr:uid="{00000000-0005-0000-0000-00004E4C0000}"/>
    <cellStyle name="Normal 4 54 3 3" xfId="31049" xr:uid="{00000000-0005-0000-0000-00004F4C0000}"/>
    <cellStyle name="Normal 4 54 4" xfId="31050" xr:uid="{00000000-0005-0000-0000-0000504C0000}"/>
    <cellStyle name="Normal 4 54 5" xfId="31051" xr:uid="{00000000-0005-0000-0000-0000514C0000}"/>
    <cellStyle name="Normal 4 54 6" xfId="31052" xr:uid="{00000000-0005-0000-0000-0000524C0000}"/>
    <cellStyle name="Normal 4 54 7" xfId="31043" xr:uid="{00000000-0005-0000-0000-0000534C0000}"/>
    <cellStyle name="Normal 4 54_Income Statement " xfId="31053" xr:uid="{00000000-0005-0000-0000-0000544C0000}"/>
    <cellStyle name="Normal 4 55" xfId="19068" xr:uid="{00000000-0005-0000-0000-0000554C0000}"/>
    <cellStyle name="Normal 4 55 2" xfId="31055" xr:uid="{00000000-0005-0000-0000-0000564C0000}"/>
    <cellStyle name="Normal 4 55 2 2" xfId="31056" xr:uid="{00000000-0005-0000-0000-0000574C0000}"/>
    <cellStyle name="Normal 4 55 2 3" xfId="31057" xr:uid="{00000000-0005-0000-0000-0000584C0000}"/>
    <cellStyle name="Normal 4 55 3" xfId="31058" xr:uid="{00000000-0005-0000-0000-0000594C0000}"/>
    <cellStyle name="Normal 4 55 3 2" xfId="31059" xr:uid="{00000000-0005-0000-0000-00005A4C0000}"/>
    <cellStyle name="Normal 4 55 3 3" xfId="31060" xr:uid="{00000000-0005-0000-0000-00005B4C0000}"/>
    <cellStyle name="Normal 4 55 4" xfId="31061" xr:uid="{00000000-0005-0000-0000-00005C4C0000}"/>
    <cellStyle name="Normal 4 55 5" xfId="31062" xr:uid="{00000000-0005-0000-0000-00005D4C0000}"/>
    <cellStyle name="Normal 4 55 6" xfId="31063" xr:uid="{00000000-0005-0000-0000-00005E4C0000}"/>
    <cellStyle name="Normal 4 55 7" xfId="31054" xr:uid="{00000000-0005-0000-0000-00005F4C0000}"/>
    <cellStyle name="Normal 4 55_Income Statement " xfId="31064" xr:uid="{00000000-0005-0000-0000-0000604C0000}"/>
    <cellStyle name="Normal 4 56" xfId="19069" xr:uid="{00000000-0005-0000-0000-0000614C0000}"/>
    <cellStyle name="Normal 4 56 2" xfId="31066" xr:uid="{00000000-0005-0000-0000-0000624C0000}"/>
    <cellStyle name="Normal 4 56 2 2" xfId="31067" xr:uid="{00000000-0005-0000-0000-0000634C0000}"/>
    <cellStyle name="Normal 4 56 2 3" xfId="31068" xr:uid="{00000000-0005-0000-0000-0000644C0000}"/>
    <cellStyle name="Normal 4 56 3" xfId="31069" xr:uid="{00000000-0005-0000-0000-0000654C0000}"/>
    <cellStyle name="Normal 4 56 3 2" xfId="31070" xr:uid="{00000000-0005-0000-0000-0000664C0000}"/>
    <cellStyle name="Normal 4 56 3 3" xfId="31071" xr:uid="{00000000-0005-0000-0000-0000674C0000}"/>
    <cellStyle name="Normal 4 56 4" xfId="31072" xr:uid="{00000000-0005-0000-0000-0000684C0000}"/>
    <cellStyle name="Normal 4 56 5" xfId="31073" xr:uid="{00000000-0005-0000-0000-0000694C0000}"/>
    <cellStyle name="Normal 4 56 6" xfId="31074" xr:uid="{00000000-0005-0000-0000-00006A4C0000}"/>
    <cellStyle name="Normal 4 56 7" xfId="31065" xr:uid="{00000000-0005-0000-0000-00006B4C0000}"/>
    <cellStyle name="Normal 4 56_Income Statement " xfId="31075" xr:uid="{00000000-0005-0000-0000-00006C4C0000}"/>
    <cellStyle name="Normal 4 57" xfId="19070" xr:uid="{00000000-0005-0000-0000-00006D4C0000}"/>
    <cellStyle name="Normal 4 57 2" xfId="31077" xr:uid="{00000000-0005-0000-0000-00006E4C0000}"/>
    <cellStyle name="Normal 4 57 2 2" xfId="31078" xr:uid="{00000000-0005-0000-0000-00006F4C0000}"/>
    <cellStyle name="Normal 4 57 2 3" xfId="31079" xr:uid="{00000000-0005-0000-0000-0000704C0000}"/>
    <cellStyle name="Normal 4 57 3" xfId="31080" xr:uid="{00000000-0005-0000-0000-0000714C0000}"/>
    <cellStyle name="Normal 4 57 3 2" xfId="31081" xr:uid="{00000000-0005-0000-0000-0000724C0000}"/>
    <cellStyle name="Normal 4 57 3 3" xfId="31082" xr:uid="{00000000-0005-0000-0000-0000734C0000}"/>
    <cellStyle name="Normal 4 57 4" xfId="31083" xr:uid="{00000000-0005-0000-0000-0000744C0000}"/>
    <cellStyle name="Normal 4 57 5" xfId="31084" xr:uid="{00000000-0005-0000-0000-0000754C0000}"/>
    <cellStyle name="Normal 4 57 6" xfId="31085" xr:uid="{00000000-0005-0000-0000-0000764C0000}"/>
    <cellStyle name="Normal 4 57 7" xfId="31076" xr:uid="{00000000-0005-0000-0000-0000774C0000}"/>
    <cellStyle name="Normal 4 57_Income Statement " xfId="31086" xr:uid="{00000000-0005-0000-0000-0000784C0000}"/>
    <cellStyle name="Normal 4 58" xfId="19071" xr:uid="{00000000-0005-0000-0000-0000794C0000}"/>
    <cellStyle name="Normal 4 58 2" xfId="31088" xr:uid="{00000000-0005-0000-0000-00007A4C0000}"/>
    <cellStyle name="Normal 4 58 2 2" xfId="31089" xr:uid="{00000000-0005-0000-0000-00007B4C0000}"/>
    <cellStyle name="Normal 4 58 2 3" xfId="31090" xr:uid="{00000000-0005-0000-0000-00007C4C0000}"/>
    <cellStyle name="Normal 4 58 3" xfId="31091" xr:uid="{00000000-0005-0000-0000-00007D4C0000}"/>
    <cellStyle name="Normal 4 58 3 2" xfId="31092" xr:uid="{00000000-0005-0000-0000-00007E4C0000}"/>
    <cellStyle name="Normal 4 58 3 3" xfId="31093" xr:uid="{00000000-0005-0000-0000-00007F4C0000}"/>
    <cellStyle name="Normal 4 58 4" xfId="31094" xr:uid="{00000000-0005-0000-0000-0000804C0000}"/>
    <cellStyle name="Normal 4 58 5" xfId="31095" xr:uid="{00000000-0005-0000-0000-0000814C0000}"/>
    <cellStyle name="Normal 4 58 6" xfId="31096" xr:uid="{00000000-0005-0000-0000-0000824C0000}"/>
    <cellStyle name="Normal 4 58 7" xfId="31087" xr:uid="{00000000-0005-0000-0000-0000834C0000}"/>
    <cellStyle name="Normal 4 58_Income Statement " xfId="31097" xr:uid="{00000000-0005-0000-0000-0000844C0000}"/>
    <cellStyle name="Normal 4 59" xfId="19072" xr:uid="{00000000-0005-0000-0000-0000854C0000}"/>
    <cellStyle name="Normal 4 59 2" xfId="31099" xr:uid="{00000000-0005-0000-0000-0000864C0000}"/>
    <cellStyle name="Normal 4 59 2 2" xfId="31100" xr:uid="{00000000-0005-0000-0000-0000874C0000}"/>
    <cellStyle name="Normal 4 59 2 3" xfId="31101" xr:uid="{00000000-0005-0000-0000-0000884C0000}"/>
    <cellStyle name="Normal 4 59 3" xfId="31102" xr:uid="{00000000-0005-0000-0000-0000894C0000}"/>
    <cellStyle name="Normal 4 59 3 2" xfId="31103" xr:uid="{00000000-0005-0000-0000-00008A4C0000}"/>
    <cellStyle name="Normal 4 59 3 3" xfId="31104" xr:uid="{00000000-0005-0000-0000-00008B4C0000}"/>
    <cellStyle name="Normal 4 59 4" xfId="31105" xr:uid="{00000000-0005-0000-0000-00008C4C0000}"/>
    <cellStyle name="Normal 4 59 5" xfId="31106" xr:uid="{00000000-0005-0000-0000-00008D4C0000}"/>
    <cellStyle name="Normal 4 59 6" xfId="31107" xr:uid="{00000000-0005-0000-0000-00008E4C0000}"/>
    <cellStyle name="Normal 4 59 7" xfId="31098" xr:uid="{00000000-0005-0000-0000-00008F4C0000}"/>
    <cellStyle name="Normal 4 59_Income Statement " xfId="31108" xr:uid="{00000000-0005-0000-0000-0000904C0000}"/>
    <cellStyle name="Normal 4 6" xfId="19073" xr:uid="{00000000-0005-0000-0000-0000914C0000}"/>
    <cellStyle name="Normal 4 6 2" xfId="31110" xr:uid="{00000000-0005-0000-0000-0000924C0000}"/>
    <cellStyle name="Normal 4 6 2 2" xfId="31111" xr:uid="{00000000-0005-0000-0000-0000934C0000}"/>
    <cellStyle name="Normal 4 6 2 3" xfId="31112" xr:uid="{00000000-0005-0000-0000-0000944C0000}"/>
    <cellStyle name="Normal 4 6 2 4" xfId="39912" xr:uid="{00000000-0005-0000-0000-0000954C0000}"/>
    <cellStyle name="Normal 4 6 3" xfId="31113" xr:uid="{00000000-0005-0000-0000-0000964C0000}"/>
    <cellStyle name="Normal 4 6 3 2" xfId="39913" xr:uid="{00000000-0005-0000-0000-0000974C0000}"/>
    <cellStyle name="Normal 4 6 4" xfId="31114" xr:uid="{00000000-0005-0000-0000-0000984C0000}"/>
    <cellStyle name="Normal 4 6 5" xfId="31115" xr:uid="{00000000-0005-0000-0000-0000994C0000}"/>
    <cellStyle name="Normal 4 6 6" xfId="31109" xr:uid="{00000000-0005-0000-0000-00009A4C0000}"/>
    <cellStyle name="Normal 4 6_Income Statement " xfId="31116" xr:uid="{00000000-0005-0000-0000-00009B4C0000}"/>
    <cellStyle name="Normal 4 60" xfId="19074" xr:uid="{00000000-0005-0000-0000-00009C4C0000}"/>
    <cellStyle name="Normal 4 60 2" xfId="31118" xr:uid="{00000000-0005-0000-0000-00009D4C0000}"/>
    <cellStyle name="Normal 4 60 2 2" xfId="31119" xr:uid="{00000000-0005-0000-0000-00009E4C0000}"/>
    <cellStyle name="Normal 4 60 2 3" xfId="31120" xr:uid="{00000000-0005-0000-0000-00009F4C0000}"/>
    <cellStyle name="Normal 4 60 3" xfId="31121" xr:uid="{00000000-0005-0000-0000-0000A04C0000}"/>
    <cellStyle name="Normal 4 60 3 2" xfId="31122" xr:uid="{00000000-0005-0000-0000-0000A14C0000}"/>
    <cellStyle name="Normal 4 60 3 3" xfId="31123" xr:uid="{00000000-0005-0000-0000-0000A24C0000}"/>
    <cellStyle name="Normal 4 60 4" xfId="31124" xr:uid="{00000000-0005-0000-0000-0000A34C0000}"/>
    <cellStyle name="Normal 4 60 5" xfId="31125" xr:uid="{00000000-0005-0000-0000-0000A44C0000}"/>
    <cellStyle name="Normal 4 60 6" xfId="31126" xr:uid="{00000000-0005-0000-0000-0000A54C0000}"/>
    <cellStyle name="Normal 4 60 7" xfId="31117" xr:uid="{00000000-0005-0000-0000-0000A64C0000}"/>
    <cellStyle name="Normal 4 60_Income Statement " xfId="31127" xr:uid="{00000000-0005-0000-0000-0000A74C0000}"/>
    <cellStyle name="Normal 4 61" xfId="19075" xr:uid="{00000000-0005-0000-0000-0000A84C0000}"/>
    <cellStyle name="Normal 4 61 2" xfId="31129" xr:uid="{00000000-0005-0000-0000-0000A94C0000}"/>
    <cellStyle name="Normal 4 61 2 2" xfId="31130" xr:uid="{00000000-0005-0000-0000-0000AA4C0000}"/>
    <cellStyle name="Normal 4 61 2 3" xfId="31131" xr:uid="{00000000-0005-0000-0000-0000AB4C0000}"/>
    <cellStyle name="Normal 4 61 3" xfId="31132" xr:uid="{00000000-0005-0000-0000-0000AC4C0000}"/>
    <cellStyle name="Normal 4 61 3 2" xfId="31133" xr:uid="{00000000-0005-0000-0000-0000AD4C0000}"/>
    <cellStyle name="Normal 4 61 3 3" xfId="31134" xr:uid="{00000000-0005-0000-0000-0000AE4C0000}"/>
    <cellStyle name="Normal 4 61 4" xfId="31135" xr:uid="{00000000-0005-0000-0000-0000AF4C0000}"/>
    <cellStyle name="Normal 4 61 5" xfId="31136" xr:uid="{00000000-0005-0000-0000-0000B04C0000}"/>
    <cellStyle name="Normal 4 61 6" xfId="31137" xr:uid="{00000000-0005-0000-0000-0000B14C0000}"/>
    <cellStyle name="Normal 4 61 7" xfId="31128" xr:uid="{00000000-0005-0000-0000-0000B24C0000}"/>
    <cellStyle name="Normal 4 61_Income Statement " xfId="31138" xr:uid="{00000000-0005-0000-0000-0000B34C0000}"/>
    <cellStyle name="Normal 4 62" xfId="19076" xr:uid="{00000000-0005-0000-0000-0000B44C0000}"/>
    <cellStyle name="Normal 4 62 2" xfId="31140" xr:uid="{00000000-0005-0000-0000-0000B54C0000}"/>
    <cellStyle name="Normal 4 62 2 2" xfId="31141" xr:uid="{00000000-0005-0000-0000-0000B64C0000}"/>
    <cellStyle name="Normal 4 62 2 3" xfId="31142" xr:uid="{00000000-0005-0000-0000-0000B74C0000}"/>
    <cellStyle name="Normal 4 62 3" xfId="31143" xr:uid="{00000000-0005-0000-0000-0000B84C0000}"/>
    <cellStyle name="Normal 4 62 3 2" xfId="31144" xr:uid="{00000000-0005-0000-0000-0000B94C0000}"/>
    <cellStyle name="Normal 4 62 3 3" xfId="31145" xr:uid="{00000000-0005-0000-0000-0000BA4C0000}"/>
    <cellStyle name="Normal 4 62 4" xfId="31146" xr:uid="{00000000-0005-0000-0000-0000BB4C0000}"/>
    <cellStyle name="Normal 4 62 5" xfId="31147" xr:uid="{00000000-0005-0000-0000-0000BC4C0000}"/>
    <cellStyle name="Normal 4 62 6" xfId="31148" xr:uid="{00000000-0005-0000-0000-0000BD4C0000}"/>
    <cellStyle name="Normal 4 62 7" xfId="31139" xr:uid="{00000000-0005-0000-0000-0000BE4C0000}"/>
    <cellStyle name="Normal 4 62_Income Statement " xfId="31149" xr:uid="{00000000-0005-0000-0000-0000BF4C0000}"/>
    <cellStyle name="Normal 4 63" xfId="19077" xr:uid="{00000000-0005-0000-0000-0000C04C0000}"/>
    <cellStyle name="Normal 4 63 2" xfId="31151" xr:uid="{00000000-0005-0000-0000-0000C14C0000}"/>
    <cellStyle name="Normal 4 63 2 2" xfId="31152" xr:uid="{00000000-0005-0000-0000-0000C24C0000}"/>
    <cellStyle name="Normal 4 63 2 3" xfId="31153" xr:uid="{00000000-0005-0000-0000-0000C34C0000}"/>
    <cellStyle name="Normal 4 63 3" xfId="31154" xr:uid="{00000000-0005-0000-0000-0000C44C0000}"/>
    <cellStyle name="Normal 4 63 3 2" xfId="31155" xr:uid="{00000000-0005-0000-0000-0000C54C0000}"/>
    <cellStyle name="Normal 4 63 3 3" xfId="31156" xr:uid="{00000000-0005-0000-0000-0000C64C0000}"/>
    <cellStyle name="Normal 4 63 4" xfId="31157" xr:uid="{00000000-0005-0000-0000-0000C74C0000}"/>
    <cellStyle name="Normal 4 63 5" xfId="31158" xr:uid="{00000000-0005-0000-0000-0000C84C0000}"/>
    <cellStyle name="Normal 4 63 6" xfId="31159" xr:uid="{00000000-0005-0000-0000-0000C94C0000}"/>
    <cellStyle name="Normal 4 63 7" xfId="31150" xr:uid="{00000000-0005-0000-0000-0000CA4C0000}"/>
    <cellStyle name="Normal 4 63_Income Statement " xfId="31160" xr:uid="{00000000-0005-0000-0000-0000CB4C0000}"/>
    <cellStyle name="Normal 4 64" xfId="19078" xr:uid="{00000000-0005-0000-0000-0000CC4C0000}"/>
    <cellStyle name="Normal 4 64 2" xfId="31162" xr:uid="{00000000-0005-0000-0000-0000CD4C0000}"/>
    <cellStyle name="Normal 4 64 2 2" xfId="31163" xr:uid="{00000000-0005-0000-0000-0000CE4C0000}"/>
    <cellStyle name="Normal 4 64 2 3" xfId="31164" xr:uid="{00000000-0005-0000-0000-0000CF4C0000}"/>
    <cellStyle name="Normal 4 64 3" xfId="31165" xr:uid="{00000000-0005-0000-0000-0000D04C0000}"/>
    <cellStyle name="Normal 4 64 3 2" xfId="31166" xr:uid="{00000000-0005-0000-0000-0000D14C0000}"/>
    <cellStyle name="Normal 4 64 3 3" xfId="31167" xr:uid="{00000000-0005-0000-0000-0000D24C0000}"/>
    <cellStyle name="Normal 4 64 4" xfId="31168" xr:uid="{00000000-0005-0000-0000-0000D34C0000}"/>
    <cellStyle name="Normal 4 64 5" xfId="31169" xr:uid="{00000000-0005-0000-0000-0000D44C0000}"/>
    <cellStyle name="Normal 4 64 6" xfId="31170" xr:uid="{00000000-0005-0000-0000-0000D54C0000}"/>
    <cellStyle name="Normal 4 64 7" xfId="31161" xr:uid="{00000000-0005-0000-0000-0000D64C0000}"/>
    <cellStyle name="Normal 4 64_Income Statement " xfId="31171" xr:uid="{00000000-0005-0000-0000-0000D74C0000}"/>
    <cellStyle name="Normal 4 65" xfId="19079" xr:uid="{00000000-0005-0000-0000-0000D84C0000}"/>
    <cellStyle name="Normal 4 65 2" xfId="31173" xr:uid="{00000000-0005-0000-0000-0000D94C0000}"/>
    <cellStyle name="Normal 4 65 2 2" xfId="31174" xr:uid="{00000000-0005-0000-0000-0000DA4C0000}"/>
    <cellStyle name="Normal 4 65 2 3" xfId="31175" xr:uid="{00000000-0005-0000-0000-0000DB4C0000}"/>
    <cellStyle name="Normal 4 65 3" xfId="31176" xr:uid="{00000000-0005-0000-0000-0000DC4C0000}"/>
    <cellStyle name="Normal 4 65 3 2" xfId="31177" xr:uid="{00000000-0005-0000-0000-0000DD4C0000}"/>
    <cellStyle name="Normal 4 65 3 3" xfId="31178" xr:uid="{00000000-0005-0000-0000-0000DE4C0000}"/>
    <cellStyle name="Normal 4 65 4" xfId="31179" xr:uid="{00000000-0005-0000-0000-0000DF4C0000}"/>
    <cellStyle name="Normal 4 65 5" xfId="31180" xr:uid="{00000000-0005-0000-0000-0000E04C0000}"/>
    <cellStyle name="Normal 4 65 6" xfId="31181" xr:uid="{00000000-0005-0000-0000-0000E14C0000}"/>
    <cellStyle name="Normal 4 65 7" xfId="31172" xr:uid="{00000000-0005-0000-0000-0000E24C0000}"/>
    <cellStyle name="Normal 4 65_Income Statement " xfId="31182" xr:uid="{00000000-0005-0000-0000-0000E34C0000}"/>
    <cellStyle name="Normal 4 66" xfId="19080" xr:uid="{00000000-0005-0000-0000-0000E44C0000}"/>
    <cellStyle name="Normal 4 66 2" xfId="31184" xr:uid="{00000000-0005-0000-0000-0000E54C0000}"/>
    <cellStyle name="Normal 4 66 2 2" xfId="31185" xr:uid="{00000000-0005-0000-0000-0000E64C0000}"/>
    <cellStyle name="Normal 4 66 2 3" xfId="31186" xr:uid="{00000000-0005-0000-0000-0000E74C0000}"/>
    <cellStyle name="Normal 4 66 3" xfId="31187" xr:uid="{00000000-0005-0000-0000-0000E84C0000}"/>
    <cellStyle name="Normal 4 66 3 2" xfId="31188" xr:uid="{00000000-0005-0000-0000-0000E94C0000}"/>
    <cellStyle name="Normal 4 66 3 3" xfId="31189" xr:uid="{00000000-0005-0000-0000-0000EA4C0000}"/>
    <cellStyle name="Normal 4 66 4" xfId="31190" xr:uid="{00000000-0005-0000-0000-0000EB4C0000}"/>
    <cellStyle name="Normal 4 66 5" xfId="31191" xr:uid="{00000000-0005-0000-0000-0000EC4C0000}"/>
    <cellStyle name="Normal 4 66 6" xfId="31192" xr:uid="{00000000-0005-0000-0000-0000ED4C0000}"/>
    <cellStyle name="Normal 4 66 7" xfId="31183" xr:uid="{00000000-0005-0000-0000-0000EE4C0000}"/>
    <cellStyle name="Normal 4 66_Income Statement " xfId="31193" xr:uid="{00000000-0005-0000-0000-0000EF4C0000}"/>
    <cellStyle name="Normal 4 67" xfId="19081" xr:uid="{00000000-0005-0000-0000-0000F04C0000}"/>
    <cellStyle name="Normal 4 67 2" xfId="31195" xr:uid="{00000000-0005-0000-0000-0000F14C0000}"/>
    <cellStyle name="Normal 4 67 2 2" xfId="31196" xr:uid="{00000000-0005-0000-0000-0000F24C0000}"/>
    <cellStyle name="Normal 4 67 2 3" xfId="31197" xr:uid="{00000000-0005-0000-0000-0000F34C0000}"/>
    <cellStyle name="Normal 4 67 3" xfId="31198" xr:uid="{00000000-0005-0000-0000-0000F44C0000}"/>
    <cellStyle name="Normal 4 67 3 2" xfId="31199" xr:uid="{00000000-0005-0000-0000-0000F54C0000}"/>
    <cellStyle name="Normal 4 67 3 3" xfId="31200" xr:uid="{00000000-0005-0000-0000-0000F64C0000}"/>
    <cellStyle name="Normal 4 67 4" xfId="31201" xr:uid="{00000000-0005-0000-0000-0000F74C0000}"/>
    <cellStyle name="Normal 4 67 5" xfId="31202" xr:uid="{00000000-0005-0000-0000-0000F84C0000}"/>
    <cellStyle name="Normal 4 67 6" xfId="31203" xr:uid="{00000000-0005-0000-0000-0000F94C0000}"/>
    <cellStyle name="Normal 4 67 7" xfId="31194" xr:uid="{00000000-0005-0000-0000-0000FA4C0000}"/>
    <cellStyle name="Normal 4 67_Income Statement " xfId="31204" xr:uid="{00000000-0005-0000-0000-0000FB4C0000}"/>
    <cellStyle name="Normal 4 68" xfId="19082" xr:uid="{00000000-0005-0000-0000-0000FC4C0000}"/>
    <cellStyle name="Normal 4 68 2" xfId="31206" xr:uid="{00000000-0005-0000-0000-0000FD4C0000}"/>
    <cellStyle name="Normal 4 68 2 2" xfId="31207" xr:uid="{00000000-0005-0000-0000-0000FE4C0000}"/>
    <cellStyle name="Normal 4 68 2 3" xfId="31208" xr:uid="{00000000-0005-0000-0000-0000FF4C0000}"/>
    <cellStyle name="Normal 4 68 3" xfId="31209" xr:uid="{00000000-0005-0000-0000-0000004D0000}"/>
    <cellStyle name="Normal 4 68 3 2" xfId="31210" xr:uid="{00000000-0005-0000-0000-0000014D0000}"/>
    <cellStyle name="Normal 4 68 3 3" xfId="31211" xr:uid="{00000000-0005-0000-0000-0000024D0000}"/>
    <cellStyle name="Normal 4 68 4" xfId="31212" xr:uid="{00000000-0005-0000-0000-0000034D0000}"/>
    <cellStyle name="Normal 4 68 5" xfId="31213" xr:uid="{00000000-0005-0000-0000-0000044D0000}"/>
    <cellStyle name="Normal 4 68 6" xfId="31214" xr:uid="{00000000-0005-0000-0000-0000054D0000}"/>
    <cellStyle name="Normal 4 68 7" xfId="31205" xr:uid="{00000000-0005-0000-0000-0000064D0000}"/>
    <cellStyle name="Normal 4 68_Income Statement " xfId="31215" xr:uid="{00000000-0005-0000-0000-0000074D0000}"/>
    <cellStyle name="Normal 4 69" xfId="19083" xr:uid="{00000000-0005-0000-0000-0000084D0000}"/>
    <cellStyle name="Normal 4 69 2" xfId="31217" xr:uid="{00000000-0005-0000-0000-0000094D0000}"/>
    <cellStyle name="Normal 4 69 2 2" xfId="31218" xr:uid="{00000000-0005-0000-0000-00000A4D0000}"/>
    <cellStyle name="Normal 4 69 2 3" xfId="31219" xr:uid="{00000000-0005-0000-0000-00000B4D0000}"/>
    <cellStyle name="Normal 4 69 3" xfId="31220" xr:uid="{00000000-0005-0000-0000-00000C4D0000}"/>
    <cellStyle name="Normal 4 69 3 2" xfId="31221" xr:uid="{00000000-0005-0000-0000-00000D4D0000}"/>
    <cellStyle name="Normal 4 69 3 3" xfId="31222" xr:uid="{00000000-0005-0000-0000-00000E4D0000}"/>
    <cellStyle name="Normal 4 69 4" xfId="31223" xr:uid="{00000000-0005-0000-0000-00000F4D0000}"/>
    <cellStyle name="Normal 4 69 5" xfId="31224" xr:uid="{00000000-0005-0000-0000-0000104D0000}"/>
    <cellStyle name="Normal 4 69 6" xfId="31225" xr:uid="{00000000-0005-0000-0000-0000114D0000}"/>
    <cellStyle name="Normal 4 69 7" xfId="31216" xr:uid="{00000000-0005-0000-0000-0000124D0000}"/>
    <cellStyle name="Normal 4 69_Income Statement " xfId="31226" xr:uid="{00000000-0005-0000-0000-0000134D0000}"/>
    <cellStyle name="Normal 4 7" xfId="19084" xr:uid="{00000000-0005-0000-0000-0000144D0000}"/>
    <cellStyle name="Normal 4 7 2" xfId="31228" xr:uid="{00000000-0005-0000-0000-0000154D0000}"/>
    <cellStyle name="Normal 4 7 2 2" xfId="31229" xr:uid="{00000000-0005-0000-0000-0000164D0000}"/>
    <cellStyle name="Normal 4 7 2 3" xfId="31230" xr:uid="{00000000-0005-0000-0000-0000174D0000}"/>
    <cellStyle name="Normal 4 7 2 4" xfId="39914" xr:uid="{00000000-0005-0000-0000-0000184D0000}"/>
    <cellStyle name="Normal 4 7 3" xfId="31231" xr:uid="{00000000-0005-0000-0000-0000194D0000}"/>
    <cellStyle name="Normal 4 7 3 2" xfId="39915" xr:uid="{00000000-0005-0000-0000-00001A4D0000}"/>
    <cellStyle name="Normal 4 7 4" xfId="31232" xr:uid="{00000000-0005-0000-0000-00001B4D0000}"/>
    <cellStyle name="Normal 4 7 5" xfId="31233" xr:uid="{00000000-0005-0000-0000-00001C4D0000}"/>
    <cellStyle name="Normal 4 7 6" xfId="31227" xr:uid="{00000000-0005-0000-0000-00001D4D0000}"/>
    <cellStyle name="Normal 4 7_Income Statement " xfId="31234" xr:uid="{00000000-0005-0000-0000-00001E4D0000}"/>
    <cellStyle name="Normal 4 70" xfId="19085" xr:uid="{00000000-0005-0000-0000-00001F4D0000}"/>
    <cellStyle name="Normal 4 70 2" xfId="31236" xr:uid="{00000000-0005-0000-0000-0000204D0000}"/>
    <cellStyle name="Normal 4 70 2 2" xfId="31237" xr:uid="{00000000-0005-0000-0000-0000214D0000}"/>
    <cellStyle name="Normal 4 70 2 3" xfId="31238" xr:uid="{00000000-0005-0000-0000-0000224D0000}"/>
    <cellStyle name="Normal 4 70 3" xfId="31239" xr:uid="{00000000-0005-0000-0000-0000234D0000}"/>
    <cellStyle name="Normal 4 70 3 2" xfId="31240" xr:uid="{00000000-0005-0000-0000-0000244D0000}"/>
    <cellStyle name="Normal 4 70 3 3" xfId="31241" xr:uid="{00000000-0005-0000-0000-0000254D0000}"/>
    <cellStyle name="Normal 4 70 4" xfId="31242" xr:uid="{00000000-0005-0000-0000-0000264D0000}"/>
    <cellStyle name="Normal 4 70 5" xfId="31243" xr:uid="{00000000-0005-0000-0000-0000274D0000}"/>
    <cellStyle name="Normal 4 70 6" xfId="31244" xr:uid="{00000000-0005-0000-0000-0000284D0000}"/>
    <cellStyle name="Normal 4 70 7" xfId="31235" xr:uid="{00000000-0005-0000-0000-0000294D0000}"/>
    <cellStyle name="Normal 4 70_Income Statement " xfId="31245" xr:uid="{00000000-0005-0000-0000-00002A4D0000}"/>
    <cellStyle name="Normal 4 71" xfId="19086" xr:uid="{00000000-0005-0000-0000-00002B4D0000}"/>
    <cellStyle name="Normal 4 71 2" xfId="31247" xr:uid="{00000000-0005-0000-0000-00002C4D0000}"/>
    <cellStyle name="Normal 4 71 2 2" xfId="31248" xr:uid="{00000000-0005-0000-0000-00002D4D0000}"/>
    <cellStyle name="Normal 4 71 2 3" xfId="31249" xr:uid="{00000000-0005-0000-0000-00002E4D0000}"/>
    <cellStyle name="Normal 4 71 3" xfId="31250" xr:uid="{00000000-0005-0000-0000-00002F4D0000}"/>
    <cellStyle name="Normal 4 71 3 2" xfId="31251" xr:uid="{00000000-0005-0000-0000-0000304D0000}"/>
    <cellStyle name="Normal 4 71 3 3" xfId="31252" xr:uid="{00000000-0005-0000-0000-0000314D0000}"/>
    <cellStyle name="Normal 4 71 4" xfId="31253" xr:uid="{00000000-0005-0000-0000-0000324D0000}"/>
    <cellStyle name="Normal 4 71 5" xfId="31254" xr:uid="{00000000-0005-0000-0000-0000334D0000}"/>
    <cellStyle name="Normal 4 71 6" xfId="31255" xr:uid="{00000000-0005-0000-0000-0000344D0000}"/>
    <cellStyle name="Normal 4 71 7" xfId="31246" xr:uid="{00000000-0005-0000-0000-0000354D0000}"/>
    <cellStyle name="Normal 4 71_Income Statement " xfId="31256" xr:uid="{00000000-0005-0000-0000-0000364D0000}"/>
    <cellStyle name="Normal 4 72" xfId="19087" xr:uid="{00000000-0005-0000-0000-0000374D0000}"/>
    <cellStyle name="Normal 4 72 2" xfId="31258" xr:uid="{00000000-0005-0000-0000-0000384D0000}"/>
    <cellStyle name="Normal 4 72 2 2" xfId="31259" xr:uid="{00000000-0005-0000-0000-0000394D0000}"/>
    <cellStyle name="Normal 4 72 2 3" xfId="31260" xr:uid="{00000000-0005-0000-0000-00003A4D0000}"/>
    <cellStyle name="Normal 4 72 3" xfId="31261" xr:uid="{00000000-0005-0000-0000-00003B4D0000}"/>
    <cellStyle name="Normal 4 72 3 2" xfId="31262" xr:uid="{00000000-0005-0000-0000-00003C4D0000}"/>
    <cellStyle name="Normal 4 72 3 3" xfId="31263" xr:uid="{00000000-0005-0000-0000-00003D4D0000}"/>
    <cellStyle name="Normal 4 72 4" xfId="31264" xr:uid="{00000000-0005-0000-0000-00003E4D0000}"/>
    <cellStyle name="Normal 4 72 5" xfId="31265" xr:uid="{00000000-0005-0000-0000-00003F4D0000}"/>
    <cellStyle name="Normal 4 72 6" xfId="31266" xr:uid="{00000000-0005-0000-0000-0000404D0000}"/>
    <cellStyle name="Normal 4 72 7" xfId="31257" xr:uid="{00000000-0005-0000-0000-0000414D0000}"/>
    <cellStyle name="Normal 4 72_Income Statement " xfId="31267" xr:uid="{00000000-0005-0000-0000-0000424D0000}"/>
    <cellStyle name="Normal 4 73" xfId="19088" xr:uid="{00000000-0005-0000-0000-0000434D0000}"/>
    <cellStyle name="Normal 4 73 2" xfId="31269" xr:uid="{00000000-0005-0000-0000-0000444D0000}"/>
    <cellStyle name="Normal 4 73 2 2" xfId="31270" xr:uid="{00000000-0005-0000-0000-0000454D0000}"/>
    <cellStyle name="Normal 4 73 2 3" xfId="31271" xr:uid="{00000000-0005-0000-0000-0000464D0000}"/>
    <cellStyle name="Normal 4 73 3" xfId="31272" xr:uid="{00000000-0005-0000-0000-0000474D0000}"/>
    <cellStyle name="Normal 4 73 3 2" xfId="31273" xr:uid="{00000000-0005-0000-0000-0000484D0000}"/>
    <cellStyle name="Normal 4 73 3 3" xfId="31274" xr:uid="{00000000-0005-0000-0000-0000494D0000}"/>
    <cellStyle name="Normal 4 73 4" xfId="31275" xr:uid="{00000000-0005-0000-0000-00004A4D0000}"/>
    <cellStyle name="Normal 4 73 5" xfId="31276" xr:uid="{00000000-0005-0000-0000-00004B4D0000}"/>
    <cellStyle name="Normal 4 73 6" xfId="31277" xr:uid="{00000000-0005-0000-0000-00004C4D0000}"/>
    <cellStyle name="Normal 4 73 7" xfId="31268" xr:uid="{00000000-0005-0000-0000-00004D4D0000}"/>
    <cellStyle name="Normal 4 73_Income Statement " xfId="31278" xr:uid="{00000000-0005-0000-0000-00004E4D0000}"/>
    <cellStyle name="Normal 4 74" xfId="19089" xr:uid="{00000000-0005-0000-0000-00004F4D0000}"/>
    <cellStyle name="Normal 4 74 2" xfId="31280" xr:uid="{00000000-0005-0000-0000-0000504D0000}"/>
    <cellStyle name="Normal 4 74 2 2" xfId="31281" xr:uid="{00000000-0005-0000-0000-0000514D0000}"/>
    <cellStyle name="Normal 4 74 2 3" xfId="31282" xr:uid="{00000000-0005-0000-0000-0000524D0000}"/>
    <cellStyle name="Normal 4 74 3" xfId="31283" xr:uid="{00000000-0005-0000-0000-0000534D0000}"/>
    <cellStyle name="Normal 4 74 3 2" xfId="31284" xr:uid="{00000000-0005-0000-0000-0000544D0000}"/>
    <cellStyle name="Normal 4 74 3 3" xfId="31285" xr:uid="{00000000-0005-0000-0000-0000554D0000}"/>
    <cellStyle name="Normal 4 74 4" xfId="31286" xr:uid="{00000000-0005-0000-0000-0000564D0000}"/>
    <cellStyle name="Normal 4 74 5" xfId="31287" xr:uid="{00000000-0005-0000-0000-0000574D0000}"/>
    <cellStyle name="Normal 4 74 6" xfId="31288" xr:uid="{00000000-0005-0000-0000-0000584D0000}"/>
    <cellStyle name="Normal 4 74 7" xfId="31279" xr:uid="{00000000-0005-0000-0000-0000594D0000}"/>
    <cellStyle name="Normal 4 74_Income Statement " xfId="31289" xr:uid="{00000000-0005-0000-0000-00005A4D0000}"/>
    <cellStyle name="Normal 4 75" xfId="19090" xr:uid="{00000000-0005-0000-0000-00005B4D0000}"/>
    <cellStyle name="Normal 4 75 2" xfId="31291" xr:uid="{00000000-0005-0000-0000-00005C4D0000}"/>
    <cellStyle name="Normal 4 75 2 2" xfId="31292" xr:uid="{00000000-0005-0000-0000-00005D4D0000}"/>
    <cellStyle name="Normal 4 75 2 3" xfId="31293" xr:uid="{00000000-0005-0000-0000-00005E4D0000}"/>
    <cellStyle name="Normal 4 75 3" xfId="31294" xr:uid="{00000000-0005-0000-0000-00005F4D0000}"/>
    <cellStyle name="Normal 4 75 3 2" xfId="31295" xr:uid="{00000000-0005-0000-0000-0000604D0000}"/>
    <cellStyle name="Normal 4 75 3 3" xfId="31296" xr:uid="{00000000-0005-0000-0000-0000614D0000}"/>
    <cellStyle name="Normal 4 75 4" xfId="31297" xr:uid="{00000000-0005-0000-0000-0000624D0000}"/>
    <cellStyle name="Normal 4 75 5" xfId="31298" xr:uid="{00000000-0005-0000-0000-0000634D0000}"/>
    <cellStyle name="Normal 4 75 6" xfId="31299" xr:uid="{00000000-0005-0000-0000-0000644D0000}"/>
    <cellStyle name="Normal 4 75 7" xfId="31290" xr:uid="{00000000-0005-0000-0000-0000654D0000}"/>
    <cellStyle name="Normal 4 75_Income Statement " xfId="31300" xr:uid="{00000000-0005-0000-0000-0000664D0000}"/>
    <cellStyle name="Normal 4 76" xfId="19091" xr:uid="{00000000-0005-0000-0000-0000674D0000}"/>
    <cellStyle name="Normal 4 76 2" xfId="31302" xr:uid="{00000000-0005-0000-0000-0000684D0000}"/>
    <cellStyle name="Normal 4 76 2 2" xfId="31303" xr:uid="{00000000-0005-0000-0000-0000694D0000}"/>
    <cellStyle name="Normal 4 76 2 3" xfId="31304" xr:uid="{00000000-0005-0000-0000-00006A4D0000}"/>
    <cellStyle name="Normal 4 76 3" xfId="31305" xr:uid="{00000000-0005-0000-0000-00006B4D0000}"/>
    <cellStyle name="Normal 4 76 3 2" xfId="31306" xr:uid="{00000000-0005-0000-0000-00006C4D0000}"/>
    <cellStyle name="Normal 4 76 3 3" xfId="31307" xr:uid="{00000000-0005-0000-0000-00006D4D0000}"/>
    <cellStyle name="Normal 4 76 4" xfId="31308" xr:uid="{00000000-0005-0000-0000-00006E4D0000}"/>
    <cellStyle name="Normal 4 76 5" xfId="31309" xr:uid="{00000000-0005-0000-0000-00006F4D0000}"/>
    <cellStyle name="Normal 4 76 6" xfId="31310" xr:uid="{00000000-0005-0000-0000-0000704D0000}"/>
    <cellStyle name="Normal 4 76 7" xfId="31301" xr:uid="{00000000-0005-0000-0000-0000714D0000}"/>
    <cellStyle name="Normal 4 76_Income Statement " xfId="31311" xr:uid="{00000000-0005-0000-0000-0000724D0000}"/>
    <cellStyle name="Normal 4 77" xfId="19092" xr:uid="{00000000-0005-0000-0000-0000734D0000}"/>
    <cellStyle name="Normal 4 77 2" xfId="31313" xr:uid="{00000000-0005-0000-0000-0000744D0000}"/>
    <cellStyle name="Normal 4 77 2 2" xfId="31314" xr:uid="{00000000-0005-0000-0000-0000754D0000}"/>
    <cellStyle name="Normal 4 77 2 3" xfId="31315" xr:uid="{00000000-0005-0000-0000-0000764D0000}"/>
    <cellStyle name="Normal 4 77 3" xfId="31316" xr:uid="{00000000-0005-0000-0000-0000774D0000}"/>
    <cellStyle name="Normal 4 77 3 2" xfId="31317" xr:uid="{00000000-0005-0000-0000-0000784D0000}"/>
    <cellStyle name="Normal 4 77 3 3" xfId="31318" xr:uid="{00000000-0005-0000-0000-0000794D0000}"/>
    <cellStyle name="Normal 4 77 4" xfId="31319" xr:uid="{00000000-0005-0000-0000-00007A4D0000}"/>
    <cellStyle name="Normal 4 77 5" xfId="31320" xr:uid="{00000000-0005-0000-0000-00007B4D0000}"/>
    <cellStyle name="Normal 4 77 6" xfId="31321" xr:uid="{00000000-0005-0000-0000-00007C4D0000}"/>
    <cellStyle name="Normal 4 77 7" xfId="31312" xr:uid="{00000000-0005-0000-0000-00007D4D0000}"/>
    <cellStyle name="Normal 4 77_Income Statement " xfId="31322" xr:uid="{00000000-0005-0000-0000-00007E4D0000}"/>
    <cellStyle name="Normal 4 78" xfId="19093" xr:uid="{00000000-0005-0000-0000-00007F4D0000}"/>
    <cellStyle name="Normal 4 78 2" xfId="31324" xr:uid="{00000000-0005-0000-0000-0000804D0000}"/>
    <cellStyle name="Normal 4 78 2 2" xfId="31325" xr:uid="{00000000-0005-0000-0000-0000814D0000}"/>
    <cellStyle name="Normal 4 78 2 3" xfId="31326" xr:uid="{00000000-0005-0000-0000-0000824D0000}"/>
    <cellStyle name="Normal 4 78 3" xfId="31327" xr:uid="{00000000-0005-0000-0000-0000834D0000}"/>
    <cellStyle name="Normal 4 78 3 2" xfId="31328" xr:uid="{00000000-0005-0000-0000-0000844D0000}"/>
    <cellStyle name="Normal 4 78 3 3" xfId="31329" xr:uid="{00000000-0005-0000-0000-0000854D0000}"/>
    <cellStyle name="Normal 4 78 4" xfId="31330" xr:uid="{00000000-0005-0000-0000-0000864D0000}"/>
    <cellStyle name="Normal 4 78 5" xfId="31331" xr:uid="{00000000-0005-0000-0000-0000874D0000}"/>
    <cellStyle name="Normal 4 78 6" xfId="31332" xr:uid="{00000000-0005-0000-0000-0000884D0000}"/>
    <cellStyle name="Normal 4 78 7" xfId="31323" xr:uid="{00000000-0005-0000-0000-0000894D0000}"/>
    <cellStyle name="Normal 4 78_Income Statement " xfId="31333" xr:uid="{00000000-0005-0000-0000-00008A4D0000}"/>
    <cellStyle name="Normal 4 79" xfId="19094" xr:uid="{00000000-0005-0000-0000-00008B4D0000}"/>
    <cellStyle name="Normal 4 79 2" xfId="31335" xr:uid="{00000000-0005-0000-0000-00008C4D0000}"/>
    <cellStyle name="Normal 4 79 2 2" xfId="31336" xr:uid="{00000000-0005-0000-0000-00008D4D0000}"/>
    <cellStyle name="Normal 4 79 2 3" xfId="31337" xr:uid="{00000000-0005-0000-0000-00008E4D0000}"/>
    <cellStyle name="Normal 4 79 3" xfId="31338" xr:uid="{00000000-0005-0000-0000-00008F4D0000}"/>
    <cellStyle name="Normal 4 79 3 2" xfId="31339" xr:uid="{00000000-0005-0000-0000-0000904D0000}"/>
    <cellStyle name="Normal 4 79 3 3" xfId="31340" xr:uid="{00000000-0005-0000-0000-0000914D0000}"/>
    <cellStyle name="Normal 4 79 4" xfId="31341" xr:uid="{00000000-0005-0000-0000-0000924D0000}"/>
    <cellStyle name="Normal 4 79 5" xfId="31342" xr:uid="{00000000-0005-0000-0000-0000934D0000}"/>
    <cellStyle name="Normal 4 79 6" xfId="31343" xr:uid="{00000000-0005-0000-0000-0000944D0000}"/>
    <cellStyle name="Normal 4 79 7" xfId="31334" xr:uid="{00000000-0005-0000-0000-0000954D0000}"/>
    <cellStyle name="Normal 4 79_Income Statement " xfId="31344" xr:uid="{00000000-0005-0000-0000-0000964D0000}"/>
    <cellStyle name="Normal 4 8" xfId="19095" xr:uid="{00000000-0005-0000-0000-0000974D0000}"/>
    <cellStyle name="Normal 4 8 2" xfId="31346" xr:uid="{00000000-0005-0000-0000-0000984D0000}"/>
    <cellStyle name="Normal 4 8 2 2" xfId="31347" xr:uid="{00000000-0005-0000-0000-0000994D0000}"/>
    <cellStyle name="Normal 4 8 2 3" xfId="31348" xr:uid="{00000000-0005-0000-0000-00009A4D0000}"/>
    <cellStyle name="Normal 4 8 2 4" xfId="39916" xr:uid="{00000000-0005-0000-0000-00009B4D0000}"/>
    <cellStyle name="Normal 4 8 3" xfId="31349" xr:uid="{00000000-0005-0000-0000-00009C4D0000}"/>
    <cellStyle name="Normal 4 8 3 2" xfId="39917" xr:uid="{00000000-0005-0000-0000-00009D4D0000}"/>
    <cellStyle name="Normal 4 8 4" xfId="31350" xr:uid="{00000000-0005-0000-0000-00009E4D0000}"/>
    <cellStyle name="Normal 4 8 5" xfId="31351" xr:uid="{00000000-0005-0000-0000-00009F4D0000}"/>
    <cellStyle name="Normal 4 8 6" xfId="31345" xr:uid="{00000000-0005-0000-0000-0000A04D0000}"/>
    <cellStyle name="Normal 4 8_Income Statement " xfId="31352" xr:uid="{00000000-0005-0000-0000-0000A14D0000}"/>
    <cellStyle name="Normal 4 80" xfId="19096" xr:uid="{00000000-0005-0000-0000-0000A24D0000}"/>
    <cellStyle name="Normal 4 80 2" xfId="31354" xr:uid="{00000000-0005-0000-0000-0000A34D0000}"/>
    <cellStyle name="Normal 4 80 2 2" xfId="31355" xr:uid="{00000000-0005-0000-0000-0000A44D0000}"/>
    <cellStyle name="Normal 4 80 2 3" xfId="31356" xr:uid="{00000000-0005-0000-0000-0000A54D0000}"/>
    <cellStyle name="Normal 4 80 3" xfId="31357" xr:uid="{00000000-0005-0000-0000-0000A64D0000}"/>
    <cellStyle name="Normal 4 80 3 2" xfId="31358" xr:uid="{00000000-0005-0000-0000-0000A74D0000}"/>
    <cellStyle name="Normal 4 80 3 3" xfId="31359" xr:uid="{00000000-0005-0000-0000-0000A84D0000}"/>
    <cellStyle name="Normal 4 80 4" xfId="31360" xr:uid="{00000000-0005-0000-0000-0000A94D0000}"/>
    <cellStyle name="Normal 4 80 5" xfId="31361" xr:uid="{00000000-0005-0000-0000-0000AA4D0000}"/>
    <cellStyle name="Normal 4 80 6" xfId="31362" xr:uid="{00000000-0005-0000-0000-0000AB4D0000}"/>
    <cellStyle name="Normal 4 80 7" xfId="31353" xr:uid="{00000000-0005-0000-0000-0000AC4D0000}"/>
    <cellStyle name="Normal 4 80_Income Statement " xfId="31363" xr:uid="{00000000-0005-0000-0000-0000AD4D0000}"/>
    <cellStyle name="Normal 4 81" xfId="19097" xr:uid="{00000000-0005-0000-0000-0000AE4D0000}"/>
    <cellStyle name="Normal 4 81 2" xfId="31365" xr:uid="{00000000-0005-0000-0000-0000AF4D0000}"/>
    <cellStyle name="Normal 4 81 2 2" xfId="31366" xr:uid="{00000000-0005-0000-0000-0000B04D0000}"/>
    <cellStyle name="Normal 4 81 2 3" xfId="31367" xr:uid="{00000000-0005-0000-0000-0000B14D0000}"/>
    <cellStyle name="Normal 4 81 3" xfId="31368" xr:uid="{00000000-0005-0000-0000-0000B24D0000}"/>
    <cellStyle name="Normal 4 81 3 2" xfId="31369" xr:uid="{00000000-0005-0000-0000-0000B34D0000}"/>
    <cellStyle name="Normal 4 81 3 3" xfId="31370" xr:uid="{00000000-0005-0000-0000-0000B44D0000}"/>
    <cellStyle name="Normal 4 81 4" xfId="31371" xr:uid="{00000000-0005-0000-0000-0000B54D0000}"/>
    <cellStyle name="Normal 4 81 5" xfId="31372" xr:uid="{00000000-0005-0000-0000-0000B64D0000}"/>
    <cellStyle name="Normal 4 81 6" xfId="31373" xr:uid="{00000000-0005-0000-0000-0000B74D0000}"/>
    <cellStyle name="Normal 4 81 7" xfId="31364" xr:uid="{00000000-0005-0000-0000-0000B84D0000}"/>
    <cellStyle name="Normal 4 81_Income Statement " xfId="31374" xr:uid="{00000000-0005-0000-0000-0000B94D0000}"/>
    <cellStyle name="Normal 4 82" xfId="19098" xr:uid="{00000000-0005-0000-0000-0000BA4D0000}"/>
    <cellStyle name="Normal 4 82 2" xfId="31376" xr:uid="{00000000-0005-0000-0000-0000BB4D0000}"/>
    <cellStyle name="Normal 4 82 2 2" xfId="31377" xr:uid="{00000000-0005-0000-0000-0000BC4D0000}"/>
    <cellStyle name="Normal 4 82 2 3" xfId="31378" xr:uid="{00000000-0005-0000-0000-0000BD4D0000}"/>
    <cellStyle name="Normal 4 82 3" xfId="31379" xr:uid="{00000000-0005-0000-0000-0000BE4D0000}"/>
    <cellStyle name="Normal 4 82 3 2" xfId="31380" xr:uid="{00000000-0005-0000-0000-0000BF4D0000}"/>
    <cellStyle name="Normal 4 82 3 3" xfId="31381" xr:uid="{00000000-0005-0000-0000-0000C04D0000}"/>
    <cellStyle name="Normal 4 82 4" xfId="31382" xr:uid="{00000000-0005-0000-0000-0000C14D0000}"/>
    <cellStyle name="Normal 4 82 5" xfId="31383" xr:uid="{00000000-0005-0000-0000-0000C24D0000}"/>
    <cellStyle name="Normal 4 82 6" xfId="31384" xr:uid="{00000000-0005-0000-0000-0000C34D0000}"/>
    <cellStyle name="Normal 4 82 7" xfId="31375" xr:uid="{00000000-0005-0000-0000-0000C44D0000}"/>
    <cellStyle name="Normal 4 82_Income Statement " xfId="31385" xr:uid="{00000000-0005-0000-0000-0000C54D0000}"/>
    <cellStyle name="Normal 4 83" xfId="19099" xr:uid="{00000000-0005-0000-0000-0000C64D0000}"/>
    <cellStyle name="Normal 4 83 2" xfId="31387" xr:uid="{00000000-0005-0000-0000-0000C74D0000}"/>
    <cellStyle name="Normal 4 83 2 2" xfId="31388" xr:uid="{00000000-0005-0000-0000-0000C84D0000}"/>
    <cellStyle name="Normal 4 83 2 3" xfId="31389" xr:uid="{00000000-0005-0000-0000-0000C94D0000}"/>
    <cellStyle name="Normal 4 83 3" xfId="31390" xr:uid="{00000000-0005-0000-0000-0000CA4D0000}"/>
    <cellStyle name="Normal 4 83 3 2" xfId="31391" xr:uid="{00000000-0005-0000-0000-0000CB4D0000}"/>
    <cellStyle name="Normal 4 83 3 3" xfId="31392" xr:uid="{00000000-0005-0000-0000-0000CC4D0000}"/>
    <cellStyle name="Normal 4 83 4" xfId="31393" xr:uid="{00000000-0005-0000-0000-0000CD4D0000}"/>
    <cellStyle name="Normal 4 83 5" xfId="31394" xr:uid="{00000000-0005-0000-0000-0000CE4D0000}"/>
    <cellStyle name="Normal 4 83 6" xfId="31395" xr:uid="{00000000-0005-0000-0000-0000CF4D0000}"/>
    <cellStyle name="Normal 4 83 7" xfId="31386" xr:uid="{00000000-0005-0000-0000-0000D04D0000}"/>
    <cellStyle name="Normal 4 83_Income Statement " xfId="31396" xr:uid="{00000000-0005-0000-0000-0000D14D0000}"/>
    <cellStyle name="Normal 4 84" xfId="19100" xr:uid="{00000000-0005-0000-0000-0000D24D0000}"/>
    <cellStyle name="Normal 4 84 2" xfId="31398" xr:uid="{00000000-0005-0000-0000-0000D34D0000}"/>
    <cellStyle name="Normal 4 84 2 2" xfId="31399" xr:uid="{00000000-0005-0000-0000-0000D44D0000}"/>
    <cellStyle name="Normal 4 84 2 3" xfId="31400" xr:uid="{00000000-0005-0000-0000-0000D54D0000}"/>
    <cellStyle name="Normal 4 84 3" xfId="31401" xr:uid="{00000000-0005-0000-0000-0000D64D0000}"/>
    <cellStyle name="Normal 4 84 3 2" xfId="31402" xr:uid="{00000000-0005-0000-0000-0000D74D0000}"/>
    <cellStyle name="Normal 4 84 3 3" xfId="31403" xr:uid="{00000000-0005-0000-0000-0000D84D0000}"/>
    <cellStyle name="Normal 4 84 4" xfId="31404" xr:uid="{00000000-0005-0000-0000-0000D94D0000}"/>
    <cellStyle name="Normal 4 84 5" xfId="31405" xr:uid="{00000000-0005-0000-0000-0000DA4D0000}"/>
    <cellStyle name="Normal 4 84 6" xfId="31406" xr:uid="{00000000-0005-0000-0000-0000DB4D0000}"/>
    <cellStyle name="Normal 4 84 7" xfId="31397" xr:uid="{00000000-0005-0000-0000-0000DC4D0000}"/>
    <cellStyle name="Normal 4 84_Income Statement " xfId="31407" xr:uid="{00000000-0005-0000-0000-0000DD4D0000}"/>
    <cellStyle name="Normal 4 85" xfId="19101" xr:uid="{00000000-0005-0000-0000-0000DE4D0000}"/>
    <cellStyle name="Normal 4 85 10" xfId="31409" xr:uid="{00000000-0005-0000-0000-0000DF4D0000}"/>
    <cellStyle name="Normal 4 85 10 2" xfId="31410" xr:uid="{00000000-0005-0000-0000-0000E04D0000}"/>
    <cellStyle name="Normal 4 85 10 3" xfId="31411" xr:uid="{00000000-0005-0000-0000-0000E14D0000}"/>
    <cellStyle name="Normal 4 85 11" xfId="31412" xr:uid="{00000000-0005-0000-0000-0000E24D0000}"/>
    <cellStyle name="Normal 4 85 11 2" xfId="31413" xr:uid="{00000000-0005-0000-0000-0000E34D0000}"/>
    <cellStyle name="Normal 4 85 11 3" xfId="31414" xr:uid="{00000000-0005-0000-0000-0000E44D0000}"/>
    <cellStyle name="Normal 4 85 12" xfId="31415" xr:uid="{00000000-0005-0000-0000-0000E54D0000}"/>
    <cellStyle name="Normal 4 85 13" xfId="31416" xr:uid="{00000000-0005-0000-0000-0000E64D0000}"/>
    <cellStyle name="Normal 4 85 14" xfId="31417" xr:uid="{00000000-0005-0000-0000-0000E74D0000}"/>
    <cellStyle name="Normal 4 85 15" xfId="31408" xr:uid="{00000000-0005-0000-0000-0000E84D0000}"/>
    <cellStyle name="Normal 4 85 2" xfId="19102" xr:uid="{00000000-0005-0000-0000-0000E94D0000}"/>
    <cellStyle name="Normal 4 85 2 2" xfId="31419" xr:uid="{00000000-0005-0000-0000-0000EA4D0000}"/>
    <cellStyle name="Normal 4 85 2 2 2" xfId="31420" xr:uid="{00000000-0005-0000-0000-0000EB4D0000}"/>
    <cellStyle name="Normal 4 85 2 2 3" xfId="31421" xr:uid="{00000000-0005-0000-0000-0000EC4D0000}"/>
    <cellStyle name="Normal 4 85 2 3" xfId="31422" xr:uid="{00000000-0005-0000-0000-0000ED4D0000}"/>
    <cellStyle name="Normal 4 85 2 3 2" xfId="31423" xr:uid="{00000000-0005-0000-0000-0000EE4D0000}"/>
    <cellStyle name="Normal 4 85 2 3 3" xfId="31424" xr:uid="{00000000-0005-0000-0000-0000EF4D0000}"/>
    <cellStyle name="Normal 4 85 2 4" xfId="31425" xr:uid="{00000000-0005-0000-0000-0000F04D0000}"/>
    <cellStyle name="Normal 4 85 2 5" xfId="31426" xr:uid="{00000000-0005-0000-0000-0000F14D0000}"/>
    <cellStyle name="Normal 4 85 2 6" xfId="31427" xr:uid="{00000000-0005-0000-0000-0000F24D0000}"/>
    <cellStyle name="Normal 4 85 2 7" xfId="31418" xr:uid="{00000000-0005-0000-0000-0000F34D0000}"/>
    <cellStyle name="Normal 4 85 2_Income Statement " xfId="31428" xr:uid="{00000000-0005-0000-0000-0000F44D0000}"/>
    <cellStyle name="Normal 4 85 3" xfId="19103" xr:uid="{00000000-0005-0000-0000-0000F54D0000}"/>
    <cellStyle name="Normal 4 85 3 2" xfId="31430" xr:uid="{00000000-0005-0000-0000-0000F64D0000}"/>
    <cellStyle name="Normal 4 85 3 2 2" xfId="31431" xr:uid="{00000000-0005-0000-0000-0000F74D0000}"/>
    <cellStyle name="Normal 4 85 3 2 3" xfId="31432" xr:uid="{00000000-0005-0000-0000-0000F84D0000}"/>
    <cellStyle name="Normal 4 85 3 3" xfId="31433" xr:uid="{00000000-0005-0000-0000-0000F94D0000}"/>
    <cellStyle name="Normal 4 85 3 3 2" xfId="31434" xr:uid="{00000000-0005-0000-0000-0000FA4D0000}"/>
    <cellStyle name="Normal 4 85 3 3 3" xfId="31435" xr:uid="{00000000-0005-0000-0000-0000FB4D0000}"/>
    <cellStyle name="Normal 4 85 3 4" xfId="31436" xr:uid="{00000000-0005-0000-0000-0000FC4D0000}"/>
    <cellStyle name="Normal 4 85 3 5" xfId="31437" xr:uid="{00000000-0005-0000-0000-0000FD4D0000}"/>
    <cellStyle name="Normal 4 85 3 6" xfId="31438" xr:uid="{00000000-0005-0000-0000-0000FE4D0000}"/>
    <cellStyle name="Normal 4 85 3 7" xfId="31429" xr:uid="{00000000-0005-0000-0000-0000FF4D0000}"/>
    <cellStyle name="Normal 4 85 3_Income Statement " xfId="31439" xr:uid="{00000000-0005-0000-0000-0000004E0000}"/>
    <cellStyle name="Normal 4 85 4" xfId="19104" xr:uid="{00000000-0005-0000-0000-0000014E0000}"/>
    <cellStyle name="Normal 4 85 4 2" xfId="31441" xr:uid="{00000000-0005-0000-0000-0000024E0000}"/>
    <cellStyle name="Normal 4 85 4 2 2" xfId="31442" xr:uid="{00000000-0005-0000-0000-0000034E0000}"/>
    <cellStyle name="Normal 4 85 4 2 3" xfId="31443" xr:uid="{00000000-0005-0000-0000-0000044E0000}"/>
    <cellStyle name="Normal 4 85 4 3" xfId="31444" xr:uid="{00000000-0005-0000-0000-0000054E0000}"/>
    <cellStyle name="Normal 4 85 4 3 2" xfId="31445" xr:uid="{00000000-0005-0000-0000-0000064E0000}"/>
    <cellStyle name="Normal 4 85 4 3 3" xfId="31446" xr:uid="{00000000-0005-0000-0000-0000074E0000}"/>
    <cellStyle name="Normal 4 85 4 4" xfId="31447" xr:uid="{00000000-0005-0000-0000-0000084E0000}"/>
    <cellStyle name="Normal 4 85 4 5" xfId="31448" xr:uid="{00000000-0005-0000-0000-0000094E0000}"/>
    <cellStyle name="Normal 4 85 4 6" xfId="31449" xr:uid="{00000000-0005-0000-0000-00000A4E0000}"/>
    <cellStyle name="Normal 4 85 4 7" xfId="31440" xr:uid="{00000000-0005-0000-0000-00000B4E0000}"/>
    <cellStyle name="Normal 4 85 4_Income Statement " xfId="31450" xr:uid="{00000000-0005-0000-0000-00000C4E0000}"/>
    <cellStyle name="Normal 4 85 5" xfId="19105" xr:uid="{00000000-0005-0000-0000-00000D4E0000}"/>
    <cellStyle name="Normal 4 85 5 2" xfId="31452" xr:uid="{00000000-0005-0000-0000-00000E4E0000}"/>
    <cellStyle name="Normal 4 85 5 2 2" xfId="31453" xr:uid="{00000000-0005-0000-0000-00000F4E0000}"/>
    <cellStyle name="Normal 4 85 5 2 3" xfId="31454" xr:uid="{00000000-0005-0000-0000-0000104E0000}"/>
    <cellStyle name="Normal 4 85 5 3" xfId="31455" xr:uid="{00000000-0005-0000-0000-0000114E0000}"/>
    <cellStyle name="Normal 4 85 5 3 2" xfId="31456" xr:uid="{00000000-0005-0000-0000-0000124E0000}"/>
    <cellStyle name="Normal 4 85 5 3 3" xfId="31457" xr:uid="{00000000-0005-0000-0000-0000134E0000}"/>
    <cellStyle name="Normal 4 85 5 4" xfId="31458" xr:uid="{00000000-0005-0000-0000-0000144E0000}"/>
    <cellStyle name="Normal 4 85 5 5" xfId="31459" xr:uid="{00000000-0005-0000-0000-0000154E0000}"/>
    <cellStyle name="Normal 4 85 5 6" xfId="31460" xr:uid="{00000000-0005-0000-0000-0000164E0000}"/>
    <cellStyle name="Normal 4 85 5 7" xfId="31451" xr:uid="{00000000-0005-0000-0000-0000174E0000}"/>
    <cellStyle name="Normal 4 85 5_Income Statement " xfId="31461" xr:uid="{00000000-0005-0000-0000-0000184E0000}"/>
    <cellStyle name="Normal 4 85 6" xfId="19106" xr:uid="{00000000-0005-0000-0000-0000194E0000}"/>
    <cellStyle name="Normal 4 85 6 2" xfId="31463" xr:uid="{00000000-0005-0000-0000-00001A4E0000}"/>
    <cellStyle name="Normal 4 85 6 2 2" xfId="31464" xr:uid="{00000000-0005-0000-0000-00001B4E0000}"/>
    <cellStyle name="Normal 4 85 6 2 3" xfId="31465" xr:uid="{00000000-0005-0000-0000-00001C4E0000}"/>
    <cellStyle name="Normal 4 85 6 3" xfId="31466" xr:uid="{00000000-0005-0000-0000-00001D4E0000}"/>
    <cellStyle name="Normal 4 85 6 3 2" xfId="31467" xr:uid="{00000000-0005-0000-0000-00001E4E0000}"/>
    <cellStyle name="Normal 4 85 6 3 3" xfId="31468" xr:uid="{00000000-0005-0000-0000-00001F4E0000}"/>
    <cellStyle name="Normal 4 85 6 4" xfId="31469" xr:uid="{00000000-0005-0000-0000-0000204E0000}"/>
    <cellStyle name="Normal 4 85 6 5" xfId="31470" xr:uid="{00000000-0005-0000-0000-0000214E0000}"/>
    <cellStyle name="Normal 4 85 6 6" xfId="31471" xr:uid="{00000000-0005-0000-0000-0000224E0000}"/>
    <cellStyle name="Normal 4 85 6 7" xfId="31462" xr:uid="{00000000-0005-0000-0000-0000234E0000}"/>
    <cellStyle name="Normal 4 85 6_Income Statement " xfId="31472" xr:uid="{00000000-0005-0000-0000-0000244E0000}"/>
    <cellStyle name="Normal 4 85 7" xfId="19107" xr:uid="{00000000-0005-0000-0000-0000254E0000}"/>
    <cellStyle name="Normal 4 85 7 2" xfId="31474" xr:uid="{00000000-0005-0000-0000-0000264E0000}"/>
    <cellStyle name="Normal 4 85 7 2 2" xfId="31475" xr:uid="{00000000-0005-0000-0000-0000274E0000}"/>
    <cellStyle name="Normal 4 85 7 2 3" xfId="31476" xr:uid="{00000000-0005-0000-0000-0000284E0000}"/>
    <cellStyle name="Normal 4 85 7 3" xfId="31477" xr:uid="{00000000-0005-0000-0000-0000294E0000}"/>
    <cellStyle name="Normal 4 85 7 3 2" xfId="31478" xr:uid="{00000000-0005-0000-0000-00002A4E0000}"/>
    <cellStyle name="Normal 4 85 7 3 3" xfId="31479" xr:uid="{00000000-0005-0000-0000-00002B4E0000}"/>
    <cellStyle name="Normal 4 85 7 4" xfId="31480" xr:uid="{00000000-0005-0000-0000-00002C4E0000}"/>
    <cellStyle name="Normal 4 85 7 5" xfId="31481" xr:uid="{00000000-0005-0000-0000-00002D4E0000}"/>
    <cellStyle name="Normal 4 85 7 6" xfId="31482" xr:uid="{00000000-0005-0000-0000-00002E4E0000}"/>
    <cellStyle name="Normal 4 85 7 7" xfId="31473" xr:uid="{00000000-0005-0000-0000-00002F4E0000}"/>
    <cellStyle name="Normal 4 85 7_Income Statement " xfId="31483" xr:uid="{00000000-0005-0000-0000-0000304E0000}"/>
    <cellStyle name="Normal 4 85 8" xfId="19108" xr:uid="{00000000-0005-0000-0000-0000314E0000}"/>
    <cellStyle name="Normal 4 85 8 2" xfId="31485" xr:uid="{00000000-0005-0000-0000-0000324E0000}"/>
    <cellStyle name="Normal 4 85 8 2 2" xfId="31486" xr:uid="{00000000-0005-0000-0000-0000334E0000}"/>
    <cellStyle name="Normal 4 85 8 2 3" xfId="31487" xr:uid="{00000000-0005-0000-0000-0000344E0000}"/>
    <cellStyle name="Normal 4 85 8 3" xfId="31488" xr:uid="{00000000-0005-0000-0000-0000354E0000}"/>
    <cellStyle name="Normal 4 85 8 3 2" xfId="31489" xr:uid="{00000000-0005-0000-0000-0000364E0000}"/>
    <cellStyle name="Normal 4 85 8 3 3" xfId="31490" xr:uid="{00000000-0005-0000-0000-0000374E0000}"/>
    <cellStyle name="Normal 4 85 8 4" xfId="31491" xr:uid="{00000000-0005-0000-0000-0000384E0000}"/>
    <cellStyle name="Normal 4 85 8 5" xfId="31492" xr:uid="{00000000-0005-0000-0000-0000394E0000}"/>
    <cellStyle name="Normal 4 85 8 6" xfId="31493" xr:uid="{00000000-0005-0000-0000-00003A4E0000}"/>
    <cellStyle name="Normal 4 85 8 7" xfId="31484" xr:uid="{00000000-0005-0000-0000-00003B4E0000}"/>
    <cellStyle name="Normal 4 85 8_Income Statement " xfId="31494" xr:uid="{00000000-0005-0000-0000-00003C4E0000}"/>
    <cellStyle name="Normal 4 85 9" xfId="19109" xr:uid="{00000000-0005-0000-0000-00003D4E0000}"/>
    <cellStyle name="Normal 4 85 9 2" xfId="31496" xr:uid="{00000000-0005-0000-0000-00003E4E0000}"/>
    <cellStyle name="Normal 4 85 9 2 2" xfId="31497" xr:uid="{00000000-0005-0000-0000-00003F4E0000}"/>
    <cellStyle name="Normal 4 85 9 2 3" xfId="31498" xr:uid="{00000000-0005-0000-0000-0000404E0000}"/>
    <cellStyle name="Normal 4 85 9 3" xfId="31499" xr:uid="{00000000-0005-0000-0000-0000414E0000}"/>
    <cellStyle name="Normal 4 85 9 3 2" xfId="31500" xr:uid="{00000000-0005-0000-0000-0000424E0000}"/>
    <cellStyle name="Normal 4 85 9 3 3" xfId="31501" xr:uid="{00000000-0005-0000-0000-0000434E0000}"/>
    <cellStyle name="Normal 4 85 9 4" xfId="31502" xr:uid="{00000000-0005-0000-0000-0000444E0000}"/>
    <cellStyle name="Normal 4 85 9 5" xfId="31503" xr:uid="{00000000-0005-0000-0000-0000454E0000}"/>
    <cellStyle name="Normal 4 85 9 6" xfId="31504" xr:uid="{00000000-0005-0000-0000-0000464E0000}"/>
    <cellStyle name="Normal 4 85 9 7" xfId="31495" xr:uid="{00000000-0005-0000-0000-0000474E0000}"/>
    <cellStyle name="Normal 4 85 9_Income Statement " xfId="31505" xr:uid="{00000000-0005-0000-0000-0000484E0000}"/>
    <cellStyle name="Normal 4 85_Copy of 36_NIMO_12 31 11_v2" xfId="19110" xr:uid="{00000000-0005-0000-0000-0000494E0000}"/>
    <cellStyle name="Normal 4 86" xfId="19111" xr:uid="{00000000-0005-0000-0000-00004A4E0000}"/>
    <cellStyle name="Normal 4 86 10" xfId="31507" xr:uid="{00000000-0005-0000-0000-00004B4E0000}"/>
    <cellStyle name="Normal 4 86 10 2" xfId="31508" xr:uid="{00000000-0005-0000-0000-00004C4E0000}"/>
    <cellStyle name="Normal 4 86 10 3" xfId="31509" xr:uid="{00000000-0005-0000-0000-00004D4E0000}"/>
    <cellStyle name="Normal 4 86 11" xfId="31510" xr:uid="{00000000-0005-0000-0000-00004E4E0000}"/>
    <cellStyle name="Normal 4 86 11 2" xfId="31511" xr:uid="{00000000-0005-0000-0000-00004F4E0000}"/>
    <cellStyle name="Normal 4 86 11 3" xfId="31512" xr:uid="{00000000-0005-0000-0000-0000504E0000}"/>
    <cellStyle name="Normal 4 86 12" xfId="31513" xr:uid="{00000000-0005-0000-0000-0000514E0000}"/>
    <cellStyle name="Normal 4 86 13" xfId="31514" xr:uid="{00000000-0005-0000-0000-0000524E0000}"/>
    <cellStyle name="Normal 4 86 14" xfId="31515" xr:uid="{00000000-0005-0000-0000-0000534E0000}"/>
    <cellStyle name="Normal 4 86 15" xfId="31506" xr:uid="{00000000-0005-0000-0000-0000544E0000}"/>
    <cellStyle name="Normal 4 86 2" xfId="19112" xr:uid="{00000000-0005-0000-0000-0000554E0000}"/>
    <cellStyle name="Normal 4 86 2 2" xfId="31517" xr:uid="{00000000-0005-0000-0000-0000564E0000}"/>
    <cellStyle name="Normal 4 86 2 2 2" xfId="31518" xr:uid="{00000000-0005-0000-0000-0000574E0000}"/>
    <cellStyle name="Normal 4 86 2 2 3" xfId="31519" xr:uid="{00000000-0005-0000-0000-0000584E0000}"/>
    <cellStyle name="Normal 4 86 2 3" xfId="31520" xr:uid="{00000000-0005-0000-0000-0000594E0000}"/>
    <cellStyle name="Normal 4 86 2 3 2" xfId="31521" xr:uid="{00000000-0005-0000-0000-00005A4E0000}"/>
    <cellStyle name="Normal 4 86 2 3 3" xfId="31522" xr:uid="{00000000-0005-0000-0000-00005B4E0000}"/>
    <cellStyle name="Normal 4 86 2 4" xfId="31523" xr:uid="{00000000-0005-0000-0000-00005C4E0000}"/>
    <cellStyle name="Normal 4 86 2 5" xfId="31524" xr:uid="{00000000-0005-0000-0000-00005D4E0000}"/>
    <cellStyle name="Normal 4 86 2 6" xfId="31525" xr:uid="{00000000-0005-0000-0000-00005E4E0000}"/>
    <cellStyle name="Normal 4 86 2 7" xfId="31516" xr:uid="{00000000-0005-0000-0000-00005F4E0000}"/>
    <cellStyle name="Normal 4 86 2_Income Statement " xfId="31526" xr:uid="{00000000-0005-0000-0000-0000604E0000}"/>
    <cellStyle name="Normal 4 86 3" xfId="19113" xr:uid="{00000000-0005-0000-0000-0000614E0000}"/>
    <cellStyle name="Normal 4 86 3 2" xfId="31528" xr:uid="{00000000-0005-0000-0000-0000624E0000}"/>
    <cellStyle name="Normal 4 86 3 2 2" xfId="31529" xr:uid="{00000000-0005-0000-0000-0000634E0000}"/>
    <cellStyle name="Normal 4 86 3 2 3" xfId="31530" xr:uid="{00000000-0005-0000-0000-0000644E0000}"/>
    <cellStyle name="Normal 4 86 3 3" xfId="31531" xr:uid="{00000000-0005-0000-0000-0000654E0000}"/>
    <cellStyle name="Normal 4 86 3 3 2" xfId="31532" xr:uid="{00000000-0005-0000-0000-0000664E0000}"/>
    <cellStyle name="Normal 4 86 3 3 3" xfId="31533" xr:uid="{00000000-0005-0000-0000-0000674E0000}"/>
    <cellStyle name="Normal 4 86 3 4" xfId="31534" xr:uid="{00000000-0005-0000-0000-0000684E0000}"/>
    <cellStyle name="Normal 4 86 3 5" xfId="31535" xr:uid="{00000000-0005-0000-0000-0000694E0000}"/>
    <cellStyle name="Normal 4 86 3 6" xfId="31536" xr:uid="{00000000-0005-0000-0000-00006A4E0000}"/>
    <cellStyle name="Normal 4 86 3 7" xfId="31527" xr:uid="{00000000-0005-0000-0000-00006B4E0000}"/>
    <cellStyle name="Normal 4 86 3_Income Statement " xfId="31537" xr:uid="{00000000-0005-0000-0000-00006C4E0000}"/>
    <cellStyle name="Normal 4 86 4" xfId="19114" xr:uid="{00000000-0005-0000-0000-00006D4E0000}"/>
    <cellStyle name="Normal 4 86 4 2" xfId="31539" xr:uid="{00000000-0005-0000-0000-00006E4E0000}"/>
    <cellStyle name="Normal 4 86 4 2 2" xfId="31540" xr:uid="{00000000-0005-0000-0000-00006F4E0000}"/>
    <cellStyle name="Normal 4 86 4 2 3" xfId="31541" xr:uid="{00000000-0005-0000-0000-0000704E0000}"/>
    <cellStyle name="Normal 4 86 4 3" xfId="31542" xr:uid="{00000000-0005-0000-0000-0000714E0000}"/>
    <cellStyle name="Normal 4 86 4 3 2" xfId="31543" xr:uid="{00000000-0005-0000-0000-0000724E0000}"/>
    <cellStyle name="Normal 4 86 4 3 3" xfId="31544" xr:uid="{00000000-0005-0000-0000-0000734E0000}"/>
    <cellStyle name="Normal 4 86 4 4" xfId="31545" xr:uid="{00000000-0005-0000-0000-0000744E0000}"/>
    <cellStyle name="Normal 4 86 4 5" xfId="31546" xr:uid="{00000000-0005-0000-0000-0000754E0000}"/>
    <cellStyle name="Normal 4 86 4 6" xfId="31547" xr:uid="{00000000-0005-0000-0000-0000764E0000}"/>
    <cellStyle name="Normal 4 86 4 7" xfId="31538" xr:uid="{00000000-0005-0000-0000-0000774E0000}"/>
    <cellStyle name="Normal 4 86 4_Income Statement " xfId="31548" xr:uid="{00000000-0005-0000-0000-0000784E0000}"/>
    <cellStyle name="Normal 4 86 5" xfId="19115" xr:uid="{00000000-0005-0000-0000-0000794E0000}"/>
    <cellStyle name="Normal 4 86 5 2" xfId="31550" xr:uid="{00000000-0005-0000-0000-00007A4E0000}"/>
    <cellStyle name="Normal 4 86 5 2 2" xfId="31551" xr:uid="{00000000-0005-0000-0000-00007B4E0000}"/>
    <cellStyle name="Normal 4 86 5 2 3" xfId="31552" xr:uid="{00000000-0005-0000-0000-00007C4E0000}"/>
    <cellStyle name="Normal 4 86 5 3" xfId="31553" xr:uid="{00000000-0005-0000-0000-00007D4E0000}"/>
    <cellStyle name="Normal 4 86 5 3 2" xfId="31554" xr:uid="{00000000-0005-0000-0000-00007E4E0000}"/>
    <cellStyle name="Normal 4 86 5 3 3" xfId="31555" xr:uid="{00000000-0005-0000-0000-00007F4E0000}"/>
    <cellStyle name="Normal 4 86 5 4" xfId="31556" xr:uid="{00000000-0005-0000-0000-0000804E0000}"/>
    <cellStyle name="Normal 4 86 5 5" xfId="31557" xr:uid="{00000000-0005-0000-0000-0000814E0000}"/>
    <cellStyle name="Normal 4 86 5 6" xfId="31558" xr:uid="{00000000-0005-0000-0000-0000824E0000}"/>
    <cellStyle name="Normal 4 86 5 7" xfId="31549" xr:uid="{00000000-0005-0000-0000-0000834E0000}"/>
    <cellStyle name="Normal 4 86 5_Income Statement " xfId="31559" xr:uid="{00000000-0005-0000-0000-0000844E0000}"/>
    <cellStyle name="Normal 4 86 6" xfId="19116" xr:uid="{00000000-0005-0000-0000-0000854E0000}"/>
    <cellStyle name="Normal 4 86 6 2" xfId="31561" xr:uid="{00000000-0005-0000-0000-0000864E0000}"/>
    <cellStyle name="Normal 4 86 6 2 2" xfId="31562" xr:uid="{00000000-0005-0000-0000-0000874E0000}"/>
    <cellStyle name="Normal 4 86 6 2 3" xfId="31563" xr:uid="{00000000-0005-0000-0000-0000884E0000}"/>
    <cellStyle name="Normal 4 86 6 3" xfId="31564" xr:uid="{00000000-0005-0000-0000-0000894E0000}"/>
    <cellStyle name="Normal 4 86 6 3 2" xfId="31565" xr:uid="{00000000-0005-0000-0000-00008A4E0000}"/>
    <cellStyle name="Normal 4 86 6 3 3" xfId="31566" xr:uid="{00000000-0005-0000-0000-00008B4E0000}"/>
    <cellStyle name="Normal 4 86 6 4" xfId="31567" xr:uid="{00000000-0005-0000-0000-00008C4E0000}"/>
    <cellStyle name="Normal 4 86 6 5" xfId="31568" xr:uid="{00000000-0005-0000-0000-00008D4E0000}"/>
    <cellStyle name="Normal 4 86 6 6" xfId="31569" xr:uid="{00000000-0005-0000-0000-00008E4E0000}"/>
    <cellStyle name="Normal 4 86 6 7" xfId="31560" xr:uid="{00000000-0005-0000-0000-00008F4E0000}"/>
    <cellStyle name="Normal 4 86 6_Income Statement " xfId="31570" xr:uid="{00000000-0005-0000-0000-0000904E0000}"/>
    <cellStyle name="Normal 4 86 7" xfId="19117" xr:uid="{00000000-0005-0000-0000-0000914E0000}"/>
    <cellStyle name="Normal 4 86 7 2" xfId="31572" xr:uid="{00000000-0005-0000-0000-0000924E0000}"/>
    <cellStyle name="Normal 4 86 7 2 2" xfId="31573" xr:uid="{00000000-0005-0000-0000-0000934E0000}"/>
    <cellStyle name="Normal 4 86 7 2 3" xfId="31574" xr:uid="{00000000-0005-0000-0000-0000944E0000}"/>
    <cellStyle name="Normal 4 86 7 3" xfId="31575" xr:uid="{00000000-0005-0000-0000-0000954E0000}"/>
    <cellStyle name="Normal 4 86 7 3 2" xfId="31576" xr:uid="{00000000-0005-0000-0000-0000964E0000}"/>
    <cellStyle name="Normal 4 86 7 3 3" xfId="31577" xr:uid="{00000000-0005-0000-0000-0000974E0000}"/>
    <cellStyle name="Normal 4 86 7 4" xfId="31578" xr:uid="{00000000-0005-0000-0000-0000984E0000}"/>
    <cellStyle name="Normal 4 86 7 5" xfId="31579" xr:uid="{00000000-0005-0000-0000-0000994E0000}"/>
    <cellStyle name="Normal 4 86 7 6" xfId="31580" xr:uid="{00000000-0005-0000-0000-00009A4E0000}"/>
    <cellStyle name="Normal 4 86 7 7" xfId="31571" xr:uid="{00000000-0005-0000-0000-00009B4E0000}"/>
    <cellStyle name="Normal 4 86 7_Income Statement " xfId="31581" xr:uid="{00000000-0005-0000-0000-00009C4E0000}"/>
    <cellStyle name="Normal 4 86 8" xfId="19118" xr:uid="{00000000-0005-0000-0000-00009D4E0000}"/>
    <cellStyle name="Normal 4 86 8 2" xfId="31583" xr:uid="{00000000-0005-0000-0000-00009E4E0000}"/>
    <cellStyle name="Normal 4 86 8 2 2" xfId="31584" xr:uid="{00000000-0005-0000-0000-00009F4E0000}"/>
    <cellStyle name="Normal 4 86 8 2 3" xfId="31585" xr:uid="{00000000-0005-0000-0000-0000A04E0000}"/>
    <cellStyle name="Normal 4 86 8 3" xfId="31586" xr:uid="{00000000-0005-0000-0000-0000A14E0000}"/>
    <cellStyle name="Normal 4 86 8 3 2" xfId="31587" xr:uid="{00000000-0005-0000-0000-0000A24E0000}"/>
    <cellStyle name="Normal 4 86 8 3 3" xfId="31588" xr:uid="{00000000-0005-0000-0000-0000A34E0000}"/>
    <cellStyle name="Normal 4 86 8 4" xfId="31589" xr:uid="{00000000-0005-0000-0000-0000A44E0000}"/>
    <cellStyle name="Normal 4 86 8 5" xfId="31590" xr:uid="{00000000-0005-0000-0000-0000A54E0000}"/>
    <cellStyle name="Normal 4 86 8 6" xfId="31591" xr:uid="{00000000-0005-0000-0000-0000A64E0000}"/>
    <cellStyle name="Normal 4 86 8 7" xfId="31582" xr:uid="{00000000-0005-0000-0000-0000A74E0000}"/>
    <cellStyle name="Normal 4 86 8_Income Statement " xfId="31592" xr:uid="{00000000-0005-0000-0000-0000A84E0000}"/>
    <cellStyle name="Normal 4 86 9" xfId="19119" xr:uid="{00000000-0005-0000-0000-0000A94E0000}"/>
    <cellStyle name="Normal 4 86 9 2" xfId="31594" xr:uid="{00000000-0005-0000-0000-0000AA4E0000}"/>
    <cellStyle name="Normal 4 86 9 2 2" xfId="31595" xr:uid="{00000000-0005-0000-0000-0000AB4E0000}"/>
    <cellStyle name="Normal 4 86 9 2 3" xfId="31596" xr:uid="{00000000-0005-0000-0000-0000AC4E0000}"/>
    <cellStyle name="Normal 4 86 9 3" xfId="31597" xr:uid="{00000000-0005-0000-0000-0000AD4E0000}"/>
    <cellStyle name="Normal 4 86 9 3 2" xfId="31598" xr:uid="{00000000-0005-0000-0000-0000AE4E0000}"/>
    <cellStyle name="Normal 4 86 9 3 3" xfId="31599" xr:uid="{00000000-0005-0000-0000-0000AF4E0000}"/>
    <cellStyle name="Normal 4 86 9 4" xfId="31600" xr:uid="{00000000-0005-0000-0000-0000B04E0000}"/>
    <cellStyle name="Normal 4 86 9 5" xfId="31601" xr:uid="{00000000-0005-0000-0000-0000B14E0000}"/>
    <cellStyle name="Normal 4 86 9 6" xfId="31602" xr:uid="{00000000-0005-0000-0000-0000B24E0000}"/>
    <cellStyle name="Normal 4 86 9 7" xfId="31593" xr:uid="{00000000-0005-0000-0000-0000B34E0000}"/>
    <cellStyle name="Normal 4 86 9_Income Statement " xfId="31603" xr:uid="{00000000-0005-0000-0000-0000B44E0000}"/>
    <cellStyle name="Normal 4 86_Copy of 36_NIMO_12 31 11_v2" xfId="19120" xr:uid="{00000000-0005-0000-0000-0000B54E0000}"/>
    <cellStyle name="Normal 4 87" xfId="19121" xr:uid="{00000000-0005-0000-0000-0000B64E0000}"/>
    <cellStyle name="Normal 4 87 10" xfId="31605" xr:uid="{00000000-0005-0000-0000-0000B74E0000}"/>
    <cellStyle name="Normal 4 87 10 2" xfId="31606" xr:uid="{00000000-0005-0000-0000-0000B84E0000}"/>
    <cellStyle name="Normal 4 87 10 3" xfId="31607" xr:uid="{00000000-0005-0000-0000-0000B94E0000}"/>
    <cellStyle name="Normal 4 87 11" xfId="31608" xr:uid="{00000000-0005-0000-0000-0000BA4E0000}"/>
    <cellStyle name="Normal 4 87 11 2" xfId="31609" xr:uid="{00000000-0005-0000-0000-0000BB4E0000}"/>
    <cellStyle name="Normal 4 87 11 3" xfId="31610" xr:uid="{00000000-0005-0000-0000-0000BC4E0000}"/>
    <cellStyle name="Normal 4 87 12" xfId="31611" xr:uid="{00000000-0005-0000-0000-0000BD4E0000}"/>
    <cellStyle name="Normal 4 87 13" xfId="31612" xr:uid="{00000000-0005-0000-0000-0000BE4E0000}"/>
    <cellStyle name="Normal 4 87 14" xfId="31613" xr:uid="{00000000-0005-0000-0000-0000BF4E0000}"/>
    <cellStyle name="Normal 4 87 15" xfId="31604" xr:uid="{00000000-0005-0000-0000-0000C04E0000}"/>
    <cellStyle name="Normal 4 87 2" xfId="19122" xr:uid="{00000000-0005-0000-0000-0000C14E0000}"/>
    <cellStyle name="Normal 4 87 2 2" xfId="31615" xr:uid="{00000000-0005-0000-0000-0000C24E0000}"/>
    <cellStyle name="Normal 4 87 2 2 2" xfId="31616" xr:uid="{00000000-0005-0000-0000-0000C34E0000}"/>
    <cellStyle name="Normal 4 87 2 2 3" xfId="31617" xr:uid="{00000000-0005-0000-0000-0000C44E0000}"/>
    <cellStyle name="Normal 4 87 2 3" xfId="31618" xr:uid="{00000000-0005-0000-0000-0000C54E0000}"/>
    <cellStyle name="Normal 4 87 2 3 2" xfId="31619" xr:uid="{00000000-0005-0000-0000-0000C64E0000}"/>
    <cellStyle name="Normal 4 87 2 3 3" xfId="31620" xr:uid="{00000000-0005-0000-0000-0000C74E0000}"/>
    <cellStyle name="Normal 4 87 2 4" xfId="31621" xr:uid="{00000000-0005-0000-0000-0000C84E0000}"/>
    <cellStyle name="Normal 4 87 2 5" xfId="31622" xr:uid="{00000000-0005-0000-0000-0000C94E0000}"/>
    <cellStyle name="Normal 4 87 2 6" xfId="31623" xr:uid="{00000000-0005-0000-0000-0000CA4E0000}"/>
    <cellStyle name="Normal 4 87 2 7" xfId="31614" xr:uid="{00000000-0005-0000-0000-0000CB4E0000}"/>
    <cellStyle name="Normal 4 87 2_Income Statement " xfId="31624" xr:uid="{00000000-0005-0000-0000-0000CC4E0000}"/>
    <cellStyle name="Normal 4 87 3" xfId="19123" xr:uid="{00000000-0005-0000-0000-0000CD4E0000}"/>
    <cellStyle name="Normal 4 87 3 2" xfId="31626" xr:uid="{00000000-0005-0000-0000-0000CE4E0000}"/>
    <cellStyle name="Normal 4 87 3 2 2" xfId="31627" xr:uid="{00000000-0005-0000-0000-0000CF4E0000}"/>
    <cellStyle name="Normal 4 87 3 2 3" xfId="31628" xr:uid="{00000000-0005-0000-0000-0000D04E0000}"/>
    <cellStyle name="Normal 4 87 3 3" xfId="31629" xr:uid="{00000000-0005-0000-0000-0000D14E0000}"/>
    <cellStyle name="Normal 4 87 3 3 2" xfId="31630" xr:uid="{00000000-0005-0000-0000-0000D24E0000}"/>
    <cellStyle name="Normal 4 87 3 3 3" xfId="31631" xr:uid="{00000000-0005-0000-0000-0000D34E0000}"/>
    <cellStyle name="Normal 4 87 3 4" xfId="31632" xr:uid="{00000000-0005-0000-0000-0000D44E0000}"/>
    <cellStyle name="Normal 4 87 3 5" xfId="31633" xr:uid="{00000000-0005-0000-0000-0000D54E0000}"/>
    <cellStyle name="Normal 4 87 3 6" xfId="31634" xr:uid="{00000000-0005-0000-0000-0000D64E0000}"/>
    <cellStyle name="Normal 4 87 3 7" xfId="31625" xr:uid="{00000000-0005-0000-0000-0000D74E0000}"/>
    <cellStyle name="Normal 4 87 3_Income Statement " xfId="31635" xr:uid="{00000000-0005-0000-0000-0000D84E0000}"/>
    <cellStyle name="Normal 4 87 4" xfId="19124" xr:uid="{00000000-0005-0000-0000-0000D94E0000}"/>
    <cellStyle name="Normal 4 87 4 2" xfId="31637" xr:uid="{00000000-0005-0000-0000-0000DA4E0000}"/>
    <cellStyle name="Normal 4 87 4 2 2" xfId="31638" xr:uid="{00000000-0005-0000-0000-0000DB4E0000}"/>
    <cellStyle name="Normal 4 87 4 2 3" xfId="31639" xr:uid="{00000000-0005-0000-0000-0000DC4E0000}"/>
    <cellStyle name="Normal 4 87 4 3" xfId="31640" xr:uid="{00000000-0005-0000-0000-0000DD4E0000}"/>
    <cellStyle name="Normal 4 87 4 3 2" xfId="31641" xr:uid="{00000000-0005-0000-0000-0000DE4E0000}"/>
    <cellStyle name="Normal 4 87 4 3 3" xfId="31642" xr:uid="{00000000-0005-0000-0000-0000DF4E0000}"/>
    <cellStyle name="Normal 4 87 4 4" xfId="31643" xr:uid="{00000000-0005-0000-0000-0000E04E0000}"/>
    <cellStyle name="Normal 4 87 4 5" xfId="31644" xr:uid="{00000000-0005-0000-0000-0000E14E0000}"/>
    <cellStyle name="Normal 4 87 4 6" xfId="31645" xr:uid="{00000000-0005-0000-0000-0000E24E0000}"/>
    <cellStyle name="Normal 4 87 4 7" xfId="31636" xr:uid="{00000000-0005-0000-0000-0000E34E0000}"/>
    <cellStyle name="Normal 4 87 4_Income Statement " xfId="31646" xr:uid="{00000000-0005-0000-0000-0000E44E0000}"/>
    <cellStyle name="Normal 4 87 5" xfId="19125" xr:uid="{00000000-0005-0000-0000-0000E54E0000}"/>
    <cellStyle name="Normal 4 87 5 2" xfId="31648" xr:uid="{00000000-0005-0000-0000-0000E64E0000}"/>
    <cellStyle name="Normal 4 87 5 2 2" xfId="31649" xr:uid="{00000000-0005-0000-0000-0000E74E0000}"/>
    <cellStyle name="Normal 4 87 5 2 3" xfId="31650" xr:uid="{00000000-0005-0000-0000-0000E84E0000}"/>
    <cellStyle name="Normal 4 87 5 3" xfId="31651" xr:uid="{00000000-0005-0000-0000-0000E94E0000}"/>
    <cellStyle name="Normal 4 87 5 3 2" xfId="31652" xr:uid="{00000000-0005-0000-0000-0000EA4E0000}"/>
    <cellStyle name="Normal 4 87 5 3 3" xfId="31653" xr:uid="{00000000-0005-0000-0000-0000EB4E0000}"/>
    <cellStyle name="Normal 4 87 5 4" xfId="31654" xr:uid="{00000000-0005-0000-0000-0000EC4E0000}"/>
    <cellStyle name="Normal 4 87 5 5" xfId="31655" xr:uid="{00000000-0005-0000-0000-0000ED4E0000}"/>
    <cellStyle name="Normal 4 87 5 6" xfId="31656" xr:uid="{00000000-0005-0000-0000-0000EE4E0000}"/>
    <cellStyle name="Normal 4 87 5 7" xfId="31647" xr:uid="{00000000-0005-0000-0000-0000EF4E0000}"/>
    <cellStyle name="Normal 4 87 5_Income Statement " xfId="31657" xr:uid="{00000000-0005-0000-0000-0000F04E0000}"/>
    <cellStyle name="Normal 4 87 6" xfId="19126" xr:uid="{00000000-0005-0000-0000-0000F14E0000}"/>
    <cellStyle name="Normal 4 87 6 2" xfId="31659" xr:uid="{00000000-0005-0000-0000-0000F24E0000}"/>
    <cellStyle name="Normal 4 87 6 2 2" xfId="31660" xr:uid="{00000000-0005-0000-0000-0000F34E0000}"/>
    <cellStyle name="Normal 4 87 6 2 3" xfId="31661" xr:uid="{00000000-0005-0000-0000-0000F44E0000}"/>
    <cellStyle name="Normal 4 87 6 3" xfId="31662" xr:uid="{00000000-0005-0000-0000-0000F54E0000}"/>
    <cellStyle name="Normal 4 87 6 3 2" xfId="31663" xr:uid="{00000000-0005-0000-0000-0000F64E0000}"/>
    <cellStyle name="Normal 4 87 6 3 3" xfId="31664" xr:uid="{00000000-0005-0000-0000-0000F74E0000}"/>
    <cellStyle name="Normal 4 87 6 4" xfId="31665" xr:uid="{00000000-0005-0000-0000-0000F84E0000}"/>
    <cellStyle name="Normal 4 87 6 5" xfId="31666" xr:uid="{00000000-0005-0000-0000-0000F94E0000}"/>
    <cellStyle name="Normal 4 87 6 6" xfId="31667" xr:uid="{00000000-0005-0000-0000-0000FA4E0000}"/>
    <cellStyle name="Normal 4 87 6 7" xfId="31658" xr:uid="{00000000-0005-0000-0000-0000FB4E0000}"/>
    <cellStyle name="Normal 4 87 6_Income Statement " xfId="31668" xr:uid="{00000000-0005-0000-0000-0000FC4E0000}"/>
    <cellStyle name="Normal 4 87 7" xfId="19127" xr:uid="{00000000-0005-0000-0000-0000FD4E0000}"/>
    <cellStyle name="Normal 4 87 7 2" xfId="31670" xr:uid="{00000000-0005-0000-0000-0000FE4E0000}"/>
    <cellStyle name="Normal 4 87 7 2 2" xfId="31671" xr:uid="{00000000-0005-0000-0000-0000FF4E0000}"/>
    <cellStyle name="Normal 4 87 7 2 3" xfId="31672" xr:uid="{00000000-0005-0000-0000-0000004F0000}"/>
    <cellStyle name="Normal 4 87 7 3" xfId="31673" xr:uid="{00000000-0005-0000-0000-0000014F0000}"/>
    <cellStyle name="Normal 4 87 7 3 2" xfId="31674" xr:uid="{00000000-0005-0000-0000-0000024F0000}"/>
    <cellStyle name="Normal 4 87 7 3 3" xfId="31675" xr:uid="{00000000-0005-0000-0000-0000034F0000}"/>
    <cellStyle name="Normal 4 87 7 4" xfId="31676" xr:uid="{00000000-0005-0000-0000-0000044F0000}"/>
    <cellStyle name="Normal 4 87 7 5" xfId="31677" xr:uid="{00000000-0005-0000-0000-0000054F0000}"/>
    <cellStyle name="Normal 4 87 7 6" xfId="31678" xr:uid="{00000000-0005-0000-0000-0000064F0000}"/>
    <cellStyle name="Normal 4 87 7 7" xfId="31669" xr:uid="{00000000-0005-0000-0000-0000074F0000}"/>
    <cellStyle name="Normal 4 87 7_Income Statement " xfId="31679" xr:uid="{00000000-0005-0000-0000-0000084F0000}"/>
    <cellStyle name="Normal 4 87 8" xfId="19128" xr:uid="{00000000-0005-0000-0000-0000094F0000}"/>
    <cellStyle name="Normal 4 87 8 2" xfId="31681" xr:uid="{00000000-0005-0000-0000-00000A4F0000}"/>
    <cellStyle name="Normal 4 87 8 2 2" xfId="31682" xr:uid="{00000000-0005-0000-0000-00000B4F0000}"/>
    <cellStyle name="Normal 4 87 8 2 3" xfId="31683" xr:uid="{00000000-0005-0000-0000-00000C4F0000}"/>
    <cellStyle name="Normal 4 87 8 3" xfId="31684" xr:uid="{00000000-0005-0000-0000-00000D4F0000}"/>
    <cellStyle name="Normal 4 87 8 3 2" xfId="31685" xr:uid="{00000000-0005-0000-0000-00000E4F0000}"/>
    <cellStyle name="Normal 4 87 8 3 3" xfId="31686" xr:uid="{00000000-0005-0000-0000-00000F4F0000}"/>
    <cellStyle name="Normal 4 87 8 4" xfId="31687" xr:uid="{00000000-0005-0000-0000-0000104F0000}"/>
    <cellStyle name="Normal 4 87 8 5" xfId="31688" xr:uid="{00000000-0005-0000-0000-0000114F0000}"/>
    <cellStyle name="Normal 4 87 8 6" xfId="31689" xr:uid="{00000000-0005-0000-0000-0000124F0000}"/>
    <cellStyle name="Normal 4 87 8 7" xfId="31680" xr:uid="{00000000-0005-0000-0000-0000134F0000}"/>
    <cellStyle name="Normal 4 87 8_Income Statement " xfId="31690" xr:uid="{00000000-0005-0000-0000-0000144F0000}"/>
    <cellStyle name="Normal 4 87 9" xfId="19129" xr:uid="{00000000-0005-0000-0000-0000154F0000}"/>
    <cellStyle name="Normal 4 87 9 2" xfId="31692" xr:uid="{00000000-0005-0000-0000-0000164F0000}"/>
    <cellStyle name="Normal 4 87 9 2 2" xfId="31693" xr:uid="{00000000-0005-0000-0000-0000174F0000}"/>
    <cellStyle name="Normal 4 87 9 2 3" xfId="31694" xr:uid="{00000000-0005-0000-0000-0000184F0000}"/>
    <cellStyle name="Normal 4 87 9 3" xfId="31695" xr:uid="{00000000-0005-0000-0000-0000194F0000}"/>
    <cellStyle name="Normal 4 87 9 3 2" xfId="31696" xr:uid="{00000000-0005-0000-0000-00001A4F0000}"/>
    <cellStyle name="Normal 4 87 9 3 3" xfId="31697" xr:uid="{00000000-0005-0000-0000-00001B4F0000}"/>
    <cellStyle name="Normal 4 87 9 4" xfId="31698" xr:uid="{00000000-0005-0000-0000-00001C4F0000}"/>
    <cellStyle name="Normal 4 87 9 5" xfId="31699" xr:uid="{00000000-0005-0000-0000-00001D4F0000}"/>
    <cellStyle name="Normal 4 87 9 6" xfId="31700" xr:uid="{00000000-0005-0000-0000-00001E4F0000}"/>
    <cellStyle name="Normal 4 87 9 7" xfId="31691" xr:uid="{00000000-0005-0000-0000-00001F4F0000}"/>
    <cellStyle name="Normal 4 87 9_Income Statement " xfId="31701" xr:uid="{00000000-0005-0000-0000-0000204F0000}"/>
    <cellStyle name="Normal 4 87_Copy of 36_NIMO_12 31 11_v2" xfId="19130" xr:uid="{00000000-0005-0000-0000-0000214F0000}"/>
    <cellStyle name="Normal 4 88" xfId="19131" xr:uid="{00000000-0005-0000-0000-0000224F0000}"/>
    <cellStyle name="Normal 4 88 2" xfId="31703" xr:uid="{00000000-0005-0000-0000-0000234F0000}"/>
    <cellStyle name="Normal 4 88 2 2" xfId="31704" xr:uid="{00000000-0005-0000-0000-0000244F0000}"/>
    <cellStyle name="Normal 4 88 2 3" xfId="31705" xr:uid="{00000000-0005-0000-0000-0000254F0000}"/>
    <cellStyle name="Normal 4 88 3" xfId="31706" xr:uid="{00000000-0005-0000-0000-0000264F0000}"/>
    <cellStyle name="Normal 4 88 3 2" xfId="31707" xr:uid="{00000000-0005-0000-0000-0000274F0000}"/>
    <cellStyle name="Normal 4 88 3 3" xfId="31708" xr:uid="{00000000-0005-0000-0000-0000284F0000}"/>
    <cellStyle name="Normal 4 88 4" xfId="31709" xr:uid="{00000000-0005-0000-0000-0000294F0000}"/>
    <cellStyle name="Normal 4 88 5" xfId="31710" xr:uid="{00000000-0005-0000-0000-00002A4F0000}"/>
    <cellStyle name="Normal 4 88 6" xfId="31711" xr:uid="{00000000-0005-0000-0000-00002B4F0000}"/>
    <cellStyle name="Normal 4 88 7" xfId="31702" xr:uid="{00000000-0005-0000-0000-00002C4F0000}"/>
    <cellStyle name="Normal 4 88_Income Statement " xfId="31712" xr:uid="{00000000-0005-0000-0000-00002D4F0000}"/>
    <cellStyle name="Normal 4 89" xfId="19132" xr:uid="{00000000-0005-0000-0000-00002E4F0000}"/>
    <cellStyle name="Normal 4 89 2" xfId="31714" xr:uid="{00000000-0005-0000-0000-00002F4F0000}"/>
    <cellStyle name="Normal 4 89 2 2" xfId="31715" xr:uid="{00000000-0005-0000-0000-0000304F0000}"/>
    <cellStyle name="Normal 4 89 2 3" xfId="31716" xr:uid="{00000000-0005-0000-0000-0000314F0000}"/>
    <cellStyle name="Normal 4 89 3" xfId="31717" xr:uid="{00000000-0005-0000-0000-0000324F0000}"/>
    <cellStyle name="Normal 4 89 3 2" xfId="31718" xr:uid="{00000000-0005-0000-0000-0000334F0000}"/>
    <cellStyle name="Normal 4 89 3 3" xfId="31719" xr:uid="{00000000-0005-0000-0000-0000344F0000}"/>
    <cellStyle name="Normal 4 89 4" xfId="31720" xr:uid="{00000000-0005-0000-0000-0000354F0000}"/>
    <cellStyle name="Normal 4 89 5" xfId="31721" xr:uid="{00000000-0005-0000-0000-0000364F0000}"/>
    <cellStyle name="Normal 4 89 6" xfId="31722" xr:uid="{00000000-0005-0000-0000-0000374F0000}"/>
    <cellStyle name="Normal 4 89 7" xfId="31713" xr:uid="{00000000-0005-0000-0000-0000384F0000}"/>
    <cellStyle name="Normal 4 89_Income Statement " xfId="31723" xr:uid="{00000000-0005-0000-0000-0000394F0000}"/>
    <cellStyle name="Normal 4 9" xfId="19133" xr:uid="{00000000-0005-0000-0000-00003A4F0000}"/>
    <cellStyle name="Normal 4 9 2" xfId="31725" xr:uid="{00000000-0005-0000-0000-00003B4F0000}"/>
    <cellStyle name="Normal 4 9 2 2" xfId="31726" xr:uid="{00000000-0005-0000-0000-00003C4F0000}"/>
    <cellStyle name="Normal 4 9 2 3" xfId="31727" xr:uid="{00000000-0005-0000-0000-00003D4F0000}"/>
    <cellStyle name="Normal 4 9 2 4" xfId="39918" xr:uid="{00000000-0005-0000-0000-00003E4F0000}"/>
    <cellStyle name="Normal 4 9 3" xfId="31728" xr:uid="{00000000-0005-0000-0000-00003F4F0000}"/>
    <cellStyle name="Normal 4 9 3 2" xfId="39919" xr:uid="{00000000-0005-0000-0000-0000404F0000}"/>
    <cellStyle name="Normal 4 9 4" xfId="31729" xr:uid="{00000000-0005-0000-0000-0000414F0000}"/>
    <cellStyle name="Normal 4 9 5" xfId="31730" xr:uid="{00000000-0005-0000-0000-0000424F0000}"/>
    <cellStyle name="Normal 4 9 6" xfId="31724" xr:uid="{00000000-0005-0000-0000-0000434F0000}"/>
    <cellStyle name="Normal 4 9_Income Statement " xfId="31731" xr:uid="{00000000-0005-0000-0000-0000444F0000}"/>
    <cellStyle name="Normal 4 90" xfId="19134" xr:uid="{00000000-0005-0000-0000-0000454F0000}"/>
    <cellStyle name="Normal 4 90 2" xfId="31733" xr:uid="{00000000-0005-0000-0000-0000464F0000}"/>
    <cellStyle name="Normal 4 90 2 2" xfId="31734" xr:uid="{00000000-0005-0000-0000-0000474F0000}"/>
    <cellStyle name="Normal 4 90 2 3" xfId="31735" xr:uid="{00000000-0005-0000-0000-0000484F0000}"/>
    <cellStyle name="Normal 4 90 3" xfId="31736" xr:uid="{00000000-0005-0000-0000-0000494F0000}"/>
    <cellStyle name="Normal 4 90 3 2" xfId="31737" xr:uid="{00000000-0005-0000-0000-00004A4F0000}"/>
    <cellStyle name="Normal 4 90 3 3" xfId="31738" xr:uid="{00000000-0005-0000-0000-00004B4F0000}"/>
    <cellStyle name="Normal 4 90 4" xfId="31739" xr:uid="{00000000-0005-0000-0000-00004C4F0000}"/>
    <cellStyle name="Normal 4 90 5" xfId="31740" xr:uid="{00000000-0005-0000-0000-00004D4F0000}"/>
    <cellStyle name="Normal 4 90 6" xfId="31741" xr:uid="{00000000-0005-0000-0000-00004E4F0000}"/>
    <cellStyle name="Normal 4 90 7" xfId="31732" xr:uid="{00000000-0005-0000-0000-00004F4F0000}"/>
    <cellStyle name="Normal 4 90_Income Statement " xfId="31742" xr:uid="{00000000-0005-0000-0000-0000504F0000}"/>
    <cellStyle name="Normal 4 91" xfId="19135" xr:uid="{00000000-0005-0000-0000-0000514F0000}"/>
    <cellStyle name="Normal 4 91 2" xfId="31744" xr:uid="{00000000-0005-0000-0000-0000524F0000}"/>
    <cellStyle name="Normal 4 91 2 2" xfId="31745" xr:uid="{00000000-0005-0000-0000-0000534F0000}"/>
    <cellStyle name="Normal 4 91 2 3" xfId="31746" xr:uid="{00000000-0005-0000-0000-0000544F0000}"/>
    <cellStyle name="Normal 4 91 3" xfId="31747" xr:uid="{00000000-0005-0000-0000-0000554F0000}"/>
    <cellStyle name="Normal 4 91 3 2" xfId="31748" xr:uid="{00000000-0005-0000-0000-0000564F0000}"/>
    <cellStyle name="Normal 4 91 3 3" xfId="31749" xr:uid="{00000000-0005-0000-0000-0000574F0000}"/>
    <cellStyle name="Normal 4 91 4" xfId="31750" xr:uid="{00000000-0005-0000-0000-0000584F0000}"/>
    <cellStyle name="Normal 4 91 5" xfId="31751" xr:uid="{00000000-0005-0000-0000-0000594F0000}"/>
    <cellStyle name="Normal 4 91 6" xfId="31752" xr:uid="{00000000-0005-0000-0000-00005A4F0000}"/>
    <cellStyle name="Normal 4 91 7" xfId="31743" xr:uid="{00000000-0005-0000-0000-00005B4F0000}"/>
    <cellStyle name="Normal 4 91_Income Statement " xfId="31753" xr:uid="{00000000-0005-0000-0000-00005C4F0000}"/>
    <cellStyle name="Normal 4 92" xfId="19136" xr:uid="{00000000-0005-0000-0000-00005D4F0000}"/>
    <cellStyle name="Normal 4 92 2" xfId="31755" xr:uid="{00000000-0005-0000-0000-00005E4F0000}"/>
    <cellStyle name="Normal 4 92 2 2" xfId="31756" xr:uid="{00000000-0005-0000-0000-00005F4F0000}"/>
    <cellStyle name="Normal 4 92 2 3" xfId="31757" xr:uid="{00000000-0005-0000-0000-0000604F0000}"/>
    <cellStyle name="Normal 4 92 3" xfId="31758" xr:uid="{00000000-0005-0000-0000-0000614F0000}"/>
    <cellStyle name="Normal 4 92 3 2" xfId="31759" xr:uid="{00000000-0005-0000-0000-0000624F0000}"/>
    <cellStyle name="Normal 4 92 3 3" xfId="31760" xr:uid="{00000000-0005-0000-0000-0000634F0000}"/>
    <cellStyle name="Normal 4 92 4" xfId="31761" xr:uid="{00000000-0005-0000-0000-0000644F0000}"/>
    <cellStyle name="Normal 4 92 5" xfId="31762" xr:uid="{00000000-0005-0000-0000-0000654F0000}"/>
    <cellStyle name="Normal 4 92 6" xfId="31763" xr:uid="{00000000-0005-0000-0000-0000664F0000}"/>
    <cellStyle name="Normal 4 92 7" xfId="31754" xr:uid="{00000000-0005-0000-0000-0000674F0000}"/>
    <cellStyle name="Normal 4 92_Income Statement " xfId="31764" xr:uid="{00000000-0005-0000-0000-0000684F0000}"/>
    <cellStyle name="Normal 4 93" xfId="19137" xr:uid="{00000000-0005-0000-0000-0000694F0000}"/>
    <cellStyle name="Normal 4 93 2" xfId="31766" xr:uid="{00000000-0005-0000-0000-00006A4F0000}"/>
    <cellStyle name="Normal 4 93 2 2" xfId="31767" xr:uid="{00000000-0005-0000-0000-00006B4F0000}"/>
    <cellStyle name="Normal 4 93 2 3" xfId="31768" xr:uid="{00000000-0005-0000-0000-00006C4F0000}"/>
    <cellStyle name="Normal 4 93 3" xfId="31769" xr:uid="{00000000-0005-0000-0000-00006D4F0000}"/>
    <cellStyle name="Normal 4 93 3 2" xfId="31770" xr:uid="{00000000-0005-0000-0000-00006E4F0000}"/>
    <cellStyle name="Normal 4 93 3 3" xfId="31771" xr:uid="{00000000-0005-0000-0000-00006F4F0000}"/>
    <cellStyle name="Normal 4 93 4" xfId="31772" xr:uid="{00000000-0005-0000-0000-0000704F0000}"/>
    <cellStyle name="Normal 4 93 5" xfId="31773" xr:uid="{00000000-0005-0000-0000-0000714F0000}"/>
    <cellStyle name="Normal 4 93 6" xfId="31774" xr:uid="{00000000-0005-0000-0000-0000724F0000}"/>
    <cellStyle name="Normal 4 93 7" xfId="31765" xr:uid="{00000000-0005-0000-0000-0000734F0000}"/>
    <cellStyle name="Normal 4 93_Income Statement " xfId="31775" xr:uid="{00000000-0005-0000-0000-0000744F0000}"/>
    <cellStyle name="Normal 4 94" xfId="19138" xr:uid="{00000000-0005-0000-0000-0000754F0000}"/>
    <cellStyle name="Normal 4 94 2" xfId="31777" xr:uid="{00000000-0005-0000-0000-0000764F0000}"/>
    <cellStyle name="Normal 4 94 2 2" xfId="31778" xr:uid="{00000000-0005-0000-0000-0000774F0000}"/>
    <cellStyle name="Normal 4 94 2 3" xfId="31779" xr:uid="{00000000-0005-0000-0000-0000784F0000}"/>
    <cellStyle name="Normal 4 94 3" xfId="31780" xr:uid="{00000000-0005-0000-0000-0000794F0000}"/>
    <cellStyle name="Normal 4 94 3 2" xfId="31781" xr:uid="{00000000-0005-0000-0000-00007A4F0000}"/>
    <cellStyle name="Normal 4 94 3 3" xfId="31782" xr:uid="{00000000-0005-0000-0000-00007B4F0000}"/>
    <cellStyle name="Normal 4 94 4" xfId="31783" xr:uid="{00000000-0005-0000-0000-00007C4F0000}"/>
    <cellStyle name="Normal 4 94 5" xfId="31784" xr:uid="{00000000-0005-0000-0000-00007D4F0000}"/>
    <cellStyle name="Normal 4 94 6" xfId="31785" xr:uid="{00000000-0005-0000-0000-00007E4F0000}"/>
    <cellStyle name="Normal 4 94 7" xfId="31776" xr:uid="{00000000-0005-0000-0000-00007F4F0000}"/>
    <cellStyle name="Normal 4 94_Income Statement " xfId="31786" xr:uid="{00000000-0005-0000-0000-0000804F0000}"/>
    <cellStyle name="Normal 4 95" xfId="19139" xr:uid="{00000000-0005-0000-0000-0000814F0000}"/>
    <cellStyle name="Normal 4 95 2" xfId="31788" xr:uid="{00000000-0005-0000-0000-0000824F0000}"/>
    <cellStyle name="Normal 4 95 2 2" xfId="31789" xr:uid="{00000000-0005-0000-0000-0000834F0000}"/>
    <cellStyle name="Normal 4 95 2 3" xfId="31790" xr:uid="{00000000-0005-0000-0000-0000844F0000}"/>
    <cellStyle name="Normal 4 95 3" xfId="31791" xr:uid="{00000000-0005-0000-0000-0000854F0000}"/>
    <cellStyle name="Normal 4 95 3 2" xfId="31792" xr:uid="{00000000-0005-0000-0000-0000864F0000}"/>
    <cellStyle name="Normal 4 95 3 3" xfId="31793" xr:uid="{00000000-0005-0000-0000-0000874F0000}"/>
    <cellStyle name="Normal 4 95 4" xfId="31794" xr:uid="{00000000-0005-0000-0000-0000884F0000}"/>
    <cellStyle name="Normal 4 95 5" xfId="31795" xr:uid="{00000000-0005-0000-0000-0000894F0000}"/>
    <cellStyle name="Normal 4 95 6" xfId="31796" xr:uid="{00000000-0005-0000-0000-00008A4F0000}"/>
    <cellStyle name="Normal 4 95 7" xfId="31787" xr:uid="{00000000-0005-0000-0000-00008B4F0000}"/>
    <cellStyle name="Normal 4 95_Income Statement " xfId="31797" xr:uid="{00000000-0005-0000-0000-00008C4F0000}"/>
    <cellStyle name="Normal 4 96" xfId="19140" xr:uid="{00000000-0005-0000-0000-00008D4F0000}"/>
    <cellStyle name="Normal 4 96 2" xfId="31799" xr:uid="{00000000-0005-0000-0000-00008E4F0000}"/>
    <cellStyle name="Normal 4 96 2 2" xfId="31800" xr:uid="{00000000-0005-0000-0000-00008F4F0000}"/>
    <cellStyle name="Normal 4 96 2 3" xfId="31801" xr:uid="{00000000-0005-0000-0000-0000904F0000}"/>
    <cellStyle name="Normal 4 96 3" xfId="31802" xr:uid="{00000000-0005-0000-0000-0000914F0000}"/>
    <cellStyle name="Normal 4 96 3 2" xfId="31803" xr:uid="{00000000-0005-0000-0000-0000924F0000}"/>
    <cellStyle name="Normal 4 96 3 3" xfId="31804" xr:uid="{00000000-0005-0000-0000-0000934F0000}"/>
    <cellStyle name="Normal 4 96 4" xfId="31805" xr:uid="{00000000-0005-0000-0000-0000944F0000}"/>
    <cellStyle name="Normal 4 96 5" xfId="31806" xr:uid="{00000000-0005-0000-0000-0000954F0000}"/>
    <cellStyle name="Normal 4 96 6" xfId="31807" xr:uid="{00000000-0005-0000-0000-0000964F0000}"/>
    <cellStyle name="Normal 4 96 7" xfId="31798" xr:uid="{00000000-0005-0000-0000-0000974F0000}"/>
    <cellStyle name="Normal 4 96_Income Statement " xfId="31808" xr:uid="{00000000-0005-0000-0000-0000984F0000}"/>
    <cellStyle name="Normal 4 97" xfId="19141" xr:uid="{00000000-0005-0000-0000-0000994F0000}"/>
    <cellStyle name="Normal 4 97 2" xfId="31810" xr:uid="{00000000-0005-0000-0000-00009A4F0000}"/>
    <cellStyle name="Normal 4 97 2 2" xfId="31811" xr:uid="{00000000-0005-0000-0000-00009B4F0000}"/>
    <cellStyle name="Normal 4 97 2 3" xfId="31812" xr:uid="{00000000-0005-0000-0000-00009C4F0000}"/>
    <cellStyle name="Normal 4 97 3" xfId="31813" xr:uid="{00000000-0005-0000-0000-00009D4F0000}"/>
    <cellStyle name="Normal 4 97 3 2" xfId="31814" xr:uid="{00000000-0005-0000-0000-00009E4F0000}"/>
    <cellStyle name="Normal 4 97 3 3" xfId="31815" xr:uid="{00000000-0005-0000-0000-00009F4F0000}"/>
    <cellStyle name="Normal 4 97 4" xfId="31816" xr:uid="{00000000-0005-0000-0000-0000A04F0000}"/>
    <cellStyle name="Normal 4 97 5" xfId="31817" xr:uid="{00000000-0005-0000-0000-0000A14F0000}"/>
    <cellStyle name="Normal 4 97 6" xfId="31818" xr:uid="{00000000-0005-0000-0000-0000A24F0000}"/>
    <cellStyle name="Normal 4 97 7" xfId="31809" xr:uid="{00000000-0005-0000-0000-0000A34F0000}"/>
    <cellStyle name="Normal 4 97_Income Statement " xfId="31819" xr:uid="{00000000-0005-0000-0000-0000A44F0000}"/>
    <cellStyle name="Normal 4 98" xfId="19142" xr:uid="{00000000-0005-0000-0000-0000A54F0000}"/>
    <cellStyle name="Normal 4 98 2" xfId="31821" xr:uid="{00000000-0005-0000-0000-0000A64F0000}"/>
    <cellStyle name="Normal 4 98 2 2" xfId="31822" xr:uid="{00000000-0005-0000-0000-0000A74F0000}"/>
    <cellStyle name="Normal 4 98 2 3" xfId="31823" xr:uid="{00000000-0005-0000-0000-0000A84F0000}"/>
    <cellStyle name="Normal 4 98 3" xfId="31824" xr:uid="{00000000-0005-0000-0000-0000A94F0000}"/>
    <cellStyle name="Normal 4 98 3 2" xfId="31825" xr:uid="{00000000-0005-0000-0000-0000AA4F0000}"/>
    <cellStyle name="Normal 4 98 3 3" xfId="31826" xr:uid="{00000000-0005-0000-0000-0000AB4F0000}"/>
    <cellStyle name="Normal 4 98 4" xfId="31827" xr:uid="{00000000-0005-0000-0000-0000AC4F0000}"/>
    <cellStyle name="Normal 4 98 5" xfId="31828" xr:uid="{00000000-0005-0000-0000-0000AD4F0000}"/>
    <cellStyle name="Normal 4 98 6" xfId="31829" xr:uid="{00000000-0005-0000-0000-0000AE4F0000}"/>
    <cellStyle name="Normal 4 98 7" xfId="31820" xr:uid="{00000000-0005-0000-0000-0000AF4F0000}"/>
    <cellStyle name="Normal 4 98_Income Statement " xfId="31830" xr:uid="{00000000-0005-0000-0000-0000B04F0000}"/>
    <cellStyle name="Normal 4 99" xfId="19143" xr:uid="{00000000-0005-0000-0000-0000B14F0000}"/>
    <cellStyle name="Normal 4 99 2" xfId="31832" xr:uid="{00000000-0005-0000-0000-0000B24F0000}"/>
    <cellStyle name="Normal 4 99 2 2" xfId="31833" xr:uid="{00000000-0005-0000-0000-0000B34F0000}"/>
    <cellStyle name="Normal 4 99 2 3" xfId="31834" xr:uid="{00000000-0005-0000-0000-0000B44F0000}"/>
    <cellStyle name="Normal 4 99 3" xfId="31835" xr:uid="{00000000-0005-0000-0000-0000B54F0000}"/>
    <cellStyle name="Normal 4 99 3 2" xfId="31836" xr:uid="{00000000-0005-0000-0000-0000B64F0000}"/>
    <cellStyle name="Normal 4 99 3 3" xfId="31837" xr:uid="{00000000-0005-0000-0000-0000B74F0000}"/>
    <cellStyle name="Normal 4 99 4" xfId="31838" xr:uid="{00000000-0005-0000-0000-0000B84F0000}"/>
    <cellStyle name="Normal 4 99 5" xfId="31839" xr:uid="{00000000-0005-0000-0000-0000B94F0000}"/>
    <cellStyle name="Normal 4 99 6" xfId="31840" xr:uid="{00000000-0005-0000-0000-0000BA4F0000}"/>
    <cellStyle name="Normal 4 99 7" xfId="31831" xr:uid="{00000000-0005-0000-0000-0000BB4F0000}"/>
    <cellStyle name="Normal 4 99_Income Statement " xfId="31841" xr:uid="{00000000-0005-0000-0000-0000BC4F0000}"/>
    <cellStyle name="Normal 4_00401" xfId="19144" xr:uid="{00000000-0005-0000-0000-0000BD4F0000}"/>
    <cellStyle name="Normal 40" xfId="5583" xr:uid="{00000000-0005-0000-0000-0000BE4F0000}"/>
    <cellStyle name="Normal 40 2" xfId="5584" xr:uid="{00000000-0005-0000-0000-0000BF4F0000}"/>
    <cellStyle name="Normal 40 2 2" xfId="19146" xr:uid="{00000000-0005-0000-0000-0000C04F0000}"/>
    <cellStyle name="Normal 40 2 3" xfId="31843" xr:uid="{00000000-0005-0000-0000-0000C14F0000}"/>
    <cellStyle name="Normal 40 3" xfId="19145" xr:uid="{00000000-0005-0000-0000-0000C24F0000}"/>
    <cellStyle name="Normal 40 3 2" xfId="31844" xr:uid="{00000000-0005-0000-0000-0000C34F0000}"/>
    <cellStyle name="Normal 40 4" xfId="31842" xr:uid="{00000000-0005-0000-0000-0000C44F0000}"/>
    <cellStyle name="Normal 40 5" xfId="39920" xr:uid="{00000000-0005-0000-0000-0000C54F0000}"/>
    <cellStyle name="Normal 40_69" xfId="19147" xr:uid="{00000000-0005-0000-0000-0000C64F0000}"/>
    <cellStyle name="Normal 41" xfId="5585" xr:uid="{00000000-0005-0000-0000-0000C74F0000}"/>
    <cellStyle name="Normal 41 2" xfId="5586" xr:uid="{00000000-0005-0000-0000-0000C84F0000}"/>
    <cellStyle name="Normal 41 2 2" xfId="31846" xr:uid="{00000000-0005-0000-0000-0000C94F0000}"/>
    <cellStyle name="Normal 41 3" xfId="5587" xr:uid="{00000000-0005-0000-0000-0000CA4F0000}"/>
    <cellStyle name="Normal 41 3 2" xfId="31847" xr:uid="{00000000-0005-0000-0000-0000CB4F0000}"/>
    <cellStyle name="Normal 41 4" xfId="31845" xr:uid="{00000000-0005-0000-0000-0000CC4F0000}"/>
    <cellStyle name="Normal 41 5" xfId="39921" xr:uid="{00000000-0005-0000-0000-0000CD4F0000}"/>
    <cellStyle name="Normal 41_69" xfId="19148" xr:uid="{00000000-0005-0000-0000-0000CE4F0000}"/>
    <cellStyle name="Normal 42" xfId="5588" xr:uid="{00000000-0005-0000-0000-0000CF4F0000}"/>
    <cellStyle name="Normal 42 2" xfId="5589" xr:uid="{00000000-0005-0000-0000-0000D04F0000}"/>
    <cellStyle name="Normal 42 2 2" xfId="31849" xr:uid="{00000000-0005-0000-0000-0000D14F0000}"/>
    <cellStyle name="Normal 42 3" xfId="5590" xr:uid="{00000000-0005-0000-0000-0000D24F0000}"/>
    <cellStyle name="Normal 42 3 2" xfId="31850" xr:uid="{00000000-0005-0000-0000-0000D34F0000}"/>
    <cellStyle name="Normal 42 4" xfId="31848" xr:uid="{00000000-0005-0000-0000-0000D44F0000}"/>
    <cellStyle name="Normal 42 5" xfId="39922" xr:uid="{00000000-0005-0000-0000-0000D54F0000}"/>
    <cellStyle name="Normal 42_69" xfId="19149" xr:uid="{00000000-0005-0000-0000-0000D64F0000}"/>
    <cellStyle name="Normal 43" xfId="5591" xr:uid="{00000000-0005-0000-0000-0000D74F0000}"/>
    <cellStyle name="Normal 43 2" xfId="5592" xr:uid="{00000000-0005-0000-0000-0000D84F0000}"/>
    <cellStyle name="Normal 43 2 2" xfId="5593" xr:uid="{00000000-0005-0000-0000-0000D94F0000}"/>
    <cellStyle name="Normal 43 2 3" xfId="31852" xr:uid="{00000000-0005-0000-0000-0000DA4F0000}"/>
    <cellStyle name="Normal 43 3" xfId="5594" xr:uid="{00000000-0005-0000-0000-0000DB4F0000}"/>
    <cellStyle name="Normal 43 3 2" xfId="31853" xr:uid="{00000000-0005-0000-0000-0000DC4F0000}"/>
    <cellStyle name="Normal 43 4" xfId="5595" xr:uid="{00000000-0005-0000-0000-0000DD4F0000}"/>
    <cellStyle name="Normal 43 5" xfId="31851" xr:uid="{00000000-0005-0000-0000-0000DE4F0000}"/>
    <cellStyle name="Normal 43 6" xfId="39923" xr:uid="{00000000-0005-0000-0000-0000DF4F0000}"/>
    <cellStyle name="Normal 43_69" xfId="19150" xr:uid="{00000000-0005-0000-0000-0000E04F0000}"/>
    <cellStyle name="Normal 44" xfId="5596" xr:uid="{00000000-0005-0000-0000-0000E14F0000}"/>
    <cellStyle name="Normal 44 2" xfId="5597" xr:uid="{00000000-0005-0000-0000-0000E24F0000}"/>
    <cellStyle name="Normal 44 2 2" xfId="5598" xr:uid="{00000000-0005-0000-0000-0000E34F0000}"/>
    <cellStyle name="Normal 44 2 3" xfId="31855" xr:uid="{00000000-0005-0000-0000-0000E44F0000}"/>
    <cellStyle name="Normal 44 3" xfId="5599" xr:uid="{00000000-0005-0000-0000-0000E54F0000}"/>
    <cellStyle name="Normal 44 3 2" xfId="31856" xr:uid="{00000000-0005-0000-0000-0000E64F0000}"/>
    <cellStyle name="Normal 44 4" xfId="5600" xr:uid="{00000000-0005-0000-0000-0000E74F0000}"/>
    <cellStyle name="Normal 44 5" xfId="31854" xr:uid="{00000000-0005-0000-0000-0000E84F0000}"/>
    <cellStyle name="Normal 44 6" xfId="39924" xr:uid="{00000000-0005-0000-0000-0000E94F0000}"/>
    <cellStyle name="Normal 44_69" xfId="19151" xr:uid="{00000000-0005-0000-0000-0000EA4F0000}"/>
    <cellStyle name="Normal 45" xfId="5601" xr:uid="{00000000-0005-0000-0000-0000EB4F0000}"/>
    <cellStyle name="Normal 45 2" xfId="5602" xr:uid="{00000000-0005-0000-0000-0000EC4F0000}"/>
    <cellStyle name="Normal 45 2 2" xfId="5603" xr:uid="{00000000-0005-0000-0000-0000ED4F0000}"/>
    <cellStyle name="Normal 45 2 3" xfId="31858" xr:uid="{00000000-0005-0000-0000-0000EE4F0000}"/>
    <cellStyle name="Normal 45 3" xfId="5604" xr:uid="{00000000-0005-0000-0000-0000EF4F0000}"/>
    <cellStyle name="Normal 45 3 2" xfId="31859" xr:uid="{00000000-0005-0000-0000-0000F04F0000}"/>
    <cellStyle name="Normal 45 4" xfId="19152" xr:uid="{00000000-0005-0000-0000-0000F14F0000}"/>
    <cellStyle name="Normal 45 5" xfId="31857" xr:uid="{00000000-0005-0000-0000-0000F24F0000}"/>
    <cellStyle name="Normal 45 6" xfId="39925" xr:uid="{00000000-0005-0000-0000-0000F34F0000}"/>
    <cellStyle name="Normal 46" xfId="5605" xr:uid="{00000000-0005-0000-0000-0000F44F0000}"/>
    <cellStyle name="Normal 46 2" xfId="5606" xr:uid="{00000000-0005-0000-0000-0000F54F0000}"/>
    <cellStyle name="Normal 46 2 2" xfId="31861" xr:uid="{00000000-0005-0000-0000-0000F64F0000}"/>
    <cellStyle name="Normal 46 3" xfId="5607" xr:uid="{00000000-0005-0000-0000-0000F74F0000}"/>
    <cellStyle name="Normal 46 3 2" xfId="31862" xr:uid="{00000000-0005-0000-0000-0000F84F0000}"/>
    <cellStyle name="Normal 46 4" xfId="31860" xr:uid="{00000000-0005-0000-0000-0000F94F0000}"/>
    <cellStyle name="Normal 47" xfId="5608" xr:uid="{00000000-0005-0000-0000-0000FA4F0000}"/>
    <cellStyle name="Normal 47 2" xfId="5609" xr:uid="{00000000-0005-0000-0000-0000FB4F0000}"/>
    <cellStyle name="Normal 47 2 2" xfId="31864" xr:uid="{00000000-0005-0000-0000-0000FC4F0000}"/>
    <cellStyle name="Normal 47 3" xfId="5610" xr:uid="{00000000-0005-0000-0000-0000FD4F0000}"/>
    <cellStyle name="Normal 47 3 2" xfId="31865" xr:uid="{00000000-0005-0000-0000-0000FE4F0000}"/>
    <cellStyle name="Normal 47 4" xfId="31863" xr:uid="{00000000-0005-0000-0000-0000FF4F0000}"/>
    <cellStyle name="Normal 47 5" xfId="39926" xr:uid="{00000000-0005-0000-0000-000000500000}"/>
    <cellStyle name="Normal 48" xfId="5611" xr:uid="{00000000-0005-0000-0000-000001500000}"/>
    <cellStyle name="Normal 48 2" xfId="5612" xr:uid="{00000000-0005-0000-0000-000002500000}"/>
    <cellStyle name="Normal 48 2 2" xfId="31867" xr:uid="{00000000-0005-0000-0000-000003500000}"/>
    <cellStyle name="Normal 48 3" xfId="31868" xr:uid="{00000000-0005-0000-0000-000004500000}"/>
    <cellStyle name="Normal 48 4" xfId="31866" xr:uid="{00000000-0005-0000-0000-000005500000}"/>
    <cellStyle name="Normal 48 5" xfId="39927" xr:uid="{00000000-0005-0000-0000-000006500000}"/>
    <cellStyle name="Normal 49" xfId="5613" xr:uid="{00000000-0005-0000-0000-000007500000}"/>
    <cellStyle name="Normal 49 2" xfId="5614" xr:uid="{00000000-0005-0000-0000-000008500000}"/>
    <cellStyle name="Normal 49 2 2" xfId="31870" xr:uid="{00000000-0005-0000-0000-000009500000}"/>
    <cellStyle name="Normal 49 3" xfId="31871" xr:uid="{00000000-0005-0000-0000-00000A500000}"/>
    <cellStyle name="Normal 49 4" xfId="31869" xr:uid="{00000000-0005-0000-0000-00000B500000}"/>
    <cellStyle name="Normal 5" xfId="5615" xr:uid="{00000000-0005-0000-0000-00000C500000}"/>
    <cellStyle name="Normal 5 10" xfId="5616" xr:uid="{00000000-0005-0000-0000-00000D500000}"/>
    <cellStyle name="Normal 5 10 10" xfId="5617" xr:uid="{00000000-0005-0000-0000-00000E500000}"/>
    <cellStyle name="Normal 5 10 11" xfId="19154" xr:uid="{00000000-0005-0000-0000-00000F500000}"/>
    <cellStyle name="Normal 5 10 12" xfId="31873" xr:uid="{00000000-0005-0000-0000-000010500000}"/>
    <cellStyle name="Normal 5 10 2" xfId="5618" xr:uid="{00000000-0005-0000-0000-000011500000}"/>
    <cellStyle name="Normal 5 10 2 2" xfId="5619" xr:uid="{00000000-0005-0000-0000-000012500000}"/>
    <cellStyle name="Normal 5 10 2 2 2" xfId="5620" xr:uid="{00000000-0005-0000-0000-000013500000}"/>
    <cellStyle name="Normal 5 10 2 2 2 2" xfId="5621" xr:uid="{00000000-0005-0000-0000-000014500000}"/>
    <cellStyle name="Normal 5 10 2 2 2 2 2" xfId="5622" xr:uid="{00000000-0005-0000-0000-000015500000}"/>
    <cellStyle name="Normal 5 10 2 2 2 2 3" xfId="5623" xr:uid="{00000000-0005-0000-0000-000016500000}"/>
    <cellStyle name="Normal 5 10 2 2 2 3" xfId="5624" xr:uid="{00000000-0005-0000-0000-000017500000}"/>
    <cellStyle name="Normal 5 10 2 2 2 4" xfId="5625" xr:uid="{00000000-0005-0000-0000-000018500000}"/>
    <cellStyle name="Normal 5 10 2 2 3" xfId="5626" xr:uid="{00000000-0005-0000-0000-000019500000}"/>
    <cellStyle name="Normal 5 10 2 2 3 2" xfId="5627" xr:uid="{00000000-0005-0000-0000-00001A500000}"/>
    <cellStyle name="Normal 5 10 2 2 3 3" xfId="5628" xr:uid="{00000000-0005-0000-0000-00001B500000}"/>
    <cellStyle name="Normal 5 10 2 2 4" xfId="5629" xr:uid="{00000000-0005-0000-0000-00001C500000}"/>
    <cellStyle name="Normal 5 10 2 2 4 2" xfId="5630" xr:uid="{00000000-0005-0000-0000-00001D500000}"/>
    <cellStyle name="Normal 5 10 2 2 5" xfId="5631" xr:uid="{00000000-0005-0000-0000-00001E500000}"/>
    <cellStyle name="Normal 5 10 2 2 6" xfId="5632" xr:uid="{00000000-0005-0000-0000-00001F500000}"/>
    <cellStyle name="Normal 5 10 2 2 7" xfId="31875" xr:uid="{00000000-0005-0000-0000-000020500000}"/>
    <cellStyle name="Normal 5 10 2 3" xfId="5633" xr:uid="{00000000-0005-0000-0000-000021500000}"/>
    <cellStyle name="Normal 5 10 2 3 2" xfId="5634" xr:uid="{00000000-0005-0000-0000-000022500000}"/>
    <cellStyle name="Normal 5 10 2 3 2 2" xfId="5635" xr:uid="{00000000-0005-0000-0000-000023500000}"/>
    <cellStyle name="Normal 5 10 2 3 2 2 2" xfId="5636" xr:uid="{00000000-0005-0000-0000-000024500000}"/>
    <cellStyle name="Normal 5 10 2 3 2 2 3" xfId="5637" xr:uid="{00000000-0005-0000-0000-000025500000}"/>
    <cellStyle name="Normal 5 10 2 3 2 3" xfId="5638" xr:uid="{00000000-0005-0000-0000-000026500000}"/>
    <cellStyle name="Normal 5 10 2 3 2 4" xfId="5639" xr:uid="{00000000-0005-0000-0000-000027500000}"/>
    <cellStyle name="Normal 5 10 2 3 3" xfId="5640" xr:uid="{00000000-0005-0000-0000-000028500000}"/>
    <cellStyle name="Normal 5 10 2 3 3 2" xfId="5641" xr:uid="{00000000-0005-0000-0000-000029500000}"/>
    <cellStyle name="Normal 5 10 2 3 3 3" xfId="5642" xr:uid="{00000000-0005-0000-0000-00002A500000}"/>
    <cellStyle name="Normal 5 10 2 3 4" xfId="5643" xr:uid="{00000000-0005-0000-0000-00002B500000}"/>
    <cellStyle name="Normal 5 10 2 3 4 2" xfId="5644" xr:uid="{00000000-0005-0000-0000-00002C500000}"/>
    <cellStyle name="Normal 5 10 2 3 5" xfId="5645" xr:uid="{00000000-0005-0000-0000-00002D500000}"/>
    <cellStyle name="Normal 5 10 2 3 6" xfId="5646" xr:uid="{00000000-0005-0000-0000-00002E500000}"/>
    <cellStyle name="Normal 5 10 2 3 7" xfId="31876" xr:uid="{00000000-0005-0000-0000-00002F500000}"/>
    <cellStyle name="Normal 5 10 2 4" xfId="5647" xr:uid="{00000000-0005-0000-0000-000030500000}"/>
    <cellStyle name="Normal 5 10 2 4 2" xfId="5648" xr:uid="{00000000-0005-0000-0000-000031500000}"/>
    <cellStyle name="Normal 5 10 2 4 2 2" xfId="5649" xr:uid="{00000000-0005-0000-0000-000032500000}"/>
    <cellStyle name="Normal 5 10 2 4 2 3" xfId="5650" xr:uid="{00000000-0005-0000-0000-000033500000}"/>
    <cellStyle name="Normal 5 10 2 4 3" xfId="5651" xr:uid="{00000000-0005-0000-0000-000034500000}"/>
    <cellStyle name="Normal 5 10 2 4 4" xfId="5652" xr:uid="{00000000-0005-0000-0000-000035500000}"/>
    <cellStyle name="Normal 5 10 2 5" xfId="5653" xr:uid="{00000000-0005-0000-0000-000036500000}"/>
    <cellStyle name="Normal 5 10 2 5 2" xfId="5654" xr:uid="{00000000-0005-0000-0000-000037500000}"/>
    <cellStyle name="Normal 5 10 2 5 3" xfId="5655" xr:uid="{00000000-0005-0000-0000-000038500000}"/>
    <cellStyle name="Normal 5 10 2 6" xfId="5656" xr:uid="{00000000-0005-0000-0000-000039500000}"/>
    <cellStyle name="Normal 5 10 2 6 2" xfId="5657" xr:uid="{00000000-0005-0000-0000-00003A500000}"/>
    <cellStyle name="Normal 5 10 2 7" xfId="5658" xr:uid="{00000000-0005-0000-0000-00003B500000}"/>
    <cellStyle name="Normal 5 10 2 8" xfId="5659" xr:uid="{00000000-0005-0000-0000-00003C500000}"/>
    <cellStyle name="Normal 5 10 2 9" xfId="31874" xr:uid="{00000000-0005-0000-0000-00003D500000}"/>
    <cellStyle name="Normal 5 10 3" xfId="5660" xr:uid="{00000000-0005-0000-0000-00003E500000}"/>
    <cellStyle name="Normal 5 10 3 2" xfId="5661" xr:uid="{00000000-0005-0000-0000-00003F500000}"/>
    <cellStyle name="Normal 5 10 3 2 2" xfId="5662" xr:uid="{00000000-0005-0000-0000-000040500000}"/>
    <cellStyle name="Normal 5 10 3 2 2 2" xfId="5663" xr:uid="{00000000-0005-0000-0000-000041500000}"/>
    <cellStyle name="Normal 5 10 3 2 2 2 2" xfId="5664" xr:uid="{00000000-0005-0000-0000-000042500000}"/>
    <cellStyle name="Normal 5 10 3 2 2 2 3" xfId="5665" xr:uid="{00000000-0005-0000-0000-000043500000}"/>
    <cellStyle name="Normal 5 10 3 2 2 3" xfId="5666" xr:uid="{00000000-0005-0000-0000-000044500000}"/>
    <cellStyle name="Normal 5 10 3 2 2 4" xfId="5667" xr:uid="{00000000-0005-0000-0000-000045500000}"/>
    <cellStyle name="Normal 5 10 3 2 3" xfId="5668" xr:uid="{00000000-0005-0000-0000-000046500000}"/>
    <cellStyle name="Normal 5 10 3 2 3 2" xfId="5669" xr:uid="{00000000-0005-0000-0000-000047500000}"/>
    <cellStyle name="Normal 5 10 3 2 3 3" xfId="5670" xr:uid="{00000000-0005-0000-0000-000048500000}"/>
    <cellStyle name="Normal 5 10 3 2 4" xfId="5671" xr:uid="{00000000-0005-0000-0000-000049500000}"/>
    <cellStyle name="Normal 5 10 3 2 4 2" xfId="5672" xr:uid="{00000000-0005-0000-0000-00004A500000}"/>
    <cellStyle name="Normal 5 10 3 2 5" xfId="5673" xr:uid="{00000000-0005-0000-0000-00004B500000}"/>
    <cellStyle name="Normal 5 10 3 2 6" xfId="5674" xr:uid="{00000000-0005-0000-0000-00004C500000}"/>
    <cellStyle name="Normal 5 10 3 2 7" xfId="31878" xr:uid="{00000000-0005-0000-0000-00004D500000}"/>
    <cellStyle name="Normal 5 10 3 3" xfId="5675" xr:uid="{00000000-0005-0000-0000-00004E500000}"/>
    <cellStyle name="Normal 5 10 3 3 2" xfId="5676" xr:uid="{00000000-0005-0000-0000-00004F500000}"/>
    <cellStyle name="Normal 5 10 3 3 2 2" xfId="5677" xr:uid="{00000000-0005-0000-0000-000050500000}"/>
    <cellStyle name="Normal 5 10 3 3 2 2 2" xfId="5678" xr:uid="{00000000-0005-0000-0000-000051500000}"/>
    <cellStyle name="Normal 5 10 3 3 2 2 3" xfId="5679" xr:uid="{00000000-0005-0000-0000-000052500000}"/>
    <cellStyle name="Normal 5 10 3 3 2 3" xfId="5680" xr:uid="{00000000-0005-0000-0000-000053500000}"/>
    <cellStyle name="Normal 5 10 3 3 2 4" xfId="5681" xr:uid="{00000000-0005-0000-0000-000054500000}"/>
    <cellStyle name="Normal 5 10 3 3 3" xfId="5682" xr:uid="{00000000-0005-0000-0000-000055500000}"/>
    <cellStyle name="Normal 5 10 3 3 3 2" xfId="5683" xr:uid="{00000000-0005-0000-0000-000056500000}"/>
    <cellStyle name="Normal 5 10 3 3 3 3" xfId="5684" xr:uid="{00000000-0005-0000-0000-000057500000}"/>
    <cellStyle name="Normal 5 10 3 3 4" xfId="5685" xr:uid="{00000000-0005-0000-0000-000058500000}"/>
    <cellStyle name="Normal 5 10 3 3 4 2" xfId="5686" xr:uid="{00000000-0005-0000-0000-000059500000}"/>
    <cellStyle name="Normal 5 10 3 3 5" xfId="5687" xr:uid="{00000000-0005-0000-0000-00005A500000}"/>
    <cellStyle name="Normal 5 10 3 3 6" xfId="5688" xr:uid="{00000000-0005-0000-0000-00005B500000}"/>
    <cellStyle name="Normal 5 10 3 3 7" xfId="31879" xr:uid="{00000000-0005-0000-0000-00005C500000}"/>
    <cellStyle name="Normal 5 10 3 4" xfId="5689" xr:uid="{00000000-0005-0000-0000-00005D500000}"/>
    <cellStyle name="Normal 5 10 3 4 2" xfId="5690" xr:uid="{00000000-0005-0000-0000-00005E500000}"/>
    <cellStyle name="Normal 5 10 3 4 2 2" xfId="5691" xr:uid="{00000000-0005-0000-0000-00005F500000}"/>
    <cellStyle name="Normal 5 10 3 4 2 3" xfId="5692" xr:uid="{00000000-0005-0000-0000-000060500000}"/>
    <cellStyle name="Normal 5 10 3 4 3" xfId="5693" xr:uid="{00000000-0005-0000-0000-000061500000}"/>
    <cellStyle name="Normal 5 10 3 4 4" xfId="5694" xr:uid="{00000000-0005-0000-0000-000062500000}"/>
    <cellStyle name="Normal 5 10 3 5" xfId="5695" xr:uid="{00000000-0005-0000-0000-000063500000}"/>
    <cellStyle name="Normal 5 10 3 5 2" xfId="5696" xr:uid="{00000000-0005-0000-0000-000064500000}"/>
    <cellStyle name="Normal 5 10 3 5 3" xfId="5697" xr:uid="{00000000-0005-0000-0000-000065500000}"/>
    <cellStyle name="Normal 5 10 3 6" xfId="5698" xr:uid="{00000000-0005-0000-0000-000066500000}"/>
    <cellStyle name="Normal 5 10 3 6 2" xfId="5699" xr:uid="{00000000-0005-0000-0000-000067500000}"/>
    <cellStyle name="Normal 5 10 3 7" xfId="5700" xr:uid="{00000000-0005-0000-0000-000068500000}"/>
    <cellStyle name="Normal 5 10 3 8" xfId="5701" xr:uid="{00000000-0005-0000-0000-000069500000}"/>
    <cellStyle name="Normal 5 10 3 9" xfId="31877" xr:uid="{00000000-0005-0000-0000-00006A500000}"/>
    <cellStyle name="Normal 5 10 4" xfId="5702" xr:uid="{00000000-0005-0000-0000-00006B500000}"/>
    <cellStyle name="Normal 5 10 4 2" xfId="5703" xr:uid="{00000000-0005-0000-0000-00006C500000}"/>
    <cellStyle name="Normal 5 10 4 2 2" xfId="5704" xr:uid="{00000000-0005-0000-0000-00006D500000}"/>
    <cellStyle name="Normal 5 10 4 2 2 2" xfId="5705" xr:uid="{00000000-0005-0000-0000-00006E500000}"/>
    <cellStyle name="Normal 5 10 4 2 2 3" xfId="5706" xr:uid="{00000000-0005-0000-0000-00006F500000}"/>
    <cellStyle name="Normal 5 10 4 2 3" xfId="5707" xr:uid="{00000000-0005-0000-0000-000070500000}"/>
    <cellStyle name="Normal 5 10 4 2 4" xfId="5708" xr:uid="{00000000-0005-0000-0000-000071500000}"/>
    <cellStyle name="Normal 5 10 4 3" xfId="5709" xr:uid="{00000000-0005-0000-0000-000072500000}"/>
    <cellStyle name="Normal 5 10 4 3 2" xfId="5710" xr:uid="{00000000-0005-0000-0000-000073500000}"/>
    <cellStyle name="Normal 5 10 4 3 3" xfId="5711" xr:uid="{00000000-0005-0000-0000-000074500000}"/>
    <cellStyle name="Normal 5 10 4 4" xfId="5712" xr:uid="{00000000-0005-0000-0000-000075500000}"/>
    <cellStyle name="Normal 5 10 4 4 2" xfId="5713" xr:uid="{00000000-0005-0000-0000-000076500000}"/>
    <cellStyle name="Normal 5 10 4 5" xfId="5714" xr:uid="{00000000-0005-0000-0000-000077500000}"/>
    <cellStyle name="Normal 5 10 4 6" xfId="5715" xr:uid="{00000000-0005-0000-0000-000078500000}"/>
    <cellStyle name="Normal 5 10 4 7" xfId="31880" xr:uid="{00000000-0005-0000-0000-000079500000}"/>
    <cellStyle name="Normal 5 10 5" xfId="5716" xr:uid="{00000000-0005-0000-0000-00007A500000}"/>
    <cellStyle name="Normal 5 10 5 2" xfId="5717" xr:uid="{00000000-0005-0000-0000-00007B500000}"/>
    <cellStyle name="Normal 5 10 5 2 2" xfId="5718" xr:uid="{00000000-0005-0000-0000-00007C500000}"/>
    <cellStyle name="Normal 5 10 5 2 2 2" xfId="5719" xr:uid="{00000000-0005-0000-0000-00007D500000}"/>
    <cellStyle name="Normal 5 10 5 2 2 3" xfId="5720" xr:uid="{00000000-0005-0000-0000-00007E500000}"/>
    <cellStyle name="Normal 5 10 5 2 3" xfId="5721" xr:uid="{00000000-0005-0000-0000-00007F500000}"/>
    <cellStyle name="Normal 5 10 5 2 4" xfId="5722" xr:uid="{00000000-0005-0000-0000-000080500000}"/>
    <cellStyle name="Normal 5 10 5 3" xfId="5723" xr:uid="{00000000-0005-0000-0000-000081500000}"/>
    <cellStyle name="Normal 5 10 5 3 2" xfId="5724" xr:uid="{00000000-0005-0000-0000-000082500000}"/>
    <cellStyle name="Normal 5 10 5 3 3" xfId="5725" xr:uid="{00000000-0005-0000-0000-000083500000}"/>
    <cellStyle name="Normal 5 10 5 4" xfId="5726" xr:uid="{00000000-0005-0000-0000-000084500000}"/>
    <cellStyle name="Normal 5 10 5 4 2" xfId="5727" xr:uid="{00000000-0005-0000-0000-000085500000}"/>
    <cellStyle name="Normal 5 10 5 5" xfId="5728" xr:uid="{00000000-0005-0000-0000-000086500000}"/>
    <cellStyle name="Normal 5 10 5 6" xfId="5729" xr:uid="{00000000-0005-0000-0000-000087500000}"/>
    <cellStyle name="Normal 5 10 5 7" xfId="31881" xr:uid="{00000000-0005-0000-0000-000088500000}"/>
    <cellStyle name="Normal 5 10 6" xfId="5730" xr:uid="{00000000-0005-0000-0000-000089500000}"/>
    <cellStyle name="Normal 5 10 6 2" xfId="5731" xr:uid="{00000000-0005-0000-0000-00008A500000}"/>
    <cellStyle name="Normal 5 10 6 2 2" xfId="5732" xr:uid="{00000000-0005-0000-0000-00008B500000}"/>
    <cellStyle name="Normal 5 10 6 2 3" xfId="5733" xr:uid="{00000000-0005-0000-0000-00008C500000}"/>
    <cellStyle name="Normal 5 10 6 3" xfId="5734" xr:uid="{00000000-0005-0000-0000-00008D500000}"/>
    <cellStyle name="Normal 5 10 6 4" xfId="5735" xr:uid="{00000000-0005-0000-0000-00008E500000}"/>
    <cellStyle name="Normal 5 10 6 5" xfId="31882" xr:uid="{00000000-0005-0000-0000-00008F500000}"/>
    <cellStyle name="Normal 5 10 7" xfId="5736" xr:uid="{00000000-0005-0000-0000-000090500000}"/>
    <cellStyle name="Normal 5 10 7 2" xfId="5737" xr:uid="{00000000-0005-0000-0000-000091500000}"/>
    <cellStyle name="Normal 5 10 7 3" xfId="5738" xr:uid="{00000000-0005-0000-0000-000092500000}"/>
    <cellStyle name="Normal 5 10 8" xfId="5739" xr:uid="{00000000-0005-0000-0000-000093500000}"/>
    <cellStyle name="Normal 5 10 8 2" xfId="5740" xr:uid="{00000000-0005-0000-0000-000094500000}"/>
    <cellStyle name="Normal 5 10 9" xfId="5741" xr:uid="{00000000-0005-0000-0000-000095500000}"/>
    <cellStyle name="Normal 5 10_FLUX TEMPLATE - SAMPLE 5210 1720000_Rents Receivable (2)" xfId="5742" xr:uid="{00000000-0005-0000-0000-000096500000}"/>
    <cellStyle name="Normal 5 11" xfId="5743" xr:uid="{00000000-0005-0000-0000-000097500000}"/>
    <cellStyle name="Normal 5 11 2" xfId="19155" xr:uid="{00000000-0005-0000-0000-000098500000}"/>
    <cellStyle name="Normal 5 11 2 2" xfId="31884" xr:uid="{00000000-0005-0000-0000-000099500000}"/>
    <cellStyle name="Normal 5 11 2 3" xfId="31885" xr:uid="{00000000-0005-0000-0000-00009A500000}"/>
    <cellStyle name="Normal 5 11 2 4" xfId="31883" xr:uid="{00000000-0005-0000-0000-00009B500000}"/>
    <cellStyle name="Normal 5 11 3" xfId="31886" xr:uid="{00000000-0005-0000-0000-00009C500000}"/>
    <cellStyle name="Normal 5 11 3 2" xfId="31887" xr:uid="{00000000-0005-0000-0000-00009D500000}"/>
    <cellStyle name="Normal 5 11 3 3" xfId="31888" xr:uid="{00000000-0005-0000-0000-00009E500000}"/>
    <cellStyle name="Normal 5 11 4" xfId="31889" xr:uid="{00000000-0005-0000-0000-00009F500000}"/>
    <cellStyle name="Normal 5 11 5" xfId="31890" xr:uid="{00000000-0005-0000-0000-0000A0500000}"/>
    <cellStyle name="Normal 5 11 6" xfId="31891" xr:uid="{00000000-0005-0000-0000-0000A1500000}"/>
    <cellStyle name="Normal 5 11_Income Statement " xfId="31892" xr:uid="{00000000-0005-0000-0000-0000A2500000}"/>
    <cellStyle name="Normal 5 12" xfId="5744" xr:uid="{00000000-0005-0000-0000-0000A3500000}"/>
    <cellStyle name="Normal 5 12 10" xfId="19156" xr:uid="{00000000-0005-0000-0000-0000A4500000}"/>
    <cellStyle name="Normal 5 12 11" xfId="31893" xr:uid="{00000000-0005-0000-0000-0000A5500000}"/>
    <cellStyle name="Normal 5 12 2" xfId="5745" xr:uid="{00000000-0005-0000-0000-0000A6500000}"/>
    <cellStyle name="Normal 5 12 2 2" xfId="5746" xr:uid="{00000000-0005-0000-0000-0000A7500000}"/>
    <cellStyle name="Normal 5 12 2 2 2" xfId="5747" xr:uid="{00000000-0005-0000-0000-0000A8500000}"/>
    <cellStyle name="Normal 5 12 2 2 2 2" xfId="5748" xr:uid="{00000000-0005-0000-0000-0000A9500000}"/>
    <cellStyle name="Normal 5 12 2 2 2 2 2" xfId="5749" xr:uid="{00000000-0005-0000-0000-0000AA500000}"/>
    <cellStyle name="Normal 5 12 2 2 2 2 3" xfId="5750" xr:uid="{00000000-0005-0000-0000-0000AB500000}"/>
    <cellStyle name="Normal 5 12 2 2 2 3" xfId="5751" xr:uid="{00000000-0005-0000-0000-0000AC500000}"/>
    <cellStyle name="Normal 5 12 2 2 2 4" xfId="5752" xr:uid="{00000000-0005-0000-0000-0000AD500000}"/>
    <cellStyle name="Normal 5 12 2 2 3" xfId="5753" xr:uid="{00000000-0005-0000-0000-0000AE500000}"/>
    <cellStyle name="Normal 5 12 2 2 3 2" xfId="5754" xr:uid="{00000000-0005-0000-0000-0000AF500000}"/>
    <cellStyle name="Normal 5 12 2 2 3 3" xfId="5755" xr:uid="{00000000-0005-0000-0000-0000B0500000}"/>
    <cellStyle name="Normal 5 12 2 2 4" xfId="5756" xr:uid="{00000000-0005-0000-0000-0000B1500000}"/>
    <cellStyle name="Normal 5 12 2 2 4 2" xfId="5757" xr:uid="{00000000-0005-0000-0000-0000B2500000}"/>
    <cellStyle name="Normal 5 12 2 2 5" xfId="5758" xr:uid="{00000000-0005-0000-0000-0000B3500000}"/>
    <cellStyle name="Normal 5 12 2 2 6" xfId="5759" xr:uid="{00000000-0005-0000-0000-0000B4500000}"/>
    <cellStyle name="Normal 5 12 2 2 7" xfId="31895" xr:uid="{00000000-0005-0000-0000-0000B5500000}"/>
    <cellStyle name="Normal 5 12 2 3" xfId="5760" xr:uid="{00000000-0005-0000-0000-0000B6500000}"/>
    <cellStyle name="Normal 5 12 2 3 2" xfId="5761" xr:uid="{00000000-0005-0000-0000-0000B7500000}"/>
    <cellStyle name="Normal 5 12 2 3 2 2" xfId="5762" xr:uid="{00000000-0005-0000-0000-0000B8500000}"/>
    <cellStyle name="Normal 5 12 2 3 2 2 2" xfId="5763" xr:uid="{00000000-0005-0000-0000-0000B9500000}"/>
    <cellStyle name="Normal 5 12 2 3 2 2 3" xfId="5764" xr:uid="{00000000-0005-0000-0000-0000BA500000}"/>
    <cellStyle name="Normal 5 12 2 3 2 3" xfId="5765" xr:uid="{00000000-0005-0000-0000-0000BB500000}"/>
    <cellStyle name="Normal 5 12 2 3 2 4" xfId="5766" xr:uid="{00000000-0005-0000-0000-0000BC500000}"/>
    <cellStyle name="Normal 5 12 2 3 3" xfId="5767" xr:uid="{00000000-0005-0000-0000-0000BD500000}"/>
    <cellStyle name="Normal 5 12 2 3 3 2" xfId="5768" xr:uid="{00000000-0005-0000-0000-0000BE500000}"/>
    <cellStyle name="Normal 5 12 2 3 3 3" xfId="5769" xr:uid="{00000000-0005-0000-0000-0000BF500000}"/>
    <cellStyle name="Normal 5 12 2 3 4" xfId="5770" xr:uid="{00000000-0005-0000-0000-0000C0500000}"/>
    <cellStyle name="Normal 5 12 2 3 4 2" xfId="5771" xr:uid="{00000000-0005-0000-0000-0000C1500000}"/>
    <cellStyle name="Normal 5 12 2 3 5" xfId="5772" xr:uid="{00000000-0005-0000-0000-0000C2500000}"/>
    <cellStyle name="Normal 5 12 2 3 6" xfId="5773" xr:uid="{00000000-0005-0000-0000-0000C3500000}"/>
    <cellStyle name="Normal 5 12 2 3 7" xfId="31896" xr:uid="{00000000-0005-0000-0000-0000C4500000}"/>
    <cellStyle name="Normal 5 12 2 4" xfId="5774" xr:uid="{00000000-0005-0000-0000-0000C5500000}"/>
    <cellStyle name="Normal 5 12 2 4 2" xfId="5775" xr:uid="{00000000-0005-0000-0000-0000C6500000}"/>
    <cellStyle name="Normal 5 12 2 4 2 2" xfId="5776" xr:uid="{00000000-0005-0000-0000-0000C7500000}"/>
    <cellStyle name="Normal 5 12 2 4 2 3" xfId="5777" xr:uid="{00000000-0005-0000-0000-0000C8500000}"/>
    <cellStyle name="Normal 5 12 2 4 3" xfId="5778" xr:uid="{00000000-0005-0000-0000-0000C9500000}"/>
    <cellStyle name="Normal 5 12 2 4 4" xfId="5779" xr:uid="{00000000-0005-0000-0000-0000CA500000}"/>
    <cellStyle name="Normal 5 12 2 5" xfId="5780" xr:uid="{00000000-0005-0000-0000-0000CB500000}"/>
    <cellStyle name="Normal 5 12 2 5 2" xfId="5781" xr:uid="{00000000-0005-0000-0000-0000CC500000}"/>
    <cellStyle name="Normal 5 12 2 5 3" xfId="5782" xr:uid="{00000000-0005-0000-0000-0000CD500000}"/>
    <cellStyle name="Normal 5 12 2 6" xfId="5783" xr:uid="{00000000-0005-0000-0000-0000CE500000}"/>
    <cellStyle name="Normal 5 12 2 6 2" xfId="5784" xr:uid="{00000000-0005-0000-0000-0000CF500000}"/>
    <cellStyle name="Normal 5 12 2 7" xfId="5785" xr:uid="{00000000-0005-0000-0000-0000D0500000}"/>
    <cellStyle name="Normal 5 12 2 8" xfId="5786" xr:uid="{00000000-0005-0000-0000-0000D1500000}"/>
    <cellStyle name="Normal 5 12 2 9" xfId="31894" xr:uid="{00000000-0005-0000-0000-0000D2500000}"/>
    <cellStyle name="Normal 5 12 3" xfId="5787" xr:uid="{00000000-0005-0000-0000-0000D3500000}"/>
    <cellStyle name="Normal 5 12 3 2" xfId="5788" xr:uid="{00000000-0005-0000-0000-0000D4500000}"/>
    <cellStyle name="Normal 5 12 3 2 2" xfId="5789" xr:uid="{00000000-0005-0000-0000-0000D5500000}"/>
    <cellStyle name="Normal 5 12 3 2 2 2" xfId="5790" xr:uid="{00000000-0005-0000-0000-0000D6500000}"/>
    <cellStyle name="Normal 5 12 3 2 2 3" xfId="5791" xr:uid="{00000000-0005-0000-0000-0000D7500000}"/>
    <cellStyle name="Normal 5 12 3 2 3" xfId="5792" xr:uid="{00000000-0005-0000-0000-0000D8500000}"/>
    <cellStyle name="Normal 5 12 3 2 4" xfId="5793" xr:uid="{00000000-0005-0000-0000-0000D9500000}"/>
    <cellStyle name="Normal 5 12 3 2 5" xfId="31898" xr:uid="{00000000-0005-0000-0000-0000DA500000}"/>
    <cellStyle name="Normal 5 12 3 3" xfId="5794" xr:uid="{00000000-0005-0000-0000-0000DB500000}"/>
    <cellStyle name="Normal 5 12 3 3 2" xfId="5795" xr:uid="{00000000-0005-0000-0000-0000DC500000}"/>
    <cellStyle name="Normal 5 12 3 3 3" xfId="5796" xr:uid="{00000000-0005-0000-0000-0000DD500000}"/>
    <cellStyle name="Normal 5 12 3 3 4" xfId="31899" xr:uid="{00000000-0005-0000-0000-0000DE500000}"/>
    <cellStyle name="Normal 5 12 3 4" xfId="5797" xr:uid="{00000000-0005-0000-0000-0000DF500000}"/>
    <cellStyle name="Normal 5 12 3 4 2" xfId="5798" xr:uid="{00000000-0005-0000-0000-0000E0500000}"/>
    <cellStyle name="Normal 5 12 3 5" xfId="5799" xr:uid="{00000000-0005-0000-0000-0000E1500000}"/>
    <cellStyle name="Normal 5 12 3 6" xfId="5800" xr:uid="{00000000-0005-0000-0000-0000E2500000}"/>
    <cellStyle name="Normal 5 12 3 7" xfId="31897" xr:uid="{00000000-0005-0000-0000-0000E3500000}"/>
    <cellStyle name="Normal 5 12 4" xfId="5801" xr:uid="{00000000-0005-0000-0000-0000E4500000}"/>
    <cellStyle name="Normal 5 12 4 2" xfId="5802" xr:uid="{00000000-0005-0000-0000-0000E5500000}"/>
    <cellStyle name="Normal 5 12 4 2 2" xfId="5803" xr:uid="{00000000-0005-0000-0000-0000E6500000}"/>
    <cellStyle name="Normal 5 12 4 2 2 2" xfId="5804" xr:uid="{00000000-0005-0000-0000-0000E7500000}"/>
    <cellStyle name="Normal 5 12 4 2 2 3" xfId="5805" xr:uid="{00000000-0005-0000-0000-0000E8500000}"/>
    <cellStyle name="Normal 5 12 4 2 3" xfId="5806" xr:uid="{00000000-0005-0000-0000-0000E9500000}"/>
    <cellStyle name="Normal 5 12 4 2 4" xfId="5807" xr:uid="{00000000-0005-0000-0000-0000EA500000}"/>
    <cellStyle name="Normal 5 12 4 3" xfId="5808" xr:uid="{00000000-0005-0000-0000-0000EB500000}"/>
    <cellStyle name="Normal 5 12 4 3 2" xfId="5809" xr:uid="{00000000-0005-0000-0000-0000EC500000}"/>
    <cellStyle name="Normal 5 12 4 3 3" xfId="5810" xr:uid="{00000000-0005-0000-0000-0000ED500000}"/>
    <cellStyle name="Normal 5 12 4 4" xfId="5811" xr:uid="{00000000-0005-0000-0000-0000EE500000}"/>
    <cellStyle name="Normal 5 12 4 4 2" xfId="5812" xr:uid="{00000000-0005-0000-0000-0000EF500000}"/>
    <cellStyle name="Normal 5 12 4 5" xfId="5813" xr:uid="{00000000-0005-0000-0000-0000F0500000}"/>
    <cellStyle name="Normal 5 12 4 6" xfId="5814" xr:uid="{00000000-0005-0000-0000-0000F1500000}"/>
    <cellStyle name="Normal 5 12 4 7" xfId="31900" xr:uid="{00000000-0005-0000-0000-0000F2500000}"/>
    <cellStyle name="Normal 5 12 5" xfId="5815" xr:uid="{00000000-0005-0000-0000-0000F3500000}"/>
    <cellStyle name="Normal 5 12 5 2" xfId="5816" xr:uid="{00000000-0005-0000-0000-0000F4500000}"/>
    <cellStyle name="Normal 5 12 5 2 2" xfId="5817" xr:uid="{00000000-0005-0000-0000-0000F5500000}"/>
    <cellStyle name="Normal 5 12 5 2 3" xfId="5818" xr:uid="{00000000-0005-0000-0000-0000F6500000}"/>
    <cellStyle name="Normal 5 12 5 3" xfId="5819" xr:uid="{00000000-0005-0000-0000-0000F7500000}"/>
    <cellStyle name="Normal 5 12 5 4" xfId="5820" xr:uid="{00000000-0005-0000-0000-0000F8500000}"/>
    <cellStyle name="Normal 5 12 5 5" xfId="31901" xr:uid="{00000000-0005-0000-0000-0000F9500000}"/>
    <cellStyle name="Normal 5 12 6" xfId="5821" xr:uid="{00000000-0005-0000-0000-0000FA500000}"/>
    <cellStyle name="Normal 5 12 6 2" xfId="5822" xr:uid="{00000000-0005-0000-0000-0000FB500000}"/>
    <cellStyle name="Normal 5 12 6 3" xfId="5823" xr:uid="{00000000-0005-0000-0000-0000FC500000}"/>
    <cellStyle name="Normal 5 12 6 4" xfId="31902" xr:uid="{00000000-0005-0000-0000-0000FD500000}"/>
    <cellStyle name="Normal 5 12 7" xfId="5824" xr:uid="{00000000-0005-0000-0000-0000FE500000}"/>
    <cellStyle name="Normal 5 12 7 2" xfId="5825" xr:uid="{00000000-0005-0000-0000-0000FF500000}"/>
    <cellStyle name="Normal 5 12 8" xfId="5826" xr:uid="{00000000-0005-0000-0000-000000510000}"/>
    <cellStyle name="Normal 5 12 9" xfId="5827" xr:uid="{00000000-0005-0000-0000-000001510000}"/>
    <cellStyle name="Normal 5 12_FLUX TEMPLATE - SAMPLE 5210 1720000_Rents Receivable (2)" xfId="5828" xr:uid="{00000000-0005-0000-0000-000002510000}"/>
    <cellStyle name="Normal 5 13" xfId="5829" xr:uid="{00000000-0005-0000-0000-000003510000}"/>
    <cellStyle name="Normal 5 13 2" xfId="19157" xr:uid="{00000000-0005-0000-0000-000004510000}"/>
    <cellStyle name="Normal 5 13 2 2" xfId="31905" xr:uid="{00000000-0005-0000-0000-000005510000}"/>
    <cellStyle name="Normal 5 13 2 3" xfId="31906" xr:uid="{00000000-0005-0000-0000-000006510000}"/>
    <cellStyle name="Normal 5 13 2 4" xfId="31904" xr:uid="{00000000-0005-0000-0000-000007510000}"/>
    <cellStyle name="Normal 5 13 3" xfId="31907" xr:uid="{00000000-0005-0000-0000-000008510000}"/>
    <cellStyle name="Normal 5 13 3 2" xfId="31908" xr:uid="{00000000-0005-0000-0000-000009510000}"/>
    <cellStyle name="Normal 5 13 3 3" xfId="31909" xr:uid="{00000000-0005-0000-0000-00000A510000}"/>
    <cellStyle name="Normal 5 13 4" xfId="31910" xr:uid="{00000000-0005-0000-0000-00000B510000}"/>
    <cellStyle name="Normal 5 13 5" xfId="31911" xr:uid="{00000000-0005-0000-0000-00000C510000}"/>
    <cellStyle name="Normal 5 13 6" xfId="31912" xr:uid="{00000000-0005-0000-0000-00000D510000}"/>
    <cellStyle name="Normal 5 13 7" xfId="31903" xr:uid="{00000000-0005-0000-0000-00000E510000}"/>
    <cellStyle name="Normal 5 13_Income Statement " xfId="31913" xr:uid="{00000000-0005-0000-0000-00000F510000}"/>
    <cellStyle name="Normal 5 14" xfId="5830" xr:uid="{00000000-0005-0000-0000-000010510000}"/>
    <cellStyle name="Normal 5 14 2" xfId="19158" xr:uid="{00000000-0005-0000-0000-000011510000}"/>
    <cellStyle name="Normal 5 14 2 2" xfId="31916" xr:uid="{00000000-0005-0000-0000-000012510000}"/>
    <cellStyle name="Normal 5 14 2 3" xfId="31917" xr:uid="{00000000-0005-0000-0000-000013510000}"/>
    <cellStyle name="Normal 5 14 2 4" xfId="31915" xr:uid="{00000000-0005-0000-0000-000014510000}"/>
    <cellStyle name="Normal 5 14 3" xfId="31918" xr:uid="{00000000-0005-0000-0000-000015510000}"/>
    <cellStyle name="Normal 5 14 3 2" xfId="31919" xr:uid="{00000000-0005-0000-0000-000016510000}"/>
    <cellStyle name="Normal 5 14 3 3" xfId="31920" xr:uid="{00000000-0005-0000-0000-000017510000}"/>
    <cellStyle name="Normal 5 14 4" xfId="31921" xr:uid="{00000000-0005-0000-0000-000018510000}"/>
    <cellStyle name="Normal 5 14 5" xfId="31922" xr:uid="{00000000-0005-0000-0000-000019510000}"/>
    <cellStyle name="Normal 5 14 6" xfId="31923" xr:uid="{00000000-0005-0000-0000-00001A510000}"/>
    <cellStyle name="Normal 5 14 7" xfId="31914" xr:uid="{00000000-0005-0000-0000-00001B510000}"/>
    <cellStyle name="Normal 5 14_Income Statement " xfId="31924" xr:uid="{00000000-0005-0000-0000-00001C510000}"/>
    <cellStyle name="Normal 5 15" xfId="5831" xr:uid="{00000000-0005-0000-0000-00001D510000}"/>
    <cellStyle name="Normal 5 15 2" xfId="19159" xr:uid="{00000000-0005-0000-0000-00001E510000}"/>
    <cellStyle name="Normal 5 15 2 2" xfId="31927" xr:uid="{00000000-0005-0000-0000-00001F510000}"/>
    <cellStyle name="Normal 5 15 2 3" xfId="31928" xr:uid="{00000000-0005-0000-0000-000020510000}"/>
    <cellStyle name="Normal 5 15 2 4" xfId="31926" xr:uid="{00000000-0005-0000-0000-000021510000}"/>
    <cellStyle name="Normal 5 15 3" xfId="31929" xr:uid="{00000000-0005-0000-0000-000022510000}"/>
    <cellStyle name="Normal 5 15 3 2" xfId="31930" xr:uid="{00000000-0005-0000-0000-000023510000}"/>
    <cellStyle name="Normal 5 15 3 3" xfId="31931" xr:uid="{00000000-0005-0000-0000-000024510000}"/>
    <cellStyle name="Normal 5 15 4" xfId="31932" xr:uid="{00000000-0005-0000-0000-000025510000}"/>
    <cellStyle name="Normal 5 15 5" xfId="31933" xr:uid="{00000000-0005-0000-0000-000026510000}"/>
    <cellStyle name="Normal 5 15 6" xfId="31934" xr:uid="{00000000-0005-0000-0000-000027510000}"/>
    <cellStyle name="Normal 5 15 7" xfId="31925" xr:uid="{00000000-0005-0000-0000-000028510000}"/>
    <cellStyle name="Normal 5 15_Income Statement " xfId="31935" xr:uid="{00000000-0005-0000-0000-000029510000}"/>
    <cellStyle name="Normal 5 16" xfId="5832" xr:uid="{00000000-0005-0000-0000-00002A510000}"/>
    <cellStyle name="Normal 5 16 2" xfId="19160" xr:uid="{00000000-0005-0000-0000-00002B510000}"/>
    <cellStyle name="Normal 5 16 2 2" xfId="31938" xr:uid="{00000000-0005-0000-0000-00002C510000}"/>
    <cellStyle name="Normal 5 16 2 3" xfId="31939" xr:uid="{00000000-0005-0000-0000-00002D510000}"/>
    <cellStyle name="Normal 5 16 2 4" xfId="31937" xr:uid="{00000000-0005-0000-0000-00002E510000}"/>
    <cellStyle name="Normal 5 16 3" xfId="31940" xr:uid="{00000000-0005-0000-0000-00002F510000}"/>
    <cellStyle name="Normal 5 16 3 2" xfId="31941" xr:uid="{00000000-0005-0000-0000-000030510000}"/>
    <cellStyle name="Normal 5 16 3 3" xfId="31942" xr:uid="{00000000-0005-0000-0000-000031510000}"/>
    <cellStyle name="Normal 5 16 4" xfId="31943" xr:uid="{00000000-0005-0000-0000-000032510000}"/>
    <cellStyle name="Normal 5 16 5" xfId="31944" xr:uid="{00000000-0005-0000-0000-000033510000}"/>
    <cellStyle name="Normal 5 16 6" xfId="31945" xr:uid="{00000000-0005-0000-0000-000034510000}"/>
    <cellStyle name="Normal 5 16 7" xfId="31936" xr:uid="{00000000-0005-0000-0000-000035510000}"/>
    <cellStyle name="Normal 5 16_Income Statement " xfId="31946" xr:uid="{00000000-0005-0000-0000-000036510000}"/>
    <cellStyle name="Normal 5 17" xfId="19161" xr:uid="{00000000-0005-0000-0000-000037510000}"/>
    <cellStyle name="Normal 5 17 2" xfId="31948" xr:uid="{00000000-0005-0000-0000-000038510000}"/>
    <cellStyle name="Normal 5 17 2 2" xfId="31949" xr:uid="{00000000-0005-0000-0000-000039510000}"/>
    <cellStyle name="Normal 5 17 2 3" xfId="31950" xr:uid="{00000000-0005-0000-0000-00003A510000}"/>
    <cellStyle name="Normal 5 17 3" xfId="31951" xr:uid="{00000000-0005-0000-0000-00003B510000}"/>
    <cellStyle name="Normal 5 17 3 2" xfId="31952" xr:uid="{00000000-0005-0000-0000-00003C510000}"/>
    <cellStyle name="Normal 5 17 3 3" xfId="31953" xr:uid="{00000000-0005-0000-0000-00003D510000}"/>
    <cellStyle name="Normal 5 17 4" xfId="31954" xr:uid="{00000000-0005-0000-0000-00003E510000}"/>
    <cellStyle name="Normal 5 17 5" xfId="31955" xr:uid="{00000000-0005-0000-0000-00003F510000}"/>
    <cellStyle name="Normal 5 17 6" xfId="31956" xr:uid="{00000000-0005-0000-0000-000040510000}"/>
    <cellStyle name="Normal 5 17 7" xfId="31947" xr:uid="{00000000-0005-0000-0000-000041510000}"/>
    <cellStyle name="Normal 5 17_Income Statement " xfId="31957" xr:uid="{00000000-0005-0000-0000-000042510000}"/>
    <cellStyle name="Normal 5 18" xfId="19162" xr:uid="{00000000-0005-0000-0000-000043510000}"/>
    <cellStyle name="Normal 5 18 2" xfId="31959" xr:uid="{00000000-0005-0000-0000-000044510000}"/>
    <cellStyle name="Normal 5 18 2 2" xfId="31960" xr:uid="{00000000-0005-0000-0000-000045510000}"/>
    <cellStyle name="Normal 5 18 2 3" xfId="31961" xr:uid="{00000000-0005-0000-0000-000046510000}"/>
    <cellStyle name="Normal 5 18 3" xfId="31962" xr:uid="{00000000-0005-0000-0000-000047510000}"/>
    <cellStyle name="Normal 5 18 3 2" xfId="31963" xr:uid="{00000000-0005-0000-0000-000048510000}"/>
    <cellStyle name="Normal 5 18 3 3" xfId="31964" xr:uid="{00000000-0005-0000-0000-000049510000}"/>
    <cellStyle name="Normal 5 18 4" xfId="31965" xr:uid="{00000000-0005-0000-0000-00004A510000}"/>
    <cellStyle name="Normal 5 18 5" xfId="31966" xr:uid="{00000000-0005-0000-0000-00004B510000}"/>
    <cellStyle name="Normal 5 18 6" xfId="31967" xr:uid="{00000000-0005-0000-0000-00004C510000}"/>
    <cellStyle name="Normal 5 18 7" xfId="31958" xr:uid="{00000000-0005-0000-0000-00004D510000}"/>
    <cellStyle name="Normal 5 18_Income Statement " xfId="31968" xr:uid="{00000000-0005-0000-0000-00004E510000}"/>
    <cellStyle name="Normal 5 19" xfId="19163" xr:uid="{00000000-0005-0000-0000-00004F510000}"/>
    <cellStyle name="Normal 5 19 2" xfId="31970" xr:uid="{00000000-0005-0000-0000-000050510000}"/>
    <cellStyle name="Normal 5 19 2 2" xfId="31971" xr:uid="{00000000-0005-0000-0000-000051510000}"/>
    <cellStyle name="Normal 5 19 2 3" xfId="31972" xr:uid="{00000000-0005-0000-0000-000052510000}"/>
    <cellStyle name="Normal 5 19 3" xfId="31973" xr:uid="{00000000-0005-0000-0000-000053510000}"/>
    <cellStyle name="Normal 5 19 3 2" xfId="31974" xr:uid="{00000000-0005-0000-0000-000054510000}"/>
    <cellStyle name="Normal 5 19 3 3" xfId="31975" xr:uid="{00000000-0005-0000-0000-000055510000}"/>
    <cellStyle name="Normal 5 19 4" xfId="31976" xr:uid="{00000000-0005-0000-0000-000056510000}"/>
    <cellStyle name="Normal 5 19 5" xfId="31977" xr:uid="{00000000-0005-0000-0000-000057510000}"/>
    <cellStyle name="Normal 5 19 6" xfId="31978" xr:uid="{00000000-0005-0000-0000-000058510000}"/>
    <cellStyle name="Normal 5 19 7" xfId="31969" xr:uid="{00000000-0005-0000-0000-000059510000}"/>
    <cellStyle name="Normal 5 19_Income Statement " xfId="31979" xr:uid="{00000000-0005-0000-0000-00005A510000}"/>
    <cellStyle name="Normal 5 2" xfId="5833" xr:uid="{00000000-0005-0000-0000-00005B510000}"/>
    <cellStyle name="Normal 5 2 10" xfId="5834" xr:uid="{00000000-0005-0000-0000-00005C510000}"/>
    <cellStyle name="Normal 5 2 10 10" xfId="31981" xr:uid="{00000000-0005-0000-0000-00005D510000}"/>
    <cellStyle name="Normal 5 2 10 2" xfId="5835" xr:uid="{00000000-0005-0000-0000-00005E510000}"/>
    <cellStyle name="Normal 5 2 10 2 2" xfId="5836" xr:uid="{00000000-0005-0000-0000-00005F510000}"/>
    <cellStyle name="Normal 5 2 10 2 2 2" xfId="5837" xr:uid="{00000000-0005-0000-0000-000060510000}"/>
    <cellStyle name="Normal 5 2 10 2 2 2 2" xfId="5838" xr:uid="{00000000-0005-0000-0000-000061510000}"/>
    <cellStyle name="Normal 5 2 10 2 2 2 3" xfId="5839" xr:uid="{00000000-0005-0000-0000-000062510000}"/>
    <cellStyle name="Normal 5 2 10 2 2 3" xfId="5840" xr:uid="{00000000-0005-0000-0000-000063510000}"/>
    <cellStyle name="Normal 5 2 10 2 2 4" xfId="5841" xr:uid="{00000000-0005-0000-0000-000064510000}"/>
    <cellStyle name="Normal 5 2 10 2 2 5" xfId="31983" xr:uid="{00000000-0005-0000-0000-000065510000}"/>
    <cellStyle name="Normal 5 2 10 2 3" xfId="5842" xr:uid="{00000000-0005-0000-0000-000066510000}"/>
    <cellStyle name="Normal 5 2 10 2 3 2" xfId="5843" xr:uid="{00000000-0005-0000-0000-000067510000}"/>
    <cellStyle name="Normal 5 2 10 2 3 3" xfId="5844" xr:uid="{00000000-0005-0000-0000-000068510000}"/>
    <cellStyle name="Normal 5 2 10 2 3 4" xfId="31984" xr:uid="{00000000-0005-0000-0000-000069510000}"/>
    <cellStyle name="Normal 5 2 10 2 4" xfId="5845" xr:uid="{00000000-0005-0000-0000-00006A510000}"/>
    <cellStyle name="Normal 5 2 10 2 4 2" xfId="5846" xr:uid="{00000000-0005-0000-0000-00006B510000}"/>
    <cellStyle name="Normal 5 2 10 2 5" xfId="5847" xr:uid="{00000000-0005-0000-0000-00006C510000}"/>
    <cellStyle name="Normal 5 2 10 2 6" xfId="5848" xr:uid="{00000000-0005-0000-0000-00006D510000}"/>
    <cellStyle name="Normal 5 2 10 2 7" xfId="31982" xr:uid="{00000000-0005-0000-0000-00006E510000}"/>
    <cellStyle name="Normal 5 2 10 3" xfId="5849" xr:uid="{00000000-0005-0000-0000-00006F510000}"/>
    <cellStyle name="Normal 5 2 10 3 2" xfId="5850" xr:uid="{00000000-0005-0000-0000-000070510000}"/>
    <cellStyle name="Normal 5 2 10 3 2 2" xfId="5851" xr:uid="{00000000-0005-0000-0000-000071510000}"/>
    <cellStyle name="Normal 5 2 10 3 2 2 2" xfId="5852" xr:uid="{00000000-0005-0000-0000-000072510000}"/>
    <cellStyle name="Normal 5 2 10 3 2 2 3" xfId="5853" xr:uid="{00000000-0005-0000-0000-000073510000}"/>
    <cellStyle name="Normal 5 2 10 3 2 3" xfId="5854" xr:uid="{00000000-0005-0000-0000-000074510000}"/>
    <cellStyle name="Normal 5 2 10 3 2 4" xfId="5855" xr:uid="{00000000-0005-0000-0000-000075510000}"/>
    <cellStyle name="Normal 5 2 10 3 2 5" xfId="31986" xr:uid="{00000000-0005-0000-0000-000076510000}"/>
    <cellStyle name="Normal 5 2 10 3 3" xfId="5856" xr:uid="{00000000-0005-0000-0000-000077510000}"/>
    <cellStyle name="Normal 5 2 10 3 3 2" xfId="5857" xr:uid="{00000000-0005-0000-0000-000078510000}"/>
    <cellStyle name="Normal 5 2 10 3 3 3" xfId="5858" xr:uid="{00000000-0005-0000-0000-000079510000}"/>
    <cellStyle name="Normal 5 2 10 3 3 4" xfId="31987" xr:uid="{00000000-0005-0000-0000-00007A510000}"/>
    <cellStyle name="Normal 5 2 10 3 4" xfId="5859" xr:uid="{00000000-0005-0000-0000-00007B510000}"/>
    <cellStyle name="Normal 5 2 10 3 4 2" xfId="5860" xr:uid="{00000000-0005-0000-0000-00007C510000}"/>
    <cellStyle name="Normal 5 2 10 3 5" xfId="5861" xr:uid="{00000000-0005-0000-0000-00007D510000}"/>
    <cellStyle name="Normal 5 2 10 3 6" xfId="5862" xr:uid="{00000000-0005-0000-0000-00007E510000}"/>
    <cellStyle name="Normal 5 2 10 3 7" xfId="31985" xr:uid="{00000000-0005-0000-0000-00007F510000}"/>
    <cellStyle name="Normal 5 2 10 4" xfId="5863" xr:uid="{00000000-0005-0000-0000-000080510000}"/>
    <cellStyle name="Normal 5 2 10 4 2" xfId="5864" xr:uid="{00000000-0005-0000-0000-000081510000}"/>
    <cellStyle name="Normal 5 2 10 4 2 2" xfId="5865" xr:uid="{00000000-0005-0000-0000-000082510000}"/>
    <cellStyle name="Normal 5 2 10 4 2 3" xfId="5866" xr:uid="{00000000-0005-0000-0000-000083510000}"/>
    <cellStyle name="Normal 5 2 10 4 3" xfId="5867" xr:uid="{00000000-0005-0000-0000-000084510000}"/>
    <cellStyle name="Normal 5 2 10 4 4" xfId="5868" xr:uid="{00000000-0005-0000-0000-000085510000}"/>
    <cellStyle name="Normal 5 2 10 4 5" xfId="31988" xr:uid="{00000000-0005-0000-0000-000086510000}"/>
    <cellStyle name="Normal 5 2 10 5" xfId="5869" xr:uid="{00000000-0005-0000-0000-000087510000}"/>
    <cellStyle name="Normal 5 2 10 5 2" xfId="5870" xr:uid="{00000000-0005-0000-0000-000088510000}"/>
    <cellStyle name="Normal 5 2 10 5 3" xfId="5871" xr:uid="{00000000-0005-0000-0000-000089510000}"/>
    <cellStyle name="Normal 5 2 10 5 4" xfId="31989" xr:uid="{00000000-0005-0000-0000-00008A510000}"/>
    <cellStyle name="Normal 5 2 10 6" xfId="5872" xr:uid="{00000000-0005-0000-0000-00008B510000}"/>
    <cellStyle name="Normal 5 2 10 6 2" xfId="5873" xr:uid="{00000000-0005-0000-0000-00008C510000}"/>
    <cellStyle name="Normal 5 2 10 6 3" xfId="31990" xr:uid="{00000000-0005-0000-0000-00008D510000}"/>
    <cellStyle name="Normal 5 2 10 7" xfId="5874" xr:uid="{00000000-0005-0000-0000-00008E510000}"/>
    <cellStyle name="Normal 5 2 10 8" xfId="5875" xr:uid="{00000000-0005-0000-0000-00008F510000}"/>
    <cellStyle name="Normal 5 2 10 9" xfId="19164" xr:uid="{00000000-0005-0000-0000-000090510000}"/>
    <cellStyle name="Normal 5 2 10_Income Statement " xfId="31991" xr:uid="{00000000-0005-0000-0000-000091510000}"/>
    <cellStyle name="Normal 5 2 11" xfId="5876" xr:uid="{00000000-0005-0000-0000-000092510000}"/>
    <cellStyle name="Normal 5 2 11 10" xfId="31992" xr:uid="{00000000-0005-0000-0000-000093510000}"/>
    <cellStyle name="Normal 5 2 11 2" xfId="5877" xr:uid="{00000000-0005-0000-0000-000094510000}"/>
    <cellStyle name="Normal 5 2 11 2 2" xfId="5878" xr:uid="{00000000-0005-0000-0000-000095510000}"/>
    <cellStyle name="Normal 5 2 11 2 2 2" xfId="5879" xr:uid="{00000000-0005-0000-0000-000096510000}"/>
    <cellStyle name="Normal 5 2 11 2 2 2 2" xfId="5880" xr:uid="{00000000-0005-0000-0000-000097510000}"/>
    <cellStyle name="Normal 5 2 11 2 2 2 3" xfId="5881" xr:uid="{00000000-0005-0000-0000-000098510000}"/>
    <cellStyle name="Normal 5 2 11 2 2 3" xfId="5882" xr:uid="{00000000-0005-0000-0000-000099510000}"/>
    <cellStyle name="Normal 5 2 11 2 2 4" xfId="5883" xr:uid="{00000000-0005-0000-0000-00009A510000}"/>
    <cellStyle name="Normal 5 2 11 2 2 5" xfId="31994" xr:uid="{00000000-0005-0000-0000-00009B510000}"/>
    <cellStyle name="Normal 5 2 11 2 3" xfId="5884" xr:uid="{00000000-0005-0000-0000-00009C510000}"/>
    <cellStyle name="Normal 5 2 11 2 3 2" xfId="5885" xr:uid="{00000000-0005-0000-0000-00009D510000}"/>
    <cellStyle name="Normal 5 2 11 2 3 3" xfId="5886" xr:uid="{00000000-0005-0000-0000-00009E510000}"/>
    <cellStyle name="Normal 5 2 11 2 3 4" xfId="31995" xr:uid="{00000000-0005-0000-0000-00009F510000}"/>
    <cellStyle name="Normal 5 2 11 2 4" xfId="5887" xr:uid="{00000000-0005-0000-0000-0000A0510000}"/>
    <cellStyle name="Normal 5 2 11 2 4 2" xfId="5888" xr:uid="{00000000-0005-0000-0000-0000A1510000}"/>
    <cellStyle name="Normal 5 2 11 2 5" xfId="5889" xr:uid="{00000000-0005-0000-0000-0000A2510000}"/>
    <cellStyle name="Normal 5 2 11 2 6" xfId="5890" xr:uid="{00000000-0005-0000-0000-0000A3510000}"/>
    <cellStyle name="Normal 5 2 11 2 7" xfId="31993" xr:uid="{00000000-0005-0000-0000-0000A4510000}"/>
    <cellStyle name="Normal 5 2 11 3" xfId="5891" xr:uid="{00000000-0005-0000-0000-0000A5510000}"/>
    <cellStyle name="Normal 5 2 11 3 2" xfId="5892" xr:uid="{00000000-0005-0000-0000-0000A6510000}"/>
    <cellStyle name="Normal 5 2 11 3 2 2" xfId="5893" xr:uid="{00000000-0005-0000-0000-0000A7510000}"/>
    <cellStyle name="Normal 5 2 11 3 2 2 2" xfId="5894" xr:uid="{00000000-0005-0000-0000-0000A8510000}"/>
    <cellStyle name="Normal 5 2 11 3 2 2 3" xfId="5895" xr:uid="{00000000-0005-0000-0000-0000A9510000}"/>
    <cellStyle name="Normal 5 2 11 3 2 3" xfId="5896" xr:uid="{00000000-0005-0000-0000-0000AA510000}"/>
    <cellStyle name="Normal 5 2 11 3 2 4" xfId="5897" xr:uid="{00000000-0005-0000-0000-0000AB510000}"/>
    <cellStyle name="Normal 5 2 11 3 2 5" xfId="31997" xr:uid="{00000000-0005-0000-0000-0000AC510000}"/>
    <cellStyle name="Normal 5 2 11 3 3" xfId="5898" xr:uid="{00000000-0005-0000-0000-0000AD510000}"/>
    <cellStyle name="Normal 5 2 11 3 3 2" xfId="5899" xr:uid="{00000000-0005-0000-0000-0000AE510000}"/>
    <cellStyle name="Normal 5 2 11 3 3 3" xfId="5900" xr:uid="{00000000-0005-0000-0000-0000AF510000}"/>
    <cellStyle name="Normal 5 2 11 3 3 4" xfId="31998" xr:uid="{00000000-0005-0000-0000-0000B0510000}"/>
    <cellStyle name="Normal 5 2 11 3 4" xfId="5901" xr:uid="{00000000-0005-0000-0000-0000B1510000}"/>
    <cellStyle name="Normal 5 2 11 3 4 2" xfId="5902" xr:uid="{00000000-0005-0000-0000-0000B2510000}"/>
    <cellStyle name="Normal 5 2 11 3 5" xfId="5903" xr:uid="{00000000-0005-0000-0000-0000B3510000}"/>
    <cellStyle name="Normal 5 2 11 3 6" xfId="5904" xr:uid="{00000000-0005-0000-0000-0000B4510000}"/>
    <cellStyle name="Normal 5 2 11 3 7" xfId="31996" xr:uid="{00000000-0005-0000-0000-0000B5510000}"/>
    <cellStyle name="Normal 5 2 11 4" xfId="5905" xr:uid="{00000000-0005-0000-0000-0000B6510000}"/>
    <cellStyle name="Normal 5 2 11 4 2" xfId="5906" xr:uid="{00000000-0005-0000-0000-0000B7510000}"/>
    <cellStyle name="Normal 5 2 11 4 2 2" xfId="5907" xr:uid="{00000000-0005-0000-0000-0000B8510000}"/>
    <cellStyle name="Normal 5 2 11 4 2 3" xfId="5908" xr:uid="{00000000-0005-0000-0000-0000B9510000}"/>
    <cellStyle name="Normal 5 2 11 4 3" xfId="5909" xr:uid="{00000000-0005-0000-0000-0000BA510000}"/>
    <cellStyle name="Normal 5 2 11 4 4" xfId="5910" xr:uid="{00000000-0005-0000-0000-0000BB510000}"/>
    <cellStyle name="Normal 5 2 11 4 5" xfId="31999" xr:uid="{00000000-0005-0000-0000-0000BC510000}"/>
    <cellStyle name="Normal 5 2 11 5" xfId="5911" xr:uid="{00000000-0005-0000-0000-0000BD510000}"/>
    <cellStyle name="Normal 5 2 11 5 2" xfId="5912" xr:uid="{00000000-0005-0000-0000-0000BE510000}"/>
    <cellStyle name="Normal 5 2 11 5 3" xfId="5913" xr:uid="{00000000-0005-0000-0000-0000BF510000}"/>
    <cellStyle name="Normal 5 2 11 5 4" xfId="32000" xr:uid="{00000000-0005-0000-0000-0000C0510000}"/>
    <cellStyle name="Normal 5 2 11 6" xfId="5914" xr:uid="{00000000-0005-0000-0000-0000C1510000}"/>
    <cellStyle name="Normal 5 2 11 6 2" xfId="5915" xr:uid="{00000000-0005-0000-0000-0000C2510000}"/>
    <cellStyle name="Normal 5 2 11 6 3" xfId="32001" xr:uid="{00000000-0005-0000-0000-0000C3510000}"/>
    <cellStyle name="Normal 5 2 11 7" xfId="5916" xr:uid="{00000000-0005-0000-0000-0000C4510000}"/>
    <cellStyle name="Normal 5 2 11 8" xfId="5917" xr:uid="{00000000-0005-0000-0000-0000C5510000}"/>
    <cellStyle name="Normal 5 2 11 9" xfId="19165" xr:uid="{00000000-0005-0000-0000-0000C6510000}"/>
    <cellStyle name="Normal 5 2 11_Income Statement " xfId="32002" xr:uid="{00000000-0005-0000-0000-0000C7510000}"/>
    <cellStyle name="Normal 5 2 12" xfId="5918" xr:uid="{00000000-0005-0000-0000-0000C8510000}"/>
    <cellStyle name="Normal 5 2 12 2" xfId="19166" xr:uid="{00000000-0005-0000-0000-0000C9510000}"/>
    <cellStyle name="Normal 5 2 12 2 2" xfId="32005" xr:uid="{00000000-0005-0000-0000-0000CA510000}"/>
    <cellStyle name="Normal 5 2 12 2 3" xfId="32006" xr:uid="{00000000-0005-0000-0000-0000CB510000}"/>
    <cellStyle name="Normal 5 2 12 2 4" xfId="32004" xr:uid="{00000000-0005-0000-0000-0000CC510000}"/>
    <cellStyle name="Normal 5 2 12 3" xfId="32007" xr:uid="{00000000-0005-0000-0000-0000CD510000}"/>
    <cellStyle name="Normal 5 2 12 3 2" xfId="32008" xr:uid="{00000000-0005-0000-0000-0000CE510000}"/>
    <cellStyle name="Normal 5 2 12 3 3" xfId="32009" xr:uid="{00000000-0005-0000-0000-0000CF510000}"/>
    <cellStyle name="Normal 5 2 12 4" xfId="32010" xr:uid="{00000000-0005-0000-0000-0000D0510000}"/>
    <cellStyle name="Normal 5 2 12 5" xfId="32011" xr:uid="{00000000-0005-0000-0000-0000D1510000}"/>
    <cellStyle name="Normal 5 2 12 6" xfId="32012" xr:uid="{00000000-0005-0000-0000-0000D2510000}"/>
    <cellStyle name="Normal 5 2 12 7" xfId="32003" xr:uid="{00000000-0005-0000-0000-0000D3510000}"/>
    <cellStyle name="Normal 5 2 12_Income Statement " xfId="32013" xr:uid="{00000000-0005-0000-0000-0000D4510000}"/>
    <cellStyle name="Normal 5 2 13" xfId="19167" xr:uid="{00000000-0005-0000-0000-0000D5510000}"/>
    <cellStyle name="Normal 5 2 13 2" xfId="32015" xr:uid="{00000000-0005-0000-0000-0000D6510000}"/>
    <cellStyle name="Normal 5 2 13 2 2" xfId="32016" xr:uid="{00000000-0005-0000-0000-0000D7510000}"/>
    <cellStyle name="Normal 5 2 13 2 3" xfId="32017" xr:uid="{00000000-0005-0000-0000-0000D8510000}"/>
    <cellStyle name="Normal 5 2 13 3" xfId="32018" xr:uid="{00000000-0005-0000-0000-0000D9510000}"/>
    <cellStyle name="Normal 5 2 13 3 2" xfId="32019" xr:uid="{00000000-0005-0000-0000-0000DA510000}"/>
    <cellStyle name="Normal 5 2 13 3 3" xfId="32020" xr:uid="{00000000-0005-0000-0000-0000DB510000}"/>
    <cellStyle name="Normal 5 2 13 4" xfId="32021" xr:uid="{00000000-0005-0000-0000-0000DC510000}"/>
    <cellStyle name="Normal 5 2 13 5" xfId="32022" xr:uid="{00000000-0005-0000-0000-0000DD510000}"/>
    <cellStyle name="Normal 5 2 13 6" xfId="32023" xr:uid="{00000000-0005-0000-0000-0000DE510000}"/>
    <cellStyle name="Normal 5 2 13 7" xfId="32014" xr:uid="{00000000-0005-0000-0000-0000DF510000}"/>
    <cellStyle name="Normal 5 2 13_Income Statement " xfId="32024" xr:uid="{00000000-0005-0000-0000-0000E0510000}"/>
    <cellStyle name="Normal 5 2 14" xfId="19168" xr:uid="{00000000-0005-0000-0000-0000E1510000}"/>
    <cellStyle name="Normal 5 2 14 2" xfId="32026" xr:uid="{00000000-0005-0000-0000-0000E2510000}"/>
    <cellStyle name="Normal 5 2 14 2 2" xfId="32027" xr:uid="{00000000-0005-0000-0000-0000E3510000}"/>
    <cellStyle name="Normal 5 2 14 2 3" xfId="32028" xr:uid="{00000000-0005-0000-0000-0000E4510000}"/>
    <cellStyle name="Normal 5 2 14 3" xfId="32029" xr:uid="{00000000-0005-0000-0000-0000E5510000}"/>
    <cellStyle name="Normal 5 2 14 3 2" xfId="32030" xr:uid="{00000000-0005-0000-0000-0000E6510000}"/>
    <cellStyle name="Normal 5 2 14 3 3" xfId="32031" xr:uid="{00000000-0005-0000-0000-0000E7510000}"/>
    <cellStyle name="Normal 5 2 14 4" xfId="32032" xr:uid="{00000000-0005-0000-0000-0000E8510000}"/>
    <cellStyle name="Normal 5 2 14 5" xfId="32033" xr:uid="{00000000-0005-0000-0000-0000E9510000}"/>
    <cellStyle name="Normal 5 2 14 6" xfId="32034" xr:uid="{00000000-0005-0000-0000-0000EA510000}"/>
    <cellStyle name="Normal 5 2 14 7" xfId="32025" xr:uid="{00000000-0005-0000-0000-0000EB510000}"/>
    <cellStyle name="Normal 5 2 14_Income Statement " xfId="32035" xr:uid="{00000000-0005-0000-0000-0000EC510000}"/>
    <cellStyle name="Normal 5 2 15" xfId="19169" xr:uid="{00000000-0005-0000-0000-0000ED510000}"/>
    <cellStyle name="Normal 5 2 15 2" xfId="32037" xr:uid="{00000000-0005-0000-0000-0000EE510000}"/>
    <cellStyle name="Normal 5 2 15 2 2" xfId="32038" xr:uid="{00000000-0005-0000-0000-0000EF510000}"/>
    <cellStyle name="Normal 5 2 15 2 3" xfId="32039" xr:uid="{00000000-0005-0000-0000-0000F0510000}"/>
    <cellStyle name="Normal 5 2 15 3" xfId="32040" xr:uid="{00000000-0005-0000-0000-0000F1510000}"/>
    <cellStyle name="Normal 5 2 15 3 2" xfId="32041" xr:uid="{00000000-0005-0000-0000-0000F2510000}"/>
    <cellStyle name="Normal 5 2 15 3 3" xfId="32042" xr:uid="{00000000-0005-0000-0000-0000F3510000}"/>
    <cellStyle name="Normal 5 2 15 4" xfId="32043" xr:uid="{00000000-0005-0000-0000-0000F4510000}"/>
    <cellStyle name="Normal 5 2 15 5" xfId="32044" xr:uid="{00000000-0005-0000-0000-0000F5510000}"/>
    <cellStyle name="Normal 5 2 15 6" xfId="32045" xr:uid="{00000000-0005-0000-0000-0000F6510000}"/>
    <cellStyle name="Normal 5 2 15 7" xfId="32036" xr:uid="{00000000-0005-0000-0000-0000F7510000}"/>
    <cellStyle name="Normal 5 2 15_Income Statement " xfId="32046" xr:uid="{00000000-0005-0000-0000-0000F8510000}"/>
    <cellStyle name="Normal 5 2 16" xfId="19170" xr:uid="{00000000-0005-0000-0000-0000F9510000}"/>
    <cellStyle name="Normal 5 2 16 2" xfId="32048" xr:uid="{00000000-0005-0000-0000-0000FA510000}"/>
    <cellStyle name="Normal 5 2 16 2 2" xfId="32049" xr:uid="{00000000-0005-0000-0000-0000FB510000}"/>
    <cellStyle name="Normal 5 2 16 2 3" xfId="32050" xr:uid="{00000000-0005-0000-0000-0000FC510000}"/>
    <cellStyle name="Normal 5 2 16 3" xfId="32051" xr:uid="{00000000-0005-0000-0000-0000FD510000}"/>
    <cellStyle name="Normal 5 2 16 3 2" xfId="32052" xr:uid="{00000000-0005-0000-0000-0000FE510000}"/>
    <cellStyle name="Normal 5 2 16 3 3" xfId="32053" xr:uid="{00000000-0005-0000-0000-0000FF510000}"/>
    <cellStyle name="Normal 5 2 16 4" xfId="32054" xr:uid="{00000000-0005-0000-0000-000000520000}"/>
    <cellStyle name="Normal 5 2 16 5" xfId="32055" xr:uid="{00000000-0005-0000-0000-000001520000}"/>
    <cellStyle name="Normal 5 2 16 6" xfId="32056" xr:uid="{00000000-0005-0000-0000-000002520000}"/>
    <cellStyle name="Normal 5 2 16 7" xfId="32047" xr:uid="{00000000-0005-0000-0000-000003520000}"/>
    <cellStyle name="Normal 5 2 16_Income Statement " xfId="32057" xr:uid="{00000000-0005-0000-0000-000004520000}"/>
    <cellStyle name="Normal 5 2 17" xfId="19171" xr:uid="{00000000-0005-0000-0000-000005520000}"/>
    <cellStyle name="Normal 5 2 17 2" xfId="32059" xr:uid="{00000000-0005-0000-0000-000006520000}"/>
    <cellStyle name="Normal 5 2 17 2 2" xfId="32060" xr:uid="{00000000-0005-0000-0000-000007520000}"/>
    <cellStyle name="Normal 5 2 17 2 3" xfId="32061" xr:uid="{00000000-0005-0000-0000-000008520000}"/>
    <cellStyle name="Normal 5 2 17 3" xfId="32062" xr:uid="{00000000-0005-0000-0000-000009520000}"/>
    <cellStyle name="Normal 5 2 17 3 2" xfId="32063" xr:uid="{00000000-0005-0000-0000-00000A520000}"/>
    <cellStyle name="Normal 5 2 17 3 3" xfId="32064" xr:uid="{00000000-0005-0000-0000-00000B520000}"/>
    <cellStyle name="Normal 5 2 17 4" xfId="32065" xr:uid="{00000000-0005-0000-0000-00000C520000}"/>
    <cellStyle name="Normal 5 2 17 5" xfId="32066" xr:uid="{00000000-0005-0000-0000-00000D520000}"/>
    <cellStyle name="Normal 5 2 17 6" xfId="32067" xr:uid="{00000000-0005-0000-0000-00000E520000}"/>
    <cellStyle name="Normal 5 2 17 7" xfId="32058" xr:uid="{00000000-0005-0000-0000-00000F520000}"/>
    <cellStyle name="Normal 5 2 17_Income Statement " xfId="32068" xr:uid="{00000000-0005-0000-0000-000010520000}"/>
    <cellStyle name="Normal 5 2 18" xfId="19172" xr:uid="{00000000-0005-0000-0000-000011520000}"/>
    <cellStyle name="Normal 5 2 18 2" xfId="32070" xr:uid="{00000000-0005-0000-0000-000012520000}"/>
    <cellStyle name="Normal 5 2 18 2 2" xfId="32071" xr:uid="{00000000-0005-0000-0000-000013520000}"/>
    <cellStyle name="Normal 5 2 18 2 3" xfId="32072" xr:uid="{00000000-0005-0000-0000-000014520000}"/>
    <cellStyle name="Normal 5 2 18 3" xfId="32073" xr:uid="{00000000-0005-0000-0000-000015520000}"/>
    <cellStyle name="Normal 5 2 18 3 2" xfId="32074" xr:uid="{00000000-0005-0000-0000-000016520000}"/>
    <cellStyle name="Normal 5 2 18 3 3" xfId="32075" xr:uid="{00000000-0005-0000-0000-000017520000}"/>
    <cellStyle name="Normal 5 2 18 4" xfId="32076" xr:uid="{00000000-0005-0000-0000-000018520000}"/>
    <cellStyle name="Normal 5 2 18 5" xfId="32077" xr:uid="{00000000-0005-0000-0000-000019520000}"/>
    <cellStyle name="Normal 5 2 18 6" xfId="32078" xr:uid="{00000000-0005-0000-0000-00001A520000}"/>
    <cellStyle name="Normal 5 2 18 7" xfId="32069" xr:uid="{00000000-0005-0000-0000-00001B520000}"/>
    <cellStyle name="Normal 5 2 18_Income Statement " xfId="32079" xr:uid="{00000000-0005-0000-0000-00001C520000}"/>
    <cellStyle name="Normal 5 2 19" xfId="19173" xr:uid="{00000000-0005-0000-0000-00001D520000}"/>
    <cellStyle name="Normal 5 2 19 2" xfId="32081" xr:uid="{00000000-0005-0000-0000-00001E520000}"/>
    <cellStyle name="Normal 5 2 19 2 2" xfId="32082" xr:uid="{00000000-0005-0000-0000-00001F520000}"/>
    <cellStyle name="Normal 5 2 19 2 3" xfId="32083" xr:uid="{00000000-0005-0000-0000-000020520000}"/>
    <cellStyle name="Normal 5 2 19 3" xfId="32084" xr:uid="{00000000-0005-0000-0000-000021520000}"/>
    <cellStyle name="Normal 5 2 19 3 2" xfId="32085" xr:uid="{00000000-0005-0000-0000-000022520000}"/>
    <cellStyle name="Normal 5 2 19 3 3" xfId="32086" xr:uid="{00000000-0005-0000-0000-000023520000}"/>
    <cellStyle name="Normal 5 2 19 4" xfId="32087" xr:uid="{00000000-0005-0000-0000-000024520000}"/>
    <cellStyle name="Normal 5 2 19 5" xfId="32088" xr:uid="{00000000-0005-0000-0000-000025520000}"/>
    <cellStyle name="Normal 5 2 19 6" xfId="32089" xr:uid="{00000000-0005-0000-0000-000026520000}"/>
    <cellStyle name="Normal 5 2 19 7" xfId="32080" xr:uid="{00000000-0005-0000-0000-000027520000}"/>
    <cellStyle name="Normal 5 2 19_Income Statement " xfId="32090" xr:uid="{00000000-0005-0000-0000-000028520000}"/>
    <cellStyle name="Normal 5 2 2" xfId="5919" xr:uid="{00000000-0005-0000-0000-000029520000}"/>
    <cellStyle name="Normal 5 2 2 10" xfId="19591" xr:uid="{00000000-0005-0000-0000-00002A520000}"/>
    <cellStyle name="Normal 5 2 2 11" xfId="32091" xr:uid="{00000000-0005-0000-0000-00002B520000}"/>
    <cellStyle name="Normal 5 2 2 2" xfId="5920" xr:uid="{00000000-0005-0000-0000-00002C520000}"/>
    <cellStyle name="Normal 5 2 2 2 10" xfId="5921" xr:uid="{00000000-0005-0000-0000-00002D520000}"/>
    <cellStyle name="Normal 5 2 2 2 11" xfId="32092" xr:uid="{00000000-0005-0000-0000-00002E520000}"/>
    <cellStyle name="Normal 5 2 2 2 12" xfId="39930" xr:uid="{00000000-0005-0000-0000-00002F520000}"/>
    <cellStyle name="Normal 5 2 2 2 2" xfId="5922" xr:uid="{00000000-0005-0000-0000-000030520000}"/>
    <cellStyle name="Normal 5 2 2 2 2 2" xfId="5923" xr:uid="{00000000-0005-0000-0000-000031520000}"/>
    <cellStyle name="Normal 5 2 2 2 2 2 2" xfId="5924" xr:uid="{00000000-0005-0000-0000-000032520000}"/>
    <cellStyle name="Normal 5 2 2 2 2 2 2 2" xfId="5925" xr:uid="{00000000-0005-0000-0000-000033520000}"/>
    <cellStyle name="Normal 5 2 2 2 2 2 2 2 2" xfId="5926" xr:uid="{00000000-0005-0000-0000-000034520000}"/>
    <cellStyle name="Normal 5 2 2 2 2 2 2 2 3" xfId="5927" xr:uid="{00000000-0005-0000-0000-000035520000}"/>
    <cellStyle name="Normal 5 2 2 2 2 2 2 3" xfId="5928" xr:uid="{00000000-0005-0000-0000-000036520000}"/>
    <cellStyle name="Normal 5 2 2 2 2 2 2 4" xfId="5929" xr:uid="{00000000-0005-0000-0000-000037520000}"/>
    <cellStyle name="Normal 5 2 2 2 2 2 3" xfId="5930" xr:uid="{00000000-0005-0000-0000-000038520000}"/>
    <cellStyle name="Normal 5 2 2 2 2 2 3 2" xfId="5931" xr:uid="{00000000-0005-0000-0000-000039520000}"/>
    <cellStyle name="Normal 5 2 2 2 2 2 3 3" xfId="5932" xr:uid="{00000000-0005-0000-0000-00003A520000}"/>
    <cellStyle name="Normal 5 2 2 2 2 2 4" xfId="5933" xr:uid="{00000000-0005-0000-0000-00003B520000}"/>
    <cellStyle name="Normal 5 2 2 2 2 2 4 2" xfId="5934" xr:uid="{00000000-0005-0000-0000-00003C520000}"/>
    <cellStyle name="Normal 5 2 2 2 2 2 5" xfId="5935" xr:uid="{00000000-0005-0000-0000-00003D520000}"/>
    <cellStyle name="Normal 5 2 2 2 2 2 6" xfId="5936" xr:uid="{00000000-0005-0000-0000-00003E520000}"/>
    <cellStyle name="Normal 5 2 2 2 2 3" xfId="5937" xr:uid="{00000000-0005-0000-0000-00003F520000}"/>
    <cellStyle name="Normal 5 2 2 2 2 3 2" xfId="5938" xr:uid="{00000000-0005-0000-0000-000040520000}"/>
    <cellStyle name="Normal 5 2 2 2 2 3 2 2" xfId="5939" xr:uid="{00000000-0005-0000-0000-000041520000}"/>
    <cellStyle name="Normal 5 2 2 2 2 3 2 2 2" xfId="5940" xr:uid="{00000000-0005-0000-0000-000042520000}"/>
    <cellStyle name="Normal 5 2 2 2 2 3 2 2 3" xfId="5941" xr:uid="{00000000-0005-0000-0000-000043520000}"/>
    <cellStyle name="Normal 5 2 2 2 2 3 2 3" xfId="5942" xr:uid="{00000000-0005-0000-0000-000044520000}"/>
    <cellStyle name="Normal 5 2 2 2 2 3 2 4" xfId="5943" xr:uid="{00000000-0005-0000-0000-000045520000}"/>
    <cellStyle name="Normal 5 2 2 2 2 3 3" xfId="5944" xr:uid="{00000000-0005-0000-0000-000046520000}"/>
    <cellStyle name="Normal 5 2 2 2 2 3 3 2" xfId="5945" xr:uid="{00000000-0005-0000-0000-000047520000}"/>
    <cellStyle name="Normal 5 2 2 2 2 3 3 3" xfId="5946" xr:uid="{00000000-0005-0000-0000-000048520000}"/>
    <cellStyle name="Normal 5 2 2 2 2 3 4" xfId="5947" xr:uid="{00000000-0005-0000-0000-000049520000}"/>
    <cellStyle name="Normal 5 2 2 2 2 3 4 2" xfId="5948" xr:uid="{00000000-0005-0000-0000-00004A520000}"/>
    <cellStyle name="Normal 5 2 2 2 2 3 5" xfId="5949" xr:uid="{00000000-0005-0000-0000-00004B520000}"/>
    <cellStyle name="Normal 5 2 2 2 2 3 6" xfId="5950" xr:uid="{00000000-0005-0000-0000-00004C520000}"/>
    <cellStyle name="Normal 5 2 2 2 2 4" xfId="5951" xr:uid="{00000000-0005-0000-0000-00004D520000}"/>
    <cellStyle name="Normal 5 2 2 2 2 4 2" xfId="5952" xr:uid="{00000000-0005-0000-0000-00004E520000}"/>
    <cellStyle name="Normal 5 2 2 2 2 4 2 2" xfId="5953" xr:uid="{00000000-0005-0000-0000-00004F520000}"/>
    <cellStyle name="Normal 5 2 2 2 2 4 2 3" xfId="5954" xr:uid="{00000000-0005-0000-0000-000050520000}"/>
    <cellStyle name="Normal 5 2 2 2 2 4 3" xfId="5955" xr:uid="{00000000-0005-0000-0000-000051520000}"/>
    <cellStyle name="Normal 5 2 2 2 2 4 4" xfId="5956" xr:uid="{00000000-0005-0000-0000-000052520000}"/>
    <cellStyle name="Normal 5 2 2 2 2 5" xfId="5957" xr:uid="{00000000-0005-0000-0000-000053520000}"/>
    <cellStyle name="Normal 5 2 2 2 2 5 2" xfId="5958" xr:uid="{00000000-0005-0000-0000-000054520000}"/>
    <cellStyle name="Normal 5 2 2 2 2 5 3" xfId="5959" xr:uid="{00000000-0005-0000-0000-000055520000}"/>
    <cellStyle name="Normal 5 2 2 2 2 6" xfId="5960" xr:uid="{00000000-0005-0000-0000-000056520000}"/>
    <cellStyle name="Normal 5 2 2 2 2 6 2" xfId="5961" xr:uid="{00000000-0005-0000-0000-000057520000}"/>
    <cellStyle name="Normal 5 2 2 2 2 7" xfId="5962" xr:uid="{00000000-0005-0000-0000-000058520000}"/>
    <cellStyle name="Normal 5 2 2 2 2 8" xfId="5963" xr:uid="{00000000-0005-0000-0000-000059520000}"/>
    <cellStyle name="Normal 5 2 2 2 2 9" xfId="32093" xr:uid="{00000000-0005-0000-0000-00005A520000}"/>
    <cellStyle name="Normal 5 2 2 2 3" xfId="5964" xr:uid="{00000000-0005-0000-0000-00005B520000}"/>
    <cellStyle name="Normal 5 2 2 2 3 2" xfId="5965" xr:uid="{00000000-0005-0000-0000-00005C520000}"/>
    <cellStyle name="Normal 5 2 2 2 3 2 2" xfId="5966" xr:uid="{00000000-0005-0000-0000-00005D520000}"/>
    <cellStyle name="Normal 5 2 2 2 3 2 2 2" xfId="5967" xr:uid="{00000000-0005-0000-0000-00005E520000}"/>
    <cellStyle name="Normal 5 2 2 2 3 2 2 2 2" xfId="5968" xr:uid="{00000000-0005-0000-0000-00005F520000}"/>
    <cellStyle name="Normal 5 2 2 2 3 2 2 2 3" xfId="5969" xr:uid="{00000000-0005-0000-0000-000060520000}"/>
    <cellStyle name="Normal 5 2 2 2 3 2 2 3" xfId="5970" xr:uid="{00000000-0005-0000-0000-000061520000}"/>
    <cellStyle name="Normal 5 2 2 2 3 2 2 4" xfId="5971" xr:uid="{00000000-0005-0000-0000-000062520000}"/>
    <cellStyle name="Normal 5 2 2 2 3 2 3" xfId="5972" xr:uid="{00000000-0005-0000-0000-000063520000}"/>
    <cellStyle name="Normal 5 2 2 2 3 2 3 2" xfId="5973" xr:uid="{00000000-0005-0000-0000-000064520000}"/>
    <cellStyle name="Normal 5 2 2 2 3 2 3 3" xfId="5974" xr:uid="{00000000-0005-0000-0000-000065520000}"/>
    <cellStyle name="Normal 5 2 2 2 3 2 4" xfId="5975" xr:uid="{00000000-0005-0000-0000-000066520000}"/>
    <cellStyle name="Normal 5 2 2 2 3 2 4 2" xfId="5976" xr:uid="{00000000-0005-0000-0000-000067520000}"/>
    <cellStyle name="Normal 5 2 2 2 3 2 5" xfId="5977" xr:uid="{00000000-0005-0000-0000-000068520000}"/>
    <cellStyle name="Normal 5 2 2 2 3 2 6" xfId="5978" xr:uid="{00000000-0005-0000-0000-000069520000}"/>
    <cellStyle name="Normal 5 2 2 2 3 3" xfId="5979" xr:uid="{00000000-0005-0000-0000-00006A520000}"/>
    <cellStyle name="Normal 5 2 2 2 3 3 2" xfId="5980" xr:uid="{00000000-0005-0000-0000-00006B520000}"/>
    <cellStyle name="Normal 5 2 2 2 3 3 2 2" xfId="5981" xr:uid="{00000000-0005-0000-0000-00006C520000}"/>
    <cellStyle name="Normal 5 2 2 2 3 3 2 2 2" xfId="5982" xr:uid="{00000000-0005-0000-0000-00006D520000}"/>
    <cellStyle name="Normal 5 2 2 2 3 3 2 2 3" xfId="5983" xr:uid="{00000000-0005-0000-0000-00006E520000}"/>
    <cellStyle name="Normal 5 2 2 2 3 3 2 3" xfId="5984" xr:uid="{00000000-0005-0000-0000-00006F520000}"/>
    <cellStyle name="Normal 5 2 2 2 3 3 2 4" xfId="5985" xr:uid="{00000000-0005-0000-0000-000070520000}"/>
    <cellStyle name="Normal 5 2 2 2 3 3 3" xfId="5986" xr:uid="{00000000-0005-0000-0000-000071520000}"/>
    <cellStyle name="Normal 5 2 2 2 3 3 3 2" xfId="5987" xr:uid="{00000000-0005-0000-0000-000072520000}"/>
    <cellStyle name="Normal 5 2 2 2 3 3 3 3" xfId="5988" xr:uid="{00000000-0005-0000-0000-000073520000}"/>
    <cellStyle name="Normal 5 2 2 2 3 3 4" xfId="5989" xr:uid="{00000000-0005-0000-0000-000074520000}"/>
    <cellStyle name="Normal 5 2 2 2 3 3 4 2" xfId="5990" xr:uid="{00000000-0005-0000-0000-000075520000}"/>
    <cellStyle name="Normal 5 2 2 2 3 3 5" xfId="5991" xr:uid="{00000000-0005-0000-0000-000076520000}"/>
    <cellStyle name="Normal 5 2 2 2 3 3 6" xfId="5992" xr:uid="{00000000-0005-0000-0000-000077520000}"/>
    <cellStyle name="Normal 5 2 2 2 3 4" xfId="5993" xr:uid="{00000000-0005-0000-0000-000078520000}"/>
    <cellStyle name="Normal 5 2 2 2 3 4 2" xfId="5994" xr:uid="{00000000-0005-0000-0000-000079520000}"/>
    <cellStyle name="Normal 5 2 2 2 3 4 2 2" xfId="5995" xr:uid="{00000000-0005-0000-0000-00007A520000}"/>
    <cellStyle name="Normal 5 2 2 2 3 4 2 3" xfId="5996" xr:uid="{00000000-0005-0000-0000-00007B520000}"/>
    <cellStyle name="Normal 5 2 2 2 3 4 3" xfId="5997" xr:uid="{00000000-0005-0000-0000-00007C520000}"/>
    <cellStyle name="Normal 5 2 2 2 3 4 4" xfId="5998" xr:uid="{00000000-0005-0000-0000-00007D520000}"/>
    <cellStyle name="Normal 5 2 2 2 3 5" xfId="5999" xr:uid="{00000000-0005-0000-0000-00007E520000}"/>
    <cellStyle name="Normal 5 2 2 2 3 5 2" xfId="6000" xr:uid="{00000000-0005-0000-0000-00007F520000}"/>
    <cellStyle name="Normal 5 2 2 2 3 5 3" xfId="6001" xr:uid="{00000000-0005-0000-0000-000080520000}"/>
    <cellStyle name="Normal 5 2 2 2 3 6" xfId="6002" xr:uid="{00000000-0005-0000-0000-000081520000}"/>
    <cellStyle name="Normal 5 2 2 2 3 6 2" xfId="6003" xr:uid="{00000000-0005-0000-0000-000082520000}"/>
    <cellStyle name="Normal 5 2 2 2 3 7" xfId="6004" xr:uid="{00000000-0005-0000-0000-000083520000}"/>
    <cellStyle name="Normal 5 2 2 2 3 8" xfId="6005" xr:uid="{00000000-0005-0000-0000-000084520000}"/>
    <cellStyle name="Normal 5 2 2 2 3 9" xfId="32094" xr:uid="{00000000-0005-0000-0000-000085520000}"/>
    <cellStyle name="Normal 5 2 2 2 4" xfId="6006" xr:uid="{00000000-0005-0000-0000-000086520000}"/>
    <cellStyle name="Normal 5 2 2 2 4 2" xfId="6007" xr:uid="{00000000-0005-0000-0000-000087520000}"/>
    <cellStyle name="Normal 5 2 2 2 4 2 2" xfId="6008" xr:uid="{00000000-0005-0000-0000-000088520000}"/>
    <cellStyle name="Normal 5 2 2 2 4 2 2 2" xfId="6009" xr:uid="{00000000-0005-0000-0000-000089520000}"/>
    <cellStyle name="Normal 5 2 2 2 4 2 2 3" xfId="6010" xr:uid="{00000000-0005-0000-0000-00008A520000}"/>
    <cellStyle name="Normal 5 2 2 2 4 2 3" xfId="6011" xr:uid="{00000000-0005-0000-0000-00008B520000}"/>
    <cellStyle name="Normal 5 2 2 2 4 2 4" xfId="6012" xr:uid="{00000000-0005-0000-0000-00008C520000}"/>
    <cellStyle name="Normal 5 2 2 2 4 3" xfId="6013" xr:uid="{00000000-0005-0000-0000-00008D520000}"/>
    <cellStyle name="Normal 5 2 2 2 4 3 2" xfId="6014" xr:uid="{00000000-0005-0000-0000-00008E520000}"/>
    <cellStyle name="Normal 5 2 2 2 4 3 3" xfId="6015" xr:uid="{00000000-0005-0000-0000-00008F520000}"/>
    <cellStyle name="Normal 5 2 2 2 4 4" xfId="6016" xr:uid="{00000000-0005-0000-0000-000090520000}"/>
    <cellStyle name="Normal 5 2 2 2 4 4 2" xfId="6017" xr:uid="{00000000-0005-0000-0000-000091520000}"/>
    <cellStyle name="Normal 5 2 2 2 4 5" xfId="6018" xr:uid="{00000000-0005-0000-0000-000092520000}"/>
    <cellStyle name="Normal 5 2 2 2 4 6" xfId="6019" xr:uid="{00000000-0005-0000-0000-000093520000}"/>
    <cellStyle name="Normal 5 2 2 2 5" xfId="6020" xr:uid="{00000000-0005-0000-0000-000094520000}"/>
    <cellStyle name="Normal 5 2 2 2 5 2" xfId="6021" xr:uid="{00000000-0005-0000-0000-000095520000}"/>
    <cellStyle name="Normal 5 2 2 2 5 2 2" xfId="6022" xr:uid="{00000000-0005-0000-0000-000096520000}"/>
    <cellStyle name="Normal 5 2 2 2 5 2 2 2" xfId="6023" xr:uid="{00000000-0005-0000-0000-000097520000}"/>
    <cellStyle name="Normal 5 2 2 2 5 2 2 3" xfId="6024" xr:uid="{00000000-0005-0000-0000-000098520000}"/>
    <cellStyle name="Normal 5 2 2 2 5 2 3" xfId="6025" xr:uid="{00000000-0005-0000-0000-000099520000}"/>
    <cellStyle name="Normal 5 2 2 2 5 2 4" xfId="6026" xr:uid="{00000000-0005-0000-0000-00009A520000}"/>
    <cellStyle name="Normal 5 2 2 2 5 3" xfId="6027" xr:uid="{00000000-0005-0000-0000-00009B520000}"/>
    <cellStyle name="Normal 5 2 2 2 5 3 2" xfId="6028" xr:uid="{00000000-0005-0000-0000-00009C520000}"/>
    <cellStyle name="Normal 5 2 2 2 5 3 3" xfId="6029" xr:uid="{00000000-0005-0000-0000-00009D520000}"/>
    <cellStyle name="Normal 5 2 2 2 5 4" xfId="6030" xr:uid="{00000000-0005-0000-0000-00009E520000}"/>
    <cellStyle name="Normal 5 2 2 2 5 4 2" xfId="6031" xr:uid="{00000000-0005-0000-0000-00009F520000}"/>
    <cellStyle name="Normal 5 2 2 2 5 5" xfId="6032" xr:uid="{00000000-0005-0000-0000-0000A0520000}"/>
    <cellStyle name="Normal 5 2 2 2 5 6" xfId="6033" xr:uid="{00000000-0005-0000-0000-0000A1520000}"/>
    <cellStyle name="Normal 5 2 2 2 6" xfId="6034" xr:uid="{00000000-0005-0000-0000-0000A2520000}"/>
    <cellStyle name="Normal 5 2 2 2 6 2" xfId="6035" xr:uid="{00000000-0005-0000-0000-0000A3520000}"/>
    <cellStyle name="Normal 5 2 2 2 6 2 2" xfId="6036" xr:uid="{00000000-0005-0000-0000-0000A4520000}"/>
    <cellStyle name="Normal 5 2 2 2 6 2 3" xfId="6037" xr:uid="{00000000-0005-0000-0000-0000A5520000}"/>
    <cellStyle name="Normal 5 2 2 2 6 3" xfId="6038" xr:uid="{00000000-0005-0000-0000-0000A6520000}"/>
    <cellStyle name="Normal 5 2 2 2 6 4" xfId="6039" xr:uid="{00000000-0005-0000-0000-0000A7520000}"/>
    <cellStyle name="Normal 5 2 2 2 7" xfId="6040" xr:uid="{00000000-0005-0000-0000-0000A8520000}"/>
    <cellStyle name="Normal 5 2 2 2 7 2" xfId="6041" xr:uid="{00000000-0005-0000-0000-0000A9520000}"/>
    <cellStyle name="Normal 5 2 2 2 7 3" xfId="6042" xr:uid="{00000000-0005-0000-0000-0000AA520000}"/>
    <cellStyle name="Normal 5 2 2 2 8" xfId="6043" xr:uid="{00000000-0005-0000-0000-0000AB520000}"/>
    <cellStyle name="Normal 5 2 2 2 8 2" xfId="6044" xr:uid="{00000000-0005-0000-0000-0000AC520000}"/>
    <cellStyle name="Normal 5 2 2 2 9" xfId="6045" xr:uid="{00000000-0005-0000-0000-0000AD520000}"/>
    <cellStyle name="Normal 5 2 2 2_FLUX TEMPLATE - SAMPLE 5210 1720000_Rents Receivable (2)" xfId="6046" xr:uid="{00000000-0005-0000-0000-0000AE520000}"/>
    <cellStyle name="Normal 5 2 2 3" xfId="6047" xr:uid="{00000000-0005-0000-0000-0000AF520000}"/>
    <cellStyle name="Normal 5 2 2 3 10" xfId="6048" xr:uid="{00000000-0005-0000-0000-0000B0520000}"/>
    <cellStyle name="Normal 5 2 2 3 11" xfId="32095" xr:uid="{00000000-0005-0000-0000-0000B1520000}"/>
    <cellStyle name="Normal 5 2 2 3 12" xfId="39931" xr:uid="{00000000-0005-0000-0000-0000B2520000}"/>
    <cellStyle name="Normal 5 2 2 3 2" xfId="6049" xr:uid="{00000000-0005-0000-0000-0000B3520000}"/>
    <cellStyle name="Normal 5 2 2 3 2 2" xfId="6050" xr:uid="{00000000-0005-0000-0000-0000B4520000}"/>
    <cellStyle name="Normal 5 2 2 3 2 2 2" xfId="6051" xr:uid="{00000000-0005-0000-0000-0000B5520000}"/>
    <cellStyle name="Normal 5 2 2 3 2 2 2 2" xfId="6052" xr:uid="{00000000-0005-0000-0000-0000B6520000}"/>
    <cellStyle name="Normal 5 2 2 3 2 2 2 2 2" xfId="6053" xr:uid="{00000000-0005-0000-0000-0000B7520000}"/>
    <cellStyle name="Normal 5 2 2 3 2 2 2 2 3" xfId="6054" xr:uid="{00000000-0005-0000-0000-0000B8520000}"/>
    <cellStyle name="Normal 5 2 2 3 2 2 2 3" xfId="6055" xr:uid="{00000000-0005-0000-0000-0000B9520000}"/>
    <cellStyle name="Normal 5 2 2 3 2 2 2 4" xfId="6056" xr:uid="{00000000-0005-0000-0000-0000BA520000}"/>
    <cellStyle name="Normal 5 2 2 3 2 2 3" xfId="6057" xr:uid="{00000000-0005-0000-0000-0000BB520000}"/>
    <cellStyle name="Normal 5 2 2 3 2 2 3 2" xfId="6058" xr:uid="{00000000-0005-0000-0000-0000BC520000}"/>
    <cellStyle name="Normal 5 2 2 3 2 2 3 3" xfId="6059" xr:uid="{00000000-0005-0000-0000-0000BD520000}"/>
    <cellStyle name="Normal 5 2 2 3 2 2 4" xfId="6060" xr:uid="{00000000-0005-0000-0000-0000BE520000}"/>
    <cellStyle name="Normal 5 2 2 3 2 2 4 2" xfId="6061" xr:uid="{00000000-0005-0000-0000-0000BF520000}"/>
    <cellStyle name="Normal 5 2 2 3 2 2 5" xfId="6062" xr:uid="{00000000-0005-0000-0000-0000C0520000}"/>
    <cellStyle name="Normal 5 2 2 3 2 2 6" xfId="6063" xr:uid="{00000000-0005-0000-0000-0000C1520000}"/>
    <cellStyle name="Normal 5 2 2 3 2 3" xfId="6064" xr:uid="{00000000-0005-0000-0000-0000C2520000}"/>
    <cellStyle name="Normal 5 2 2 3 2 3 2" xfId="6065" xr:uid="{00000000-0005-0000-0000-0000C3520000}"/>
    <cellStyle name="Normal 5 2 2 3 2 3 2 2" xfId="6066" xr:uid="{00000000-0005-0000-0000-0000C4520000}"/>
    <cellStyle name="Normal 5 2 2 3 2 3 2 2 2" xfId="6067" xr:uid="{00000000-0005-0000-0000-0000C5520000}"/>
    <cellStyle name="Normal 5 2 2 3 2 3 2 2 3" xfId="6068" xr:uid="{00000000-0005-0000-0000-0000C6520000}"/>
    <cellStyle name="Normal 5 2 2 3 2 3 2 3" xfId="6069" xr:uid="{00000000-0005-0000-0000-0000C7520000}"/>
    <cellStyle name="Normal 5 2 2 3 2 3 2 4" xfId="6070" xr:uid="{00000000-0005-0000-0000-0000C8520000}"/>
    <cellStyle name="Normal 5 2 2 3 2 3 3" xfId="6071" xr:uid="{00000000-0005-0000-0000-0000C9520000}"/>
    <cellStyle name="Normal 5 2 2 3 2 3 3 2" xfId="6072" xr:uid="{00000000-0005-0000-0000-0000CA520000}"/>
    <cellStyle name="Normal 5 2 2 3 2 3 3 3" xfId="6073" xr:uid="{00000000-0005-0000-0000-0000CB520000}"/>
    <cellStyle name="Normal 5 2 2 3 2 3 4" xfId="6074" xr:uid="{00000000-0005-0000-0000-0000CC520000}"/>
    <cellStyle name="Normal 5 2 2 3 2 3 4 2" xfId="6075" xr:uid="{00000000-0005-0000-0000-0000CD520000}"/>
    <cellStyle name="Normal 5 2 2 3 2 3 5" xfId="6076" xr:uid="{00000000-0005-0000-0000-0000CE520000}"/>
    <cellStyle name="Normal 5 2 2 3 2 3 6" xfId="6077" xr:uid="{00000000-0005-0000-0000-0000CF520000}"/>
    <cellStyle name="Normal 5 2 2 3 2 4" xfId="6078" xr:uid="{00000000-0005-0000-0000-0000D0520000}"/>
    <cellStyle name="Normal 5 2 2 3 2 4 2" xfId="6079" xr:uid="{00000000-0005-0000-0000-0000D1520000}"/>
    <cellStyle name="Normal 5 2 2 3 2 4 2 2" xfId="6080" xr:uid="{00000000-0005-0000-0000-0000D2520000}"/>
    <cellStyle name="Normal 5 2 2 3 2 4 2 3" xfId="6081" xr:uid="{00000000-0005-0000-0000-0000D3520000}"/>
    <cellStyle name="Normal 5 2 2 3 2 4 3" xfId="6082" xr:uid="{00000000-0005-0000-0000-0000D4520000}"/>
    <cellStyle name="Normal 5 2 2 3 2 4 4" xfId="6083" xr:uid="{00000000-0005-0000-0000-0000D5520000}"/>
    <cellStyle name="Normal 5 2 2 3 2 5" xfId="6084" xr:uid="{00000000-0005-0000-0000-0000D6520000}"/>
    <cellStyle name="Normal 5 2 2 3 2 5 2" xfId="6085" xr:uid="{00000000-0005-0000-0000-0000D7520000}"/>
    <cellStyle name="Normal 5 2 2 3 2 5 3" xfId="6086" xr:uid="{00000000-0005-0000-0000-0000D8520000}"/>
    <cellStyle name="Normal 5 2 2 3 2 6" xfId="6087" xr:uid="{00000000-0005-0000-0000-0000D9520000}"/>
    <cellStyle name="Normal 5 2 2 3 2 6 2" xfId="6088" xr:uid="{00000000-0005-0000-0000-0000DA520000}"/>
    <cellStyle name="Normal 5 2 2 3 2 7" xfId="6089" xr:uid="{00000000-0005-0000-0000-0000DB520000}"/>
    <cellStyle name="Normal 5 2 2 3 2 8" xfId="6090" xr:uid="{00000000-0005-0000-0000-0000DC520000}"/>
    <cellStyle name="Normal 5 2 2 3 2 9" xfId="32096" xr:uid="{00000000-0005-0000-0000-0000DD520000}"/>
    <cellStyle name="Normal 5 2 2 3 3" xfId="6091" xr:uid="{00000000-0005-0000-0000-0000DE520000}"/>
    <cellStyle name="Normal 5 2 2 3 3 2" xfId="6092" xr:uid="{00000000-0005-0000-0000-0000DF520000}"/>
    <cellStyle name="Normal 5 2 2 3 3 2 2" xfId="6093" xr:uid="{00000000-0005-0000-0000-0000E0520000}"/>
    <cellStyle name="Normal 5 2 2 3 3 2 2 2" xfId="6094" xr:uid="{00000000-0005-0000-0000-0000E1520000}"/>
    <cellStyle name="Normal 5 2 2 3 3 2 2 2 2" xfId="6095" xr:uid="{00000000-0005-0000-0000-0000E2520000}"/>
    <cellStyle name="Normal 5 2 2 3 3 2 2 2 3" xfId="6096" xr:uid="{00000000-0005-0000-0000-0000E3520000}"/>
    <cellStyle name="Normal 5 2 2 3 3 2 2 3" xfId="6097" xr:uid="{00000000-0005-0000-0000-0000E4520000}"/>
    <cellStyle name="Normal 5 2 2 3 3 2 2 4" xfId="6098" xr:uid="{00000000-0005-0000-0000-0000E5520000}"/>
    <cellStyle name="Normal 5 2 2 3 3 2 3" xfId="6099" xr:uid="{00000000-0005-0000-0000-0000E6520000}"/>
    <cellStyle name="Normal 5 2 2 3 3 2 3 2" xfId="6100" xr:uid="{00000000-0005-0000-0000-0000E7520000}"/>
    <cellStyle name="Normal 5 2 2 3 3 2 3 3" xfId="6101" xr:uid="{00000000-0005-0000-0000-0000E8520000}"/>
    <cellStyle name="Normal 5 2 2 3 3 2 4" xfId="6102" xr:uid="{00000000-0005-0000-0000-0000E9520000}"/>
    <cellStyle name="Normal 5 2 2 3 3 2 4 2" xfId="6103" xr:uid="{00000000-0005-0000-0000-0000EA520000}"/>
    <cellStyle name="Normal 5 2 2 3 3 2 5" xfId="6104" xr:uid="{00000000-0005-0000-0000-0000EB520000}"/>
    <cellStyle name="Normal 5 2 2 3 3 2 6" xfId="6105" xr:uid="{00000000-0005-0000-0000-0000EC520000}"/>
    <cellStyle name="Normal 5 2 2 3 3 3" xfId="6106" xr:uid="{00000000-0005-0000-0000-0000ED520000}"/>
    <cellStyle name="Normal 5 2 2 3 3 3 2" xfId="6107" xr:uid="{00000000-0005-0000-0000-0000EE520000}"/>
    <cellStyle name="Normal 5 2 2 3 3 3 2 2" xfId="6108" xr:uid="{00000000-0005-0000-0000-0000EF520000}"/>
    <cellStyle name="Normal 5 2 2 3 3 3 2 2 2" xfId="6109" xr:uid="{00000000-0005-0000-0000-0000F0520000}"/>
    <cellStyle name="Normal 5 2 2 3 3 3 2 2 3" xfId="6110" xr:uid="{00000000-0005-0000-0000-0000F1520000}"/>
    <cellStyle name="Normal 5 2 2 3 3 3 2 3" xfId="6111" xr:uid="{00000000-0005-0000-0000-0000F2520000}"/>
    <cellStyle name="Normal 5 2 2 3 3 3 2 4" xfId="6112" xr:uid="{00000000-0005-0000-0000-0000F3520000}"/>
    <cellStyle name="Normal 5 2 2 3 3 3 3" xfId="6113" xr:uid="{00000000-0005-0000-0000-0000F4520000}"/>
    <cellStyle name="Normal 5 2 2 3 3 3 3 2" xfId="6114" xr:uid="{00000000-0005-0000-0000-0000F5520000}"/>
    <cellStyle name="Normal 5 2 2 3 3 3 3 3" xfId="6115" xr:uid="{00000000-0005-0000-0000-0000F6520000}"/>
    <cellStyle name="Normal 5 2 2 3 3 3 4" xfId="6116" xr:uid="{00000000-0005-0000-0000-0000F7520000}"/>
    <cellStyle name="Normal 5 2 2 3 3 3 4 2" xfId="6117" xr:uid="{00000000-0005-0000-0000-0000F8520000}"/>
    <cellStyle name="Normal 5 2 2 3 3 3 5" xfId="6118" xr:uid="{00000000-0005-0000-0000-0000F9520000}"/>
    <cellStyle name="Normal 5 2 2 3 3 3 6" xfId="6119" xr:uid="{00000000-0005-0000-0000-0000FA520000}"/>
    <cellStyle name="Normal 5 2 2 3 3 4" xfId="6120" xr:uid="{00000000-0005-0000-0000-0000FB520000}"/>
    <cellStyle name="Normal 5 2 2 3 3 4 2" xfId="6121" xr:uid="{00000000-0005-0000-0000-0000FC520000}"/>
    <cellStyle name="Normal 5 2 2 3 3 4 2 2" xfId="6122" xr:uid="{00000000-0005-0000-0000-0000FD520000}"/>
    <cellStyle name="Normal 5 2 2 3 3 4 2 3" xfId="6123" xr:uid="{00000000-0005-0000-0000-0000FE520000}"/>
    <cellStyle name="Normal 5 2 2 3 3 4 3" xfId="6124" xr:uid="{00000000-0005-0000-0000-0000FF520000}"/>
    <cellStyle name="Normal 5 2 2 3 3 4 4" xfId="6125" xr:uid="{00000000-0005-0000-0000-000000530000}"/>
    <cellStyle name="Normal 5 2 2 3 3 5" xfId="6126" xr:uid="{00000000-0005-0000-0000-000001530000}"/>
    <cellStyle name="Normal 5 2 2 3 3 5 2" xfId="6127" xr:uid="{00000000-0005-0000-0000-000002530000}"/>
    <cellStyle name="Normal 5 2 2 3 3 5 3" xfId="6128" xr:uid="{00000000-0005-0000-0000-000003530000}"/>
    <cellStyle name="Normal 5 2 2 3 3 6" xfId="6129" xr:uid="{00000000-0005-0000-0000-000004530000}"/>
    <cellStyle name="Normal 5 2 2 3 3 6 2" xfId="6130" xr:uid="{00000000-0005-0000-0000-000005530000}"/>
    <cellStyle name="Normal 5 2 2 3 3 7" xfId="6131" xr:uid="{00000000-0005-0000-0000-000006530000}"/>
    <cellStyle name="Normal 5 2 2 3 3 8" xfId="6132" xr:uid="{00000000-0005-0000-0000-000007530000}"/>
    <cellStyle name="Normal 5 2 2 3 3 9" xfId="32097" xr:uid="{00000000-0005-0000-0000-000008530000}"/>
    <cellStyle name="Normal 5 2 2 3 4" xfId="6133" xr:uid="{00000000-0005-0000-0000-000009530000}"/>
    <cellStyle name="Normal 5 2 2 3 4 2" xfId="6134" xr:uid="{00000000-0005-0000-0000-00000A530000}"/>
    <cellStyle name="Normal 5 2 2 3 4 2 2" xfId="6135" xr:uid="{00000000-0005-0000-0000-00000B530000}"/>
    <cellStyle name="Normal 5 2 2 3 4 2 2 2" xfId="6136" xr:uid="{00000000-0005-0000-0000-00000C530000}"/>
    <cellStyle name="Normal 5 2 2 3 4 2 2 3" xfId="6137" xr:uid="{00000000-0005-0000-0000-00000D530000}"/>
    <cellStyle name="Normal 5 2 2 3 4 2 3" xfId="6138" xr:uid="{00000000-0005-0000-0000-00000E530000}"/>
    <cellStyle name="Normal 5 2 2 3 4 2 4" xfId="6139" xr:uid="{00000000-0005-0000-0000-00000F530000}"/>
    <cellStyle name="Normal 5 2 2 3 4 3" xfId="6140" xr:uid="{00000000-0005-0000-0000-000010530000}"/>
    <cellStyle name="Normal 5 2 2 3 4 3 2" xfId="6141" xr:uid="{00000000-0005-0000-0000-000011530000}"/>
    <cellStyle name="Normal 5 2 2 3 4 3 3" xfId="6142" xr:uid="{00000000-0005-0000-0000-000012530000}"/>
    <cellStyle name="Normal 5 2 2 3 4 4" xfId="6143" xr:uid="{00000000-0005-0000-0000-000013530000}"/>
    <cellStyle name="Normal 5 2 2 3 4 4 2" xfId="6144" xr:uid="{00000000-0005-0000-0000-000014530000}"/>
    <cellStyle name="Normal 5 2 2 3 4 5" xfId="6145" xr:uid="{00000000-0005-0000-0000-000015530000}"/>
    <cellStyle name="Normal 5 2 2 3 4 6" xfId="6146" xr:uid="{00000000-0005-0000-0000-000016530000}"/>
    <cellStyle name="Normal 5 2 2 3 5" xfId="6147" xr:uid="{00000000-0005-0000-0000-000017530000}"/>
    <cellStyle name="Normal 5 2 2 3 5 2" xfId="6148" xr:uid="{00000000-0005-0000-0000-000018530000}"/>
    <cellStyle name="Normal 5 2 2 3 5 2 2" xfId="6149" xr:uid="{00000000-0005-0000-0000-000019530000}"/>
    <cellStyle name="Normal 5 2 2 3 5 2 2 2" xfId="6150" xr:uid="{00000000-0005-0000-0000-00001A530000}"/>
    <cellStyle name="Normal 5 2 2 3 5 2 2 3" xfId="6151" xr:uid="{00000000-0005-0000-0000-00001B530000}"/>
    <cellStyle name="Normal 5 2 2 3 5 2 3" xfId="6152" xr:uid="{00000000-0005-0000-0000-00001C530000}"/>
    <cellStyle name="Normal 5 2 2 3 5 2 4" xfId="6153" xr:uid="{00000000-0005-0000-0000-00001D530000}"/>
    <cellStyle name="Normal 5 2 2 3 5 3" xfId="6154" xr:uid="{00000000-0005-0000-0000-00001E530000}"/>
    <cellStyle name="Normal 5 2 2 3 5 3 2" xfId="6155" xr:uid="{00000000-0005-0000-0000-00001F530000}"/>
    <cellStyle name="Normal 5 2 2 3 5 3 3" xfId="6156" xr:uid="{00000000-0005-0000-0000-000020530000}"/>
    <cellStyle name="Normal 5 2 2 3 5 4" xfId="6157" xr:uid="{00000000-0005-0000-0000-000021530000}"/>
    <cellStyle name="Normal 5 2 2 3 5 4 2" xfId="6158" xr:uid="{00000000-0005-0000-0000-000022530000}"/>
    <cellStyle name="Normal 5 2 2 3 5 5" xfId="6159" xr:uid="{00000000-0005-0000-0000-000023530000}"/>
    <cellStyle name="Normal 5 2 2 3 5 6" xfId="6160" xr:uid="{00000000-0005-0000-0000-000024530000}"/>
    <cellStyle name="Normal 5 2 2 3 6" xfId="6161" xr:uid="{00000000-0005-0000-0000-000025530000}"/>
    <cellStyle name="Normal 5 2 2 3 6 2" xfId="6162" xr:uid="{00000000-0005-0000-0000-000026530000}"/>
    <cellStyle name="Normal 5 2 2 3 6 2 2" xfId="6163" xr:uid="{00000000-0005-0000-0000-000027530000}"/>
    <cellStyle name="Normal 5 2 2 3 6 2 3" xfId="6164" xr:uid="{00000000-0005-0000-0000-000028530000}"/>
    <cellStyle name="Normal 5 2 2 3 6 3" xfId="6165" xr:uid="{00000000-0005-0000-0000-000029530000}"/>
    <cellStyle name="Normal 5 2 2 3 6 4" xfId="6166" xr:uid="{00000000-0005-0000-0000-00002A530000}"/>
    <cellStyle name="Normal 5 2 2 3 7" xfId="6167" xr:uid="{00000000-0005-0000-0000-00002B530000}"/>
    <cellStyle name="Normal 5 2 2 3 7 2" xfId="6168" xr:uid="{00000000-0005-0000-0000-00002C530000}"/>
    <cellStyle name="Normal 5 2 2 3 7 3" xfId="6169" xr:uid="{00000000-0005-0000-0000-00002D530000}"/>
    <cellStyle name="Normal 5 2 2 3 8" xfId="6170" xr:uid="{00000000-0005-0000-0000-00002E530000}"/>
    <cellStyle name="Normal 5 2 2 3 8 2" xfId="6171" xr:uid="{00000000-0005-0000-0000-00002F530000}"/>
    <cellStyle name="Normal 5 2 2 3 9" xfId="6172" xr:uid="{00000000-0005-0000-0000-000030530000}"/>
    <cellStyle name="Normal 5 2 2 3_FLUX TEMPLATE - SAMPLE 5210 1720000_Rents Receivable (2)" xfId="6173" xr:uid="{00000000-0005-0000-0000-000031530000}"/>
    <cellStyle name="Normal 5 2 2 4" xfId="6174" xr:uid="{00000000-0005-0000-0000-000032530000}"/>
    <cellStyle name="Normal 5 2 2 4 10" xfId="6175" xr:uid="{00000000-0005-0000-0000-000033530000}"/>
    <cellStyle name="Normal 5 2 2 4 11" xfId="32098" xr:uid="{00000000-0005-0000-0000-000034530000}"/>
    <cellStyle name="Normal 5 2 2 4 12" xfId="39932" xr:uid="{00000000-0005-0000-0000-000035530000}"/>
    <cellStyle name="Normal 5 2 2 4 2" xfId="6176" xr:uid="{00000000-0005-0000-0000-000036530000}"/>
    <cellStyle name="Normal 5 2 2 4 2 2" xfId="6177" xr:uid="{00000000-0005-0000-0000-000037530000}"/>
    <cellStyle name="Normal 5 2 2 4 2 2 2" xfId="6178" xr:uid="{00000000-0005-0000-0000-000038530000}"/>
    <cellStyle name="Normal 5 2 2 4 2 2 2 2" xfId="6179" xr:uid="{00000000-0005-0000-0000-000039530000}"/>
    <cellStyle name="Normal 5 2 2 4 2 2 2 2 2" xfId="6180" xr:uid="{00000000-0005-0000-0000-00003A530000}"/>
    <cellStyle name="Normal 5 2 2 4 2 2 2 2 3" xfId="6181" xr:uid="{00000000-0005-0000-0000-00003B530000}"/>
    <cellStyle name="Normal 5 2 2 4 2 2 2 3" xfId="6182" xr:uid="{00000000-0005-0000-0000-00003C530000}"/>
    <cellStyle name="Normal 5 2 2 4 2 2 2 4" xfId="6183" xr:uid="{00000000-0005-0000-0000-00003D530000}"/>
    <cellStyle name="Normal 5 2 2 4 2 2 3" xfId="6184" xr:uid="{00000000-0005-0000-0000-00003E530000}"/>
    <cellStyle name="Normal 5 2 2 4 2 2 3 2" xfId="6185" xr:uid="{00000000-0005-0000-0000-00003F530000}"/>
    <cellStyle name="Normal 5 2 2 4 2 2 3 3" xfId="6186" xr:uid="{00000000-0005-0000-0000-000040530000}"/>
    <cellStyle name="Normal 5 2 2 4 2 2 4" xfId="6187" xr:uid="{00000000-0005-0000-0000-000041530000}"/>
    <cellStyle name="Normal 5 2 2 4 2 2 4 2" xfId="6188" xr:uid="{00000000-0005-0000-0000-000042530000}"/>
    <cellStyle name="Normal 5 2 2 4 2 2 5" xfId="6189" xr:uid="{00000000-0005-0000-0000-000043530000}"/>
    <cellStyle name="Normal 5 2 2 4 2 2 6" xfId="6190" xr:uid="{00000000-0005-0000-0000-000044530000}"/>
    <cellStyle name="Normal 5 2 2 4 2 3" xfId="6191" xr:uid="{00000000-0005-0000-0000-000045530000}"/>
    <cellStyle name="Normal 5 2 2 4 2 3 2" xfId="6192" xr:uid="{00000000-0005-0000-0000-000046530000}"/>
    <cellStyle name="Normal 5 2 2 4 2 3 2 2" xfId="6193" xr:uid="{00000000-0005-0000-0000-000047530000}"/>
    <cellStyle name="Normal 5 2 2 4 2 3 2 2 2" xfId="6194" xr:uid="{00000000-0005-0000-0000-000048530000}"/>
    <cellStyle name="Normal 5 2 2 4 2 3 2 2 3" xfId="6195" xr:uid="{00000000-0005-0000-0000-000049530000}"/>
    <cellStyle name="Normal 5 2 2 4 2 3 2 3" xfId="6196" xr:uid="{00000000-0005-0000-0000-00004A530000}"/>
    <cellStyle name="Normal 5 2 2 4 2 3 2 4" xfId="6197" xr:uid="{00000000-0005-0000-0000-00004B530000}"/>
    <cellStyle name="Normal 5 2 2 4 2 3 3" xfId="6198" xr:uid="{00000000-0005-0000-0000-00004C530000}"/>
    <cellStyle name="Normal 5 2 2 4 2 3 3 2" xfId="6199" xr:uid="{00000000-0005-0000-0000-00004D530000}"/>
    <cellStyle name="Normal 5 2 2 4 2 3 3 3" xfId="6200" xr:uid="{00000000-0005-0000-0000-00004E530000}"/>
    <cellStyle name="Normal 5 2 2 4 2 3 4" xfId="6201" xr:uid="{00000000-0005-0000-0000-00004F530000}"/>
    <cellStyle name="Normal 5 2 2 4 2 3 4 2" xfId="6202" xr:uid="{00000000-0005-0000-0000-000050530000}"/>
    <cellStyle name="Normal 5 2 2 4 2 3 5" xfId="6203" xr:uid="{00000000-0005-0000-0000-000051530000}"/>
    <cellStyle name="Normal 5 2 2 4 2 3 6" xfId="6204" xr:uid="{00000000-0005-0000-0000-000052530000}"/>
    <cellStyle name="Normal 5 2 2 4 2 4" xfId="6205" xr:uid="{00000000-0005-0000-0000-000053530000}"/>
    <cellStyle name="Normal 5 2 2 4 2 4 2" xfId="6206" xr:uid="{00000000-0005-0000-0000-000054530000}"/>
    <cellStyle name="Normal 5 2 2 4 2 4 2 2" xfId="6207" xr:uid="{00000000-0005-0000-0000-000055530000}"/>
    <cellStyle name="Normal 5 2 2 4 2 4 2 3" xfId="6208" xr:uid="{00000000-0005-0000-0000-000056530000}"/>
    <cellStyle name="Normal 5 2 2 4 2 4 3" xfId="6209" xr:uid="{00000000-0005-0000-0000-000057530000}"/>
    <cellStyle name="Normal 5 2 2 4 2 4 4" xfId="6210" xr:uid="{00000000-0005-0000-0000-000058530000}"/>
    <cellStyle name="Normal 5 2 2 4 2 5" xfId="6211" xr:uid="{00000000-0005-0000-0000-000059530000}"/>
    <cellStyle name="Normal 5 2 2 4 2 5 2" xfId="6212" xr:uid="{00000000-0005-0000-0000-00005A530000}"/>
    <cellStyle name="Normal 5 2 2 4 2 5 3" xfId="6213" xr:uid="{00000000-0005-0000-0000-00005B530000}"/>
    <cellStyle name="Normal 5 2 2 4 2 6" xfId="6214" xr:uid="{00000000-0005-0000-0000-00005C530000}"/>
    <cellStyle name="Normal 5 2 2 4 2 6 2" xfId="6215" xr:uid="{00000000-0005-0000-0000-00005D530000}"/>
    <cellStyle name="Normal 5 2 2 4 2 7" xfId="6216" xr:uid="{00000000-0005-0000-0000-00005E530000}"/>
    <cellStyle name="Normal 5 2 2 4 2 8" xfId="6217" xr:uid="{00000000-0005-0000-0000-00005F530000}"/>
    <cellStyle name="Normal 5 2 2 4 3" xfId="6218" xr:uid="{00000000-0005-0000-0000-000060530000}"/>
    <cellStyle name="Normal 5 2 2 4 3 2" xfId="6219" xr:uid="{00000000-0005-0000-0000-000061530000}"/>
    <cellStyle name="Normal 5 2 2 4 3 2 2" xfId="6220" xr:uid="{00000000-0005-0000-0000-000062530000}"/>
    <cellStyle name="Normal 5 2 2 4 3 2 2 2" xfId="6221" xr:uid="{00000000-0005-0000-0000-000063530000}"/>
    <cellStyle name="Normal 5 2 2 4 3 2 2 2 2" xfId="6222" xr:uid="{00000000-0005-0000-0000-000064530000}"/>
    <cellStyle name="Normal 5 2 2 4 3 2 2 2 3" xfId="6223" xr:uid="{00000000-0005-0000-0000-000065530000}"/>
    <cellStyle name="Normal 5 2 2 4 3 2 2 3" xfId="6224" xr:uid="{00000000-0005-0000-0000-000066530000}"/>
    <cellStyle name="Normal 5 2 2 4 3 2 2 4" xfId="6225" xr:uid="{00000000-0005-0000-0000-000067530000}"/>
    <cellStyle name="Normal 5 2 2 4 3 2 3" xfId="6226" xr:uid="{00000000-0005-0000-0000-000068530000}"/>
    <cellStyle name="Normal 5 2 2 4 3 2 3 2" xfId="6227" xr:uid="{00000000-0005-0000-0000-000069530000}"/>
    <cellStyle name="Normal 5 2 2 4 3 2 3 3" xfId="6228" xr:uid="{00000000-0005-0000-0000-00006A530000}"/>
    <cellStyle name="Normal 5 2 2 4 3 2 4" xfId="6229" xr:uid="{00000000-0005-0000-0000-00006B530000}"/>
    <cellStyle name="Normal 5 2 2 4 3 2 4 2" xfId="6230" xr:uid="{00000000-0005-0000-0000-00006C530000}"/>
    <cellStyle name="Normal 5 2 2 4 3 2 5" xfId="6231" xr:uid="{00000000-0005-0000-0000-00006D530000}"/>
    <cellStyle name="Normal 5 2 2 4 3 2 6" xfId="6232" xr:uid="{00000000-0005-0000-0000-00006E530000}"/>
    <cellStyle name="Normal 5 2 2 4 3 3" xfId="6233" xr:uid="{00000000-0005-0000-0000-00006F530000}"/>
    <cellStyle name="Normal 5 2 2 4 3 3 2" xfId="6234" xr:uid="{00000000-0005-0000-0000-000070530000}"/>
    <cellStyle name="Normal 5 2 2 4 3 3 2 2" xfId="6235" xr:uid="{00000000-0005-0000-0000-000071530000}"/>
    <cellStyle name="Normal 5 2 2 4 3 3 2 2 2" xfId="6236" xr:uid="{00000000-0005-0000-0000-000072530000}"/>
    <cellStyle name="Normal 5 2 2 4 3 3 2 2 3" xfId="6237" xr:uid="{00000000-0005-0000-0000-000073530000}"/>
    <cellStyle name="Normal 5 2 2 4 3 3 2 3" xfId="6238" xr:uid="{00000000-0005-0000-0000-000074530000}"/>
    <cellStyle name="Normal 5 2 2 4 3 3 2 4" xfId="6239" xr:uid="{00000000-0005-0000-0000-000075530000}"/>
    <cellStyle name="Normal 5 2 2 4 3 3 3" xfId="6240" xr:uid="{00000000-0005-0000-0000-000076530000}"/>
    <cellStyle name="Normal 5 2 2 4 3 3 3 2" xfId="6241" xr:uid="{00000000-0005-0000-0000-000077530000}"/>
    <cellStyle name="Normal 5 2 2 4 3 3 3 3" xfId="6242" xr:uid="{00000000-0005-0000-0000-000078530000}"/>
    <cellStyle name="Normal 5 2 2 4 3 3 4" xfId="6243" xr:uid="{00000000-0005-0000-0000-000079530000}"/>
    <cellStyle name="Normal 5 2 2 4 3 3 4 2" xfId="6244" xr:uid="{00000000-0005-0000-0000-00007A530000}"/>
    <cellStyle name="Normal 5 2 2 4 3 3 5" xfId="6245" xr:uid="{00000000-0005-0000-0000-00007B530000}"/>
    <cellStyle name="Normal 5 2 2 4 3 3 6" xfId="6246" xr:uid="{00000000-0005-0000-0000-00007C530000}"/>
    <cellStyle name="Normal 5 2 2 4 3 4" xfId="6247" xr:uid="{00000000-0005-0000-0000-00007D530000}"/>
    <cellStyle name="Normal 5 2 2 4 3 4 2" xfId="6248" xr:uid="{00000000-0005-0000-0000-00007E530000}"/>
    <cellStyle name="Normal 5 2 2 4 3 4 2 2" xfId="6249" xr:uid="{00000000-0005-0000-0000-00007F530000}"/>
    <cellStyle name="Normal 5 2 2 4 3 4 2 3" xfId="6250" xr:uid="{00000000-0005-0000-0000-000080530000}"/>
    <cellStyle name="Normal 5 2 2 4 3 4 3" xfId="6251" xr:uid="{00000000-0005-0000-0000-000081530000}"/>
    <cellStyle name="Normal 5 2 2 4 3 4 4" xfId="6252" xr:uid="{00000000-0005-0000-0000-000082530000}"/>
    <cellStyle name="Normal 5 2 2 4 3 5" xfId="6253" xr:uid="{00000000-0005-0000-0000-000083530000}"/>
    <cellStyle name="Normal 5 2 2 4 3 5 2" xfId="6254" xr:uid="{00000000-0005-0000-0000-000084530000}"/>
    <cellStyle name="Normal 5 2 2 4 3 5 3" xfId="6255" xr:uid="{00000000-0005-0000-0000-000085530000}"/>
    <cellStyle name="Normal 5 2 2 4 3 6" xfId="6256" xr:uid="{00000000-0005-0000-0000-000086530000}"/>
    <cellStyle name="Normal 5 2 2 4 3 6 2" xfId="6257" xr:uid="{00000000-0005-0000-0000-000087530000}"/>
    <cellStyle name="Normal 5 2 2 4 3 7" xfId="6258" xr:uid="{00000000-0005-0000-0000-000088530000}"/>
    <cellStyle name="Normal 5 2 2 4 3 8" xfId="6259" xr:uid="{00000000-0005-0000-0000-000089530000}"/>
    <cellStyle name="Normal 5 2 2 4 4" xfId="6260" xr:uid="{00000000-0005-0000-0000-00008A530000}"/>
    <cellStyle name="Normal 5 2 2 4 4 2" xfId="6261" xr:uid="{00000000-0005-0000-0000-00008B530000}"/>
    <cellStyle name="Normal 5 2 2 4 4 2 2" xfId="6262" xr:uid="{00000000-0005-0000-0000-00008C530000}"/>
    <cellStyle name="Normal 5 2 2 4 4 2 2 2" xfId="6263" xr:uid="{00000000-0005-0000-0000-00008D530000}"/>
    <cellStyle name="Normal 5 2 2 4 4 2 2 3" xfId="6264" xr:uid="{00000000-0005-0000-0000-00008E530000}"/>
    <cellStyle name="Normal 5 2 2 4 4 2 3" xfId="6265" xr:uid="{00000000-0005-0000-0000-00008F530000}"/>
    <cellStyle name="Normal 5 2 2 4 4 2 4" xfId="6266" xr:uid="{00000000-0005-0000-0000-000090530000}"/>
    <cellStyle name="Normal 5 2 2 4 4 3" xfId="6267" xr:uid="{00000000-0005-0000-0000-000091530000}"/>
    <cellStyle name="Normal 5 2 2 4 4 3 2" xfId="6268" xr:uid="{00000000-0005-0000-0000-000092530000}"/>
    <cellStyle name="Normal 5 2 2 4 4 3 3" xfId="6269" xr:uid="{00000000-0005-0000-0000-000093530000}"/>
    <cellStyle name="Normal 5 2 2 4 4 4" xfId="6270" xr:uid="{00000000-0005-0000-0000-000094530000}"/>
    <cellStyle name="Normal 5 2 2 4 4 4 2" xfId="6271" xr:uid="{00000000-0005-0000-0000-000095530000}"/>
    <cellStyle name="Normal 5 2 2 4 4 5" xfId="6272" xr:uid="{00000000-0005-0000-0000-000096530000}"/>
    <cellStyle name="Normal 5 2 2 4 4 6" xfId="6273" xr:uid="{00000000-0005-0000-0000-000097530000}"/>
    <cellStyle name="Normal 5 2 2 4 5" xfId="6274" xr:uid="{00000000-0005-0000-0000-000098530000}"/>
    <cellStyle name="Normal 5 2 2 4 5 2" xfId="6275" xr:uid="{00000000-0005-0000-0000-000099530000}"/>
    <cellStyle name="Normal 5 2 2 4 5 2 2" xfId="6276" xr:uid="{00000000-0005-0000-0000-00009A530000}"/>
    <cellStyle name="Normal 5 2 2 4 5 2 2 2" xfId="6277" xr:uid="{00000000-0005-0000-0000-00009B530000}"/>
    <cellStyle name="Normal 5 2 2 4 5 2 2 3" xfId="6278" xr:uid="{00000000-0005-0000-0000-00009C530000}"/>
    <cellStyle name="Normal 5 2 2 4 5 2 3" xfId="6279" xr:uid="{00000000-0005-0000-0000-00009D530000}"/>
    <cellStyle name="Normal 5 2 2 4 5 2 4" xfId="6280" xr:uid="{00000000-0005-0000-0000-00009E530000}"/>
    <cellStyle name="Normal 5 2 2 4 5 3" xfId="6281" xr:uid="{00000000-0005-0000-0000-00009F530000}"/>
    <cellStyle name="Normal 5 2 2 4 5 3 2" xfId="6282" xr:uid="{00000000-0005-0000-0000-0000A0530000}"/>
    <cellStyle name="Normal 5 2 2 4 5 3 3" xfId="6283" xr:uid="{00000000-0005-0000-0000-0000A1530000}"/>
    <cellStyle name="Normal 5 2 2 4 5 4" xfId="6284" xr:uid="{00000000-0005-0000-0000-0000A2530000}"/>
    <cellStyle name="Normal 5 2 2 4 5 4 2" xfId="6285" xr:uid="{00000000-0005-0000-0000-0000A3530000}"/>
    <cellStyle name="Normal 5 2 2 4 5 5" xfId="6286" xr:uid="{00000000-0005-0000-0000-0000A4530000}"/>
    <cellStyle name="Normal 5 2 2 4 5 6" xfId="6287" xr:uid="{00000000-0005-0000-0000-0000A5530000}"/>
    <cellStyle name="Normal 5 2 2 4 6" xfId="6288" xr:uid="{00000000-0005-0000-0000-0000A6530000}"/>
    <cellStyle name="Normal 5 2 2 4 6 2" xfId="6289" xr:uid="{00000000-0005-0000-0000-0000A7530000}"/>
    <cellStyle name="Normal 5 2 2 4 6 2 2" xfId="6290" xr:uid="{00000000-0005-0000-0000-0000A8530000}"/>
    <cellStyle name="Normal 5 2 2 4 6 2 3" xfId="6291" xr:uid="{00000000-0005-0000-0000-0000A9530000}"/>
    <cellStyle name="Normal 5 2 2 4 6 3" xfId="6292" xr:uid="{00000000-0005-0000-0000-0000AA530000}"/>
    <cellStyle name="Normal 5 2 2 4 6 4" xfId="6293" xr:uid="{00000000-0005-0000-0000-0000AB530000}"/>
    <cellStyle name="Normal 5 2 2 4 7" xfId="6294" xr:uid="{00000000-0005-0000-0000-0000AC530000}"/>
    <cellStyle name="Normal 5 2 2 4 7 2" xfId="6295" xr:uid="{00000000-0005-0000-0000-0000AD530000}"/>
    <cellStyle name="Normal 5 2 2 4 7 3" xfId="6296" xr:uid="{00000000-0005-0000-0000-0000AE530000}"/>
    <cellStyle name="Normal 5 2 2 4 8" xfId="6297" xr:uid="{00000000-0005-0000-0000-0000AF530000}"/>
    <cellStyle name="Normal 5 2 2 4 8 2" xfId="6298" xr:uid="{00000000-0005-0000-0000-0000B0530000}"/>
    <cellStyle name="Normal 5 2 2 4 9" xfId="6299" xr:uid="{00000000-0005-0000-0000-0000B1530000}"/>
    <cellStyle name="Normal 5 2 2 4_FLUX TEMPLATE - SAMPLE 5210 1720000_Rents Receivable (2)" xfId="6300" xr:uid="{00000000-0005-0000-0000-0000B2530000}"/>
    <cellStyle name="Normal 5 2 2 5" xfId="6301" xr:uid="{00000000-0005-0000-0000-0000B3530000}"/>
    <cellStyle name="Normal 5 2 2 5 10" xfId="6302" xr:uid="{00000000-0005-0000-0000-0000B4530000}"/>
    <cellStyle name="Normal 5 2 2 5 11" xfId="32099" xr:uid="{00000000-0005-0000-0000-0000B5530000}"/>
    <cellStyle name="Normal 5 2 2 5 2" xfId="6303" xr:uid="{00000000-0005-0000-0000-0000B6530000}"/>
    <cellStyle name="Normal 5 2 2 5 2 2" xfId="6304" xr:uid="{00000000-0005-0000-0000-0000B7530000}"/>
    <cellStyle name="Normal 5 2 2 5 2 2 2" xfId="6305" xr:uid="{00000000-0005-0000-0000-0000B8530000}"/>
    <cellStyle name="Normal 5 2 2 5 2 2 2 2" xfId="6306" xr:uid="{00000000-0005-0000-0000-0000B9530000}"/>
    <cellStyle name="Normal 5 2 2 5 2 2 2 2 2" xfId="6307" xr:uid="{00000000-0005-0000-0000-0000BA530000}"/>
    <cellStyle name="Normal 5 2 2 5 2 2 2 2 3" xfId="6308" xr:uid="{00000000-0005-0000-0000-0000BB530000}"/>
    <cellStyle name="Normal 5 2 2 5 2 2 2 3" xfId="6309" xr:uid="{00000000-0005-0000-0000-0000BC530000}"/>
    <cellStyle name="Normal 5 2 2 5 2 2 2 4" xfId="6310" xr:uid="{00000000-0005-0000-0000-0000BD530000}"/>
    <cellStyle name="Normal 5 2 2 5 2 2 3" xfId="6311" xr:uid="{00000000-0005-0000-0000-0000BE530000}"/>
    <cellStyle name="Normal 5 2 2 5 2 2 3 2" xfId="6312" xr:uid="{00000000-0005-0000-0000-0000BF530000}"/>
    <cellStyle name="Normal 5 2 2 5 2 2 3 3" xfId="6313" xr:uid="{00000000-0005-0000-0000-0000C0530000}"/>
    <cellStyle name="Normal 5 2 2 5 2 2 4" xfId="6314" xr:uid="{00000000-0005-0000-0000-0000C1530000}"/>
    <cellStyle name="Normal 5 2 2 5 2 2 4 2" xfId="6315" xr:uid="{00000000-0005-0000-0000-0000C2530000}"/>
    <cellStyle name="Normal 5 2 2 5 2 2 5" xfId="6316" xr:uid="{00000000-0005-0000-0000-0000C3530000}"/>
    <cellStyle name="Normal 5 2 2 5 2 2 6" xfId="6317" xr:uid="{00000000-0005-0000-0000-0000C4530000}"/>
    <cellStyle name="Normal 5 2 2 5 2 3" xfId="6318" xr:uid="{00000000-0005-0000-0000-0000C5530000}"/>
    <cellStyle name="Normal 5 2 2 5 2 3 2" xfId="6319" xr:uid="{00000000-0005-0000-0000-0000C6530000}"/>
    <cellStyle name="Normal 5 2 2 5 2 3 2 2" xfId="6320" xr:uid="{00000000-0005-0000-0000-0000C7530000}"/>
    <cellStyle name="Normal 5 2 2 5 2 3 2 2 2" xfId="6321" xr:uid="{00000000-0005-0000-0000-0000C8530000}"/>
    <cellStyle name="Normal 5 2 2 5 2 3 2 2 3" xfId="6322" xr:uid="{00000000-0005-0000-0000-0000C9530000}"/>
    <cellStyle name="Normal 5 2 2 5 2 3 2 3" xfId="6323" xr:uid="{00000000-0005-0000-0000-0000CA530000}"/>
    <cellStyle name="Normal 5 2 2 5 2 3 2 4" xfId="6324" xr:uid="{00000000-0005-0000-0000-0000CB530000}"/>
    <cellStyle name="Normal 5 2 2 5 2 3 3" xfId="6325" xr:uid="{00000000-0005-0000-0000-0000CC530000}"/>
    <cellStyle name="Normal 5 2 2 5 2 3 3 2" xfId="6326" xr:uid="{00000000-0005-0000-0000-0000CD530000}"/>
    <cellStyle name="Normal 5 2 2 5 2 3 3 3" xfId="6327" xr:uid="{00000000-0005-0000-0000-0000CE530000}"/>
    <cellStyle name="Normal 5 2 2 5 2 3 4" xfId="6328" xr:uid="{00000000-0005-0000-0000-0000CF530000}"/>
    <cellStyle name="Normal 5 2 2 5 2 3 4 2" xfId="6329" xr:uid="{00000000-0005-0000-0000-0000D0530000}"/>
    <cellStyle name="Normal 5 2 2 5 2 3 5" xfId="6330" xr:uid="{00000000-0005-0000-0000-0000D1530000}"/>
    <cellStyle name="Normal 5 2 2 5 2 3 6" xfId="6331" xr:uid="{00000000-0005-0000-0000-0000D2530000}"/>
    <cellStyle name="Normal 5 2 2 5 2 4" xfId="6332" xr:uid="{00000000-0005-0000-0000-0000D3530000}"/>
    <cellStyle name="Normal 5 2 2 5 2 4 2" xfId="6333" xr:uid="{00000000-0005-0000-0000-0000D4530000}"/>
    <cellStyle name="Normal 5 2 2 5 2 4 2 2" xfId="6334" xr:uid="{00000000-0005-0000-0000-0000D5530000}"/>
    <cellStyle name="Normal 5 2 2 5 2 4 2 3" xfId="6335" xr:uid="{00000000-0005-0000-0000-0000D6530000}"/>
    <cellStyle name="Normal 5 2 2 5 2 4 3" xfId="6336" xr:uid="{00000000-0005-0000-0000-0000D7530000}"/>
    <cellStyle name="Normal 5 2 2 5 2 4 4" xfId="6337" xr:uid="{00000000-0005-0000-0000-0000D8530000}"/>
    <cellStyle name="Normal 5 2 2 5 2 5" xfId="6338" xr:uid="{00000000-0005-0000-0000-0000D9530000}"/>
    <cellStyle name="Normal 5 2 2 5 2 5 2" xfId="6339" xr:uid="{00000000-0005-0000-0000-0000DA530000}"/>
    <cellStyle name="Normal 5 2 2 5 2 5 3" xfId="6340" xr:uid="{00000000-0005-0000-0000-0000DB530000}"/>
    <cellStyle name="Normal 5 2 2 5 2 6" xfId="6341" xr:uid="{00000000-0005-0000-0000-0000DC530000}"/>
    <cellStyle name="Normal 5 2 2 5 2 6 2" xfId="6342" xr:uid="{00000000-0005-0000-0000-0000DD530000}"/>
    <cellStyle name="Normal 5 2 2 5 2 7" xfId="6343" xr:uid="{00000000-0005-0000-0000-0000DE530000}"/>
    <cellStyle name="Normal 5 2 2 5 2 8" xfId="6344" xr:uid="{00000000-0005-0000-0000-0000DF530000}"/>
    <cellStyle name="Normal 5 2 2 5 3" xfId="6345" xr:uid="{00000000-0005-0000-0000-0000E0530000}"/>
    <cellStyle name="Normal 5 2 2 5 3 2" xfId="6346" xr:uid="{00000000-0005-0000-0000-0000E1530000}"/>
    <cellStyle name="Normal 5 2 2 5 3 2 2" xfId="6347" xr:uid="{00000000-0005-0000-0000-0000E2530000}"/>
    <cellStyle name="Normal 5 2 2 5 3 2 2 2" xfId="6348" xr:uid="{00000000-0005-0000-0000-0000E3530000}"/>
    <cellStyle name="Normal 5 2 2 5 3 2 2 2 2" xfId="6349" xr:uid="{00000000-0005-0000-0000-0000E4530000}"/>
    <cellStyle name="Normal 5 2 2 5 3 2 2 2 3" xfId="6350" xr:uid="{00000000-0005-0000-0000-0000E5530000}"/>
    <cellStyle name="Normal 5 2 2 5 3 2 2 3" xfId="6351" xr:uid="{00000000-0005-0000-0000-0000E6530000}"/>
    <cellStyle name="Normal 5 2 2 5 3 2 2 4" xfId="6352" xr:uid="{00000000-0005-0000-0000-0000E7530000}"/>
    <cellStyle name="Normal 5 2 2 5 3 2 3" xfId="6353" xr:uid="{00000000-0005-0000-0000-0000E8530000}"/>
    <cellStyle name="Normal 5 2 2 5 3 2 3 2" xfId="6354" xr:uid="{00000000-0005-0000-0000-0000E9530000}"/>
    <cellStyle name="Normal 5 2 2 5 3 2 3 3" xfId="6355" xr:uid="{00000000-0005-0000-0000-0000EA530000}"/>
    <cellStyle name="Normal 5 2 2 5 3 2 4" xfId="6356" xr:uid="{00000000-0005-0000-0000-0000EB530000}"/>
    <cellStyle name="Normal 5 2 2 5 3 2 4 2" xfId="6357" xr:uid="{00000000-0005-0000-0000-0000EC530000}"/>
    <cellStyle name="Normal 5 2 2 5 3 2 5" xfId="6358" xr:uid="{00000000-0005-0000-0000-0000ED530000}"/>
    <cellStyle name="Normal 5 2 2 5 3 2 6" xfId="6359" xr:uid="{00000000-0005-0000-0000-0000EE530000}"/>
    <cellStyle name="Normal 5 2 2 5 3 3" xfId="6360" xr:uid="{00000000-0005-0000-0000-0000EF530000}"/>
    <cellStyle name="Normal 5 2 2 5 3 3 2" xfId="6361" xr:uid="{00000000-0005-0000-0000-0000F0530000}"/>
    <cellStyle name="Normal 5 2 2 5 3 3 2 2" xfId="6362" xr:uid="{00000000-0005-0000-0000-0000F1530000}"/>
    <cellStyle name="Normal 5 2 2 5 3 3 2 2 2" xfId="6363" xr:uid="{00000000-0005-0000-0000-0000F2530000}"/>
    <cellStyle name="Normal 5 2 2 5 3 3 2 2 3" xfId="6364" xr:uid="{00000000-0005-0000-0000-0000F3530000}"/>
    <cellStyle name="Normal 5 2 2 5 3 3 2 3" xfId="6365" xr:uid="{00000000-0005-0000-0000-0000F4530000}"/>
    <cellStyle name="Normal 5 2 2 5 3 3 2 4" xfId="6366" xr:uid="{00000000-0005-0000-0000-0000F5530000}"/>
    <cellStyle name="Normal 5 2 2 5 3 3 3" xfId="6367" xr:uid="{00000000-0005-0000-0000-0000F6530000}"/>
    <cellStyle name="Normal 5 2 2 5 3 3 3 2" xfId="6368" xr:uid="{00000000-0005-0000-0000-0000F7530000}"/>
    <cellStyle name="Normal 5 2 2 5 3 3 3 3" xfId="6369" xr:uid="{00000000-0005-0000-0000-0000F8530000}"/>
    <cellStyle name="Normal 5 2 2 5 3 3 4" xfId="6370" xr:uid="{00000000-0005-0000-0000-0000F9530000}"/>
    <cellStyle name="Normal 5 2 2 5 3 3 4 2" xfId="6371" xr:uid="{00000000-0005-0000-0000-0000FA530000}"/>
    <cellStyle name="Normal 5 2 2 5 3 3 5" xfId="6372" xr:uid="{00000000-0005-0000-0000-0000FB530000}"/>
    <cellStyle name="Normal 5 2 2 5 3 3 6" xfId="6373" xr:uid="{00000000-0005-0000-0000-0000FC530000}"/>
    <cellStyle name="Normal 5 2 2 5 3 4" xfId="6374" xr:uid="{00000000-0005-0000-0000-0000FD530000}"/>
    <cellStyle name="Normal 5 2 2 5 3 4 2" xfId="6375" xr:uid="{00000000-0005-0000-0000-0000FE530000}"/>
    <cellStyle name="Normal 5 2 2 5 3 4 2 2" xfId="6376" xr:uid="{00000000-0005-0000-0000-0000FF530000}"/>
    <cellStyle name="Normal 5 2 2 5 3 4 2 3" xfId="6377" xr:uid="{00000000-0005-0000-0000-000000540000}"/>
    <cellStyle name="Normal 5 2 2 5 3 4 3" xfId="6378" xr:uid="{00000000-0005-0000-0000-000001540000}"/>
    <cellStyle name="Normal 5 2 2 5 3 4 4" xfId="6379" xr:uid="{00000000-0005-0000-0000-000002540000}"/>
    <cellStyle name="Normal 5 2 2 5 3 5" xfId="6380" xr:uid="{00000000-0005-0000-0000-000003540000}"/>
    <cellStyle name="Normal 5 2 2 5 3 5 2" xfId="6381" xr:uid="{00000000-0005-0000-0000-000004540000}"/>
    <cellStyle name="Normal 5 2 2 5 3 5 3" xfId="6382" xr:uid="{00000000-0005-0000-0000-000005540000}"/>
    <cellStyle name="Normal 5 2 2 5 3 6" xfId="6383" xr:uid="{00000000-0005-0000-0000-000006540000}"/>
    <cellStyle name="Normal 5 2 2 5 3 6 2" xfId="6384" xr:uid="{00000000-0005-0000-0000-000007540000}"/>
    <cellStyle name="Normal 5 2 2 5 3 7" xfId="6385" xr:uid="{00000000-0005-0000-0000-000008540000}"/>
    <cellStyle name="Normal 5 2 2 5 3 8" xfId="6386" xr:uid="{00000000-0005-0000-0000-000009540000}"/>
    <cellStyle name="Normal 5 2 2 5 4" xfId="6387" xr:uid="{00000000-0005-0000-0000-00000A540000}"/>
    <cellStyle name="Normal 5 2 2 5 4 2" xfId="6388" xr:uid="{00000000-0005-0000-0000-00000B540000}"/>
    <cellStyle name="Normal 5 2 2 5 4 2 2" xfId="6389" xr:uid="{00000000-0005-0000-0000-00000C540000}"/>
    <cellStyle name="Normal 5 2 2 5 4 2 2 2" xfId="6390" xr:uid="{00000000-0005-0000-0000-00000D540000}"/>
    <cellStyle name="Normal 5 2 2 5 4 2 2 3" xfId="6391" xr:uid="{00000000-0005-0000-0000-00000E540000}"/>
    <cellStyle name="Normal 5 2 2 5 4 2 3" xfId="6392" xr:uid="{00000000-0005-0000-0000-00000F540000}"/>
    <cellStyle name="Normal 5 2 2 5 4 2 4" xfId="6393" xr:uid="{00000000-0005-0000-0000-000010540000}"/>
    <cellStyle name="Normal 5 2 2 5 4 3" xfId="6394" xr:uid="{00000000-0005-0000-0000-000011540000}"/>
    <cellStyle name="Normal 5 2 2 5 4 3 2" xfId="6395" xr:uid="{00000000-0005-0000-0000-000012540000}"/>
    <cellStyle name="Normal 5 2 2 5 4 3 3" xfId="6396" xr:uid="{00000000-0005-0000-0000-000013540000}"/>
    <cellStyle name="Normal 5 2 2 5 4 4" xfId="6397" xr:uid="{00000000-0005-0000-0000-000014540000}"/>
    <cellStyle name="Normal 5 2 2 5 4 4 2" xfId="6398" xr:uid="{00000000-0005-0000-0000-000015540000}"/>
    <cellStyle name="Normal 5 2 2 5 4 5" xfId="6399" xr:uid="{00000000-0005-0000-0000-000016540000}"/>
    <cellStyle name="Normal 5 2 2 5 4 6" xfId="6400" xr:uid="{00000000-0005-0000-0000-000017540000}"/>
    <cellStyle name="Normal 5 2 2 5 5" xfId="6401" xr:uid="{00000000-0005-0000-0000-000018540000}"/>
    <cellStyle name="Normal 5 2 2 5 5 2" xfId="6402" xr:uid="{00000000-0005-0000-0000-000019540000}"/>
    <cellStyle name="Normal 5 2 2 5 5 2 2" xfId="6403" xr:uid="{00000000-0005-0000-0000-00001A540000}"/>
    <cellStyle name="Normal 5 2 2 5 5 2 2 2" xfId="6404" xr:uid="{00000000-0005-0000-0000-00001B540000}"/>
    <cellStyle name="Normal 5 2 2 5 5 2 2 3" xfId="6405" xr:uid="{00000000-0005-0000-0000-00001C540000}"/>
    <cellStyle name="Normal 5 2 2 5 5 2 3" xfId="6406" xr:uid="{00000000-0005-0000-0000-00001D540000}"/>
    <cellStyle name="Normal 5 2 2 5 5 2 4" xfId="6407" xr:uid="{00000000-0005-0000-0000-00001E540000}"/>
    <cellStyle name="Normal 5 2 2 5 5 3" xfId="6408" xr:uid="{00000000-0005-0000-0000-00001F540000}"/>
    <cellStyle name="Normal 5 2 2 5 5 3 2" xfId="6409" xr:uid="{00000000-0005-0000-0000-000020540000}"/>
    <cellStyle name="Normal 5 2 2 5 5 3 3" xfId="6410" xr:uid="{00000000-0005-0000-0000-000021540000}"/>
    <cellStyle name="Normal 5 2 2 5 5 4" xfId="6411" xr:uid="{00000000-0005-0000-0000-000022540000}"/>
    <cellStyle name="Normal 5 2 2 5 5 4 2" xfId="6412" xr:uid="{00000000-0005-0000-0000-000023540000}"/>
    <cellStyle name="Normal 5 2 2 5 5 5" xfId="6413" xr:uid="{00000000-0005-0000-0000-000024540000}"/>
    <cellStyle name="Normal 5 2 2 5 5 6" xfId="6414" xr:uid="{00000000-0005-0000-0000-000025540000}"/>
    <cellStyle name="Normal 5 2 2 5 6" xfId="6415" xr:uid="{00000000-0005-0000-0000-000026540000}"/>
    <cellStyle name="Normal 5 2 2 5 6 2" xfId="6416" xr:uid="{00000000-0005-0000-0000-000027540000}"/>
    <cellStyle name="Normal 5 2 2 5 6 2 2" xfId="6417" xr:uid="{00000000-0005-0000-0000-000028540000}"/>
    <cellStyle name="Normal 5 2 2 5 6 2 3" xfId="6418" xr:uid="{00000000-0005-0000-0000-000029540000}"/>
    <cellStyle name="Normal 5 2 2 5 6 3" xfId="6419" xr:uid="{00000000-0005-0000-0000-00002A540000}"/>
    <cellStyle name="Normal 5 2 2 5 6 4" xfId="6420" xr:uid="{00000000-0005-0000-0000-00002B540000}"/>
    <cellStyle name="Normal 5 2 2 5 7" xfId="6421" xr:uid="{00000000-0005-0000-0000-00002C540000}"/>
    <cellStyle name="Normal 5 2 2 5 7 2" xfId="6422" xr:uid="{00000000-0005-0000-0000-00002D540000}"/>
    <cellStyle name="Normal 5 2 2 5 7 3" xfId="6423" xr:uid="{00000000-0005-0000-0000-00002E540000}"/>
    <cellStyle name="Normal 5 2 2 5 8" xfId="6424" xr:uid="{00000000-0005-0000-0000-00002F540000}"/>
    <cellStyle name="Normal 5 2 2 5 8 2" xfId="6425" xr:uid="{00000000-0005-0000-0000-000030540000}"/>
    <cellStyle name="Normal 5 2 2 5 9" xfId="6426" xr:uid="{00000000-0005-0000-0000-000031540000}"/>
    <cellStyle name="Normal 5 2 2 5_FLUX TEMPLATE - SAMPLE 5210 1720000_Rents Receivable (2)" xfId="6427" xr:uid="{00000000-0005-0000-0000-000032540000}"/>
    <cellStyle name="Normal 5 2 2 6" xfId="6428" xr:uid="{00000000-0005-0000-0000-000033540000}"/>
    <cellStyle name="Normal 5 2 2 6 10" xfId="6429" xr:uid="{00000000-0005-0000-0000-000034540000}"/>
    <cellStyle name="Normal 5 2 2 6 11" xfId="32100" xr:uid="{00000000-0005-0000-0000-000035540000}"/>
    <cellStyle name="Normal 5 2 2 6 2" xfId="6430" xr:uid="{00000000-0005-0000-0000-000036540000}"/>
    <cellStyle name="Normal 5 2 2 6 2 2" xfId="6431" xr:uid="{00000000-0005-0000-0000-000037540000}"/>
    <cellStyle name="Normal 5 2 2 6 2 2 2" xfId="6432" xr:uid="{00000000-0005-0000-0000-000038540000}"/>
    <cellStyle name="Normal 5 2 2 6 2 2 2 2" xfId="6433" xr:uid="{00000000-0005-0000-0000-000039540000}"/>
    <cellStyle name="Normal 5 2 2 6 2 2 2 2 2" xfId="6434" xr:uid="{00000000-0005-0000-0000-00003A540000}"/>
    <cellStyle name="Normal 5 2 2 6 2 2 2 2 3" xfId="6435" xr:uid="{00000000-0005-0000-0000-00003B540000}"/>
    <cellStyle name="Normal 5 2 2 6 2 2 2 3" xfId="6436" xr:uid="{00000000-0005-0000-0000-00003C540000}"/>
    <cellStyle name="Normal 5 2 2 6 2 2 2 4" xfId="6437" xr:uid="{00000000-0005-0000-0000-00003D540000}"/>
    <cellStyle name="Normal 5 2 2 6 2 2 3" xfId="6438" xr:uid="{00000000-0005-0000-0000-00003E540000}"/>
    <cellStyle name="Normal 5 2 2 6 2 2 3 2" xfId="6439" xr:uid="{00000000-0005-0000-0000-00003F540000}"/>
    <cellStyle name="Normal 5 2 2 6 2 2 3 3" xfId="6440" xr:uid="{00000000-0005-0000-0000-000040540000}"/>
    <cellStyle name="Normal 5 2 2 6 2 2 4" xfId="6441" xr:uid="{00000000-0005-0000-0000-000041540000}"/>
    <cellStyle name="Normal 5 2 2 6 2 2 4 2" xfId="6442" xr:uid="{00000000-0005-0000-0000-000042540000}"/>
    <cellStyle name="Normal 5 2 2 6 2 2 5" xfId="6443" xr:uid="{00000000-0005-0000-0000-000043540000}"/>
    <cellStyle name="Normal 5 2 2 6 2 2 6" xfId="6444" xr:uid="{00000000-0005-0000-0000-000044540000}"/>
    <cellStyle name="Normal 5 2 2 6 2 3" xfId="6445" xr:uid="{00000000-0005-0000-0000-000045540000}"/>
    <cellStyle name="Normal 5 2 2 6 2 3 2" xfId="6446" xr:uid="{00000000-0005-0000-0000-000046540000}"/>
    <cellStyle name="Normal 5 2 2 6 2 3 2 2" xfId="6447" xr:uid="{00000000-0005-0000-0000-000047540000}"/>
    <cellStyle name="Normal 5 2 2 6 2 3 2 2 2" xfId="6448" xr:uid="{00000000-0005-0000-0000-000048540000}"/>
    <cellStyle name="Normal 5 2 2 6 2 3 2 2 3" xfId="6449" xr:uid="{00000000-0005-0000-0000-000049540000}"/>
    <cellStyle name="Normal 5 2 2 6 2 3 2 3" xfId="6450" xr:uid="{00000000-0005-0000-0000-00004A540000}"/>
    <cellStyle name="Normal 5 2 2 6 2 3 2 4" xfId="6451" xr:uid="{00000000-0005-0000-0000-00004B540000}"/>
    <cellStyle name="Normal 5 2 2 6 2 3 3" xfId="6452" xr:uid="{00000000-0005-0000-0000-00004C540000}"/>
    <cellStyle name="Normal 5 2 2 6 2 3 3 2" xfId="6453" xr:uid="{00000000-0005-0000-0000-00004D540000}"/>
    <cellStyle name="Normal 5 2 2 6 2 3 3 3" xfId="6454" xr:uid="{00000000-0005-0000-0000-00004E540000}"/>
    <cellStyle name="Normal 5 2 2 6 2 3 4" xfId="6455" xr:uid="{00000000-0005-0000-0000-00004F540000}"/>
    <cellStyle name="Normal 5 2 2 6 2 3 4 2" xfId="6456" xr:uid="{00000000-0005-0000-0000-000050540000}"/>
    <cellStyle name="Normal 5 2 2 6 2 3 5" xfId="6457" xr:uid="{00000000-0005-0000-0000-000051540000}"/>
    <cellStyle name="Normal 5 2 2 6 2 3 6" xfId="6458" xr:uid="{00000000-0005-0000-0000-000052540000}"/>
    <cellStyle name="Normal 5 2 2 6 2 4" xfId="6459" xr:uid="{00000000-0005-0000-0000-000053540000}"/>
    <cellStyle name="Normal 5 2 2 6 2 4 2" xfId="6460" xr:uid="{00000000-0005-0000-0000-000054540000}"/>
    <cellStyle name="Normal 5 2 2 6 2 4 2 2" xfId="6461" xr:uid="{00000000-0005-0000-0000-000055540000}"/>
    <cellStyle name="Normal 5 2 2 6 2 4 2 3" xfId="6462" xr:uid="{00000000-0005-0000-0000-000056540000}"/>
    <cellStyle name="Normal 5 2 2 6 2 4 3" xfId="6463" xr:uid="{00000000-0005-0000-0000-000057540000}"/>
    <cellStyle name="Normal 5 2 2 6 2 4 4" xfId="6464" xr:uid="{00000000-0005-0000-0000-000058540000}"/>
    <cellStyle name="Normal 5 2 2 6 2 5" xfId="6465" xr:uid="{00000000-0005-0000-0000-000059540000}"/>
    <cellStyle name="Normal 5 2 2 6 2 5 2" xfId="6466" xr:uid="{00000000-0005-0000-0000-00005A540000}"/>
    <cellStyle name="Normal 5 2 2 6 2 5 3" xfId="6467" xr:uid="{00000000-0005-0000-0000-00005B540000}"/>
    <cellStyle name="Normal 5 2 2 6 2 6" xfId="6468" xr:uid="{00000000-0005-0000-0000-00005C540000}"/>
    <cellStyle name="Normal 5 2 2 6 2 6 2" xfId="6469" xr:uid="{00000000-0005-0000-0000-00005D540000}"/>
    <cellStyle name="Normal 5 2 2 6 2 7" xfId="6470" xr:uid="{00000000-0005-0000-0000-00005E540000}"/>
    <cellStyle name="Normal 5 2 2 6 2 8" xfId="6471" xr:uid="{00000000-0005-0000-0000-00005F540000}"/>
    <cellStyle name="Normal 5 2 2 6 3" xfId="6472" xr:uid="{00000000-0005-0000-0000-000060540000}"/>
    <cellStyle name="Normal 5 2 2 6 3 2" xfId="6473" xr:uid="{00000000-0005-0000-0000-000061540000}"/>
    <cellStyle name="Normal 5 2 2 6 3 2 2" xfId="6474" xr:uid="{00000000-0005-0000-0000-000062540000}"/>
    <cellStyle name="Normal 5 2 2 6 3 2 2 2" xfId="6475" xr:uid="{00000000-0005-0000-0000-000063540000}"/>
    <cellStyle name="Normal 5 2 2 6 3 2 2 2 2" xfId="6476" xr:uid="{00000000-0005-0000-0000-000064540000}"/>
    <cellStyle name="Normal 5 2 2 6 3 2 2 2 3" xfId="6477" xr:uid="{00000000-0005-0000-0000-000065540000}"/>
    <cellStyle name="Normal 5 2 2 6 3 2 2 3" xfId="6478" xr:uid="{00000000-0005-0000-0000-000066540000}"/>
    <cellStyle name="Normal 5 2 2 6 3 2 2 4" xfId="6479" xr:uid="{00000000-0005-0000-0000-000067540000}"/>
    <cellStyle name="Normal 5 2 2 6 3 2 3" xfId="6480" xr:uid="{00000000-0005-0000-0000-000068540000}"/>
    <cellStyle name="Normal 5 2 2 6 3 2 3 2" xfId="6481" xr:uid="{00000000-0005-0000-0000-000069540000}"/>
    <cellStyle name="Normal 5 2 2 6 3 2 3 3" xfId="6482" xr:uid="{00000000-0005-0000-0000-00006A540000}"/>
    <cellStyle name="Normal 5 2 2 6 3 2 4" xfId="6483" xr:uid="{00000000-0005-0000-0000-00006B540000}"/>
    <cellStyle name="Normal 5 2 2 6 3 2 4 2" xfId="6484" xr:uid="{00000000-0005-0000-0000-00006C540000}"/>
    <cellStyle name="Normal 5 2 2 6 3 2 5" xfId="6485" xr:uid="{00000000-0005-0000-0000-00006D540000}"/>
    <cellStyle name="Normal 5 2 2 6 3 2 6" xfId="6486" xr:uid="{00000000-0005-0000-0000-00006E540000}"/>
    <cellStyle name="Normal 5 2 2 6 3 3" xfId="6487" xr:uid="{00000000-0005-0000-0000-00006F540000}"/>
    <cellStyle name="Normal 5 2 2 6 3 3 2" xfId="6488" xr:uid="{00000000-0005-0000-0000-000070540000}"/>
    <cellStyle name="Normal 5 2 2 6 3 3 2 2" xfId="6489" xr:uid="{00000000-0005-0000-0000-000071540000}"/>
    <cellStyle name="Normal 5 2 2 6 3 3 2 2 2" xfId="6490" xr:uid="{00000000-0005-0000-0000-000072540000}"/>
    <cellStyle name="Normal 5 2 2 6 3 3 2 2 3" xfId="6491" xr:uid="{00000000-0005-0000-0000-000073540000}"/>
    <cellStyle name="Normal 5 2 2 6 3 3 2 3" xfId="6492" xr:uid="{00000000-0005-0000-0000-000074540000}"/>
    <cellStyle name="Normal 5 2 2 6 3 3 2 4" xfId="6493" xr:uid="{00000000-0005-0000-0000-000075540000}"/>
    <cellStyle name="Normal 5 2 2 6 3 3 3" xfId="6494" xr:uid="{00000000-0005-0000-0000-000076540000}"/>
    <cellStyle name="Normal 5 2 2 6 3 3 3 2" xfId="6495" xr:uid="{00000000-0005-0000-0000-000077540000}"/>
    <cellStyle name="Normal 5 2 2 6 3 3 3 3" xfId="6496" xr:uid="{00000000-0005-0000-0000-000078540000}"/>
    <cellStyle name="Normal 5 2 2 6 3 3 4" xfId="6497" xr:uid="{00000000-0005-0000-0000-000079540000}"/>
    <cellStyle name="Normal 5 2 2 6 3 3 4 2" xfId="6498" xr:uid="{00000000-0005-0000-0000-00007A540000}"/>
    <cellStyle name="Normal 5 2 2 6 3 3 5" xfId="6499" xr:uid="{00000000-0005-0000-0000-00007B540000}"/>
    <cellStyle name="Normal 5 2 2 6 3 3 6" xfId="6500" xr:uid="{00000000-0005-0000-0000-00007C540000}"/>
    <cellStyle name="Normal 5 2 2 6 3 4" xfId="6501" xr:uid="{00000000-0005-0000-0000-00007D540000}"/>
    <cellStyle name="Normal 5 2 2 6 3 4 2" xfId="6502" xr:uid="{00000000-0005-0000-0000-00007E540000}"/>
    <cellStyle name="Normal 5 2 2 6 3 4 2 2" xfId="6503" xr:uid="{00000000-0005-0000-0000-00007F540000}"/>
    <cellStyle name="Normal 5 2 2 6 3 4 2 3" xfId="6504" xr:uid="{00000000-0005-0000-0000-000080540000}"/>
    <cellStyle name="Normal 5 2 2 6 3 4 3" xfId="6505" xr:uid="{00000000-0005-0000-0000-000081540000}"/>
    <cellStyle name="Normal 5 2 2 6 3 4 4" xfId="6506" xr:uid="{00000000-0005-0000-0000-000082540000}"/>
    <cellStyle name="Normal 5 2 2 6 3 5" xfId="6507" xr:uid="{00000000-0005-0000-0000-000083540000}"/>
    <cellStyle name="Normal 5 2 2 6 3 5 2" xfId="6508" xr:uid="{00000000-0005-0000-0000-000084540000}"/>
    <cellStyle name="Normal 5 2 2 6 3 5 3" xfId="6509" xr:uid="{00000000-0005-0000-0000-000085540000}"/>
    <cellStyle name="Normal 5 2 2 6 3 6" xfId="6510" xr:uid="{00000000-0005-0000-0000-000086540000}"/>
    <cellStyle name="Normal 5 2 2 6 3 6 2" xfId="6511" xr:uid="{00000000-0005-0000-0000-000087540000}"/>
    <cellStyle name="Normal 5 2 2 6 3 7" xfId="6512" xr:uid="{00000000-0005-0000-0000-000088540000}"/>
    <cellStyle name="Normal 5 2 2 6 3 8" xfId="6513" xr:uid="{00000000-0005-0000-0000-000089540000}"/>
    <cellStyle name="Normal 5 2 2 6 4" xfId="6514" xr:uid="{00000000-0005-0000-0000-00008A540000}"/>
    <cellStyle name="Normal 5 2 2 6 4 2" xfId="6515" xr:uid="{00000000-0005-0000-0000-00008B540000}"/>
    <cellStyle name="Normal 5 2 2 6 4 2 2" xfId="6516" xr:uid="{00000000-0005-0000-0000-00008C540000}"/>
    <cellStyle name="Normal 5 2 2 6 4 2 2 2" xfId="6517" xr:uid="{00000000-0005-0000-0000-00008D540000}"/>
    <cellStyle name="Normal 5 2 2 6 4 2 2 3" xfId="6518" xr:uid="{00000000-0005-0000-0000-00008E540000}"/>
    <cellStyle name="Normal 5 2 2 6 4 2 3" xfId="6519" xr:uid="{00000000-0005-0000-0000-00008F540000}"/>
    <cellStyle name="Normal 5 2 2 6 4 2 4" xfId="6520" xr:uid="{00000000-0005-0000-0000-000090540000}"/>
    <cellStyle name="Normal 5 2 2 6 4 3" xfId="6521" xr:uid="{00000000-0005-0000-0000-000091540000}"/>
    <cellStyle name="Normal 5 2 2 6 4 3 2" xfId="6522" xr:uid="{00000000-0005-0000-0000-000092540000}"/>
    <cellStyle name="Normal 5 2 2 6 4 3 3" xfId="6523" xr:uid="{00000000-0005-0000-0000-000093540000}"/>
    <cellStyle name="Normal 5 2 2 6 4 4" xfId="6524" xr:uid="{00000000-0005-0000-0000-000094540000}"/>
    <cellStyle name="Normal 5 2 2 6 4 4 2" xfId="6525" xr:uid="{00000000-0005-0000-0000-000095540000}"/>
    <cellStyle name="Normal 5 2 2 6 4 5" xfId="6526" xr:uid="{00000000-0005-0000-0000-000096540000}"/>
    <cellStyle name="Normal 5 2 2 6 4 6" xfId="6527" xr:uid="{00000000-0005-0000-0000-000097540000}"/>
    <cellStyle name="Normal 5 2 2 6 5" xfId="6528" xr:uid="{00000000-0005-0000-0000-000098540000}"/>
    <cellStyle name="Normal 5 2 2 6 5 2" xfId="6529" xr:uid="{00000000-0005-0000-0000-000099540000}"/>
    <cellStyle name="Normal 5 2 2 6 5 2 2" xfId="6530" xr:uid="{00000000-0005-0000-0000-00009A540000}"/>
    <cellStyle name="Normal 5 2 2 6 5 2 2 2" xfId="6531" xr:uid="{00000000-0005-0000-0000-00009B540000}"/>
    <cellStyle name="Normal 5 2 2 6 5 2 2 3" xfId="6532" xr:uid="{00000000-0005-0000-0000-00009C540000}"/>
    <cellStyle name="Normal 5 2 2 6 5 2 3" xfId="6533" xr:uid="{00000000-0005-0000-0000-00009D540000}"/>
    <cellStyle name="Normal 5 2 2 6 5 2 4" xfId="6534" xr:uid="{00000000-0005-0000-0000-00009E540000}"/>
    <cellStyle name="Normal 5 2 2 6 5 3" xfId="6535" xr:uid="{00000000-0005-0000-0000-00009F540000}"/>
    <cellStyle name="Normal 5 2 2 6 5 3 2" xfId="6536" xr:uid="{00000000-0005-0000-0000-0000A0540000}"/>
    <cellStyle name="Normal 5 2 2 6 5 3 3" xfId="6537" xr:uid="{00000000-0005-0000-0000-0000A1540000}"/>
    <cellStyle name="Normal 5 2 2 6 5 4" xfId="6538" xr:uid="{00000000-0005-0000-0000-0000A2540000}"/>
    <cellStyle name="Normal 5 2 2 6 5 4 2" xfId="6539" xr:uid="{00000000-0005-0000-0000-0000A3540000}"/>
    <cellStyle name="Normal 5 2 2 6 5 5" xfId="6540" xr:uid="{00000000-0005-0000-0000-0000A4540000}"/>
    <cellStyle name="Normal 5 2 2 6 5 6" xfId="6541" xr:uid="{00000000-0005-0000-0000-0000A5540000}"/>
    <cellStyle name="Normal 5 2 2 6 6" xfId="6542" xr:uid="{00000000-0005-0000-0000-0000A6540000}"/>
    <cellStyle name="Normal 5 2 2 6 6 2" xfId="6543" xr:uid="{00000000-0005-0000-0000-0000A7540000}"/>
    <cellStyle name="Normal 5 2 2 6 6 2 2" xfId="6544" xr:uid="{00000000-0005-0000-0000-0000A8540000}"/>
    <cellStyle name="Normal 5 2 2 6 6 2 3" xfId="6545" xr:uid="{00000000-0005-0000-0000-0000A9540000}"/>
    <cellStyle name="Normal 5 2 2 6 6 3" xfId="6546" xr:uid="{00000000-0005-0000-0000-0000AA540000}"/>
    <cellStyle name="Normal 5 2 2 6 6 4" xfId="6547" xr:uid="{00000000-0005-0000-0000-0000AB540000}"/>
    <cellStyle name="Normal 5 2 2 6 7" xfId="6548" xr:uid="{00000000-0005-0000-0000-0000AC540000}"/>
    <cellStyle name="Normal 5 2 2 6 7 2" xfId="6549" xr:uid="{00000000-0005-0000-0000-0000AD540000}"/>
    <cellStyle name="Normal 5 2 2 6 7 3" xfId="6550" xr:uid="{00000000-0005-0000-0000-0000AE540000}"/>
    <cellStyle name="Normal 5 2 2 6 8" xfId="6551" xr:uid="{00000000-0005-0000-0000-0000AF540000}"/>
    <cellStyle name="Normal 5 2 2 6 8 2" xfId="6552" xr:uid="{00000000-0005-0000-0000-0000B0540000}"/>
    <cellStyle name="Normal 5 2 2 6 9" xfId="6553" xr:uid="{00000000-0005-0000-0000-0000B1540000}"/>
    <cellStyle name="Normal 5 2 2 6_FLUX TEMPLATE - SAMPLE 5210 1720000_Rents Receivable (2)" xfId="6554" xr:uid="{00000000-0005-0000-0000-0000B2540000}"/>
    <cellStyle name="Normal 5 2 2 7" xfId="6555" xr:uid="{00000000-0005-0000-0000-0000B3540000}"/>
    <cellStyle name="Normal 5 2 2 7 2" xfId="6556" xr:uid="{00000000-0005-0000-0000-0000B4540000}"/>
    <cellStyle name="Normal 5 2 2 7 2 2" xfId="6557" xr:uid="{00000000-0005-0000-0000-0000B5540000}"/>
    <cellStyle name="Normal 5 2 2 7 2 2 2" xfId="6558" xr:uid="{00000000-0005-0000-0000-0000B6540000}"/>
    <cellStyle name="Normal 5 2 2 7 2 2 2 2" xfId="6559" xr:uid="{00000000-0005-0000-0000-0000B7540000}"/>
    <cellStyle name="Normal 5 2 2 7 2 2 2 3" xfId="6560" xr:uid="{00000000-0005-0000-0000-0000B8540000}"/>
    <cellStyle name="Normal 5 2 2 7 2 2 3" xfId="6561" xr:uid="{00000000-0005-0000-0000-0000B9540000}"/>
    <cellStyle name="Normal 5 2 2 7 2 2 4" xfId="6562" xr:uid="{00000000-0005-0000-0000-0000BA540000}"/>
    <cellStyle name="Normal 5 2 2 7 2 3" xfId="6563" xr:uid="{00000000-0005-0000-0000-0000BB540000}"/>
    <cellStyle name="Normal 5 2 2 7 2 3 2" xfId="6564" xr:uid="{00000000-0005-0000-0000-0000BC540000}"/>
    <cellStyle name="Normal 5 2 2 7 2 3 3" xfId="6565" xr:uid="{00000000-0005-0000-0000-0000BD540000}"/>
    <cellStyle name="Normal 5 2 2 7 2 4" xfId="6566" xr:uid="{00000000-0005-0000-0000-0000BE540000}"/>
    <cellStyle name="Normal 5 2 2 7 2 4 2" xfId="6567" xr:uid="{00000000-0005-0000-0000-0000BF540000}"/>
    <cellStyle name="Normal 5 2 2 7 2 5" xfId="6568" xr:uid="{00000000-0005-0000-0000-0000C0540000}"/>
    <cellStyle name="Normal 5 2 2 7 2 6" xfId="6569" xr:uid="{00000000-0005-0000-0000-0000C1540000}"/>
    <cellStyle name="Normal 5 2 2 7 3" xfId="6570" xr:uid="{00000000-0005-0000-0000-0000C2540000}"/>
    <cellStyle name="Normal 5 2 2 7 3 2" xfId="6571" xr:uid="{00000000-0005-0000-0000-0000C3540000}"/>
    <cellStyle name="Normal 5 2 2 7 3 2 2" xfId="6572" xr:uid="{00000000-0005-0000-0000-0000C4540000}"/>
    <cellStyle name="Normal 5 2 2 7 3 2 2 2" xfId="6573" xr:uid="{00000000-0005-0000-0000-0000C5540000}"/>
    <cellStyle name="Normal 5 2 2 7 3 2 2 3" xfId="6574" xr:uid="{00000000-0005-0000-0000-0000C6540000}"/>
    <cellStyle name="Normal 5 2 2 7 3 2 3" xfId="6575" xr:uid="{00000000-0005-0000-0000-0000C7540000}"/>
    <cellStyle name="Normal 5 2 2 7 3 2 4" xfId="6576" xr:uid="{00000000-0005-0000-0000-0000C8540000}"/>
    <cellStyle name="Normal 5 2 2 7 3 3" xfId="6577" xr:uid="{00000000-0005-0000-0000-0000C9540000}"/>
    <cellStyle name="Normal 5 2 2 7 3 3 2" xfId="6578" xr:uid="{00000000-0005-0000-0000-0000CA540000}"/>
    <cellStyle name="Normal 5 2 2 7 3 3 3" xfId="6579" xr:uid="{00000000-0005-0000-0000-0000CB540000}"/>
    <cellStyle name="Normal 5 2 2 7 3 4" xfId="6580" xr:uid="{00000000-0005-0000-0000-0000CC540000}"/>
    <cellStyle name="Normal 5 2 2 7 3 4 2" xfId="6581" xr:uid="{00000000-0005-0000-0000-0000CD540000}"/>
    <cellStyle name="Normal 5 2 2 7 3 5" xfId="6582" xr:uid="{00000000-0005-0000-0000-0000CE540000}"/>
    <cellStyle name="Normal 5 2 2 7 3 6" xfId="6583" xr:uid="{00000000-0005-0000-0000-0000CF540000}"/>
    <cellStyle name="Normal 5 2 2 7 4" xfId="6584" xr:uid="{00000000-0005-0000-0000-0000D0540000}"/>
    <cellStyle name="Normal 5 2 2 7 4 2" xfId="6585" xr:uid="{00000000-0005-0000-0000-0000D1540000}"/>
    <cellStyle name="Normal 5 2 2 7 4 2 2" xfId="6586" xr:uid="{00000000-0005-0000-0000-0000D2540000}"/>
    <cellStyle name="Normal 5 2 2 7 4 2 3" xfId="6587" xr:uid="{00000000-0005-0000-0000-0000D3540000}"/>
    <cellStyle name="Normal 5 2 2 7 4 3" xfId="6588" xr:uid="{00000000-0005-0000-0000-0000D4540000}"/>
    <cellStyle name="Normal 5 2 2 7 4 4" xfId="6589" xr:uid="{00000000-0005-0000-0000-0000D5540000}"/>
    <cellStyle name="Normal 5 2 2 7 5" xfId="6590" xr:uid="{00000000-0005-0000-0000-0000D6540000}"/>
    <cellStyle name="Normal 5 2 2 7 5 2" xfId="6591" xr:uid="{00000000-0005-0000-0000-0000D7540000}"/>
    <cellStyle name="Normal 5 2 2 7 5 3" xfId="6592" xr:uid="{00000000-0005-0000-0000-0000D8540000}"/>
    <cellStyle name="Normal 5 2 2 7 6" xfId="6593" xr:uid="{00000000-0005-0000-0000-0000D9540000}"/>
    <cellStyle name="Normal 5 2 2 7 6 2" xfId="6594" xr:uid="{00000000-0005-0000-0000-0000DA540000}"/>
    <cellStyle name="Normal 5 2 2 7 7" xfId="6595" xr:uid="{00000000-0005-0000-0000-0000DB540000}"/>
    <cellStyle name="Normal 5 2 2 7 8" xfId="6596" xr:uid="{00000000-0005-0000-0000-0000DC540000}"/>
    <cellStyle name="Normal 5 2 2 8" xfId="6597" xr:uid="{00000000-0005-0000-0000-0000DD540000}"/>
    <cellStyle name="Normal 5 2 2 8 2" xfId="6598" xr:uid="{00000000-0005-0000-0000-0000DE540000}"/>
    <cellStyle name="Normal 5 2 2 8 2 2" xfId="6599" xr:uid="{00000000-0005-0000-0000-0000DF540000}"/>
    <cellStyle name="Normal 5 2 2 8 2 2 2" xfId="6600" xr:uid="{00000000-0005-0000-0000-0000E0540000}"/>
    <cellStyle name="Normal 5 2 2 8 2 2 2 2" xfId="6601" xr:uid="{00000000-0005-0000-0000-0000E1540000}"/>
    <cellStyle name="Normal 5 2 2 8 2 2 2 3" xfId="6602" xr:uid="{00000000-0005-0000-0000-0000E2540000}"/>
    <cellStyle name="Normal 5 2 2 8 2 2 3" xfId="6603" xr:uid="{00000000-0005-0000-0000-0000E3540000}"/>
    <cellStyle name="Normal 5 2 2 8 2 2 4" xfId="6604" xr:uid="{00000000-0005-0000-0000-0000E4540000}"/>
    <cellStyle name="Normal 5 2 2 8 2 3" xfId="6605" xr:uid="{00000000-0005-0000-0000-0000E5540000}"/>
    <cellStyle name="Normal 5 2 2 8 2 3 2" xfId="6606" xr:uid="{00000000-0005-0000-0000-0000E6540000}"/>
    <cellStyle name="Normal 5 2 2 8 2 3 3" xfId="6607" xr:uid="{00000000-0005-0000-0000-0000E7540000}"/>
    <cellStyle name="Normal 5 2 2 8 2 4" xfId="6608" xr:uid="{00000000-0005-0000-0000-0000E8540000}"/>
    <cellStyle name="Normal 5 2 2 8 2 4 2" xfId="6609" xr:uid="{00000000-0005-0000-0000-0000E9540000}"/>
    <cellStyle name="Normal 5 2 2 8 2 5" xfId="6610" xr:uid="{00000000-0005-0000-0000-0000EA540000}"/>
    <cellStyle name="Normal 5 2 2 8 2 6" xfId="6611" xr:uid="{00000000-0005-0000-0000-0000EB540000}"/>
    <cellStyle name="Normal 5 2 2 8 3" xfId="6612" xr:uid="{00000000-0005-0000-0000-0000EC540000}"/>
    <cellStyle name="Normal 5 2 2 8 3 2" xfId="6613" xr:uid="{00000000-0005-0000-0000-0000ED540000}"/>
    <cellStyle name="Normal 5 2 2 8 3 2 2" xfId="6614" xr:uid="{00000000-0005-0000-0000-0000EE540000}"/>
    <cellStyle name="Normal 5 2 2 8 3 2 2 2" xfId="6615" xr:uid="{00000000-0005-0000-0000-0000EF540000}"/>
    <cellStyle name="Normal 5 2 2 8 3 2 2 3" xfId="6616" xr:uid="{00000000-0005-0000-0000-0000F0540000}"/>
    <cellStyle name="Normal 5 2 2 8 3 2 3" xfId="6617" xr:uid="{00000000-0005-0000-0000-0000F1540000}"/>
    <cellStyle name="Normal 5 2 2 8 3 2 4" xfId="6618" xr:uid="{00000000-0005-0000-0000-0000F2540000}"/>
    <cellStyle name="Normal 5 2 2 8 3 3" xfId="6619" xr:uid="{00000000-0005-0000-0000-0000F3540000}"/>
    <cellStyle name="Normal 5 2 2 8 3 3 2" xfId="6620" xr:uid="{00000000-0005-0000-0000-0000F4540000}"/>
    <cellStyle name="Normal 5 2 2 8 3 3 3" xfId="6621" xr:uid="{00000000-0005-0000-0000-0000F5540000}"/>
    <cellStyle name="Normal 5 2 2 8 3 4" xfId="6622" xr:uid="{00000000-0005-0000-0000-0000F6540000}"/>
    <cellStyle name="Normal 5 2 2 8 3 4 2" xfId="6623" xr:uid="{00000000-0005-0000-0000-0000F7540000}"/>
    <cellStyle name="Normal 5 2 2 8 3 5" xfId="6624" xr:uid="{00000000-0005-0000-0000-0000F8540000}"/>
    <cellStyle name="Normal 5 2 2 8 3 6" xfId="6625" xr:uid="{00000000-0005-0000-0000-0000F9540000}"/>
    <cellStyle name="Normal 5 2 2 8 4" xfId="6626" xr:uid="{00000000-0005-0000-0000-0000FA540000}"/>
    <cellStyle name="Normal 5 2 2 8 4 2" xfId="6627" xr:uid="{00000000-0005-0000-0000-0000FB540000}"/>
    <cellStyle name="Normal 5 2 2 8 4 2 2" xfId="6628" xr:uid="{00000000-0005-0000-0000-0000FC540000}"/>
    <cellStyle name="Normal 5 2 2 8 4 2 3" xfId="6629" xr:uid="{00000000-0005-0000-0000-0000FD540000}"/>
    <cellStyle name="Normal 5 2 2 8 4 3" xfId="6630" xr:uid="{00000000-0005-0000-0000-0000FE540000}"/>
    <cellStyle name="Normal 5 2 2 8 4 4" xfId="6631" xr:uid="{00000000-0005-0000-0000-0000FF540000}"/>
    <cellStyle name="Normal 5 2 2 8 5" xfId="6632" xr:uid="{00000000-0005-0000-0000-000000550000}"/>
    <cellStyle name="Normal 5 2 2 8 5 2" xfId="6633" xr:uid="{00000000-0005-0000-0000-000001550000}"/>
    <cellStyle name="Normal 5 2 2 8 5 3" xfId="6634" xr:uid="{00000000-0005-0000-0000-000002550000}"/>
    <cellStyle name="Normal 5 2 2 8 6" xfId="6635" xr:uid="{00000000-0005-0000-0000-000003550000}"/>
    <cellStyle name="Normal 5 2 2 8 6 2" xfId="6636" xr:uid="{00000000-0005-0000-0000-000004550000}"/>
    <cellStyle name="Normal 5 2 2 8 7" xfId="6637" xr:uid="{00000000-0005-0000-0000-000005550000}"/>
    <cellStyle name="Normal 5 2 2 8 8" xfId="6638" xr:uid="{00000000-0005-0000-0000-000006550000}"/>
    <cellStyle name="Normal 5 2 2 9" xfId="19174" xr:uid="{00000000-0005-0000-0000-000007550000}"/>
    <cellStyle name="Normal 5 2 2_Income Statement " xfId="32101" xr:uid="{00000000-0005-0000-0000-000008550000}"/>
    <cellStyle name="Normal 5 2 20" xfId="19175" xr:uid="{00000000-0005-0000-0000-000009550000}"/>
    <cellStyle name="Normal 5 2 20 2" xfId="32103" xr:uid="{00000000-0005-0000-0000-00000A550000}"/>
    <cellStyle name="Normal 5 2 20 2 2" xfId="32104" xr:uid="{00000000-0005-0000-0000-00000B550000}"/>
    <cellStyle name="Normal 5 2 20 2 3" xfId="32105" xr:uid="{00000000-0005-0000-0000-00000C550000}"/>
    <cellStyle name="Normal 5 2 20 3" xfId="32106" xr:uid="{00000000-0005-0000-0000-00000D550000}"/>
    <cellStyle name="Normal 5 2 20 3 2" xfId="32107" xr:uid="{00000000-0005-0000-0000-00000E550000}"/>
    <cellStyle name="Normal 5 2 20 3 3" xfId="32108" xr:uid="{00000000-0005-0000-0000-00000F550000}"/>
    <cellStyle name="Normal 5 2 20 4" xfId="32109" xr:uid="{00000000-0005-0000-0000-000010550000}"/>
    <cellStyle name="Normal 5 2 20 5" xfId="32110" xr:uid="{00000000-0005-0000-0000-000011550000}"/>
    <cellStyle name="Normal 5 2 20 6" xfId="32111" xr:uid="{00000000-0005-0000-0000-000012550000}"/>
    <cellStyle name="Normal 5 2 20 7" xfId="32102" xr:uid="{00000000-0005-0000-0000-000013550000}"/>
    <cellStyle name="Normal 5 2 20_Income Statement " xfId="32112" xr:uid="{00000000-0005-0000-0000-000014550000}"/>
    <cellStyle name="Normal 5 2 21" xfId="32113" xr:uid="{00000000-0005-0000-0000-000015550000}"/>
    <cellStyle name="Normal 5 2 21 2" xfId="32114" xr:uid="{00000000-0005-0000-0000-000016550000}"/>
    <cellStyle name="Normal 5 2 21 3" xfId="32115" xr:uid="{00000000-0005-0000-0000-000017550000}"/>
    <cellStyle name="Normal 5 2 21 4" xfId="39933" xr:uid="{00000000-0005-0000-0000-000018550000}"/>
    <cellStyle name="Normal 5 2 22" xfId="32116" xr:uid="{00000000-0005-0000-0000-000019550000}"/>
    <cellStyle name="Normal 5 2 23" xfId="32117" xr:uid="{00000000-0005-0000-0000-00001A550000}"/>
    <cellStyle name="Normal 5 2 24" xfId="32118" xr:uid="{00000000-0005-0000-0000-00001B550000}"/>
    <cellStyle name="Normal 5 2 25" xfId="32119" xr:uid="{00000000-0005-0000-0000-00001C550000}"/>
    <cellStyle name="Normal 5 2 26" xfId="32120" xr:uid="{00000000-0005-0000-0000-00001D550000}"/>
    <cellStyle name="Normal 5 2 27" xfId="32121" xr:uid="{00000000-0005-0000-0000-00001E550000}"/>
    <cellStyle name="Normal 5 2 28" xfId="32122" xr:uid="{00000000-0005-0000-0000-00001F550000}"/>
    <cellStyle name="Normal 5 2 29" xfId="32123" xr:uid="{00000000-0005-0000-0000-000020550000}"/>
    <cellStyle name="Normal 5 2 3" xfId="6639" xr:uid="{00000000-0005-0000-0000-000021550000}"/>
    <cellStyle name="Normal 5 2 3 10" xfId="6640" xr:uid="{00000000-0005-0000-0000-000022550000}"/>
    <cellStyle name="Normal 5 2 3 10 2" xfId="6641" xr:uid="{00000000-0005-0000-0000-000023550000}"/>
    <cellStyle name="Normal 5 2 3 10 2 2" xfId="6642" xr:uid="{00000000-0005-0000-0000-000024550000}"/>
    <cellStyle name="Normal 5 2 3 10 2 2 2" xfId="6643" xr:uid="{00000000-0005-0000-0000-000025550000}"/>
    <cellStyle name="Normal 5 2 3 10 2 2 3" xfId="6644" xr:uid="{00000000-0005-0000-0000-000026550000}"/>
    <cellStyle name="Normal 5 2 3 10 2 3" xfId="6645" xr:uid="{00000000-0005-0000-0000-000027550000}"/>
    <cellStyle name="Normal 5 2 3 10 2 4" xfId="6646" xr:uid="{00000000-0005-0000-0000-000028550000}"/>
    <cellStyle name="Normal 5 2 3 10 3" xfId="6647" xr:uid="{00000000-0005-0000-0000-000029550000}"/>
    <cellStyle name="Normal 5 2 3 10 3 2" xfId="6648" xr:uid="{00000000-0005-0000-0000-00002A550000}"/>
    <cellStyle name="Normal 5 2 3 10 3 3" xfId="6649" xr:uid="{00000000-0005-0000-0000-00002B550000}"/>
    <cellStyle name="Normal 5 2 3 10 4" xfId="6650" xr:uid="{00000000-0005-0000-0000-00002C550000}"/>
    <cellStyle name="Normal 5 2 3 10 4 2" xfId="6651" xr:uid="{00000000-0005-0000-0000-00002D550000}"/>
    <cellStyle name="Normal 5 2 3 10 5" xfId="6652" xr:uid="{00000000-0005-0000-0000-00002E550000}"/>
    <cellStyle name="Normal 5 2 3 10 6" xfId="6653" xr:uid="{00000000-0005-0000-0000-00002F550000}"/>
    <cellStyle name="Normal 5 2 3 11" xfId="6654" xr:uid="{00000000-0005-0000-0000-000030550000}"/>
    <cellStyle name="Normal 5 2 3 11 2" xfId="6655" xr:uid="{00000000-0005-0000-0000-000031550000}"/>
    <cellStyle name="Normal 5 2 3 11 2 2" xfId="6656" xr:uid="{00000000-0005-0000-0000-000032550000}"/>
    <cellStyle name="Normal 5 2 3 11 2 3" xfId="6657" xr:uid="{00000000-0005-0000-0000-000033550000}"/>
    <cellStyle name="Normal 5 2 3 11 3" xfId="6658" xr:uid="{00000000-0005-0000-0000-000034550000}"/>
    <cellStyle name="Normal 5 2 3 11 4" xfId="6659" xr:uid="{00000000-0005-0000-0000-000035550000}"/>
    <cellStyle name="Normal 5 2 3 12" xfId="6660" xr:uid="{00000000-0005-0000-0000-000036550000}"/>
    <cellStyle name="Normal 5 2 3 12 2" xfId="6661" xr:uid="{00000000-0005-0000-0000-000037550000}"/>
    <cellStyle name="Normal 5 2 3 12 3" xfId="6662" xr:uid="{00000000-0005-0000-0000-000038550000}"/>
    <cellStyle name="Normal 5 2 3 13" xfId="6663" xr:uid="{00000000-0005-0000-0000-000039550000}"/>
    <cellStyle name="Normal 5 2 3 13 2" xfId="6664" xr:uid="{00000000-0005-0000-0000-00003A550000}"/>
    <cellStyle name="Normal 5 2 3 14" xfId="6665" xr:uid="{00000000-0005-0000-0000-00003B550000}"/>
    <cellStyle name="Normal 5 2 3 15" xfId="6666" xr:uid="{00000000-0005-0000-0000-00003C550000}"/>
    <cellStyle name="Normal 5 2 3 16" xfId="19176" xr:uid="{00000000-0005-0000-0000-00003D550000}"/>
    <cellStyle name="Normal 5 2 3 17" xfId="32124" xr:uid="{00000000-0005-0000-0000-00003E550000}"/>
    <cellStyle name="Normal 5 2 3 2" xfId="6667" xr:uid="{00000000-0005-0000-0000-00003F550000}"/>
    <cellStyle name="Normal 5 2 3 2 10" xfId="6668" xr:uid="{00000000-0005-0000-0000-000040550000}"/>
    <cellStyle name="Normal 5 2 3 2 11" xfId="32125" xr:uid="{00000000-0005-0000-0000-000041550000}"/>
    <cellStyle name="Normal 5 2 3 2 12" xfId="39934" xr:uid="{00000000-0005-0000-0000-000042550000}"/>
    <cellStyle name="Normal 5 2 3 2 2" xfId="6669" xr:uid="{00000000-0005-0000-0000-000043550000}"/>
    <cellStyle name="Normal 5 2 3 2 2 2" xfId="6670" xr:uid="{00000000-0005-0000-0000-000044550000}"/>
    <cellStyle name="Normal 5 2 3 2 2 2 2" xfId="6671" xr:uid="{00000000-0005-0000-0000-000045550000}"/>
    <cellStyle name="Normal 5 2 3 2 2 2 2 2" xfId="6672" xr:uid="{00000000-0005-0000-0000-000046550000}"/>
    <cellStyle name="Normal 5 2 3 2 2 2 2 2 2" xfId="6673" xr:uid="{00000000-0005-0000-0000-000047550000}"/>
    <cellStyle name="Normal 5 2 3 2 2 2 2 2 3" xfId="6674" xr:uid="{00000000-0005-0000-0000-000048550000}"/>
    <cellStyle name="Normal 5 2 3 2 2 2 2 3" xfId="6675" xr:uid="{00000000-0005-0000-0000-000049550000}"/>
    <cellStyle name="Normal 5 2 3 2 2 2 2 4" xfId="6676" xr:uid="{00000000-0005-0000-0000-00004A550000}"/>
    <cellStyle name="Normal 5 2 3 2 2 2 3" xfId="6677" xr:uid="{00000000-0005-0000-0000-00004B550000}"/>
    <cellStyle name="Normal 5 2 3 2 2 2 3 2" xfId="6678" xr:uid="{00000000-0005-0000-0000-00004C550000}"/>
    <cellStyle name="Normal 5 2 3 2 2 2 3 3" xfId="6679" xr:uid="{00000000-0005-0000-0000-00004D550000}"/>
    <cellStyle name="Normal 5 2 3 2 2 2 4" xfId="6680" xr:uid="{00000000-0005-0000-0000-00004E550000}"/>
    <cellStyle name="Normal 5 2 3 2 2 2 4 2" xfId="6681" xr:uid="{00000000-0005-0000-0000-00004F550000}"/>
    <cellStyle name="Normal 5 2 3 2 2 2 5" xfId="6682" xr:uid="{00000000-0005-0000-0000-000050550000}"/>
    <cellStyle name="Normal 5 2 3 2 2 2 6" xfId="6683" xr:uid="{00000000-0005-0000-0000-000051550000}"/>
    <cellStyle name="Normal 5 2 3 2 2 3" xfId="6684" xr:uid="{00000000-0005-0000-0000-000052550000}"/>
    <cellStyle name="Normal 5 2 3 2 2 3 2" xfId="6685" xr:uid="{00000000-0005-0000-0000-000053550000}"/>
    <cellStyle name="Normal 5 2 3 2 2 3 2 2" xfId="6686" xr:uid="{00000000-0005-0000-0000-000054550000}"/>
    <cellStyle name="Normal 5 2 3 2 2 3 2 2 2" xfId="6687" xr:uid="{00000000-0005-0000-0000-000055550000}"/>
    <cellStyle name="Normal 5 2 3 2 2 3 2 2 3" xfId="6688" xr:uid="{00000000-0005-0000-0000-000056550000}"/>
    <cellStyle name="Normal 5 2 3 2 2 3 2 3" xfId="6689" xr:uid="{00000000-0005-0000-0000-000057550000}"/>
    <cellStyle name="Normal 5 2 3 2 2 3 2 4" xfId="6690" xr:uid="{00000000-0005-0000-0000-000058550000}"/>
    <cellStyle name="Normal 5 2 3 2 2 3 3" xfId="6691" xr:uid="{00000000-0005-0000-0000-000059550000}"/>
    <cellStyle name="Normal 5 2 3 2 2 3 3 2" xfId="6692" xr:uid="{00000000-0005-0000-0000-00005A550000}"/>
    <cellStyle name="Normal 5 2 3 2 2 3 3 3" xfId="6693" xr:uid="{00000000-0005-0000-0000-00005B550000}"/>
    <cellStyle name="Normal 5 2 3 2 2 3 4" xfId="6694" xr:uid="{00000000-0005-0000-0000-00005C550000}"/>
    <cellStyle name="Normal 5 2 3 2 2 3 4 2" xfId="6695" xr:uid="{00000000-0005-0000-0000-00005D550000}"/>
    <cellStyle name="Normal 5 2 3 2 2 3 5" xfId="6696" xr:uid="{00000000-0005-0000-0000-00005E550000}"/>
    <cellStyle name="Normal 5 2 3 2 2 3 6" xfId="6697" xr:uid="{00000000-0005-0000-0000-00005F550000}"/>
    <cellStyle name="Normal 5 2 3 2 2 4" xfId="6698" xr:uid="{00000000-0005-0000-0000-000060550000}"/>
    <cellStyle name="Normal 5 2 3 2 2 4 2" xfId="6699" xr:uid="{00000000-0005-0000-0000-000061550000}"/>
    <cellStyle name="Normal 5 2 3 2 2 4 2 2" xfId="6700" xr:uid="{00000000-0005-0000-0000-000062550000}"/>
    <cellStyle name="Normal 5 2 3 2 2 4 2 3" xfId="6701" xr:uid="{00000000-0005-0000-0000-000063550000}"/>
    <cellStyle name="Normal 5 2 3 2 2 4 3" xfId="6702" xr:uid="{00000000-0005-0000-0000-000064550000}"/>
    <cellStyle name="Normal 5 2 3 2 2 4 4" xfId="6703" xr:uid="{00000000-0005-0000-0000-000065550000}"/>
    <cellStyle name="Normal 5 2 3 2 2 5" xfId="6704" xr:uid="{00000000-0005-0000-0000-000066550000}"/>
    <cellStyle name="Normal 5 2 3 2 2 5 2" xfId="6705" xr:uid="{00000000-0005-0000-0000-000067550000}"/>
    <cellStyle name="Normal 5 2 3 2 2 5 3" xfId="6706" xr:uid="{00000000-0005-0000-0000-000068550000}"/>
    <cellStyle name="Normal 5 2 3 2 2 6" xfId="6707" xr:uid="{00000000-0005-0000-0000-000069550000}"/>
    <cellStyle name="Normal 5 2 3 2 2 6 2" xfId="6708" xr:uid="{00000000-0005-0000-0000-00006A550000}"/>
    <cellStyle name="Normal 5 2 3 2 2 7" xfId="6709" xr:uid="{00000000-0005-0000-0000-00006B550000}"/>
    <cellStyle name="Normal 5 2 3 2 2 8" xfId="6710" xr:uid="{00000000-0005-0000-0000-00006C550000}"/>
    <cellStyle name="Normal 5 2 3 2 2 9" xfId="32126" xr:uid="{00000000-0005-0000-0000-00006D550000}"/>
    <cellStyle name="Normal 5 2 3 2 3" xfId="6711" xr:uid="{00000000-0005-0000-0000-00006E550000}"/>
    <cellStyle name="Normal 5 2 3 2 3 2" xfId="6712" xr:uid="{00000000-0005-0000-0000-00006F550000}"/>
    <cellStyle name="Normal 5 2 3 2 3 2 2" xfId="6713" xr:uid="{00000000-0005-0000-0000-000070550000}"/>
    <cellStyle name="Normal 5 2 3 2 3 2 2 2" xfId="6714" xr:uid="{00000000-0005-0000-0000-000071550000}"/>
    <cellStyle name="Normal 5 2 3 2 3 2 2 2 2" xfId="6715" xr:uid="{00000000-0005-0000-0000-000072550000}"/>
    <cellStyle name="Normal 5 2 3 2 3 2 2 2 3" xfId="6716" xr:uid="{00000000-0005-0000-0000-000073550000}"/>
    <cellStyle name="Normal 5 2 3 2 3 2 2 3" xfId="6717" xr:uid="{00000000-0005-0000-0000-000074550000}"/>
    <cellStyle name="Normal 5 2 3 2 3 2 2 4" xfId="6718" xr:uid="{00000000-0005-0000-0000-000075550000}"/>
    <cellStyle name="Normal 5 2 3 2 3 2 3" xfId="6719" xr:uid="{00000000-0005-0000-0000-000076550000}"/>
    <cellStyle name="Normal 5 2 3 2 3 2 3 2" xfId="6720" xr:uid="{00000000-0005-0000-0000-000077550000}"/>
    <cellStyle name="Normal 5 2 3 2 3 2 3 3" xfId="6721" xr:uid="{00000000-0005-0000-0000-000078550000}"/>
    <cellStyle name="Normal 5 2 3 2 3 2 4" xfId="6722" xr:uid="{00000000-0005-0000-0000-000079550000}"/>
    <cellStyle name="Normal 5 2 3 2 3 2 4 2" xfId="6723" xr:uid="{00000000-0005-0000-0000-00007A550000}"/>
    <cellStyle name="Normal 5 2 3 2 3 2 5" xfId="6724" xr:uid="{00000000-0005-0000-0000-00007B550000}"/>
    <cellStyle name="Normal 5 2 3 2 3 2 6" xfId="6725" xr:uid="{00000000-0005-0000-0000-00007C550000}"/>
    <cellStyle name="Normal 5 2 3 2 3 3" xfId="6726" xr:uid="{00000000-0005-0000-0000-00007D550000}"/>
    <cellStyle name="Normal 5 2 3 2 3 3 2" xfId="6727" xr:uid="{00000000-0005-0000-0000-00007E550000}"/>
    <cellStyle name="Normal 5 2 3 2 3 3 2 2" xfId="6728" xr:uid="{00000000-0005-0000-0000-00007F550000}"/>
    <cellStyle name="Normal 5 2 3 2 3 3 2 2 2" xfId="6729" xr:uid="{00000000-0005-0000-0000-000080550000}"/>
    <cellStyle name="Normal 5 2 3 2 3 3 2 2 3" xfId="6730" xr:uid="{00000000-0005-0000-0000-000081550000}"/>
    <cellStyle name="Normal 5 2 3 2 3 3 2 3" xfId="6731" xr:uid="{00000000-0005-0000-0000-000082550000}"/>
    <cellStyle name="Normal 5 2 3 2 3 3 2 4" xfId="6732" xr:uid="{00000000-0005-0000-0000-000083550000}"/>
    <cellStyle name="Normal 5 2 3 2 3 3 3" xfId="6733" xr:uid="{00000000-0005-0000-0000-000084550000}"/>
    <cellStyle name="Normal 5 2 3 2 3 3 3 2" xfId="6734" xr:uid="{00000000-0005-0000-0000-000085550000}"/>
    <cellStyle name="Normal 5 2 3 2 3 3 3 3" xfId="6735" xr:uid="{00000000-0005-0000-0000-000086550000}"/>
    <cellStyle name="Normal 5 2 3 2 3 3 4" xfId="6736" xr:uid="{00000000-0005-0000-0000-000087550000}"/>
    <cellStyle name="Normal 5 2 3 2 3 3 4 2" xfId="6737" xr:uid="{00000000-0005-0000-0000-000088550000}"/>
    <cellStyle name="Normal 5 2 3 2 3 3 5" xfId="6738" xr:uid="{00000000-0005-0000-0000-000089550000}"/>
    <cellStyle name="Normal 5 2 3 2 3 3 6" xfId="6739" xr:uid="{00000000-0005-0000-0000-00008A550000}"/>
    <cellStyle name="Normal 5 2 3 2 3 4" xfId="6740" xr:uid="{00000000-0005-0000-0000-00008B550000}"/>
    <cellStyle name="Normal 5 2 3 2 3 4 2" xfId="6741" xr:uid="{00000000-0005-0000-0000-00008C550000}"/>
    <cellStyle name="Normal 5 2 3 2 3 4 2 2" xfId="6742" xr:uid="{00000000-0005-0000-0000-00008D550000}"/>
    <cellStyle name="Normal 5 2 3 2 3 4 2 3" xfId="6743" xr:uid="{00000000-0005-0000-0000-00008E550000}"/>
    <cellStyle name="Normal 5 2 3 2 3 4 3" xfId="6744" xr:uid="{00000000-0005-0000-0000-00008F550000}"/>
    <cellStyle name="Normal 5 2 3 2 3 4 4" xfId="6745" xr:uid="{00000000-0005-0000-0000-000090550000}"/>
    <cellStyle name="Normal 5 2 3 2 3 5" xfId="6746" xr:uid="{00000000-0005-0000-0000-000091550000}"/>
    <cellStyle name="Normal 5 2 3 2 3 5 2" xfId="6747" xr:uid="{00000000-0005-0000-0000-000092550000}"/>
    <cellStyle name="Normal 5 2 3 2 3 5 3" xfId="6748" xr:uid="{00000000-0005-0000-0000-000093550000}"/>
    <cellStyle name="Normal 5 2 3 2 3 6" xfId="6749" xr:uid="{00000000-0005-0000-0000-000094550000}"/>
    <cellStyle name="Normal 5 2 3 2 3 6 2" xfId="6750" xr:uid="{00000000-0005-0000-0000-000095550000}"/>
    <cellStyle name="Normal 5 2 3 2 3 7" xfId="6751" xr:uid="{00000000-0005-0000-0000-000096550000}"/>
    <cellStyle name="Normal 5 2 3 2 3 8" xfId="6752" xr:uid="{00000000-0005-0000-0000-000097550000}"/>
    <cellStyle name="Normal 5 2 3 2 3 9" xfId="32127" xr:uid="{00000000-0005-0000-0000-000098550000}"/>
    <cellStyle name="Normal 5 2 3 2 4" xfId="6753" xr:uid="{00000000-0005-0000-0000-000099550000}"/>
    <cellStyle name="Normal 5 2 3 2 4 2" xfId="6754" xr:uid="{00000000-0005-0000-0000-00009A550000}"/>
    <cellStyle name="Normal 5 2 3 2 4 2 2" xfId="6755" xr:uid="{00000000-0005-0000-0000-00009B550000}"/>
    <cellStyle name="Normal 5 2 3 2 4 2 2 2" xfId="6756" xr:uid="{00000000-0005-0000-0000-00009C550000}"/>
    <cellStyle name="Normal 5 2 3 2 4 2 2 3" xfId="6757" xr:uid="{00000000-0005-0000-0000-00009D550000}"/>
    <cellStyle name="Normal 5 2 3 2 4 2 3" xfId="6758" xr:uid="{00000000-0005-0000-0000-00009E550000}"/>
    <cellStyle name="Normal 5 2 3 2 4 2 4" xfId="6759" xr:uid="{00000000-0005-0000-0000-00009F550000}"/>
    <cellStyle name="Normal 5 2 3 2 4 3" xfId="6760" xr:uid="{00000000-0005-0000-0000-0000A0550000}"/>
    <cellStyle name="Normal 5 2 3 2 4 3 2" xfId="6761" xr:uid="{00000000-0005-0000-0000-0000A1550000}"/>
    <cellStyle name="Normal 5 2 3 2 4 3 3" xfId="6762" xr:uid="{00000000-0005-0000-0000-0000A2550000}"/>
    <cellStyle name="Normal 5 2 3 2 4 4" xfId="6763" xr:uid="{00000000-0005-0000-0000-0000A3550000}"/>
    <cellStyle name="Normal 5 2 3 2 4 4 2" xfId="6764" xr:uid="{00000000-0005-0000-0000-0000A4550000}"/>
    <cellStyle name="Normal 5 2 3 2 4 5" xfId="6765" xr:uid="{00000000-0005-0000-0000-0000A5550000}"/>
    <cellStyle name="Normal 5 2 3 2 4 6" xfId="6766" xr:uid="{00000000-0005-0000-0000-0000A6550000}"/>
    <cellStyle name="Normal 5 2 3 2 5" xfId="6767" xr:uid="{00000000-0005-0000-0000-0000A7550000}"/>
    <cellStyle name="Normal 5 2 3 2 5 2" xfId="6768" xr:uid="{00000000-0005-0000-0000-0000A8550000}"/>
    <cellStyle name="Normal 5 2 3 2 5 2 2" xfId="6769" xr:uid="{00000000-0005-0000-0000-0000A9550000}"/>
    <cellStyle name="Normal 5 2 3 2 5 2 2 2" xfId="6770" xr:uid="{00000000-0005-0000-0000-0000AA550000}"/>
    <cellStyle name="Normal 5 2 3 2 5 2 2 3" xfId="6771" xr:uid="{00000000-0005-0000-0000-0000AB550000}"/>
    <cellStyle name="Normal 5 2 3 2 5 2 3" xfId="6772" xr:uid="{00000000-0005-0000-0000-0000AC550000}"/>
    <cellStyle name="Normal 5 2 3 2 5 2 4" xfId="6773" xr:uid="{00000000-0005-0000-0000-0000AD550000}"/>
    <cellStyle name="Normal 5 2 3 2 5 3" xfId="6774" xr:uid="{00000000-0005-0000-0000-0000AE550000}"/>
    <cellStyle name="Normal 5 2 3 2 5 3 2" xfId="6775" xr:uid="{00000000-0005-0000-0000-0000AF550000}"/>
    <cellStyle name="Normal 5 2 3 2 5 3 3" xfId="6776" xr:uid="{00000000-0005-0000-0000-0000B0550000}"/>
    <cellStyle name="Normal 5 2 3 2 5 4" xfId="6777" xr:uid="{00000000-0005-0000-0000-0000B1550000}"/>
    <cellStyle name="Normal 5 2 3 2 5 4 2" xfId="6778" xr:uid="{00000000-0005-0000-0000-0000B2550000}"/>
    <cellStyle name="Normal 5 2 3 2 5 5" xfId="6779" xr:uid="{00000000-0005-0000-0000-0000B3550000}"/>
    <cellStyle name="Normal 5 2 3 2 5 6" xfId="6780" xr:uid="{00000000-0005-0000-0000-0000B4550000}"/>
    <cellStyle name="Normal 5 2 3 2 6" xfId="6781" xr:uid="{00000000-0005-0000-0000-0000B5550000}"/>
    <cellStyle name="Normal 5 2 3 2 6 2" xfId="6782" xr:uid="{00000000-0005-0000-0000-0000B6550000}"/>
    <cellStyle name="Normal 5 2 3 2 6 2 2" xfId="6783" xr:uid="{00000000-0005-0000-0000-0000B7550000}"/>
    <cellStyle name="Normal 5 2 3 2 6 2 3" xfId="6784" xr:uid="{00000000-0005-0000-0000-0000B8550000}"/>
    <cellStyle name="Normal 5 2 3 2 6 3" xfId="6785" xr:uid="{00000000-0005-0000-0000-0000B9550000}"/>
    <cellStyle name="Normal 5 2 3 2 6 4" xfId="6786" xr:uid="{00000000-0005-0000-0000-0000BA550000}"/>
    <cellStyle name="Normal 5 2 3 2 7" xfId="6787" xr:uid="{00000000-0005-0000-0000-0000BB550000}"/>
    <cellStyle name="Normal 5 2 3 2 7 2" xfId="6788" xr:uid="{00000000-0005-0000-0000-0000BC550000}"/>
    <cellStyle name="Normal 5 2 3 2 7 3" xfId="6789" xr:uid="{00000000-0005-0000-0000-0000BD550000}"/>
    <cellStyle name="Normal 5 2 3 2 8" xfId="6790" xr:uid="{00000000-0005-0000-0000-0000BE550000}"/>
    <cellStyle name="Normal 5 2 3 2 8 2" xfId="6791" xr:uid="{00000000-0005-0000-0000-0000BF550000}"/>
    <cellStyle name="Normal 5 2 3 2 9" xfId="6792" xr:uid="{00000000-0005-0000-0000-0000C0550000}"/>
    <cellStyle name="Normal 5 2 3 2_FLUX TEMPLATE - SAMPLE 5210 1720000_Rents Receivable (2)" xfId="6793" xr:uid="{00000000-0005-0000-0000-0000C1550000}"/>
    <cellStyle name="Normal 5 2 3 3" xfId="6794" xr:uid="{00000000-0005-0000-0000-0000C2550000}"/>
    <cellStyle name="Normal 5 2 3 3 10" xfId="6795" xr:uid="{00000000-0005-0000-0000-0000C3550000}"/>
    <cellStyle name="Normal 5 2 3 3 11" xfId="32128" xr:uid="{00000000-0005-0000-0000-0000C4550000}"/>
    <cellStyle name="Normal 5 2 3 3 12" xfId="39935" xr:uid="{00000000-0005-0000-0000-0000C5550000}"/>
    <cellStyle name="Normal 5 2 3 3 2" xfId="6796" xr:uid="{00000000-0005-0000-0000-0000C6550000}"/>
    <cellStyle name="Normal 5 2 3 3 2 2" xfId="6797" xr:uid="{00000000-0005-0000-0000-0000C7550000}"/>
    <cellStyle name="Normal 5 2 3 3 2 2 2" xfId="6798" xr:uid="{00000000-0005-0000-0000-0000C8550000}"/>
    <cellStyle name="Normal 5 2 3 3 2 2 2 2" xfId="6799" xr:uid="{00000000-0005-0000-0000-0000C9550000}"/>
    <cellStyle name="Normal 5 2 3 3 2 2 2 2 2" xfId="6800" xr:uid="{00000000-0005-0000-0000-0000CA550000}"/>
    <cellStyle name="Normal 5 2 3 3 2 2 2 2 3" xfId="6801" xr:uid="{00000000-0005-0000-0000-0000CB550000}"/>
    <cellStyle name="Normal 5 2 3 3 2 2 2 3" xfId="6802" xr:uid="{00000000-0005-0000-0000-0000CC550000}"/>
    <cellStyle name="Normal 5 2 3 3 2 2 2 4" xfId="6803" xr:uid="{00000000-0005-0000-0000-0000CD550000}"/>
    <cellStyle name="Normal 5 2 3 3 2 2 3" xfId="6804" xr:uid="{00000000-0005-0000-0000-0000CE550000}"/>
    <cellStyle name="Normal 5 2 3 3 2 2 3 2" xfId="6805" xr:uid="{00000000-0005-0000-0000-0000CF550000}"/>
    <cellStyle name="Normal 5 2 3 3 2 2 3 3" xfId="6806" xr:uid="{00000000-0005-0000-0000-0000D0550000}"/>
    <cellStyle name="Normal 5 2 3 3 2 2 4" xfId="6807" xr:uid="{00000000-0005-0000-0000-0000D1550000}"/>
    <cellStyle name="Normal 5 2 3 3 2 2 4 2" xfId="6808" xr:uid="{00000000-0005-0000-0000-0000D2550000}"/>
    <cellStyle name="Normal 5 2 3 3 2 2 5" xfId="6809" xr:uid="{00000000-0005-0000-0000-0000D3550000}"/>
    <cellStyle name="Normal 5 2 3 3 2 2 6" xfId="6810" xr:uid="{00000000-0005-0000-0000-0000D4550000}"/>
    <cellStyle name="Normal 5 2 3 3 2 3" xfId="6811" xr:uid="{00000000-0005-0000-0000-0000D5550000}"/>
    <cellStyle name="Normal 5 2 3 3 2 3 2" xfId="6812" xr:uid="{00000000-0005-0000-0000-0000D6550000}"/>
    <cellStyle name="Normal 5 2 3 3 2 3 2 2" xfId="6813" xr:uid="{00000000-0005-0000-0000-0000D7550000}"/>
    <cellStyle name="Normal 5 2 3 3 2 3 2 2 2" xfId="6814" xr:uid="{00000000-0005-0000-0000-0000D8550000}"/>
    <cellStyle name="Normal 5 2 3 3 2 3 2 2 3" xfId="6815" xr:uid="{00000000-0005-0000-0000-0000D9550000}"/>
    <cellStyle name="Normal 5 2 3 3 2 3 2 3" xfId="6816" xr:uid="{00000000-0005-0000-0000-0000DA550000}"/>
    <cellStyle name="Normal 5 2 3 3 2 3 2 4" xfId="6817" xr:uid="{00000000-0005-0000-0000-0000DB550000}"/>
    <cellStyle name="Normal 5 2 3 3 2 3 3" xfId="6818" xr:uid="{00000000-0005-0000-0000-0000DC550000}"/>
    <cellStyle name="Normal 5 2 3 3 2 3 3 2" xfId="6819" xr:uid="{00000000-0005-0000-0000-0000DD550000}"/>
    <cellStyle name="Normal 5 2 3 3 2 3 3 3" xfId="6820" xr:uid="{00000000-0005-0000-0000-0000DE550000}"/>
    <cellStyle name="Normal 5 2 3 3 2 3 4" xfId="6821" xr:uid="{00000000-0005-0000-0000-0000DF550000}"/>
    <cellStyle name="Normal 5 2 3 3 2 3 4 2" xfId="6822" xr:uid="{00000000-0005-0000-0000-0000E0550000}"/>
    <cellStyle name="Normal 5 2 3 3 2 3 5" xfId="6823" xr:uid="{00000000-0005-0000-0000-0000E1550000}"/>
    <cellStyle name="Normal 5 2 3 3 2 3 6" xfId="6824" xr:uid="{00000000-0005-0000-0000-0000E2550000}"/>
    <cellStyle name="Normal 5 2 3 3 2 4" xfId="6825" xr:uid="{00000000-0005-0000-0000-0000E3550000}"/>
    <cellStyle name="Normal 5 2 3 3 2 4 2" xfId="6826" xr:uid="{00000000-0005-0000-0000-0000E4550000}"/>
    <cellStyle name="Normal 5 2 3 3 2 4 2 2" xfId="6827" xr:uid="{00000000-0005-0000-0000-0000E5550000}"/>
    <cellStyle name="Normal 5 2 3 3 2 4 2 3" xfId="6828" xr:uid="{00000000-0005-0000-0000-0000E6550000}"/>
    <cellStyle name="Normal 5 2 3 3 2 4 3" xfId="6829" xr:uid="{00000000-0005-0000-0000-0000E7550000}"/>
    <cellStyle name="Normal 5 2 3 3 2 4 4" xfId="6830" xr:uid="{00000000-0005-0000-0000-0000E8550000}"/>
    <cellStyle name="Normal 5 2 3 3 2 5" xfId="6831" xr:uid="{00000000-0005-0000-0000-0000E9550000}"/>
    <cellStyle name="Normal 5 2 3 3 2 5 2" xfId="6832" xr:uid="{00000000-0005-0000-0000-0000EA550000}"/>
    <cellStyle name="Normal 5 2 3 3 2 5 3" xfId="6833" xr:uid="{00000000-0005-0000-0000-0000EB550000}"/>
    <cellStyle name="Normal 5 2 3 3 2 6" xfId="6834" xr:uid="{00000000-0005-0000-0000-0000EC550000}"/>
    <cellStyle name="Normal 5 2 3 3 2 6 2" xfId="6835" xr:uid="{00000000-0005-0000-0000-0000ED550000}"/>
    <cellStyle name="Normal 5 2 3 3 2 7" xfId="6836" xr:uid="{00000000-0005-0000-0000-0000EE550000}"/>
    <cellStyle name="Normal 5 2 3 3 2 8" xfId="6837" xr:uid="{00000000-0005-0000-0000-0000EF550000}"/>
    <cellStyle name="Normal 5 2 3 3 2 9" xfId="32129" xr:uid="{00000000-0005-0000-0000-0000F0550000}"/>
    <cellStyle name="Normal 5 2 3 3 3" xfId="6838" xr:uid="{00000000-0005-0000-0000-0000F1550000}"/>
    <cellStyle name="Normal 5 2 3 3 3 2" xfId="6839" xr:uid="{00000000-0005-0000-0000-0000F2550000}"/>
    <cellStyle name="Normal 5 2 3 3 3 2 2" xfId="6840" xr:uid="{00000000-0005-0000-0000-0000F3550000}"/>
    <cellStyle name="Normal 5 2 3 3 3 2 2 2" xfId="6841" xr:uid="{00000000-0005-0000-0000-0000F4550000}"/>
    <cellStyle name="Normal 5 2 3 3 3 2 2 2 2" xfId="6842" xr:uid="{00000000-0005-0000-0000-0000F5550000}"/>
    <cellStyle name="Normal 5 2 3 3 3 2 2 2 3" xfId="6843" xr:uid="{00000000-0005-0000-0000-0000F6550000}"/>
    <cellStyle name="Normal 5 2 3 3 3 2 2 3" xfId="6844" xr:uid="{00000000-0005-0000-0000-0000F7550000}"/>
    <cellStyle name="Normal 5 2 3 3 3 2 2 4" xfId="6845" xr:uid="{00000000-0005-0000-0000-0000F8550000}"/>
    <cellStyle name="Normal 5 2 3 3 3 2 3" xfId="6846" xr:uid="{00000000-0005-0000-0000-0000F9550000}"/>
    <cellStyle name="Normal 5 2 3 3 3 2 3 2" xfId="6847" xr:uid="{00000000-0005-0000-0000-0000FA550000}"/>
    <cellStyle name="Normal 5 2 3 3 3 2 3 3" xfId="6848" xr:uid="{00000000-0005-0000-0000-0000FB550000}"/>
    <cellStyle name="Normal 5 2 3 3 3 2 4" xfId="6849" xr:uid="{00000000-0005-0000-0000-0000FC550000}"/>
    <cellStyle name="Normal 5 2 3 3 3 2 4 2" xfId="6850" xr:uid="{00000000-0005-0000-0000-0000FD550000}"/>
    <cellStyle name="Normal 5 2 3 3 3 2 5" xfId="6851" xr:uid="{00000000-0005-0000-0000-0000FE550000}"/>
    <cellStyle name="Normal 5 2 3 3 3 2 6" xfId="6852" xr:uid="{00000000-0005-0000-0000-0000FF550000}"/>
    <cellStyle name="Normal 5 2 3 3 3 3" xfId="6853" xr:uid="{00000000-0005-0000-0000-000000560000}"/>
    <cellStyle name="Normal 5 2 3 3 3 3 2" xfId="6854" xr:uid="{00000000-0005-0000-0000-000001560000}"/>
    <cellStyle name="Normal 5 2 3 3 3 3 2 2" xfId="6855" xr:uid="{00000000-0005-0000-0000-000002560000}"/>
    <cellStyle name="Normal 5 2 3 3 3 3 2 2 2" xfId="6856" xr:uid="{00000000-0005-0000-0000-000003560000}"/>
    <cellStyle name="Normal 5 2 3 3 3 3 2 2 3" xfId="6857" xr:uid="{00000000-0005-0000-0000-000004560000}"/>
    <cellStyle name="Normal 5 2 3 3 3 3 2 3" xfId="6858" xr:uid="{00000000-0005-0000-0000-000005560000}"/>
    <cellStyle name="Normal 5 2 3 3 3 3 2 4" xfId="6859" xr:uid="{00000000-0005-0000-0000-000006560000}"/>
    <cellStyle name="Normal 5 2 3 3 3 3 3" xfId="6860" xr:uid="{00000000-0005-0000-0000-000007560000}"/>
    <cellStyle name="Normal 5 2 3 3 3 3 3 2" xfId="6861" xr:uid="{00000000-0005-0000-0000-000008560000}"/>
    <cellStyle name="Normal 5 2 3 3 3 3 3 3" xfId="6862" xr:uid="{00000000-0005-0000-0000-000009560000}"/>
    <cellStyle name="Normal 5 2 3 3 3 3 4" xfId="6863" xr:uid="{00000000-0005-0000-0000-00000A560000}"/>
    <cellStyle name="Normal 5 2 3 3 3 3 4 2" xfId="6864" xr:uid="{00000000-0005-0000-0000-00000B560000}"/>
    <cellStyle name="Normal 5 2 3 3 3 3 5" xfId="6865" xr:uid="{00000000-0005-0000-0000-00000C560000}"/>
    <cellStyle name="Normal 5 2 3 3 3 3 6" xfId="6866" xr:uid="{00000000-0005-0000-0000-00000D560000}"/>
    <cellStyle name="Normal 5 2 3 3 3 4" xfId="6867" xr:uid="{00000000-0005-0000-0000-00000E560000}"/>
    <cellStyle name="Normal 5 2 3 3 3 4 2" xfId="6868" xr:uid="{00000000-0005-0000-0000-00000F560000}"/>
    <cellStyle name="Normal 5 2 3 3 3 4 2 2" xfId="6869" xr:uid="{00000000-0005-0000-0000-000010560000}"/>
    <cellStyle name="Normal 5 2 3 3 3 4 2 3" xfId="6870" xr:uid="{00000000-0005-0000-0000-000011560000}"/>
    <cellStyle name="Normal 5 2 3 3 3 4 3" xfId="6871" xr:uid="{00000000-0005-0000-0000-000012560000}"/>
    <cellStyle name="Normal 5 2 3 3 3 4 4" xfId="6872" xr:uid="{00000000-0005-0000-0000-000013560000}"/>
    <cellStyle name="Normal 5 2 3 3 3 5" xfId="6873" xr:uid="{00000000-0005-0000-0000-000014560000}"/>
    <cellStyle name="Normal 5 2 3 3 3 5 2" xfId="6874" xr:uid="{00000000-0005-0000-0000-000015560000}"/>
    <cellStyle name="Normal 5 2 3 3 3 5 3" xfId="6875" xr:uid="{00000000-0005-0000-0000-000016560000}"/>
    <cellStyle name="Normal 5 2 3 3 3 6" xfId="6876" xr:uid="{00000000-0005-0000-0000-000017560000}"/>
    <cellStyle name="Normal 5 2 3 3 3 6 2" xfId="6877" xr:uid="{00000000-0005-0000-0000-000018560000}"/>
    <cellStyle name="Normal 5 2 3 3 3 7" xfId="6878" xr:uid="{00000000-0005-0000-0000-000019560000}"/>
    <cellStyle name="Normal 5 2 3 3 3 8" xfId="6879" xr:uid="{00000000-0005-0000-0000-00001A560000}"/>
    <cellStyle name="Normal 5 2 3 3 3 9" xfId="32130" xr:uid="{00000000-0005-0000-0000-00001B560000}"/>
    <cellStyle name="Normal 5 2 3 3 4" xfId="6880" xr:uid="{00000000-0005-0000-0000-00001C560000}"/>
    <cellStyle name="Normal 5 2 3 3 4 2" xfId="6881" xr:uid="{00000000-0005-0000-0000-00001D560000}"/>
    <cellStyle name="Normal 5 2 3 3 4 2 2" xfId="6882" xr:uid="{00000000-0005-0000-0000-00001E560000}"/>
    <cellStyle name="Normal 5 2 3 3 4 2 2 2" xfId="6883" xr:uid="{00000000-0005-0000-0000-00001F560000}"/>
    <cellStyle name="Normal 5 2 3 3 4 2 2 3" xfId="6884" xr:uid="{00000000-0005-0000-0000-000020560000}"/>
    <cellStyle name="Normal 5 2 3 3 4 2 3" xfId="6885" xr:uid="{00000000-0005-0000-0000-000021560000}"/>
    <cellStyle name="Normal 5 2 3 3 4 2 4" xfId="6886" xr:uid="{00000000-0005-0000-0000-000022560000}"/>
    <cellStyle name="Normal 5 2 3 3 4 3" xfId="6887" xr:uid="{00000000-0005-0000-0000-000023560000}"/>
    <cellStyle name="Normal 5 2 3 3 4 3 2" xfId="6888" xr:uid="{00000000-0005-0000-0000-000024560000}"/>
    <cellStyle name="Normal 5 2 3 3 4 3 3" xfId="6889" xr:uid="{00000000-0005-0000-0000-000025560000}"/>
    <cellStyle name="Normal 5 2 3 3 4 4" xfId="6890" xr:uid="{00000000-0005-0000-0000-000026560000}"/>
    <cellStyle name="Normal 5 2 3 3 4 4 2" xfId="6891" xr:uid="{00000000-0005-0000-0000-000027560000}"/>
    <cellStyle name="Normal 5 2 3 3 4 5" xfId="6892" xr:uid="{00000000-0005-0000-0000-000028560000}"/>
    <cellStyle name="Normal 5 2 3 3 4 6" xfId="6893" xr:uid="{00000000-0005-0000-0000-000029560000}"/>
    <cellStyle name="Normal 5 2 3 3 5" xfId="6894" xr:uid="{00000000-0005-0000-0000-00002A560000}"/>
    <cellStyle name="Normal 5 2 3 3 5 2" xfId="6895" xr:uid="{00000000-0005-0000-0000-00002B560000}"/>
    <cellStyle name="Normal 5 2 3 3 5 2 2" xfId="6896" xr:uid="{00000000-0005-0000-0000-00002C560000}"/>
    <cellStyle name="Normal 5 2 3 3 5 2 2 2" xfId="6897" xr:uid="{00000000-0005-0000-0000-00002D560000}"/>
    <cellStyle name="Normal 5 2 3 3 5 2 2 3" xfId="6898" xr:uid="{00000000-0005-0000-0000-00002E560000}"/>
    <cellStyle name="Normal 5 2 3 3 5 2 3" xfId="6899" xr:uid="{00000000-0005-0000-0000-00002F560000}"/>
    <cellStyle name="Normal 5 2 3 3 5 2 4" xfId="6900" xr:uid="{00000000-0005-0000-0000-000030560000}"/>
    <cellStyle name="Normal 5 2 3 3 5 3" xfId="6901" xr:uid="{00000000-0005-0000-0000-000031560000}"/>
    <cellStyle name="Normal 5 2 3 3 5 3 2" xfId="6902" xr:uid="{00000000-0005-0000-0000-000032560000}"/>
    <cellStyle name="Normal 5 2 3 3 5 3 3" xfId="6903" xr:uid="{00000000-0005-0000-0000-000033560000}"/>
    <cellStyle name="Normal 5 2 3 3 5 4" xfId="6904" xr:uid="{00000000-0005-0000-0000-000034560000}"/>
    <cellStyle name="Normal 5 2 3 3 5 4 2" xfId="6905" xr:uid="{00000000-0005-0000-0000-000035560000}"/>
    <cellStyle name="Normal 5 2 3 3 5 5" xfId="6906" xr:uid="{00000000-0005-0000-0000-000036560000}"/>
    <cellStyle name="Normal 5 2 3 3 5 6" xfId="6907" xr:uid="{00000000-0005-0000-0000-000037560000}"/>
    <cellStyle name="Normal 5 2 3 3 6" xfId="6908" xr:uid="{00000000-0005-0000-0000-000038560000}"/>
    <cellStyle name="Normal 5 2 3 3 6 2" xfId="6909" xr:uid="{00000000-0005-0000-0000-000039560000}"/>
    <cellStyle name="Normal 5 2 3 3 6 2 2" xfId="6910" xr:uid="{00000000-0005-0000-0000-00003A560000}"/>
    <cellStyle name="Normal 5 2 3 3 6 2 3" xfId="6911" xr:uid="{00000000-0005-0000-0000-00003B560000}"/>
    <cellStyle name="Normal 5 2 3 3 6 3" xfId="6912" xr:uid="{00000000-0005-0000-0000-00003C560000}"/>
    <cellStyle name="Normal 5 2 3 3 6 4" xfId="6913" xr:uid="{00000000-0005-0000-0000-00003D560000}"/>
    <cellStyle name="Normal 5 2 3 3 7" xfId="6914" xr:uid="{00000000-0005-0000-0000-00003E560000}"/>
    <cellStyle name="Normal 5 2 3 3 7 2" xfId="6915" xr:uid="{00000000-0005-0000-0000-00003F560000}"/>
    <cellStyle name="Normal 5 2 3 3 7 3" xfId="6916" xr:uid="{00000000-0005-0000-0000-000040560000}"/>
    <cellStyle name="Normal 5 2 3 3 8" xfId="6917" xr:uid="{00000000-0005-0000-0000-000041560000}"/>
    <cellStyle name="Normal 5 2 3 3 8 2" xfId="6918" xr:uid="{00000000-0005-0000-0000-000042560000}"/>
    <cellStyle name="Normal 5 2 3 3 9" xfId="6919" xr:uid="{00000000-0005-0000-0000-000043560000}"/>
    <cellStyle name="Normal 5 2 3 3_FLUX TEMPLATE - SAMPLE 5210 1720000_Rents Receivable (2)" xfId="6920" xr:uid="{00000000-0005-0000-0000-000044560000}"/>
    <cellStyle name="Normal 5 2 3 4" xfId="6921" xr:uid="{00000000-0005-0000-0000-000045560000}"/>
    <cellStyle name="Normal 5 2 3 4 10" xfId="6922" xr:uid="{00000000-0005-0000-0000-000046560000}"/>
    <cellStyle name="Normal 5 2 3 4 11" xfId="32131" xr:uid="{00000000-0005-0000-0000-000047560000}"/>
    <cellStyle name="Normal 5 2 3 4 2" xfId="6923" xr:uid="{00000000-0005-0000-0000-000048560000}"/>
    <cellStyle name="Normal 5 2 3 4 2 2" xfId="6924" xr:uid="{00000000-0005-0000-0000-000049560000}"/>
    <cellStyle name="Normal 5 2 3 4 2 2 2" xfId="6925" xr:uid="{00000000-0005-0000-0000-00004A560000}"/>
    <cellStyle name="Normal 5 2 3 4 2 2 2 2" xfId="6926" xr:uid="{00000000-0005-0000-0000-00004B560000}"/>
    <cellStyle name="Normal 5 2 3 4 2 2 2 2 2" xfId="6927" xr:uid="{00000000-0005-0000-0000-00004C560000}"/>
    <cellStyle name="Normal 5 2 3 4 2 2 2 2 3" xfId="6928" xr:uid="{00000000-0005-0000-0000-00004D560000}"/>
    <cellStyle name="Normal 5 2 3 4 2 2 2 3" xfId="6929" xr:uid="{00000000-0005-0000-0000-00004E560000}"/>
    <cellStyle name="Normal 5 2 3 4 2 2 2 4" xfId="6930" xr:uid="{00000000-0005-0000-0000-00004F560000}"/>
    <cellStyle name="Normal 5 2 3 4 2 2 3" xfId="6931" xr:uid="{00000000-0005-0000-0000-000050560000}"/>
    <cellStyle name="Normal 5 2 3 4 2 2 3 2" xfId="6932" xr:uid="{00000000-0005-0000-0000-000051560000}"/>
    <cellStyle name="Normal 5 2 3 4 2 2 3 3" xfId="6933" xr:uid="{00000000-0005-0000-0000-000052560000}"/>
    <cellStyle name="Normal 5 2 3 4 2 2 4" xfId="6934" xr:uid="{00000000-0005-0000-0000-000053560000}"/>
    <cellStyle name="Normal 5 2 3 4 2 2 4 2" xfId="6935" xr:uid="{00000000-0005-0000-0000-000054560000}"/>
    <cellStyle name="Normal 5 2 3 4 2 2 5" xfId="6936" xr:uid="{00000000-0005-0000-0000-000055560000}"/>
    <cellStyle name="Normal 5 2 3 4 2 2 6" xfId="6937" xr:uid="{00000000-0005-0000-0000-000056560000}"/>
    <cellStyle name="Normal 5 2 3 4 2 3" xfId="6938" xr:uid="{00000000-0005-0000-0000-000057560000}"/>
    <cellStyle name="Normal 5 2 3 4 2 3 2" xfId="6939" xr:uid="{00000000-0005-0000-0000-000058560000}"/>
    <cellStyle name="Normal 5 2 3 4 2 3 2 2" xfId="6940" xr:uid="{00000000-0005-0000-0000-000059560000}"/>
    <cellStyle name="Normal 5 2 3 4 2 3 2 2 2" xfId="6941" xr:uid="{00000000-0005-0000-0000-00005A560000}"/>
    <cellStyle name="Normal 5 2 3 4 2 3 2 2 3" xfId="6942" xr:uid="{00000000-0005-0000-0000-00005B560000}"/>
    <cellStyle name="Normal 5 2 3 4 2 3 2 3" xfId="6943" xr:uid="{00000000-0005-0000-0000-00005C560000}"/>
    <cellStyle name="Normal 5 2 3 4 2 3 2 4" xfId="6944" xr:uid="{00000000-0005-0000-0000-00005D560000}"/>
    <cellStyle name="Normal 5 2 3 4 2 3 3" xfId="6945" xr:uid="{00000000-0005-0000-0000-00005E560000}"/>
    <cellStyle name="Normal 5 2 3 4 2 3 3 2" xfId="6946" xr:uid="{00000000-0005-0000-0000-00005F560000}"/>
    <cellStyle name="Normal 5 2 3 4 2 3 3 3" xfId="6947" xr:uid="{00000000-0005-0000-0000-000060560000}"/>
    <cellStyle name="Normal 5 2 3 4 2 3 4" xfId="6948" xr:uid="{00000000-0005-0000-0000-000061560000}"/>
    <cellStyle name="Normal 5 2 3 4 2 3 4 2" xfId="6949" xr:uid="{00000000-0005-0000-0000-000062560000}"/>
    <cellStyle name="Normal 5 2 3 4 2 3 5" xfId="6950" xr:uid="{00000000-0005-0000-0000-000063560000}"/>
    <cellStyle name="Normal 5 2 3 4 2 3 6" xfId="6951" xr:uid="{00000000-0005-0000-0000-000064560000}"/>
    <cellStyle name="Normal 5 2 3 4 2 4" xfId="6952" xr:uid="{00000000-0005-0000-0000-000065560000}"/>
    <cellStyle name="Normal 5 2 3 4 2 4 2" xfId="6953" xr:uid="{00000000-0005-0000-0000-000066560000}"/>
    <cellStyle name="Normal 5 2 3 4 2 4 2 2" xfId="6954" xr:uid="{00000000-0005-0000-0000-000067560000}"/>
    <cellStyle name="Normal 5 2 3 4 2 4 2 3" xfId="6955" xr:uid="{00000000-0005-0000-0000-000068560000}"/>
    <cellStyle name="Normal 5 2 3 4 2 4 3" xfId="6956" xr:uid="{00000000-0005-0000-0000-000069560000}"/>
    <cellStyle name="Normal 5 2 3 4 2 4 4" xfId="6957" xr:uid="{00000000-0005-0000-0000-00006A560000}"/>
    <cellStyle name="Normal 5 2 3 4 2 5" xfId="6958" xr:uid="{00000000-0005-0000-0000-00006B560000}"/>
    <cellStyle name="Normal 5 2 3 4 2 5 2" xfId="6959" xr:uid="{00000000-0005-0000-0000-00006C560000}"/>
    <cellStyle name="Normal 5 2 3 4 2 5 3" xfId="6960" xr:uid="{00000000-0005-0000-0000-00006D560000}"/>
    <cellStyle name="Normal 5 2 3 4 2 6" xfId="6961" xr:uid="{00000000-0005-0000-0000-00006E560000}"/>
    <cellStyle name="Normal 5 2 3 4 2 6 2" xfId="6962" xr:uid="{00000000-0005-0000-0000-00006F560000}"/>
    <cellStyle name="Normal 5 2 3 4 2 7" xfId="6963" xr:uid="{00000000-0005-0000-0000-000070560000}"/>
    <cellStyle name="Normal 5 2 3 4 2 8" xfId="6964" xr:uid="{00000000-0005-0000-0000-000071560000}"/>
    <cellStyle name="Normal 5 2 3 4 3" xfId="6965" xr:uid="{00000000-0005-0000-0000-000072560000}"/>
    <cellStyle name="Normal 5 2 3 4 3 2" xfId="6966" xr:uid="{00000000-0005-0000-0000-000073560000}"/>
    <cellStyle name="Normal 5 2 3 4 3 2 2" xfId="6967" xr:uid="{00000000-0005-0000-0000-000074560000}"/>
    <cellStyle name="Normal 5 2 3 4 3 2 2 2" xfId="6968" xr:uid="{00000000-0005-0000-0000-000075560000}"/>
    <cellStyle name="Normal 5 2 3 4 3 2 2 2 2" xfId="6969" xr:uid="{00000000-0005-0000-0000-000076560000}"/>
    <cellStyle name="Normal 5 2 3 4 3 2 2 2 3" xfId="6970" xr:uid="{00000000-0005-0000-0000-000077560000}"/>
    <cellStyle name="Normal 5 2 3 4 3 2 2 3" xfId="6971" xr:uid="{00000000-0005-0000-0000-000078560000}"/>
    <cellStyle name="Normal 5 2 3 4 3 2 2 4" xfId="6972" xr:uid="{00000000-0005-0000-0000-000079560000}"/>
    <cellStyle name="Normal 5 2 3 4 3 2 3" xfId="6973" xr:uid="{00000000-0005-0000-0000-00007A560000}"/>
    <cellStyle name="Normal 5 2 3 4 3 2 3 2" xfId="6974" xr:uid="{00000000-0005-0000-0000-00007B560000}"/>
    <cellStyle name="Normal 5 2 3 4 3 2 3 3" xfId="6975" xr:uid="{00000000-0005-0000-0000-00007C560000}"/>
    <cellStyle name="Normal 5 2 3 4 3 2 4" xfId="6976" xr:uid="{00000000-0005-0000-0000-00007D560000}"/>
    <cellStyle name="Normal 5 2 3 4 3 2 4 2" xfId="6977" xr:uid="{00000000-0005-0000-0000-00007E560000}"/>
    <cellStyle name="Normal 5 2 3 4 3 2 5" xfId="6978" xr:uid="{00000000-0005-0000-0000-00007F560000}"/>
    <cellStyle name="Normal 5 2 3 4 3 2 6" xfId="6979" xr:uid="{00000000-0005-0000-0000-000080560000}"/>
    <cellStyle name="Normal 5 2 3 4 3 3" xfId="6980" xr:uid="{00000000-0005-0000-0000-000081560000}"/>
    <cellStyle name="Normal 5 2 3 4 3 3 2" xfId="6981" xr:uid="{00000000-0005-0000-0000-000082560000}"/>
    <cellStyle name="Normal 5 2 3 4 3 3 2 2" xfId="6982" xr:uid="{00000000-0005-0000-0000-000083560000}"/>
    <cellStyle name="Normal 5 2 3 4 3 3 2 2 2" xfId="6983" xr:uid="{00000000-0005-0000-0000-000084560000}"/>
    <cellStyle name="Normal 5 2 3 4 3 3 2 2 3" xfId="6984" xr:uid="{00000000-0005-0000-0000-000085560000}"/>
    <cellStyle name="Normal 5 2 3 4 3 3 2 3" xfId="6985" xr:uid="{00000000-0005-0000-0000-000086560000}"/>
    <cellStyle name="Normal 5 2 3 4 3 3 2 4" xfId="6986" xr:uid="{00000000-0005-0000-0000-000087560000}"/>
    <cellStyle name="Normal 5 2 3 4 3 3 3" xfId="6987" xr:uid="{00000000-0005-0000-0000-000088560000}"/>
    <cellStyle name="Normal 5 2 3 4 3 3 3 2" xfId="6988" xr:uid="{00000000-0005-0000-0000-000089560000}"/>
    <cellStyle name="Normal 5 2 3 4 3 3 3 3" xfId="6989" xr:uid="{00000000-0005-0000-0000-00008A560000}"/>
    <cellStyle name="Normal 5 2 3 4 3 3 4" xfId="6990" xr:uid="{00000000-0005-0000-0000-00008B560000}"/>
    <cellStyle name="Normal 5 2 3 4 3 3 4 2" xfId="6991" xr:uid="{00000000-0005-0000-0000-00008C560000}"/>
    <cellStyle name="Normal 5 2 3 4 3 3 5" xfId="6992" xr:uid="{00000000-0005-0000-0000-00008D560000}"/>
    <cellStyle name="Normal 5 2 3 4 3 3 6" xfId="6993" xr:uid="{00000000-0005-0000-0000-00008E560000}"/>
    <cellStyle name="Normal 5 2 3 4 3 4" xfId="6994" xr:uid="{00000000-0005-0000-0000-00008F560000}"/>
    <cellStyle name="Normal 5 2 3 4 3 4 2" xfId="6995" xr:uid="{00000000-0005-0000-0000-000090560000}"/>
    <cellStyle name="Normal 5 2 3 4 3 4 2 2" xfId="6996" xr:uid="{00000000-0005-0000-0000-000091560000}"/>
    <cellStyle name="Normal 5 2 3 4 3 4 2 3" xfId="6997" xr:uid="{00000000-0005-0000-0000-000092560000}"/>
    <cellStyle name="Normal 5 2 3 4 3 4 3" xfId="6998" xr:uid="{00000000-0005-0000-0000-000093560000}"/>
    <cellStyle name="Normal 5 2 3 4 3 4 4" xfId="6999" xr:uid="{00000000-0005-0000-0000-000094560000}"/>
    <cellStyle name="Normal 5 2 3 4 3 5" xfId="7000" xr:uid="{00000000-0005-0000-0000-000095560000}"/>
    <cellStyle name="Normal 5 2 3 4 3 5 2" xfId="7001" xr:uid="{00000000-0005-0000-0000-000096560000}"/>
    <cellStyle name="Normal 5 2 3 4 3 5 3" xfId="7002" xr:uid="{00000000-0005-0000-0000-000097560000}"/>
    <cellStyle name="Normal 5 2 3 4 3 6" xfId="7003" xr:uid="{00000000-0005-0000-0000-000098560000}"/>
    <cellStyle name="Normal 5 2 3 4 3 6 2" xfId="7004" xr:uid="{00000000-0005-0000-0000-000099560000}"/>
    <cellStyle name="Normal 5 2 3 4 3 7" xfId="7005" xr:uid="{00000000-0005-0000-0000-00009A560000}"/>
    <cellStyle name="Normal 5 2 3 4 3 8" xfId="7006" xr:uid="{00000000-0005-0000-0000-00009B560000}"/>
    <cellStyle name="Normal 5 2 3 4 4" xfId="7007" xr:uid="{00000000-0005-0000-0000-00009C560000}"/>
    <cellStyle name="Normal 5 2 3 4 4 2" xfId="7008" xr:uid="{00000000-0005-0000-0000-00009D560000}"/>
    <cellStyle name="Normal 5 2 3 4 4 2 2" xfId="7009" xr:uid="{00000000-0005-0000-0000-00009E560000}"/>
    <cellStyle name="Normal 5 2 3 4 4 2 2 2" xfId="7010" xr:uid="{00000000-0005-0000-0000-00009F560000}"/>
    <cellStyle name="Normal 5 2 3 4 4 2 2 3" xfId="7011" xr:uid="{00000000-0005-0000-0000-0000A0560000}"/>
    <cellStyle name="Normal 5 2 3 4 4 2 3" xfId="7012" xr:uid="{00000000-0005-0000-0000-0000A1560000}"/>
    <cellStyle name="Normal 5 2 3 4 4 2 4" xfId="7013" xr:uid="{00000000-0005-0000-0000-0000A2560000}"/>
    <cellStyle name="Normal 5 2 3 4 4 3" xfId="7014" xr:uid="{00000000-0005-0000-0000-0000A3560000}"/>
    <cellStyle name="Normal 5 2 3 4 4 3 2" xfId="7015" xr:uid="{00000000-0005-0000-0000-0000A4560000}"/>
    <cellStyle name="Normal 5 2 3 4 4 3 3" xfId="7016" xr:uid="{00000000-0005-0000-0000-0000A5560000}"/>
    <cellStyle name="Normal 5 2 3 4 4 4" xfId="7017" xr:uid="{00000000-0005-0000-0000-0000A6560000}"/>
    <cellStyle name="Normal 5 2 3 4 4 4 2" xfId="7018" xr:uid="{00000000-0005-0000-0000-0000A7560000}"/>
    <cellStyle name="Normal 5 2 3 4 4 5" xfId="7019" xr:uid="{00000000-0005-0000-0000-0000A8560000}"/>
    <cellStyle name="Normal 5 2 3 4 4 6" xfId="7020" xr:uid="{00000000-0005-0000-0000-0000A9560000}"/>
    <cellStyle name="Normal 5 2 3 4 5" xfId="7021" xr:uid="{00000000-0005-0000-0000-0000AA560000}"/>
    <cellStyle name="Normal 5 2 3 4 5 2" xfId="7022" xr:uid="{00000000-0005-0000-0000-0000AB560000}"/>
    <cellStyle name="Normal 5 2 3 4 5 2 2" xfId="7023" xr:uid="{00000000-0005-0000-0000-0000AC560000}"/>
    <cellStyle name="Normal 5 2 3 4 5 2 2 2" xfId="7024" xr:uid="{00000000-0005-0000-0000-0000AD560000}"/>
    <cellStyle name="Normal 5 2 3 4 5 2 2 3" xfId="7025" xr:uid="{00000000-0005-0000-0000-0000AE560000}"/>
    <cellStyle name="Normal 5 2 3 4 5 2 3" xfId="7026" xr:uid="{00000000-0005-0000-0000-0000AF560000}"/>
    <cellStyle name="Normal 5 2 3 4 5 2 4" xfId="7027" xr:uid="{00000000-0005-0000-0000-0000B0560000}"/>
    <cellStyle name="Normal 5 2 3 4 5 3" xfId="7028" xr:uid="{00000000-0005-0000-0000-0000B1560000}"/>
    <cellStyle name="Normal 5 2 3 4 5 3 2" xfId="7029" xr:uid="{00000000-0005-0000-0000-0000B2560000}"/>
    <cellStyle name="Normal 5 2 3 4 5 3 3" xfId="7030" xr:uid="{00000000-0005-0000-0000-0000B3560000}"/>
    <cellStyle name="Normal 5 2 3 4 5 4" xfId="7031" xr:uid="{00000000-0005-0000-0000-0000B4560000}"/>
    <cellStyle name="Normal 5 2 3 4 5 4 2" xfId="7032" xr:uid="{00000000-0005-0000-0000-0000B5560000}"/>
    <cellStyle name="Normal 5 2 3 4 5 5" xfId="7033" xr:uid="{00000000-0005-0000-0000-0000B6560000}"/>
    <cellStyle name="Normal 5 2 3 4 5 6" xfId="7034" xr:uid="{00000000-0005-0000-0000-0000B7560000}"/>
    <cellStyle name="Normal 5 2 3 4 6" xfId="7035" xr:uid="{00000000-0005-0000-0000-0000B8560000}"/>
    <cellStyle name="Normal 5 2 3 4 6 2" xfId="7036" xr:uid="{00000000-0005-0000-0000-0000B9560000}"/>
    <cellStyle name="Normal 5 2 3 4 6 2 2" xfId="7037" xr:uid="{00000000-0005-0000-0000-0000BA560000}"/>
    <cellStyle name="Normal 5 2 3 4 6 2 3" xfId="7038" xr:uid="{00000000-0005-0000-0000-0000BB560000}"/>
    <cellStyle name="Normal 5 2 3 4 6 3" xfId="7039" xr:uid="{00000000-0005-0000-0000-0000BC560000}"/>
    <cellStyle name="Normal 5 2 3 4 6 4" xfId="7040" xr:uid="{00000000-0005-0000-0000-0000BD560000}"/>
    <cellStyle name="Normal 5 2 3 4 7" xfId="7041" xr:uid="{00000000-0005-0000-0000-0000BE560000}"/>
    <cellStyle name="Normal 5 2 3 4 7 2" xfId="7042" xr:uid="{00000000-0005-0000-0000-0000BF560000}"/>
    <cellStyle name="Normal 5 2 3 4 7 3" xfId="7043" xr:uid="{00000000-0005-0000-0000-0000C0560000}"/>
    <cellStyle name="Normal 5 2 3 4 8" xfId="7044" xr:uid="{00000000-0005-0000-0000-0000C1560000}"/>
    <cellStyle name="Normal 5 2 3 4 8 2" xfId="7045" xr:uid="{00000000-0005-0000-0000-0000C2560000}"/>
    <cellStyle name="Normal 5 2 3 4 9" xfId="7046" xr:uid="{00000000-0005-0000-0000-0000C3560000}"/>
    <cellStyle name="Normal 5 2 3 4_FLUX TEMPLATE - SAMPLE 5210 1720000_Rents Receivable (2)" xfId="7047" xr:uid="{00000000-0005-0000-0000-0000C4560000}"/>
    <cellStyle name="Normal 5 2 3 5" xfId="7048" xr:uid="{00000000-0005-0000-0000-0000C5560000}"/>
    <cellStyle name="Normal 5 2 3 5 10" xfId="7049" xr:uid="{00000000-0005-0000-0000-0000C6560000}"/>
    <cellStyle name="Normal 5 2 3 5 11" xfId="32132" xr:uid="{00000000-0005-0000-0000-0000C7560000}"/>
    <cellStyle name="Normal 5 2 3 5 2" xfId="7050" xr:uid="{00000000-0005-0000-0000-0000C8560000}"/>
    <cellStyle name="Normal 5 2 3 5 2 2" xfId="7051" xr:uid="{00000000-0005-0000-0000-0000C9560000}"/>
    <cellStyle name="Normal 5 2 3 5 2 2 2" xfId="7052" xr:uid="{00000000-0005-0000-0000-0000CA560000}"/>
    <cellStyle name="Normal 5 2 3 5 2 2 2 2" xfId="7053" xr:uid="{00000000-0005-0000-0000-0000CB560000}"/>
    <cellStyle name="Normal 5 2 3 5 2 2 2 2 2" xfId="7054" xr:uid="{00000000-0005-0000-0000-0000CC560000}"/>
    <cellStyle name="Normal 5 2 3 5 2 2 2 2 3" xfId="7055" xr:uid="{00000000-0005-0000-0000-0000CD560000}"/>
    <cellStyle name="Normal 5 2 3 5 2 2 2 3" xfId="7056" xr:uid="{00000000-0005-0000-0000-0000CE560000}"/>
    <cellStyle name="Normal 5 2 3 5 2 2 2 4" xfId="7057" xr:uid="{00000000-0005-0000-0000-0000CF560000}"/>
    <cellStyle name="Normal 5 2 3 5 2 2 3" xfId="7058" xr:uid="{00000000-0005-0000-0000-0000D0560000}"/>
    <cellStyle name="Normal 5 2 3 5 2 2 3 2" xfId="7059" xr:uid="{00000000-0005-0000-0000-0000D1560000}"/>
    <cellStyle name="Normal 5 2 3 5 2 2 3 3" xfId="7060" xr:uid="{00000000-0005-0000-0000-0000D2560000}"/>
    <cellStyle name="Normal 5 2 3 5 2 2 4" xfId="7061" xr:uid="{00000000-0005-0000-0000-0000D3560000}"/>
    <cellStyle name="Normal 5 2 3 5 2 2 4 2" xfId="7062" xr:uid="{00000000-0005-0000-0000-0000D4560000}"/>
    <cellStyle name="Normal 5 2 3 5 2 2 5" xfId="7063" xr:uid="{00000000-0005-0000-0000-0000D5560000}"/>
    <cellStyle name="Normal 5 2 3 5 2 2 6" xfId="7064" xr:uid="{00000000-0005-0000-0000-0000D6560000}"/>
    <cellStyle name="Normal 5 2 3 5 2 3" xfId="7065" xr:uid="{00000000-0005-0000-0000-0000D7560000}"/>
    <cellStyle name="Normal 5 2 3 5 2 3 2" xfId="7066" xr:uid="{00000000-0005-0000-0000-0000D8560000}"/>
    <cellStyle name="Normal 5 2 3 5 2 3 2 2" xfId="7067" xr:uid="{00000000-0005-0000-0000-0000D9560000}"/>
    <cellStyle name="Normal 5 2 3 5 2 3 2 2 2" xfId="7068" xr:uid="{00000000-0005-0000-0000-0000DA560000}"/>
    <cellStyle name="Normal 5 2 3 5 2 3 2 2 3" xfId="7069" xr:uid="{00000000-0005-0000-0000-0000DB560000}"/>
    <cellStyle name="Normal 5 2 3 5 2 3 2 3" xfId="7070" xr:uid="{00000000-0005-0000-0000-0000DC560000}"/>
    <cellStyle name="Normal 5 2 3 5 2 3 2 4" xfId="7071" xr:uid="{00000000-0005-0000-0000-0000DD560000}"/>
    <cellStyle name="Normal 5 2 3 5 2 3 3" xfId="7072" xr:uid="{00000000-0005-0000-0000-0000DE560000}"/>
    <cellStyle name="Normal 5 2 3 5 2 3 3 2" xfId="7073" xr:uid="{00000000-0005-0000-0000-0000DF560000}"/>
    <cellStyle name="Normal 5 2 3 5 2 3 3 3" xfId="7074" xr:uid="{00000000-0005-0000-0000-0000E0560000}"/>
    <cellStyle name="Normal 5 2 3 5 2 3 4" xfId="7075" xr:uid="{00000000-0005-0000-0000-0000E1560000}"/>
    <cellStyle name="Normal 5 2 3 5 2 3 4 2" xfId="7076" xr:uid="{00000000-0005-0000-0000-0000E2560000}"/>
    <cellStyle name="Normal 5 2 3 5 2 3 5" xfId="7077" xr:uid="{00000000-0005-0000-0000-0000E3560000}"/>
    <cellStyle name="Normal 5 2 3 5 2 3 6" xfId="7078" xr:uid="{00000000-0005-0000-0000-0000E4560000}"/>
    <cellStyle name="Normal 5 2 3 5 2 4" xfId="7079" xr:uid="{00000000-0005-0000-0000-0000E5560000}"/>
    <cellStyle name="Normal 5 2 3 5 2 4 2" xfId="7080" xr:uid="{00000000-0005-0000-0000-0000E6560000}"/>
    <cellStyle name="Normal 5 2 3 5 2 4 2 2" xfId="7081" xr:uid="{00000000-0005-0000-0000-0000E7560000}"/>
    <cellStyle name="Normal 5 2 3 5 2 4 2 3" xfId="7082" xr:uid="{00000000-0005-0000-0000-0000E8560000}"/>
    <cellStyle name="Normal 5 2 3 5 2 4 3" xfId="7083" xr:uid="{00000000-0005-0000-0000-0000E9560000}"/>
    <cellStyle name="Normal 5 2 3 5 2 4 4" xfId="7084" xr:uid="{00000000-0005-0000-0000-0000EA560000}"/>
    <cellStyle name="Normal 5 2 3 5 2 5" xfId="7085" xr:uid="{00000000-0005-0000-0000-0000EB560000}"/>
    <cellStyle name="Normal 5 2 3 5 2 5 2" xfId="7086" xr:uid="{00000000-0005-0000-0000-0000EC560000}"/>
    <cellStyle name="Normal 5 2 3 5 2 5 3" xfId="7087" xr:uid="{00000000-0005-0000-0000-0000ED560000}"/>
    <cellStyle name="Normal 5 2 3 5 2 6" xfId="7088" xr:uid="{00000000-0005-0000-0000-0000EE560000}"/>
    <cellStyle name="Normal 5 2 3 5 2 6 2" xfId="7089" xr:uid="{00000000-0005-0000-0000-0000EF560000}"/>
    <cellStyle name="Normal 5 2 3 5 2 7" xfId="7090" xr:uid="{00000000-0005-0000-0000-0000F0560000}"/>
    <cellStyle name="Normal 5 2 3 5 2 8" xfId="7091" xr:uid="{00000000-0005-0000-0000-0000F1560000}"/>
    <cellStyle name="Normal 5 2 3 5 3" xfId="7092" xr:uid="{00000000-0005-0000-0000-0000F2560000}"/>
    <cellStyle name="Normal 5 2 3 5 3 2" xfId="7093" xr:uid="{00000000-0005-0000-0000-0000F3560000}"/>
    <cellStyle name="Normal 5 2 3 5 3 2 2" xfId="7094" xr:uid="{00000000-0005-0000-0000-0000F4560000}"/>
    <cellStyle name="Normal 5 2 3 5 3 2 2 2" xfId="7095" xr:uid="{00000000-0005-0000-0000-0000F5560000}"/>
    <cellStyle name="Normal 5 2 3 5 3 2 2 2 2" xfId="7096" xr:uid="{00000000-0005-0000-0000-0000F6560000}"/>
    <cellStyle name="Normal 5 2 3 5 3 2 2 2 3" xfId="7097" xr:uid="{00000000-0005-0000-0000-0000F7560000}"/>
    <cellStyle name="Normal 5 2 3 5 3 2 2 3" xfId="7098" xr:uid="{00000000-0005-0000-0000-0000F8560000}"/>
    <cellStyle name="Normal 5 2 3 5 3 2 2 4" xfId="7099" xr:uid="{00000000-0005-0000-0000-0000F9560000}"/>
    <cellStyle name="Normal 5 2 3 5 3 2 3" xfId="7100" xr:uid="{00000000-0005-0000-0000-0000FA560000}"/>
    <cellStyle name="Normal 5 2 3 5 3 2 3 2" xfId="7101" xr:uid="{00000000-0005-0000-0000-0000FB560000}"/>
    <cellStyle name="Normal 5 2 3 5 3 2 3 3" xfId="7102" xr:uid="{00000000-0005-0000-0000-0000FC560000}"/>
    <cellStyle name="Normal 5 2 3 5 3 2 4" xfId="7103" xr:uid="{00000000-0005-0000-0000-0000FD560000}"/>
    <cellStyle name="Normal 5 2 3 5 3 2 4 2" xfId="7104" xr:uid="{00000000-0005-0000-0000-0000FE560000}"/>
    <cellStyle name="Normal 5 2 3 5 3 2 5" xfId="7105" xr:uid="{00000000-0005-0000-0000-0000FF560000}"/>
    <cellStyle name="Normal 5 2 3 5 3 2 6" xfId="7106" xr:uid="{00000000-0005-0000-0000-000000570000}"/>
    <cellStyle name="Normal 5 2 3 5 3 3" xfId="7107" xr:uid="{00000000-0005-0000-0000-000001570000}"/>
    <cellStyle name="Normal 5 2 3 5 3 3 2" xfId="7108" xr:uid="{00000000-0005-0000-0000-000002570000}"/>
    <cellStyle name="Normal 5 2 3 5 3 3 2 2" xfId="7109" xr:uid="{00000000-0005-0000-0000-000003570000}"/>
    <cellStyle name="Normal 5 2 3 5 3 3 2 2 2" xfId="7110" xr:uid="{00000000-0005-0000-0000-000004570000}"/>
    <cellStyle name="Normal 5 2 3 5 3 3 2 2 3" xfId="7111" xr:uid="{00000000-0005-0000-0000-000005570000}"/>
    <cellStyle name="Normal 5 2 3 5 3 3 2 3" xfId="7112" xr:uid="{00000000-0005-0000-0000-000006570000}"/>
    <cellStyle name="Normal 5 2 3 5 3 3 2 4" xfId="7113" xr:uid="{00000000-0005-0000-0000-000007570000}"/>
    <cellStyle name="Normal 5 2 3 5 3 3 3" xfId="7114" xr:uid="{00000000-0005-0000-0000-000008570000}"/>
    <cellStyle name="Normal 5 2 3 5 3 3 3 2" xfId="7115" xr:uid="{00000000-0005-0000-0000-000009570000}"/>
    <cellStyle name="Normal 5 2 3 5 3 3 3 3" xfId="7116" xr:uid="{00000000-0005-0000-0000-00000A570000}"/>
    <cellStyle name="Normal 5 2 3 5 3 3 4" xfId="7117" xr:uid="{00000000-0005-0000-0000-00000B570000}"/>
    <cellStyle name="Normal 5 2 3 5 3 3 4 2" xfId="7118" xr:uid="{00000000-0005-0000-0000-00000C570000}"/>
    <cellStyle name="Normal 5 2 3 5 3 3 5" xfId="7119" xr:uid="{00000000-0005-0000-0000-00000D570000}"/>
    <cellStyle name="Normal 5 2 3 5 3 3 6" xfId="7120" xr:uid="{00000000-0005-0000-0000-00000E570000}"/>
    <cellStyle name="Normal 5 2 3 5 3 4" xfId="7121" xr:uid="{00000000-0005-0000-0000-00000F570000}"/>
    <cellStyle name="Normal 5 2 3 5 3 4 2" xfId="7122" xr:uid="{00000000-0005-0000-0000-000010570000}"/>
    <cellStyle name="Normal 5 2 3 5 3 4 2 2" xfId="7123" xr:uid="{00000000-0005-0000-0000-000011570000}"/>
    <cellStyle name="Normal 5 2 3 5 3 4 2 3" xfId="7124" xr:uid="{00000000-0005-0000-0000-000012570000}"/>
    <cellStyle name="Normal 5 2 3 5 3 4 3" xfId="7125" xr:uid="{00000000-0005-0000-0000-000013570000}"/>
    <cellStyle name="Normal 5 2 3 5 3 4 4" xfId="7126" xr:uid="{00000000-0005-0000-0000-000014570000}"/>
    <cellStyle name="Normal 5 2 3 5 3 5" xfId="7127" xr:uid="{00000000-0005-0000-0000-000015570000}"/>
    <cellStyle name="Normal 5 2 3 5 3 5 2" xfId="7128" xr:uid="{00000000-0005-0000-0000-000016570000}"/>
    <cellStyle name="Normal 5 2 3 5 3 5 3" xfId="7129" xr:uid="{00000000-0005-0000-0000-000017570000}"/>
    <cellStyle name="Normal 5 2 3 5 3 6" xfId="7130" xr:uid="{00000000-0005-0000-0000-000018570000}"/>
    <cellStyle name="Normal 5 2 3 5 3 6 2" xfId="7131" xr:uid="{00000000-0005-0000-0000-000019570000}"/>
    <cellStyle name="Normal 5 2 3 5 3 7" xfId="7132" xr:uid="{00000000-0005-0000-0000-00001A570000}"/>
    <cellStyle name="Normal 5 2 3 5 3 8" xfId="7133" xr:uid="{00000000-0005-0000-0000-00001B570000}"/>
    <cellStyle name="Normal 5 2 3 5 4" xfId="7134" xr:uid="{00000000-0005-0000-0000-00001C570000}"/>
    <cellStyle name="Normal 5 2 3 5 4 2" xfId="7135" xr:uid="{00000000-0005-0000-0000-00001D570000}"/>
    <cellStyle name="Normal 5 2 3 5 4 2 2" xfId="7136" xr:uid="{00000000-0005-0000-0000-00001E570000}"/>
    <cellStyle name="Normal 5 2 3 5 4 2 2 2" xfId="7137" xr:uid="{00000000-0005-0000-0000-00001F570000}"/>
    <cellStyle name="Normal 5 2 3 5 4 2 2 3" xfId="7138" xr:uid="{00000000-0005-0000-0000-000020570000}"/>
    <cellStyle name="Normal 5 2 3 5 4 2 3" xfId="7139" xr:uid="{00000000-0005-0000-0000-000021570000}"/>
    <cellStyle name="Normal 5 2 3 5 4 2 4" xfId="7140" xr:uid="{00000000-0005-0000-0000-000022570000}"/>
    <cellStyle name="Normal 5 2 3 5 4 3" xfId="7141" xr:uid="{00000000-0005-0000-0000-000023570000}"/>
    <cellStyle name="Normal 5 2 3 5 4 3 2" xfId="7142" xr:uid="{00000000-0005-0000-0000-000024570000}"/>
    <cellStyle name="Normal 5 2 3 5 4 3 3" xfId="7143" xr:uid="{00000000-0005-0000-0000-000025570000}"/>
    <cellStyle name="Normal 5 2 3 5 4 4" xfId="7144" xr:uid="{00000000-0005-0000-0000-000026570000}"/>
    <cellStyle name="Normal 5 2 3 5 4 4 2" xfId="7145" xr:uid="{00000000-0005-0000-0000-000027570000}"/>
    <cellStyle name="Normal 5 2 3 5 4 5" xfId="7146" xr:uid="{00000000-0005-0000-0000-000028570000}"/>
    <cellStyle name="Normal 5 2 3 5 4 6" xfId="7147" xr:uid="{00000000-0005-0000-0000-000029570000}"/>
    <cellStyle name="Normal 5 2 3 5 5" xfId="7148" xr:uid="{00000000-0005-0000-0000-00002A570000}"/>
    <cellStyle name="Normal 5 2 3 5 5 2" xfId="7149" xr:uid="{00000000-0005-0000-0000-00002B570000}"/>
    <cellStyle name="Normal 5 2 3 5 5 2 2" xfId="7150" xr:uid="{00000000-0005-0000-0000-00002C570000}"/>
    <cellStyle name="Normal 5 2 3 5 5 2 2 2" xfId="7151" xr:uid="{00000000-0005-0000-0000-00002D570000}"/>
    <cellStyle name="Normal 5 2 3 5 5 2 2 3" xfId="7152" xr:uid="{00000000-0005-0000-0000-00002E570000}"/>
    <cellStyle name="Normal 5 2 3 5 5 2 3" xfId="7153" xr:uid="{00000000-0005-0000-0000-00002F570000}"/>
    <cellStyle name="Normal 5 2 3 5 5 2 4" xfId="7154" xr:uid="{00000000-0005-0000-0000-000030570000}"/>
    <cellStyle name="Normal 5 2 3 5 5 3" xfId="7155" xr:uid="{00000000-0005-0000-0000-000031570000}"/>
    <cellStyle name="Normal 5 2 3 5 5 3 2" xfId="7156" xr:uid="{00000000-0005-0000-0000-000032570000}"/>
    <cellStyle name="Normal 5 2 3 5 5 3 3" xfId="7157" xr:uid="{00000000-0005-0000-0000-000033570000}"/>
    <cellStyle name="Normal 5 2 3 5 5 4" xfId="7158" xr:uid="{00000000-0005-0000-0000-000034570000}"/>
    <cellStyle name="Normal 5 2 3 5 5 4 2" xfId="7159" xr:uid="{00000000-0005-0000-0000-000035570000}"/>
    <cellStyle name="Normal 5 2 3 5 5 5" xfId="7160" xr:uid="{00000000-0005-0000-0000-000036570000}"/>
    <cellStyle name="Normal 5 2 3 5 5 6" xfId="7161" xr:uid="{00000000-0005-0000-0000-000037570000}"/>
    <cellStyle name="Normal 5 2 3 5 6" xfId="7162" xr:uid="{00000000-0005-0000-0000-000038570000}"/>
    <cellStyle name="Normal 5 2 3 5 6 2" xfId="7163" xr:uid="{00000000-0005-0000-0000-000039570000}"/>
    <cellStyle name="Normal 5 2 3 5 6 2 2" xfId="7164" xr:uid="{00000000-0005-0000-0000-00003A570000}"/>
    <cellStyle name="Normal 5 2 3 5 6 2 3" xfId="7165" xr:uid="{00000000-0005-0000-0000-00003B570000}"/>
    <cellStyle name="Normal 5 2 3 5 6 3" xfId="7166" xr:uid="{00000000-0005-0000-0000-00003C570000}"/>
    <cellStyle name="Normal 5 2 3 5 6 4" xfId="7167" xr:uid="{00000000-0005-0000-0000-00003D570000}"/>
    <cellStyle name="Normal 5 2 3 5 7" xfId="7168" xr:uid="{00000000-0005-0000-0000-00003E570000}"/>
    <cellStyle name="Normal 5 2 3 5 7 2" xfId="7169" xr:uid="{00000000-0005-0000-0000-00003F570000}"/>
    <cellStyle name="Normal 5 2 3 5 7 3" xfId="7170" xr:uid="{00000000-0005-0000-0000-000040570000}"/>
    <cellStyle name="Normal 5 2 3 5 8" xfId="7171" xr:uid="{00000000-0005-0000-0000-000041570000}"/>
    <cellStyle name="Normal 5 2 3 5 8 2" xfId="7172" xr:uid="{00000000-0005-0000-0000-000042570000}"/>
    <cellStyle name="Normal 5 2 3 5 9" xfId="7173" xr:uid="{00000000-0005-0000-0000-000043570000}"/>
    <cellStyle name="Normal 5 2 3 5_FLUX TEMPLATE - SAMPLE 5210 1720000_Rents Receivable (2)" xfId="7174" xr:uid="{00000000-0005-0000-0000-000044570000}"/>
    <cellStyle name="Normal 5 2 3 6" xfId="7175" xr:uid="{00000000-0005-0000-0000-000045570000}"/>
    <cellStyle name="Normal 5 2 3 6 10" xfId="7176" xr:uid="{00000000-0005-0000-0000-000046570000}"/>
    <cellStyle name="Normal 5 2 3 6 11" xfId="32133" xr:uid="{00000000-0005-0000-0000-000047570000}"/>
    <cellStyle name="Normal 5 2 3 6 2" xfId="7177" xr:uid="{00000000-0005-0000-0000-000048570000}"/>
    <cellStyle name="Normal 5 2 3 6 2 2" xfId="7178" xr:uid="{00000000-0005-0000-0000-000049570000}"/>
    <cellStyle name="Normal 5 2 3 6 2 2 2" xfId="7179" xr:uid="{00000000-0005-0000-0000-00004A570000}"/>
    <cellStyle name="Normal 5 2 3 6 2 2 2 2" xfId="7180" xr:uid="{00000000-0005-0000-0000-00004B570000}"/>
    <cellStyle name="Normal 5 2 3 6 2 2 2 2 2" xfId="7181" xr:uid="{00000000-0005-0000-0000-00004C570000}"/>
    <cellStyle name="Normal 5 2 3 6 2 2 2 2 3" xfId="7182" xr:uid="{00000000-0005-0000-0000-00004D570000}"/>
    <cellStyle name="Normal 5 2 3 6 2 2 2 3" xfId="7183" xr:uid="{00000000-0005-0000-0000-00004E570000}"/>
    <cellStyle name="Normal 5 2 3 6 2 2 2 4" xfId="7184" xr:uid="{00000000-0005-0000-0000-00004F570000}"/>
    <cellStyle name="Normal 5 2 3 6 2 2 3" xfId="7185" xr:uid="{00000000-0005-0000-0000-000050570000}"/>
    <cellStyle name="Normal 5 2 3 6 2 2 3 2" xfId="7186" xr:uid="{00000000-0005-0000-0000-000051570000}"/>
    <cellStyle name="Normal 5 2 3 6 2 2 3 3" xfId="7187" xr:uid="{00000000-0005-0000-0000-000052570000}"/>
    <cellStyle name="Normal 5 2 3 6 2 2 4" xfId="7188" xr:uid="{00000000-0005-0000-0000-000053570000}"/>
    <cellStyle name="Normal 5 2 3 6 2 2 4 2" xfId="7189" xr:uid="{00000000-0005-0000-0000-000054570000}"/>
    <cellStyle name="Normal 5 2 3 6 2 2 5" xfId="7190" xr:uid="{00000000-0005-0000-0000-000055570000}"/>
    <cellStyle name="Normal 5 2 3 6 2 2 6" xfId="7191" xr:uid="{00000000-0005-0000-0000-000056570000}"/>
    <cellStyle name="Normal 5 2 3 6 2 3" xfId="7192" xr:uid="{00000000-0005-0000-0000-000057570000}"/>
    <cellStyle name="Normal 5 2 3 6 2 3 2" xfId="7193" xr:uid="{00000000-0005-0000-0000-000058570000}"/>
    <cellStyle name="Normal 5 2 3 6 2 3 2 2" xfId="7194" xr:uid="{00000000-0005-0000-0000-000059570000}"/>
    <cellStyle name="Normal 5 2 3 6 2 3 2 2 2" xfId="7195" xr:uid="{00000000-0005-0000-0000-00005A570000}"/>
    <cellStyle name="Normal 5 2 3 6 2 3 2 2 3" xfId="7196" xr:uid="{00000000-0005-0000-0000-00005B570000}"/>
    <cellStyle name="Normal 5 2 3 6 2 3 2 3" xfId="7197" xr:uid="{00000000-0005-0000-0000-00005C570000}"/>
    <cellStyle name="Normal 5 2 3 6 2 3 2 4" xfId="7198" xr:uid="{00000000-0005-0000-0000-00005D570000}"/>
    <cellStyle name="Normal 5 2 3 6 2 3 3" xfId="7199" xr:uid="{00000000-0005-0000-0000-00005E570000}"/>
    <cellStyle name="Normal 5 2 3 6 2 3 3 2" xfId="7200" xr:uid="{00000000-0005-0000-0000-00005F570000}"/>
    <cellStyle name="Normal 5 2 3 6 2 3 3 3" xfId="7201" xr:uid="{00000000-0005-0000-0000-000060570000}"/>
    <cellStyle name="Normal 5 2 3 6 2 3 4" xfId="7202" xr:uid="{00000000-0005-0000-0000-000061570000}"/>
    <cellStyle name="Normal 5 2 3 6 2 3 4 2" xfId="7203" xr:uid="{00000000-0005-0000-0000-000062570000}"/>
    <cellStyle name="Normal 5 2 3 6 2 3 5" xfId="7204" xr:uid="{00000000-0005-0000-0000-000063570000}"/>
    <cellStyle name="Normal 5 2 3 6 2 3 6" xfId="7205" xr:uid="{00000000-0005-0000-0000-000064570000}"/>
    <cellStyle name="Normal 5 2 3 6 2 4" xfId="7206" xr:uid="{00000000-0005-0000-0000-000065570000}"/>
    <cellStyle name="Normal 5 2 3 6 2 4 2" xfId="7207" xr:uid="{00000000-0005-0000-0000-000066570000}"/>
    <cellStyle name="Normal 5 2 3 6 2 4 2 2" xfId="7208" xr:uid="{00000000-0005-0000-0000-000067570000}"/>
    <cellStyle name="Normal 5 2 3 6 2 4 2 3" xfId="7209" xr:uid="{00000000-0005-0000-0000-000068570000}"/>
    <cellStyle name="Normal 5 2 3 6 2 4 3" xfId="7210" xr:uid="{00000000-0005-0000-0000-000069570000}"/>
    <cellStyle name="Normal 5 2 3 6 2 4 4" xfId="7211" xr:uid="{00000000-0005-0000-0000-00006A570000}"/>
    <cellStyle name="Normal 5 2 3 6 2 5" xfId="7212" xr:uid="{00000000-0005-0000-0000-00006B570000}"/>
    <cellStyle name="Normal 5 2 3 6 2 5 2" xfId="7213" xr:uid="{00000000-0005-0000-0000-00006C570000}"/>
    <cellStyle name="Normal 5 2 3 6 2 5 3" xfId="7214" xr:uid="{00000000-0005-0000-0000-00006D570000}"/>
    <cellStyle name="Normal 5 2 3 6 2 6" xfId="7215" xr:uid="{00000000-0005-0000-0000-00006E570000}"/>
    <cellStyle name="Normal 5 2 3 6 2 6 2" xfId="7216" xr:uid="{00000000-0005-0000-0000-00006F570000}"/>
    <cellStyle name="Normal 5 2 3 6 2 7" xfId="7217" xr:uid="{00000000-0005-0000-0000-000070570000}"/>
    <cellStyle name="Normal 5 2 3 6 2 8" xfId="7218" xr:uid="{00000000-0005-0000-0000-000071570000}"/>
    <cellStyle name="Normal 5 2 3 6 3" xfId="7219" xr:uid="{00000000-0005-0000-0000-000072570000}"/>
    <cellStyle name="Normal 5 2 3 6 3 2" xfId="7220" xr:uid="{00000000-0005-0000-0000-000073570000}"/>
    <cellStyle name="Normal 5 2 3 6 3 2 2" xfId="7221" xr:uid="{00000000-0005-0000-0000-000074570000}"/>
    <cellStyle name="Normal 5 2 3 6 3 2 2 2" xfId="7222" xr:uid="{00000000-0005-0000-0000-000075570000}"/>
    <cellStyle name="Normal 5 2 3 6 3 2 2 2 2" xfId="7223" xr:uid="{00000000-0005-0000-0000-000076570000}"/>
    <cellStyle name="Normal 5 2 3 6 3 2 2 2 3" xfId="7224" xr:uid="{00000000-0005-0000-0000-000077570000}"/>
    <cellStyle name="Normal 5 2 3 6 3 2 2 3" xfId="7225" xr:uid="{00000000-0005-0000-0000-000078570000}"/>
    <cellStyle name="Normal 5 2 3 6 3 2 2 4" xfId="7226" xr:uid="{00000000-0005-0000-0000-000079570000}"/>
    <cellStyle name="Normal 5 2 3 6 3 2 3" xfId="7227" xr:uid="{00000000-0005-0000-0000-00007A570000}"/>
    <cellStyle name="Normal 5 2 3 6 3 2 3 2" xfId="7228" xr:uid="{00000000-0005-0000-0000-00007B570000}"/>
    <cellStyle name="Normal 5 2 3 6 3 2 3 3" xfId="7229" xr:uid="{00000000-0005-0000-0000-00007C570000}"/>
    <cellStyle name="Normal 5 2 3 6 3 2 4" xfId="7230" xr:uid="{00000000-0005-0000-0000-00007D570000}"/>
    <cellStyle name="Normal 5 2 3 6 3 2 4 2" xfId="7231" xr:uid="{00000000-0005-0000-0000-00007E570000}"/>
    <cellStyle name="Normal 5 2 3 6 3 2 5" xfId="7232" xr:uid="{00000000-0005-0000-0000-00007F570000}"/>
    <cellStyle name="Normal 5 2 3 6 3 2 6" xfId="7233" xr:uid="{00000000-0005-0000-0000-000080570000}"/>
    <cellStyle name="Normal 5 2 3 6 3 3" xfId="7234" xr:uid="{00000000-0005-0000-0000-000081570000}"/>
    <cellStyle name="Normal 5 2 3 6 3 3 2" xfId="7235" xr:uid="{00000000-0005-0000-0000-000082570000}"/>
    <cellStyle name="Normal 5 2 3 6 3 3 2 2" xfId="7236" xr:uid="{00000000-0005-0000-0000-000083570000}"/>
    <cellStyle name="Normal 5 2 3 6 3 3 2 2 2" xfId="7237" xr:uid="{00000000-0005-0000-0000-000084570000}"/>
    <cellStyle name="Normal 5 2 3 6 3 3 2 2 3" xfId="7238" xr:uid="{00000000-0005-0000-0000-000085570000}"/>
    <cellStyle name="Normal 5 2 3 6 3 3 2 3" xfId="7239" xr:uid="{00000000-0005-0000-0000-000086570000}"/>
    <cellStyle name="Normal 5 2 3 6 3 3 2 4" xfId="7240" xr:uid="{00000000-0005-0000-0000-000087570000}"/>
    <cellStyle name="Normal 5 2 3 6 3 3 3" xfId="7241" xr:uid="{00000000-0005-0000-0000-000088570000}"/>
    <cellStyle name="Normal 5 2 3 6 3 3 3 2" xfId="7242" xr:uid="{00000000-0005-0000-0000-000089570000}"/>
    <cellStyle name="Normal 5 2 3 6 3 3 3 3" xfId="7243" xr:uid="{00000000-0005-0000-0000-00008A570000}"/>
    <cellStyle name="Normal 5 2 3 6 3 3 4" xfId="7244" xr:uid="{00000000-0005-0000-0000-00008B570000}"/>
    <cellStyle name="Normal 5 2 3 6 3 3 4 2" xfId="7245" xr:uid="{00000000-0005-0000-0000-00008C570000}"/>
    <cellStyle name="Normal 5 2 3 6 3 3 5" xfId="7246" xr:uid="{00000000-0005-0000-0000-00008D570000}"/>
    <cellStyle name="Normal 5 2 3 6 3 3 6" xfId="7247" xr:uid="{00000000-0005-0000-0000-00008E570000}"/>
    <cellStyle name="Normal 5 2 3 6 3 4" xfId="7248" xr:uid="{00000000-0005-0000-0000-00008F570000}"/>
    <cellStyle name="Normal 5 2 3 6 3 4 2" xfId="7249" xr:uid="{00000000-0005-0000-0000-000090570000}"/>
    <cellStyle name="Normal 5 2 3 6 3 4 2 2" xfId="7250" xr:uid="{00000000-0005-0000-0000-000091570000}"/>
    <cellStyle name="Normal 5 2 3 6 3 4 2 3" xfId="7251" xr:uid="{00000000-0005-0000-0000-000092570000}"/>
    <cellStyle name="Normal 5 2 3 6 3 4 3" xfId="7252" xr:uid="{00000000-0005-0000-0000-000093570000}"/>
    <cellStyle name="Normal 5 2 3 6 3 4 4" xfId="7253" xr:uid="{00000000-0005-0000-0000-000094570000}"/>
    <cellStyle name="Normal 5 2 3 6 3 5" xfId="7254" xr:uid="{00000000-0005-0000-0000-000095570000}"/>
    <cellStyle name="Normal 5 2 3 6 3 5 2" xfId="7255" xr:uid="{00000000-0005-0000-0000-000096570000}"/>
    <cellStyle name="Normal 5 2 3 6 3 5 3" xfId="7256" xr:uid="{00000000-0005-0000-0000-000097570000}"/>
    <cellStyle name="Normal 5 2 3 6 3 6" xfId="7257" xr:uid="{00000000-0005-0000-0000-000098570000}"/>
    <cellStyle name="Normal 5 2 3 6 3 6 2" xfId="7258" xr:uid="{00000000-0005-0000-0000-000099570000}"/>
    <cellStyle name="Normal 5 2 3 6 3 7" xfId="7259" xr:uid="{00000000-0005-0000-0000-00009A570000}"/>
    <cellStyle name="Normal 5 2 3 6 3 8" xfId="7260" xr:uid="{00000000-0005-0000-0000-00009B570000}"/>
    <cellStyle name="Normal 5 2 3 6 4" xfId="7261" xr:uid="{00000000-0005-0000-0000-00009C570000}"/>
    <cellStyle name="Normal 5 2 3 6 4 2" xfId="7262" xr:uid="{00000000-0005-0000-0000-00009D570000}"/>
    <cellStyle name="Normal 5 2 3 6 4 2 2" xfId="7263" xr:uid="{00000000-0005-0000-0000-00009E570000}"/>
    <cellStyle name="Normal 5 2 3 6 4 2 2 2" xfId="7264" xr:uid="{00000000-0005-0000-0000-00009F570000}"/>
    <cellStyle name="Normal 5 2 3 6 4 2 2 3" xfId="7265" xr:uid="{00000000-0005-0000-0000-0000A0570000}"/>
    <cellStyle name="Normal 5 2 3 6 4 2 3" xfId="7266" xr:uid="{00000000-0005-0000-0000-0000A1570000}"/>
    <cellStyle name="Normal 5 2 3 6 4 2 4" xfId="7267" xr:uid="{00000000-0005-0000-0000-0000A2570000}"/>
    <cellStyle name="Normal 5 2 3 6 4 3" xfId="7268" xr:uid="{00000000-0005-0000-0000-0000A3570000}"/>
    <cellStyle name="Normal 5 2 3 6 4 3 2" xfId="7269" xr:uid="{00000000-0005-0000-0000-0000A4570000}"/>
    <cellStyle name="Normal 5 2 3 6 4 3 3" xfId="7270" xr:uid="{00000000-0005-0000-0000-0000A5570000}"/>
    <cellStyle name="Normal 5 2 3 6 4 4" xfId="7271" xr:uid="{00000000-0005-0000-0000-0000A6570000}"/>
    <cellStyle name="Normal 5 2 3 6 4 4 2" xfId="7272" xr:uid="{00000000-0005-0000-0000-0000A7570000}"/>
    <cellStyle name="Normal 5 2 3 6 4 5" xfId="7273" xr:uid="{00000000-0005-0000-0000-0000A8570000}"/>
    <cellStyle name="Normal 5 2 3 6 4 6" xfId="7274" xr:uid="{00000000-0005-0000-0000-0000A9570000}"/>
    <cellStyle name="Normal 5 2 3 6 5" xfId="7275" xr:uid="{00000000-0005-0000-0000-0000AA570000}"/>
    <cellStyle name="Normal 5 2 3 6 5 2" xfId="7276" xr:uid="{00000000-0005-0000-0000-0000AB570000}"/>
    <cellStyle name="Normal 5 2 3 6 5 2 2" xfId="7277" xr:uid="{00000000-0005-0000-0000-0000AC570000}"/>
    <cellStyle name="Normal 5 2 3 6 5 2 2 2" xfId="7278" xr:uid="{00000000-0005-0000-0000-0000AD570000}"/>
    <cellStyle name="Normal 5 2 3 6 5 2 2 3" xfId="7279" xr:uid="{00000000-0005-0000-0000-0000AE570000}"/>
    <cellStyle name="Normal 5 2 3 6 5 2 3" xfId="7280" xr:uid="{00000000-0005-0000-0000-0000AF570000}"/>
    <cellStyle name="Normal 5 2 3 6 5 2 4" xfId="7281" xr:uid="{00000000-0005-0000-0000-0000B0570000}"/>
    <cellStyle name="Normal 5 2 3 6 5 3" xfId="7282" xr:uid="{00000000-0005-0000-0000-0000B1570000}"/>
    <cellStyle name="Normal 5 2 3 6 5 3 2" xfId="7283" xr:uid="{00000000-0005-0000-0000-0000B2570000}"/>
    <cellStyle name="Normal 5 2 3 6 5 3 3" xfId="7284" xr:uid="{00000000-0005-0000-0000-0000B3570000}"/>
    <cellStyle name="Normal 5 2 3 6 5 4" xfId="7285" xr:uid="{00000000-0005-0000-0000-0000B4570000}"/>
    <cellStyle name="Normal 5 2 3 6 5 4 2" xfId="7286" xr:uid="{00000000-0005-0000-0000-0000B5570000}"/>
    <cellStyle name="Normal 5 2 3 6 5 5" xfId="7287" xr:uid="{00000000-0005-0000-0000-0000B6570000}"/>
    <cellStyle name="Normal 5 2 3 6 5 6" xfId="7288" xr:uid="{00000000-0005-0000-0000-0000B7570000}"/>
    <cellStyle name="Normal 5 2 3 6 6" xfId="7289" xr:uid="{00000000-0005-0000-0000-0000B8570000}"/>
    <cellStyle name="Normal 5 2 3 6 6 2" xfId="7290" xr:uid="{00000000-0005-0000-0000-0000B9570000}"/>
    <cellStyle name="Normal 5 2 3 6 6 2 2" xfId="7291" xr:uid="{00000000-0005-0000-0000-0000BA570000}"/>
    <cellStyle name="Normal 5 2 3 6 6 2 3" xfId="7292" xr:uid="{00000000-0005-0000-0000-0000BB570000}"/>
    <cellStyle name="Normal 5 2 3 6 6 3" xfId="7293" xr:uid="{00000000-0005-0000-0000-0000BC570000}"/>
    <cellStyle name="Normal 5 2 3 6 6 4" xfId="7294" xr:uid="{00000000-0005-0000-0000-0000BD570000}"/>
    <cellStyle name="Normal 5 2 3 6 7" xfId="7295" xr:uid="{00000000-0005-0000-0000-0000BE570000}"/>
    <cellStyle name="Normal 5 2 3 6 7 2" xfId="7296" xr:uid="{00000000-0005-0000-0000-0000BF570000}"/>
    <cellStyle name="Normal 5 2 3 6 7 3" xfId="7297" xr:uid="{00000000-0005-0000-0000-0000C0570000}"/>
    <cellStyle name="Normal 5 2 3 6 8" xfId="7298" xr:uid="{00000000-0005-0000-0000-0000C1570000}"/>
    <cellStyle name="Normal 5 2 3 6 8 2" xfId="7299" xr:uid="{00000000-0005-0000-0000-0000C2570000}"/>
    <cellStyle name="Normal 5 2 3 6 9" xfId="7300" xr:uid="{00000000-0005-0000-0000-0000C3570000}"/>
    <cellStyle name="Normal 5 2 3 6_FLUX TEMPLATE - SAMPLE 5210 1720000_Rents Receivable (2)" xfId="7301" xr:uid="{00000000-0005-0000-0000-0000C4570000}"/>
    <cellStyle name="Normal 5 2 3 7" xfId="7302" xr:uid="{00000000-0005-0000-0000-0000C5570000}"/>
    <cellStyle name="Normal 5 2 3 7 2" xfId="7303" xr:uid="{00000000-0005-0000-0000-0000C6570000}"/>
    <cellStyle name="Normal 5 2 3 7 2 2" xfId="7304" xr:uid="{00000000-0005-0000-0000-0000C7570000}"/>
    <cellStyle name="Normal 5 2 3 7 2 2 2" xfId="7305" xr:uid="{00000000-0005-0000-0000-0000C8570000}"/>
    <cellStyle name="Normal 5 2 3 7 2 2 2 2" xfId="7306" xr:uid="{00000000-0005-0000-0000-0000C9570000}"/>
    <cellStyle name="Normal 5 2 3 7 2 2 2 3" xfId="7307" xr:uid="{00000000-0005-0000-0000-0000CA570000}"/>
    <cellStyle name="Normal 5 2 3 7 2 2 3" xfId="7308" xr:uid="{00000000-0005-0000-0000-0000CB570000}"/>
    <cellStyle name="Normal 5 2 3 7 2 2 4" xfId="7309" xr:uid="{00000000-0005-0000-0000-0000CC570000}"/>
    <cellStyle name="Normal 5 2 3 7 2 3" xfId="7310" xr:uid="{00000000-0005-0000-0000-0000CD570000}"/>
    <cellStyle name="Normal 5 2 3 7 2 3 2" xfId="7311" xr:uid="{00000000-0005-0000-0000-0000CE570000}"/>
    <cellStyle name="Normal 5 2 3 7 2 3 3" xfId="7312" xr:uid="{00000000-0005-0000-0000-0000CF570000}"/>
    <cellStyle name="Normal 5 2 3 7 2 4" xfId="7313" xr:uid="{00000000-0005-0000-0000-0000D0570000}"/>
    <cellStyle name="Normal 5 2 3 7 2 4 2" xfId="7314" xr:uid="{00000000-0005-0000-0000-0000D1570000}"/>
    <cellStyle name="Normal 5 2 3 7 2 5" xfId="7315" xr:uid="{00000000-0005-0000-0000-0000D2570000}"/>
    <cellStyle name="Normal 5 2 3 7 2 6" xfId="7316" xr:uid="{00000000-0005-0000-0000-0000D3570000}"/>
    <cellStyle name="Normal 5 2 3 7 3" xfId="7317" xr:uid="{00000000-0005-0000-0000-0000D4570000}"/>
    <cellStyle name="Normal 5 2 3 7 3 2" xfId="7318" xr:uid="{00000000-0005-0000-0000-0000D5570000}"/>
    <cellStyle name="Normal 5 2 3 7 3 2 2" xfId="7319" xr:uid="{00000000-0005-0000-0000-0000D6570000}"/>
    <cellStyle name="Normal 5 2 3 7 3 2 2 2" xfId="7320" xr:uid="{00000000-0005-0000-0000-0000D7570000}"/>
    <cellStyle name="Normal 5 2 3 7 3 2 2 3" xfId="7321" xr:uid="{00000000-0005-0000-0000-0000D8570000}"/>
    <cellStyle name="Normal 5 2 3 7 3 2 3" xfId="7322" xr:uid="{00000000-0005-0000-0000-0000D9570000}"/>
    <cellStyle name="Normal 5 2 3 7 3 2 4" xfId="7323" xr:uid="{00000000-0005-0000-0000-0000DA570000}"/>
    <cellStyle name="Normal 5 2 3 7 3 3" xfId="7324" xr:uid="{00000000-0005-0000-0000-0000DB570000}"/>
    <cellStyle name="Normal 5 2 3 7 3 3 2" xfId="7325" xr:uid="{00000000-0005-0000-0000-0000DC570000}"/>
    <cellStyle name="Normal 5 2 3 7 3 3 3" xfId="7326" xr:uid="{00000000-0005-0000-0000-0000DD570000}"/>
    <cellStyle name="Normal 5 2 3 7 3 4" xfId="7327" xr:uid="{00000000-0005-0000-0000-0000DE570000}"/>
    <cellStyle name="Normal 5 2 3 7 3 4 2" xfId="7328" xr:uid="{00000000-0005-0000-0000-0000DF570000}"/>
    <cellStyle name="Normal 5 2 3 7 3 5" xfId="7329" xr:uid="{00000000-0005-0000-0000-0000E0570000}"/>
    <cellStyle name="Normal 5 2 3 7 3 6" xfId="7330" xr:uid="{00000000-0005-0000-0000-0000E1570000}"/>
    <cellStyle name="Normal 5 2 3 7 4" xfId="7331" xr:uid="{00000000-0005-0000-0000-0000E2570000}"/>
    <cellStyle name="Normal 5 2 3 7 4 2" xfId="7332" xr:uid="{00000000-0005-0000-0000-0000E3570000}"/>
    <cellStyle name="Normal 5 2 3 7 4 2 2" xfId="7333" xr:uid="{00000000-0005-0000-0000-0000E4570000}"/>
    <cellStyle name="Normal 5 2 3 7 4 2 3" xfId="7334" xr:uid="{00000000-0005-0000-0000-0000E5570000}"/>
    <cellStyle name="Normal 5 2 3 7 4 3" xfId="7335" xr:uid="{00000000-0005-0000-0000-0000E6570000}"/>
    <cellStyle name="Normal 5 2 3 7 4 4" xfId="7336" xr:uid="{00000000-0005-0000-0000-0000E7570000}"/>
    <cellStyle name="Normal 5 2 3 7 5" xfId="7337" xr:uid="{00000000-0005-0000-0000-0000E8570000}"/>
    <cellStyle name="Normal 5 2 3 7 5 2" xfId="7338" xr:uid="{00000000-0005-0000-0000-0000E9570000}"/>
    <cellStyle name="Normal 5 2 3 7 5 3" xfId="7339" xr:uid="{00000000-0005-0000-0000-0000EA570000}"/>
    <cellStyle name="Normal 5 2 3 7 6" xfId="7340" xr:uid="{00000000-0005-0000-0000-0000EB570000}"/>
    <cellStyle name="Normal 5 2 3 7 6 2" xfId="7341" xr:uid="{00000000-0005-0000-0000-0000EC570000}"/>
    <cellStyle name="Normal 5 2 3 7 7" xfId="7342" xr:uid="{00000000-0005-0000-0000-0000ED570000}"/>
    <cellStyle name="Normal 5 2 3 7 8" xfId="7343" xr:uid="{00000000-0005-0000-0000-0000EE570000}"/>
    <cellStyle name="Normal 5 2 3 8" xfId="7344" xr:uid="{00000000-0005-0000-0000-0000EF570000}"/>
    <cellStyle name="Normal 5 2 3 8 2" xfId="7345" xr:uid="{00000000-0005-0000-0000-0000F0570000}"/>
    <cellStyle name="Normal 5 2 3 8 2 2" xfId="7346" xr:uid="{00000000-0005-0000-0000-0000F1570000}"/>
    <cellStyle name="Normal 5 2 3 8 2 2 2" xfId="7347" xr:uid="{00000000-0005-0000-0000-0000F2570000}"/>
    <cellStyle name="Normal 5 2 3 8 2 2 2 2" xfId="7348" xr:uid="{00000000-0005-0000-0000-0000F3570000}"/>
    <cellStyle name="Normal 5 2 3 8 2 2 2 3" xfId="7349" xr:uid="{00000000-0005-0000-0000-0000F4570000}"/>
    <cellStyle name="Normal 5 2 3 8 2 2 3" xfId="7350" xr:uid="{00000000-0005-0000-0000-0000F5570000}"/>
    <cellStyle name="Normal 5 2 3 8 2 2 4" xfId="7351" xr:uid="{00000000-0005-0000-0000-0000F6570000}"/>
    <cellStyle name="Normal 5 2 3 8 2 3" xfId="7352" xr:uid="{00000000-0005-0000-0000-0000F7570000}"/>
    <cellStyle name="Normal 5 2 3 8 2 3 2" xfId="7353" xr:uid="{00000000-0005-0000-0000-0000F8570000}"/>
    <cellStyle name="Normal 5 2 3 8 2 3 3" xfId="7354" xr:uid="{00000000-0005-0000-0000-0000F9570000}"/>
    <cellStyle name="Normal 5 2 3 8 2 4" xfId="7355" xr:uid="{00000000-0005-0000-0000-0000FA570000}"/>
    <cellStyle name="Normal 5 2 3 8 2 4 2" xfId="7356" xr:uid="{00000000-0005-0000-0000-0000FB570000}"/>
    <cellStyle name="Normal 5 2 3 8 2 5" xfId="7357" xr:uid="{00000000-0005-0000-0000-0000FC570000}"/>
    <cellStyle name="Normal 5 2 3 8 2 6" xfId="7358" xr:uid="{00000000-0005-0000-0000-0000FD570000}"/>
    <cellStyle name="Normal 5 2 3 8 3" xfId="7359" xr:uid="{00000000-0005-0000-0000-0000FE570000}"/>
    <cellStyle name="Normal 5 2 3 8 3 2" xfId="7360" xr:uid="{00000000-0005-0000-0000-0000FF570000}"/>
    <cellStyle name="Normal 5 2 3 8 3 2 2" xfId="7361" xr:uid="{00000000-0005-0000-0000-000000580000}"/>
    <cellStyle name="Normal 5 2 3 8 3 2 2 2" xfId="7362" xr:uid="{00000000-0005-0000-0000-000001580000}"/>
    <cellStyle name="Normal 5 2 3 8 3 2 2 3" xfId="7363" xr:uid="{00000000-0005-0000-0000-000002580000}"/>
    <cellStyle name="Normal 5 2 3 8 3 2 3" xfId="7364" xr:uid="{00000000-0005-0000-0000-000003580000}"/>
    <cellStyle name="Normal 5 2 3 8 3 2 4" xfId="7365" xr:uid="{00000000-0005-0000-0000-000004580000}"/>
    <cellStyle name="Normal 5 2 3 8 3 3" xfId="7366" xr:uid="{00000000-0005-0000-0000-000005580000}"/>
    <cellStyle name="Normal 5 2 3 8 3 3 2" xfId="7367" xr:uid="{00000000-0005-0000-0000-000006580000}"/>
    <cellStyle name="Normal 5 2 3 8 3 3 3" xfId="7368" xr:uid="{00000000-0005-0000-0000-000007580000}"/>
    <cellStyle name="Normal 5 2 3 8 3 4" xfId="7369" xr:uid="{00000000-0005-0000-0000-000008580000}"/>
    <cellStyle name="Normal 5 2 3 8 3 4 2" xfId="7370" xr:uid="{00000000-0005-0000-0000-000009580000}"/>
    <cellStyle name="Normal 5 2 3 8 3 5" xfId="7371" xr:uid="{00000000-0005-0000-0000-00000A580000}"/>
    <cellStyle name="Normal 5 2 3 8 3 6" xfId="7372" xr:uid="{00000000-0005-0000-0000-00000B580000}"/>
    <cellStyle name="Normal 5 2 3 8 4" xfId="7373" xr:uid="{00000000-0005-0000-0000-00000C580000}"/>
    <cellStyle name="Normal 5 2 3 8 4 2" xfId="7374" xr:uid="{00000000-0005-0000-0000-00000D580000}"/>
    <cellStyle name="Normal 5 2 3 8 4 2 2" xfId="7375" xr:uid="{00000000-0005-0000-0000-00000E580000}"/>
    <cellStyle name="Normal 5 2 3 8 4 2 3" xfId="7376" xr:uid="{00000000-0005-0000-0000-00000F580000}"/>
    <cellStyle name="Normal 5 2 3 8 4 3" xfId="7377" xr:uid="{00000000-0005-0000-0000-000010580000}"/>
    <cellStyle name="Normal 5 2 3 8 4 4" xfId="7378" xr:uid="{00000000-0005-0000-0000-000011580000}"/>
    <cellStyle name="Normal 5 2 3 8 5" xfId="7379" xr:uid="{00000000-0005-0000-0000-000012580000}"/>
    <cellStyle name="Normal 5 2 3 8 5 2" xfId="7380" xr:uid="{00000000-0005-0000-0000-000013580000}"/>
    <cellStyle name="Normal 5 2 3 8 5 3" xfId="7381" xr:uid="{00000000-0005-0000-0000-000014580000}"/>
    <cellStyle name="Normal 5 2 3 8 6" xfId="7382" xr:uid="{00000000-0005-0000-0000-000015580000}"/>
    <cellStyle name="Normal 5 2 3 8 6 2" xfId="7383" xr:uid="{00000000-0005-0000-0000-000016580000}"/>
    <cellStyle name="Normal 5 2 3 8 7" xfId="7384" xr:uid="{00000000-0005-0000-0000-000017580000}"/>
    <cellStyle name="Normal 5 2 3 8 8" xfId="7385" xr:uid="{00000000-0005-0000-0000-000018580000}"/>
    <cellStyle name="Normal 5 2 3 9" xfId="7386" xr:uid="{00000000-0005-0000-0000-000019580000}"/>
    <cellStyle name="Normal 5 2 3 9 2" xfId="7387" xr:uid="{00000000-0005-0000-0000-00001A580000}"/>
    <cellStyle name="Normal 5 2 3 9 2 2" xfId="7388" xr:uid="{00000000-0005-0000-0000-00001B580000}"/>
    <cellStyle name="Normal 5 2 3 9 2 2 2" xfId="7389" xr:uid="{00000000-0005-0000-0000-00001C580000}"/>
    <cellStyle name="Normal 5 2 3 9 2 2 3" xfId="7390" xr:uid="{00000000-0005-0000-0000-00001D580000}"/>
    <cellStyle name="Normal 5 2 3 9 2 3" xfId="7391" xr:uid="{00000000-0005-0000-0000-00001E580000}"/>
    <cellStyle name="Normal 5 2 3 9 2 4" xfId="7392" xr:uid="{00000000-0005-0000-0000-00001F580000}"/>
    <cellStyle name="Normal 5 2 3 9 3" xfId="7393" xr:uid="{00000000-0005-0000-0000-000020580000}"/>
    <cellStyle name="Normal 5 2 3 9 3 2" xfId="7394" xr:uid="{00000000-0005-0000-0000-000021580000}"/>
    <cellStyle name="Normal 5 2 3 9 3 3" xfId="7395" xr:uid="{00000000-0005-0000-0000-000022580000}"/>
    <cellStyle name="Normal 5 2 3 9 4" xfId="7396" xr:uid="{00000000-0005-0000-0000-000023580000}"/>
    <cellStyle name="Normal 5 2 3 9 4 2" xfId="7397" xr:uid="{00000000-0005-0000-0000-000024580000}"/>
    <cellStyle name="Normal 5 2 3 9 5" xfId="7398" xr:uid="{00000000-0005-0000-0000-000025580000}"/>
    <cellStyle name="Normal 5 2 3 9 6" xfId="7399" xr:uid="{00000000-0005-0000-0000-000026580000}"/>
    <cellStyle name="Normal 5 2 3_FLUX TEMPLATE - SAMPLE 5210 1720000_Rents Receivable (2)" xfId="7400" xr:uid="{00000000-0005-0000-0000-000027580000}"/>
    <cellStyle name="Normal 5 2 30" xfId="32134" xr:uid="{00000000-0005-0000-0000-000028580000}"/>
    <cellStyle name="Normal 5 2 31" xfId="32135" xr:uid="{00000000-0005-0000-0000-000029580000}"/>
    <cellStyle name="Normal 5 2 32" xfId="32136" xr:uid="{00000000-0005-0000-0000-00002A580000}"/>
    <cellStyle name="Normal 5 2 33" xfId="32137" xr:uid="{00000000-0005-0000-0000-00002B580000}"/>
    <cellStyle name="Normal 5 2 34" xfId="32138" xr:uid="{00000000-0005-0000-0000-00002C580000}"/>
    <cellStyle name="Normal 5 2 35" xfId="32139" xr:uid="{00000000-0005-0000-0000-00002D580000}"/>
    <cellStyle name="Normal 5 2 36" xfId="31980" xr:uid="{00000000-0005-0000-0000-00002E580000}"/>
    <cellStyle name="Normal 5 2 37" xfId="39929" xr:uid="{00000000-0005-0000-0000-00002F580000}"/>
    <cellStyle name="Normal 5 2 38" xfId="40463" xr:uid="{00000000-0005-0000-0000-000030580000}"/>
    <cellStyle name="Normal 5 2 39" xfId="40529" xr:uid="{00000000-0005-0000-0000-000031580000}"/>
    <cellStyle name="Normal 5 2 4" xfId="7401" xr:uid="{00000000-0005-0000-0000-000032580000}"/>
    <cellStyle name="Normal 5 2 4 10" xfId="7402" xr:uid="{00000000-0005-0000-0000-000033580000}"/>
    <cellStyle name="Normal 5 2 4 10 2" xfId="7403" xr:uid="{00000000-0005-0000-0000-000034580000}"/>
    <cellStyle name="Normal 5 2 4 10 2 2" xfId="7404" xr:uid="{00000000-0005-0000-0000-000035580000}"/>
    <cellStyle name="Normal 5 2 4 10 2 2 2" xfId="7405" xr:uid="{00000000-0005-0000-0000-000036580000}"/>
    <cellStyle name="Normal 5 2 4 10 2 2 3" xfId="7406" xr:uid="{00000000-0005-0000-0000-000037580000}"/>
    <cellStyle name="Normal 5 2 4 10 2 3" xfId="7407" xr:uid="{00000000-0005-0000-0000-000038580000}"/>
    <cellStyle name="Normal 5 2 4 10 2 4" xfId="7408" xr:uid="{00000000-0005-0000-0000-000039580000}"/>
    <cellStyle name="Normal 5 2 4 10 3" xfId="7409" xr:uid="{00000000-0005-0000-0000-00003A580000}"/>
    <cellStyle name="Normal 5 2 4 10 3 2" xfId="7410" xr:uid="{00000000-0005-0000-0000-00003B580000}"/>
    <cellStyle name="Normal 5 2 4 10 3 3" xfId="7411" xr:uid="{00000000-0005-0000-0000-00003C580000}"/>
    <cellStyle name="Normal 5 2 4 10 4" xfId="7412" xr:uid="{00000000-0005-0000-0000-00003D580000}"/>
    <cellStyle name="Normal 5 2 4 10 4 2" xfId="7413" xr:uid="{00000000-0005-0000-0000-00003E580000}"/>
    <cellStyle name="Normal 5 2 4 10 5" xfId="7414" xr:uid="{00000000-0005-0000-0000-00003F580000}"/>
    <cellStyle name="Normal 5 2 4 10 6" xfId="7415" xr:uid="{00000000-0005-0000-0000-000040580000}"/>
    <cellStyle name="Normal 5 2 4 11" xfId="7416" xr:uid="{00000000-0005-0000-0000-000041580000}"/>
    <cellStyle name="Normal 5 2 4 11 2" xfId="7417" xr:uid="{00000000-0005-0000-0000-000042580000}"/>
    <cellStyle name="Normal 5 2 4 11 2 2" xfId="7418" xr:uid="{00000000-0005-0000-0000-000043580000}"/>
    <cellStyle name="Normal 5 2 4 11 2 3" xfId="7419" xr:uid="{00000000-0005-0000-0000-000044580000}"/>
    <cellStyle name="Normal 5 2 4 11 3" xfId="7420" xr:uid="{00000000-0005-0000-0000-000045580000}"/>
    <cellStyle name="Normal 5 2 4 11 4" xfId="7421" xr:uid="{00000000-0005-0000-0000-000046580000}"/>
    <cellStyle name="Normal 5 2 4 12" xfId="7422" xr:uid="{00000000-0005-0000-0000-000047580000}"/>
    <cellStyle name="Normal 5 2 4 12 2" xfId="7423" xr:uid="{00000000-0005-0000-0000-000048580000}"/>
    <cellStyle name="Normal 5 2 4 12 3" xfId="7424" xr:uid="{00000000-0005-0000-0000-000049580000}"/>
    <cellStyle name="Normal 5 2 4 13" xfId="7425" xr:uid="{00000000-0005-0000-0000-00004A580000}"/>
    <cellStyle name="Normal 5 2 4 13 2" xfId="7426" xr:uid="{00000000-0005-0000-0000-00004B580000}"/>
    <cellStyle name="Normal 5 2 4 14" xfId="7427" xr:uid="{00000000-0005-0000-0000-00004C580000}"/>
    <cellStyle name="Normal 5 2 4 15" xfId="7428" xr:uid="{00000000-0005-0000-0000-00004D580000}"/>
    <cellStyle name="Normal 5 2 4 16" xfId="19177" xr:uid="{00000000-0005-0000-0000-00004E580000}"/>
    <cellStyle name="Normal 5 2 4 17" xfId="32140" xr:uid="{00000000-0005-0000-0000-00004F580000}"/>
    <cellStyle name="Normal 5 2 4 2" xfId="7429" xr:uid="{00000000-0005-0000-0000-000050580000}"/>
    <cellStyle name="Normal 5 2 4 2 10" xfId="7430" xr:uid="{00000000-0005-0000-0000-000051580000}"/>
    <cellStyle name="Normal 5 2 4 2 11" xfId="32141" xr:uid="{00000000-0005-0000-0000-000052580000}"/>
    <cellStyle name="Normal 5 2 4 2 2" xfId="7431" xr:uid="{00000000-0005-0000-0000-000053580000}"/>
    <cellStyle name="Normal 5 2 4 2 2 2" xfId="7432" xr:uid="{00000000-0005-0000-0000-000054580000}"/>
    <cellStyle name="Normal 5 2 4 2 2 2 2" xfId="7433" xr:uid="{00000000-0005-0000-0000-000055580000}"/>
    <cellStyle name="Normal 5 2 4 2 2 2 2 2" xfId="7434" xr:uid="{00000000-0005-0000-0000-000056580000}"/>
    <cellStyle name="Normal 5 2 4 2 2 2 2 2 2" xfId="7435" xr:uid="{00000000-0005-0000-0000-000057580000}"/>
    <cellStyle name="Normal 5 2 4 2 2 2 2 2 3" xfId="7436" xr:uid="{00000000-0005-0000-0000-000058580000}"/>
    <cellStyle name="Normal 5 2 4 2 2 2 2 3" xfId="7437" xr:uid="{00000000-0005-0000-0000-000059580000}"/>
    <cellStyle name="Normal 5 2 4 2 2 2 2 4" xfId="7438" xr:uid="{00000000-0005-0000-0000-00005A580000}"/>
    <cellStyle name="Normal 5 2 4 2 2 2 3" xfId="7439" xr:uid="{00000000-0005-0000-0000-00005B580000}"/>
    <cellStyle name="Normal 5 2 4 2 2 2 3 2" xfId="7440" xr:uid="{00000000-0005-0000-0000-00005C580000}"/>
    <cellStyle name="Normal 5 2 4 2 2 2 3 3" xfId="7441" xr:uid="{00000000-0005-0000-0000-00005D580000}"/>
    <cellStyle name="Normal 5 2 4 2 2 2 4" xfId="7442" xr:uid="{00000000-0005-0000-0000-00005E580000}"/>
    <cellStyle name="Normal 5 2 4 2 2 2 4 2" xfId="7443" xr:uid="{00000000-0005-0000-0000-00005F580000}"/>
    <cellStyle name="Normal 5 2 4 2 2 2 5" xfId="7444" xr:uid="{00000000-0005-0000-0000-000060580000}"/>
    <cellStyle name="Normal 5 2 4 2 2 2 6" xfId="7445" xr:uid="{00000000-0005-0000-0000-000061580000}"/>
    <cellStyle name="Normal 5 2 4 2 2 3" xfId="7446" xr:uid="{00000000-0005-0000-0000-000062580000}"/>
    <cellStyle name="Normal 5 2 4 2 2 3 2" xfId="7447" xr:uid="{00000000-0005-0000-0000-000063580000}"/>
    <cellStyle name="Normal 5 2 4 2 2 3 2 2" xfId="7448" xr:uid="{00000000-0005-0000-0000-000064580000}"/>
    <cellStyle name="Normal 5 2 4 2 2 3 2 2 2" xfId="7449" xr:uid="{00000000-0005-0000-0000-000065580000}"/>
    <cellStyle name="Normal 5 2 4 2 2 3 2 2 3" xfId="7450" xr:uid="{00000000-0005-0000-0000-000066580000}"/>
    <cellStyle name="Normal 5 2 4 2 2 3 2 3" xfId="7451" xr:uid="{00000000-0005-0000-0000-000067580000}"/>
    <cellStyle name="Normal 5 2 4 2 2 3 2 4" xfId="7452" xr:uid="{00000000-0005-0000-0000-000068580000}"/>
    <cellStyle name="Normal 5 2 4 2 2 3 3" xfId="7453" xr:uid="{00000000-0005-0000-0000-000069580000}"/>
    <cellStyle name="Normal 5 2 4 2 2 3 3 2" xfId="7454" xr:uid="{00000000-0005-0000-0000-00006A580000}"/>
    <cellStyle name="Normal 5 2 4 2 2 3 3 3" xfId="7455" xr:uid="{00000000-0005-0000-0000-00006B580000}"/>
    <cellStyle name="Normal 5 2 4 2 2 3 4" xfId="7456" xr:uid="{00000000-0005-0000-0000-00006C580000}"/>
    <cellStyle name="Normal 5 2 4 2 2 3 4 2" xfId="7457" xr:uid="{00000000-0005-0000-0000-00006D580000}"/>
    <cellStyle name="Normal 5 2 4 2 2 3 5" xfId="7458" xr:uid="{00000000-0005-0000-0000-00006E580000}"/>
    <cellStyle name="Normal 5 2 4 2 2 3 6" xfId="7459" xr:uid="{00000000-0005-0000-0000-00006F580000}"/>
    <cellStyle name="Normal 5 2 4 2 2 4" xfId="7460" xr:uid="{00000000-0005-0000-0000-000070580000}"/>
    <cellStyle name="Normal 5 2 4 2 2 4 2" xfId="7461" xr:uid="{00000000-0005-0000-0000-000071580000}"/>
    <cellStyle name="Normal 5 2 4 2 2 4 2 2" xfId="7462" xr:uid="{00000000-0005-0000-0000-000072580000}"/>
    <cellStyle name="Normal 5 2 4 2 2 4 2 3" xfId="7463" xr:uid="{00000000-0005-0000-0000-000073580000}"/>
    <cellStyle name="Normal 5 2 4 2 2 4 3" xfId="7464" xr:uid="{00000000-0005-0000-0000-000074580000}"/>
    <cellStyle name="Normal 5 2 4 2 2 4 4" xfId="7465" xr:uid="{00000000-0005-0000-0000-000075580000}"/>
    <cellStyle name="Normal 5 2 4 2 2 5" xfId="7466" xr:uid="{00000000-0005-0000-0000-000076580000}"/>
    <cellStyle name="Normal 5 2 4 2 2 5 2" xfId="7467" xr:uid="{00000000-0005-0000-0000-000077580000}"/>
    <cellStyle name="Normal 5 2 4 2 2 5 3" xfId="7468" xr:uid="{00000000-0005-0000-0000-000078580000}"/>
    <cellStyle name="Normal 5 2 4 2 2 6" xfId="7469" xr:uid="{00000000-0005-0000-0000-000079580000}"/>
    <cellStyle name="Normal 5 2 4 2 2 6 2" xfId="7470" xr:uid="{00000000-0005-0000-0000-00007A580000}"/>
    <cellStyle name="Normal 5 2 4 2 2 7" xfId="7471" xr:uid="{00000000-0005-0000-0000-00007B580000}"/>
    <cellStyle name="Normal 5 2 4 2 2 8" xfId="7472" xr:uid="{00000000-0005-0000-0000-00007C580000}"/>
    <cellStyle name="Normal 5 2 4 2 2 9" xfId="32142" xr:uid="{00000000-0005-0000-0000-00007D580000}"/>
    <cellStyle name="Normal 5 2 4 2 3" xfId="7473" xr:uid="{00000000-0005-0000-0000-00007E580000}"/>
    <cellStyle name="Normal 5 2 4 2 3 2" xfId="7474" xr:uid="{00000000-0005-0000-0000-00007F580000}"/>
    <cellStyle name="Normal 5 2 4 2 3 2 2" xfId="7475" xr:uid="{00000000-0005-0000-0000-000080580000}"/>
    <cellStyle name="Normal 5 2 4 2 3 2 2 2" xfId="7476" xr:uid="{00000000-0005-0000-0000-000081580000}"/>
    <cellStyle name="Normal 5 2 4 2 3 2 2 2 2" xfId="7477" xr:uid="{00000000-0005-0000-0000-000082580000}"/>
    <cellStyle name="Normal 5 2 4 2 3 2 2 2 3" xfId="7478" xr:uid="{00000000-0005-0000-0000-000083580000}"/>
    <cellStyle name="Normal 5 2 4 2 3 2 2 3" xfId="7479" xr:uid="{00000000-0005-0000-0000-000084580000}"/>
    <cellStyle name="Normal 5 2 4 2 3 2 2 4" xfId="7480" xr:uid="{00000000-0005-0000-0000-000085580000}"/>
    <cellStyle name="Normal 5 2 4 2 3 2 3" xfId="7481" xr:uid="{00000000-0005-0000-0000-000086580000}"/>
    <cellStyle name="Normal 5 2 4 2 3 2 3 2" xfId="7482" xr:uid="{00000000-0005-0000-0000-000087580000}"/>
    <cellStyle name="Normal 5 2 4 2 3 2 3 3" xfId="7483" xr:uid="{00000000-0005-0000-0000-000088580000}"/>
    <cellStyle name="Normal 5 2 4 2 3 2 4" xfId="7484" xr:uid="{00000000-0005-0000-0000-000089580000}"/>
    <cellStyle name="Normal 5 2 4 2 3 2 4 2" xfId="7485" xr:uid="{00000000-0005-0000-0000-00008A580000}"/>
    <cellStyle name="Normal 5 2 4 2 3 2 5" xfId="7486" xr:uid="{00000000-0005-0000-0000-00008B580000}"/>
    <cellStyle name="Normal 5 2 4 2 3 2 6" xfId="7487" xr:uid="{00000000-0005-0000-0000-00008C580000}"/>
    <cellStyle name="Normal 5 2 4 2 3 3" xfId="7488" xr:uid="{00000000-0005-0000-0000-00008D580000}"/>
    <cellStyle name="Normal 5 2 4 2 3 3 2" xfId="7489" xr:uid="{00000000-0005-0000-0000-00008E580000}"/>
    <cellStyle name="Normal 5 2 4 2 3 3 2 2" xfId="7490" xr:uid="{00000000-0005-0000-0000-00008F580000}"/>
    <cellStyle name="Normal 5 2 4 2 3 3 2 2 2" xfId="7491" xr:uid="{00000000-0005-0000-0000-000090580000}"/>
    <cellStyle name="Normal 5 2 4 2 3 3 2 2 3" xfId="7492" xr:uid="{00000000-0005-0000-0000-000091580000}"/>
    <cellStyle name="Normal 5 2 4 2 3 3 2 3" xfId="7493" xr:uid="{00000000-0005-0000-0000-000092580000}"/>
    <cellStyle name="Normal 5 2 4 2 3 3 2 4" xfId="7494" xr:uid="{00000000-0005-0000-0000-000093580000}"/>
    <cellStyle name="Normal 5 2 4 2 3 3 3" xfId="7495" xr:uid="{00000000-0005-0000-0000-000094580000}"/>
    <cellStyle name="Normal 5 2 4 2 3 3 3 2" xfId="7496" xr:uid="{00000000-0005-0000-0000-000095580000}"/>
    <cellStyle name="Normal 5 2 4 2 3 3 3 3" xfId="7497" xr:uid="{00000000-0005-0000-0000-000096580000}"/>
    <cellStyle name="Normal 5 2 4 2 3 3 4" xfId="7498" xr:uid="{00000000-0005-0000-0000-000097580000}"/>
    <cellStyle name="Normal 5 2 4 2 3 3 4 2" xfId="7499" xr:uid="{00000000-0005-0000-0000-000098580000}"/>
    <cellStyle name="Normal 5 2 4 2 3 3 5" xfId="7500" xr:uid="{00000000-0005-0000-0000-000099580000}"/>
    <cellStyle name="Normal 5 2 4 2 3 3 6" xfId="7501" xr:uid="{00000000-0005-0000-0000-00009A580000}"/>
    <cellStyle name="Normal 5 2 4 2 3 4" xfId="7502" xr:uid="{00000000-0005-0000-0000-00009B580000}"/>
    <cellStyle name="Normal 5 2 4 2 3 4 2" xfId="7503" xr:uid="{00000000-0005-0000-0000-00009C580000}"/>
    <cellStyle name="Normal 5 2 4 2 3 4 2 2" xfId="7504" xr:uid="{00000000-0005-0000-0000-00009D580000}"/>
    <cellStyle name="Normal 5 2 4 2 3 4 2 3" xfId="7505" xr:uid="{00000000-0005-0000-0000-00009E580000}"/>
    <cellStyle name="Normal 5 2 4 2 3 4 3" xfId="7506" xr:uid="{00000000-0005-0000-0000-00009F580000}"/>
    <cellStyle name="Normal 5 2 4 2 3 4 4" xfId="7507" xr:uid="{00000000-0005-0000-0000-0000A0580000}"/>
    <cellStyle name="Normal 5 2 4 2 3 5" xfId="7508" xr:uid="{00000000-0005-0000-0000-0000A1580000}"/>
    <cellStyle name="Normal 5 2 4 2 3 5 2" xfId="7509" xr:uid="{00000000-0005-0000-0000-0000A2580000}"/>
    <cellStyle name="Normal 5 2 4 2 3 5 3" xfId="7510" xr:uid="{00000000-0005-0000-0000-0000A3580000}"/>
    <cellStyle name="Normal 5 2 4 2 3 6" xfId="7511" xr:uid="{00000000-0005-0000-0000-0000A4580000}"/>
    <cellStyle name="Normal 5 2 4 2 3 6 2" xfId="7512" xr:uid="{00000000-0005-0000-0000-0000A5580000}"/>
    <cellStyle name="Normal 5 2 4 2 3 7" xfId="7513" xr:uid="{00000000-0005-0000-0000-0000A6580000}"/>
    <cellStyle name="Normal 5 2 4 2 3 8" xfId="7514" xr:uid="{00000000-0005-0000-0000-0000A7580000}"/>
    <cellStyle name="Normal 5 2 4 2 3 9" xfId="32143" xr:uid="{00000000-0005-0000-0000-0000A8580000}"/>
    <cellStyle name="Normal 5 2 4 2 4" xfId="7515" xr:uid="{00000000-0005-0000-0000-0000A9580000}"/>
    <cellStyle name="Normal 5 2 4 2 4 2" xfId="7516" xr:uid="{00000000-0005-0000-0000-0000AA580000}"/>
    <cellStyle name="Normal 5 2 4 2 4 2 2" xfId="7517" xr:uid="{00000000-0005-0000-0000-0000AB580000}"/>
    <cellStyle name="Normal 5 2 4 2 4 2 2 2" xfId="7518" xr:uid="{00000000-0005-0000-0000-0000AC580000}"/>
    <cellStyle name="Normal 5 2 4 2 4 2 2 3" xfId="7519" xr:uid="{00000000-0005-0000-0000-0000AD580000}"/>
    <cellStyle name="Normal 5 2 4 2 4 2 3" xfId="7520" xr:uid="{00000000-0005-0000-0000-0000AE580000}"/>
    <cellStyle name="Normal 5 2 4 2 4 2 4" xfId="7521" xr:uid="{00000000-0005-0000-0000-0000AF580000}"/>
    <cellStyle name="Normal 5 2 4 2 4 3" xfId="7522" xr:uid="{00000000-0005-0000-0000-0000B0580000}"/>
    <cellStyle name="Normal 5 2 4 2 4 3 2" xfId="7523" xr:uid="{00000000-0005-0000-0000-0000B1580000}"/>
    <cellStyle name="Normal 5 2 4 2 4 3 3" xfId="7524" xr:uid="{00000000-0005-0000-0000-0000B2580000}"/>
    <cellStyle name="Normal 5 2 4 2 4 4" xfId="7525" xr:uid="{00000000-0005-0000-0000-0000B3580000}"/>
    <cellStyle name="Normal 5 2 4 2 4 4 2" xfId="7526" xr:uid="{00000000-0005-0000-0000-0000B4580000}"/>
    <cellStyle name="Normal 5 2 4 2 4 5" xfId="7527" xr:uid="{00000000-0005-0000-0000-0000B5580000}"/>
    <cellStyle name="Normal 5 2 4 2 4 6" xfId="7528" xr:uid="{00000000-0005-0000-0000-0000B6580000}"/>
    <cellStyle name="Normal 5 2 4 2 5" xfId="7529" xr:uid="{00000000-0005-0000-0000-0000B7580000}"/>
    <cellStyle name="Normal 5 2 4 2 5 2" xfId="7530" xr:uid="{00000000-0005-0000-0000-0000B8580000}"/>
    <cellStyle name="Normal 5 2 4 2 5 2 2" xfId="7531" xr:uid="{00000000-0005-0000-0000-0000B9580000}"/>
    <cellStyle name="Normal 5 2 4 2 5 2 2 2" xfId="7532" xr:uid="{00000000-0005-0000-0000-0000BA580000}"/>
    <cellStyle name="Normal 5 2 4 2 5 2 2 3" xfId="7533" xr:uid="{00000000-0005-0000-0000-0000BB580000}"/>
    <cellStyle name="Normal 5 2 4 2 5 2 3" xfId="7534" xr:uid="{00000000-0005-0000-0000-0000BC580000}"/>
    <cellStyle name="Normal 5 2 4 2 5 2 4" xfId="7535" xr:uid="{00000000-0005-0000-0000-0000BD580000}"/>
    <cellStyle name="Normal 5 2 4 2 5 3" xfId="7536" xr:uid="{00000000-0005-0000-0000-0000BE580000}"/>
    <cellStyle name="Normal 5 2 4 2 5 3 2" xfId="7537" xr:uid="{00000000-0005-0000-0000-0000BF580000}"/>
    <cellStyle name="Normal 5 2 4 2 5 3 3" xfId="7538" xr:uid="{00000000-0005-0000-0000-0000C0580000}"/>
    <cellStyle name="Normal 5 2 4 2 5 4" xfId="7539" xr:uid="{00000000-0005-0000-0000-0000C1580000}"/>
    <cellStyle name="Normal 5 2 4 2 5 4 2" xfId="7540" xr:uid="{00000000-0005-0000-0000-0000C2580000}"/>
    <cellStyle name="Normal 5 2 4 2 5 5" xfId="7541" xr:uid="{00000000-0005-0000-0000-0000C3580000}"/>
    <cellStyle name="Normal 5 2 4 2 5 6" xfId="7542" xr:uid="{00000000-0005-0000-0000-0000C4580000}"/>
    <cellStyle name="Normal 5 2 4 2 6" xfId="7543" xr:uid="{00000000-0005-0000-0000-0000C5580000}"/>
    <cellStyle name="Normal 5 2 4 2 6 2" xfId="7544" xr:uid="{00000000-0005-0000-0000-0000C6580000}"/>
    <cellStyle name="Normal 5 2 4 2 6 2 2" xfId="7545" xr:uid="{00000000-0005-0000-0000-0000C7580000}"/>
    <cellStyle name="Normal 5 2 4 2 6 2 3" xfId="7546" xr:uid="{00000000-0005-0000-0000-0000C8580000}"/>
    <cellStyle name="Normal 5 2 4 2 6 3" xfId="7547" xr:uid="{00000000-0005-0000-0000-0000C9580000}"/>
    <cellStyle name="Normal 5 2 4 2 6 4" xfId="7548" xr:uid="{00000000-0005-0000-0000-0000CA580000}"/>
    <cellStyle name="Normal 5 2 4 2 7" xfId="7549" xr:uid="{00000000-0005-0000-0000-0000CB580000}"/>
    <cellStyle name="Normal 5 2 4 2 7 2" xfId="7550" xr:uid="{00000000-0005-0000-0000-0000CC580000}"/>
    <cellStyle name="Normal 5 2 4 2 7 3" xfId="7551" xr:uid="{00000000-0005-0000-0000-0000CD580000}"/>
    <cellStyle name="Normal 5 2 4 2 8" xfId="7552" xr:uid="{00000000-0005-0000-0000-0000CE580000}"/>
    <cellStyle name="Normal 5 2 4 2 8 2" xfId="7553" xr:uid="{00000000-0005-0000-0000-0000CF580000}"/>
    <cellStyle name="Normal 5 2 4 2 9" xfId="7554" xr:uid="{00000000-0005-0000-0000-0000D0580000}"/>
    <cellStyle name="Normal 5 2 4 2_FLUX TEMPLATE - SAMPLE 5210 1720000_Rents Receivable (2)" xfId="7555" xr:uid="{00000000-0005-0000-0000-0000D1580000}"/>
    <cellStyle name="Normal 5 2 4 3" xfId="7556" xr:uid="{00000000-0005-0000-0000-0000D2580000}"/>
    <cellStyle name="Normal 5 2 4 3 10" xfId="7557" xr:uid="{00000000-0005-0000-0000-0000D3580000}"/>
    <cellStyle name="Normal 5 2 4 3 11" xfId="32144" xr:uid="{00000000-0005-0000-0000-0000D4580000}"/>
    <cellStyle name="Normal 5 2 4 3 2" xfId="7558" xr:uid="{00000000-0005-0000-0000-0000D5580000}"/>
    <cellStyle name="Normal 5 2 4 3 2 2" xfId="7559" xr:uid="{00000000-0005-0000-0000-0000D6580000}"/>
    <cellStyle name="Normal 5 2 4 3 2 2 2" xfId="7560" xr:uid="{00000000-0005-0000-0000-0000D7580000}"/>
    <cellStyle name="Normal 5 2 4 3 2 2 2 2" xfId="7561" xr:uid="{00000000-0005-0000-0000-0000D8580000}"/>
    <cellStyle name="Normal 5 2 4 3 2 2 2 2 2" xfId="7562" xr:uid="{00000000-0005-0000-0000-0000D9580000}"/>
    <cellStyle name="Normal 5 2 4 3 2 2 2 2 3" xfId="7563" xr:uid="{00000000-0005-0000-0000-0000DA580000}"/>
    <cellStyle name="Normal 5 2 4 3 2 2 2 3" xfId="7564" xr:uid="{00000000-0005-0000-0000-0000DB580000}"/>
    <cellStyle name="Normal 5 2 4 3 2 2 2 4" xfId="7565" xr:uid="{00000000-0005-0000-0000-0000DC580000}"/>
    <cellStyle name="Normal 5 2 4 3 2 2 3" xfId="7566" xr:uid="{00000000-0005-0000-0000-0000DD580000}"/>
    <cellStyle name="Normal 5 2 4 3 2 2 3 2" xfId="7567" xr:uid="{00000000-0005-0000-0000-0000DE580000}"/>
    <cellStyle name="Normal 5 2 4 3 2 2 3 3" xfId="7568" xr:uid="{00000000-0005-0000-0000-0000DF580000}"/>
    <cellStyle name="Normal 5 2 4 3 2 2 4" xfId="7569" xr:uid="{00000000-0005-0000-0000-0000E0580000}"/>
    <cellStyle name="Normal 5 2 4 3 2 2 4 2" xfId="7570" xr:uid="{00000000-0005-0000-0000-0000E1580000}"/>
    <cellStyle name="Normal 5 2 4 3 2 2 5" xfId="7571" xr:uid="{00000000-0005-0000-0000-0000E2580000}"/>
    <cellStyle name="Normal 5 2 4 3 2 2 6" xfId="7572" xr:uid="{00000000-0005-0000-0000-0000E3580000}"/>
    <cellStyle name="Normal 5 2 4 3 2 3" xfId="7573" xr:uid="{00000000-0005-0000-0000-0000E4580000}"/>
    <cellStyle name="Normal 5 2 4 3 2 3 2" xfId="7574" xr:uid="{00000000-0005-0000-0000-0000E5580000}"/>
    <cellStyle name="Normal 5 2 4 3 2 3 2 2" xfId="7575" xr:uid="{00000000-0005-0000-0000-0000E6580000}"/>
    <cellStyle name="Normal 5 2 4 3 2 3 2 2 2" xfId="7576" xr:uid="{00000000-0005-0000-0000-0000E7580000}"/>
    <cellStyle name="Normal 5 2 4 3 2 3 2 2 3" xfId="7577" xr:uid="{00000000-0005-0000-0000-0000E8580000}"/>
    <cellStyle name="Normal 5 2 4 3 2 3 2 3" xfId="7578" xr:uid="{00000000-0005-0000-0000-0000E9580000}"/>
    <cellStyle name="Normal 5 2 4 3 2 3 2 4" xfId="7579" xr:uid="{00000000-0005-0000-0000-0000EA580000}"/>
    <cellStyle name="Normal 5 2 4 3 2 3 3" xfId="7580" xr:uid="{00000000-0005-0000-0000-0000EB580000}"/>
    <cellStyle name="Normal 5 2 4 3 2 3 3 2" xfId="7581" xr:uid="{00000000-0005-0000-0000-0000EC580000}"/>
    <cellStyle name="Normal 5 2 4 3 2 3 3 3" xfId="7582" xr:uid="{00000000-0005-0000-0000-0000ED580000}"/>
    <cellStyle name="Normal 5 2 4 3 2 3 4" xfId="7583" xr:uid="{00000000-0005-0000-0000-0000EE580000}"/>
    <cellStyle name="Normal 5 2 4 3 2 3 4 2" xfId="7584" xr:uid="{00000000-0005-0000-0000-0000EF580000}"/>
    <cellStyle name="Normal 5 2 4 3 2 3 5" xfId="7585" xr:uid="{00000000-0005-0000-0000-0000F0580000}"/>
    <cellStyle name="Normal 5 2 4 3 2 3 6" xfId="7586" xr:uid="{00000000-0005-0000-0000-0000F1580000}"/>
    <cellStyle name="Normal 5 2 4 3 2 4" xfId="7587" xr:uid="{00000000-0005-0000-0000-0000F2580000}"/>
    <cellStyle name="Normal 5 2 4 3 2 4 2" xfId="7588" xr:uid="{00000000-0005-0000-0000-0000F3580000}"/>
    <cellStyle name="Normal 5 2 4 3 2 4 2 2" xfId="7589" xr:uid="{00000000-0005-0000-0000-0000F4580000}"/>
    <cellStyle name="Normal 5 2 4 3 2 4 2 3" xfId="7590" xr:uid="{00000000-0005-0000-0000-0000F5580000}"/>
    <cellStyle name="Normal 5 2 4 3 2 4 3" xfId="7591" xr:uid="{00000000-0005-0000-0000-0000F6580000}"/>
    <cellStyle name="Normal 5 2 4 3 2 4 4" xfId="7592" xr:uid="{00000000-0005-0000-0000-0000F7580000}"/>
    <cellStyle name="Normal 5 2 4 3 2 5" xfId="7593" xr:uid="{00000000-0005-0000-0000-0000F8580000}"/>
    <cellStyle name="Normal 5 2 4 3 2 5 2" xfId="7594" xr:uid="{00000000-0005-0000-0000-0000F9580000}"/>
    <cellStyle name="Normal 5 2 4 3 2 5 3" xfId="7595" xr:uid="{00000000-0005-0000-0000-0000FA580000}"/>
    <cellStyle name="Normal 5 2 4 3 2 6" xfId="7596" xr:uid="{00000000-0005-0000-0000-0000FB580000}"/>
    <cellStyle name="Normal 5 2 4 3 2 6 2" xfId="7597" xr:uid="{00000000-0005-0000-0000-0000FC580000}"/>
    <cellStyle name="Normal 5 2 4 3 2 7" xfId="7598" xr:uid="{00000000-0005-0000-0000-0000FD580000}"/>
    <cellStyle name="Normal 5 2 4 3 2 8" xfId="7599" xr:uid="{00000000-0005-0000-0000-0000FE580000}"/>
    <cellStyle name="Normal 5 2 4 3 2 9" xfId="32145" xr:uid="{00000000-0005-0000-0000-0000FF580000}"/>
    <cellStyle name="Normal 5 2 4 3 3" xfId="7600" xr:uid="{00000000-0005-0000-0000-000000590000}"/>
    <cellStyle name="Normal 5 2 4 3 3 2" xfId="7601" xr:uid="{00000000-0005-0000-0000-000001590000}"/>
    <cellStyle name="Normal 5 2 4 3 3 2 2" xfId="7602" xr:uid="{00000000-0005-0000-0000-000002590000}"/>
    <cellStyle name="Normal 5 2 4 3 3 2 2 2" xfId="7603" xr:uid="{00000000-0005-0000-0000-000003590000}"/>
    <cellStyle name="Normal 5 2 4 3 3 2 2 2 2" xfId="7604" xr:uid="{00000000-0005-0000-0000-000004590000}"/>
    <cellStyle name="Normal 5 2 4 3 3 2 2 2 3" xfId="7605" xr:uid="{00000000-0005-0000-0000-000005590000}"/>
    <cellStyle name="Normal 5 2 4 3 3 2 2 3" xfId="7606" xr:uid="{00000000-0005-0000-0000-000006590000}"/>
    <cellStyle name="Normal 5 2 4 3 3 2 2 4" xfId="7607" xr:uid="{00000000-0005-0000-0000-000007590000}"/>
    <cellStyle name="Normal 5 2 4 3 3 2 3" xfId="7608" xr:uid="{00000000-0005-0000-0000-000008590000}"/>
    <cellStyle name="Normal 5 2 4 3 3 2 3 2" xfId="7609" xr:uid="{00000000-0005-0000-0000-000009590000}"/>
    <cellStyle name="Normal 5 2 4 3 3 2 3 3" xfId="7610" xr:uid="{00000000-0005-0000-0000-00000A590000}"/>
    <cellStyle name="Normal 5 2 4 3 3 2 4" xfId="7611" xr:uid="{00000000-0005-0000-0000-00000B590000}"/>
    <cellStyle name="Normal 5 2 4 3 3 2 4 2" xfId="7612" xr:uid="{00000000-0005-0000-0000-00000C590000}"/>
    <cellStyle name="Normal 5 2 4 3 3 2 5" xfId="7613" xr:uid="{00000000-0005-0000-0000-00000D590000}"/>
    <cellStyle name="Normal 5 2 4 3 3 2 6" xfId="7614" xr:uid="{00000000-0005-0000-0000-00000E590000}"/>
    <cellStyle name="Normal 5 2 4 3 3 3" xfId="7615" xr:uid="{00000000-0005-0000-0000-00000F590000}"/>
    <cellStyle name="Normal 5 2 4 3 3 3 2" xfId="7616" xr:uid="{00000000-0005-0000-0000-000010590000}"/>
    <cellStyle name="Normal 5 2 4 3 3 3 2 2" xfId="7617" xr:uid="{00000000-0005-0000-0000-000011590000}"/>
    <cellStyle name="Normal 5 2 4 3 3 3 2 2 2" xfId="7618" xr:uid="{00000000-0005-0000-0000-000012590000}"/>
    <cellStyle name="Normal 5 2 4 3 3 3 2 2 3" xfId="7619" xr:uid="{00000000-0005-0000-0000-000013590000}"/>
    <cellStyle name="Normal 5 2 4 3 3 3 2 3" xfId="7620" xr:uid="{00000000-0005-0000-0000-000014590000}"/>
    <cellStyle name="Normal 5 2 4 3 3 3 2 4" xfId="7621" xr:uid="{00000000-0005-0000-0000-000015590000}"/>
    <cellStyle name="Normal 5 2 4 3 3 3 3" xfId="7622" xr:uid="{00000000-0005-0000-0000-000016590000}"/>
    <cellStyle name="Normal 5 2 4 3 3 3 3 2" xfId="7623" xr:uid="{00000000-0005-0000-0000-000017590000}"/>
    <cellStyle name="Normal 5 2 4 3 3 3 3 3" xfId="7624" xr:uid="{00000000-0005-0000-0000-000018590000}"/>
    <cellStyle name="Normal 5 2 4 3 3 3 4" xfId="7625" xr:uid="{00000000-0005-0000-0000-000019590000}"/>
    <cellStyle name="Normal 5 2 4 3 3 3 4 2" xfId="7626" xr:uid="{00000000-0005-0000-0000-00001A590000}"/>
    <cellStyle name="Normal 5 2 4 3 3 3 5" xfId="7627" xr:uid="{00000000-0005-0000-0000-00001B590000}"/>
    <cellStyle name="Normal 5 2 4 3 3 3 6" xfId="7628" xr:uid="{00000000-0005-0000-0000-00001C590000}"/>
    <cellStyle name="Normal 5 2 4 3 3 4" xfId="7629" xr:uid="{00000000-0005-0000-0000-00001D590000}"/>
    <cellStyle name="Normal 5 2 4 3 3 4 2" xfId="7630" xr:uid="{00000000-0005-0000-0000-00001E590000}"/>
    <cellStyle name="Normal 5 2 4 3 3 4 2 2" xfId="7631" xr:uid="{00000000-0005-0000-0000-00001F590000}"/>
    <cellStyle name="Normal 5 2 4 3 3 4 2 3" xfId="7632" xr:uid="{00000000-0005-0000-0000-000020590000}"/>
    <cellStyle name="Normal 5 2 4 3 3 4 3" xfId="7633" xr:uid="{00000000-0005-0000-0000-000021590000}"/>
    <cellStyle name="Normal 5 2 4 3 3 4 4" xfId="7634" xr:uid="{00000000-0005-0000-0000-000022590000}"/>
    <cellStyle name="Normal 5 2 4 3 3 5" xfId="7635" xr:uid="{00000000-0005-0000-0000-000023590000}"/>
    <cellStyle name="Normal 5 2 4 3 3 5 2" xfId="7636" xr:uid="{00000000-0005-0000-0000-000024590000}"/>
    <cellStyle name="Normal 5 2 4 3 3 5 3" xfId="7637" xr:uid="{00000000-0005-0000-0000-000025590000}"/>
    <cellStyle name="Normal 5 2 4 3 3 6" xfId="7638" xr:uid="{00000000-0005-0000-0000-000026590000}"/>
    <cellStyle name="Normal 5 2 4 3 3 6 2" xfId="7639" xr:uid="{00000000-0005-0000-0000-000027590000}"/>
    <cellStyle name="Normal 5 2 4 3 3 7" xfId="7640" xr:uid="{00000000-0005-0000-0000-000028590000}"/>
    <cellStyle name="Normal 5 2 4 3 3 8" xfId="7641" xr:uid="{00000000-0005-0000-0000-000029590000}"/>
    <cellStyle name="Normal 5 2 4 3 3 9" xfId="32146" xr:uid="{00000000-0005-0000-0000-00002A590000}"/>
    <cellStyle name="Normal 5 2 4 3 4" xfId="7642" xr:uid="{00000000-0005-0000-0000-00002B590000}"/>
    <cellStyle name="Normal 5 2 4 3 4 2" xfId="7643" xr:uid="{00000000-0005-0000-0000-00002C590000}"/>
    <cellStyle name="Normal 5 2 4 3 4 2 2" xfId="7644" xr:uid="{00000000-0005-0000-0000-00002D590000}"/>
    <cellStyle name="Normal 5 2 4 3 4 2 2 2" xfId="7645" xr:uid="{00000000-0005-0000-0000-00002E590000}"/>
    <cellStyle name="Normal 5 2 4 3 4 2 2 3" xfId="7646" xr:uid="{00000000-0005-0000-0000-00002F590000}"/>
    <cellStyle name="Normal 5 2 4 3 4 2 3" xfId="7647" xr:uid="{00000000-0005-0000-0000-000030590000}"/>
    <cellStyle name="Normal 5 2 4 3 4 2 4" xfId="7648" xr:uid="{00000000-0005-0000-0000-000031590000}"/>
    <cellStyle name="Normal 5 2 4 3 4 3" xfId="7649" xr:uid="{00000000-0005-0000-0000-000032590000}"/>
    <cellStyle name="Normal 5 2 4 3 4 3 2" xfId="7650" xr:uid="{00000000-0005-0000-0000-000033590000}"/>
    <cellStyle name="Normal 5 2 4 3 4 3 3" xfId="7651" xr:uid="{00000000-0005-0000-0000-000034590000}"/>
    <cellStyle name="Normal 5 2 4 3 4 4" xfId="7652" xr:uid="{00000000-0005-0000-0000-000035590000}"/>
    <cellStyle name="Normal 5 2 4 3 4 4 2" xfId="7653" xr:uid="{00000000-0005-0000-0000-000036590000}"/>
    <cellStyle name="Normal 5 2 4 3 4 5" xfId="7654" xr:uid="{00000000-0005-0000-0000-000037590000}"/>
    <cellStyle name="Normal 5 2 4 3 4 6" xfId="7655" xr:uid="{00000000-0005-0000-0000-000038590000}"/>
    <cellStyle name="Normal 5 2 4 3 5" xfId="7656" xr:uid="{00000000-0005-0000-0000-000039590000}"/>
    <cellStyle name="Normal 5 2 4 3 5 2" xfId="7657" xr:uid="{00000000-0005-0000-0000-00003A590000}"/>
    <cellStyle name="Normal 5 2 4 3 5 2 2" xfId="7658" xr:uid="{00000000-0005-0000-0000-00003B590000}"/>
    <cellStyle name="Normal 5 2 4 3 5 2 2 2" xfId="7659" xr:uid="{00000000-0005-0000-0000-00003C590000}"/>
    <cellStyle name="Normal 5 2 4 3 5 2 2 3" xfId="7660" xr:uid="{00000000-0005-0000-0000-00003D590000}"/>
    <cellStyle name="Normal 5 2 4 3 5 2 3" xfId="7661" xr:uid="{00000000-0005-0000-0000-00003E590000}"/>
    <cellStyle name="Normal 5 2 4 3 5 2 4" xfId="7662" xr:uid="{00000000-0005-0000-0000-00003F590000}"/>
    <cellStyle name="Normal 5 2 4 3 5 3" xfId="7663" xr:uid="{00000000-0005-0000-0000-000040590000}"/>
    <cellStyle name="Normal 5 2 4 3 5 3 2" xfId="7664" xr:uid="{00000000-0005-0000-0000-000041590000}"/>
    <cellStyle name="Normal 5 2 4 3 5 3 3" xfId="7665" xr:uid="{00000000-0005-0000-0000-000042590000}"/>
    <cellStyle name="Normal 5 2 4 3 5 4" xfId="7666" xr:uid="{00000000-0005-0000-0000-000043590000}"/>
    <cellStyle name="Normal 5 2 4 3 5 4 2" xfId="7667" xr:uid="{00000000-0005-0000-0000-000044590000}"/>
    <cellStyle name="Normal 5 2 4 3 5 5" xfId="7668" xr:uid="{00000000-0005-0000-0000-000045590000}"/>
    <cellStyle name="Normal 5 2 4 3 5 6" xfId="7669" xr:uid="{00000000-0005-0000-0000-000046590000}"/>
    <cellStyle name="Normal 5 2 4 3 6" xfId="7670" xr:uid="{00000000-0005-0000-0000-000047590000}"/>
    <cellStyle name="Normal 5 2 4 3 6 2" xfId="7671" xr:uid="{00000000-0005-0000-0000-000048590000}"/>
    <cellStyle name="Normal 5 2 4 3 6 2 2" xfId="7672" xr:uid="{00000000-0005-0000-0000-000049590000}"/>
    <cellStyle name="Normal 5 2 4 3 6 2 3" xfId="7673" xr:uid="{00000000-0005-0000-0000-00004A590000}"/>
    <cellStyle name="Normal 5 2 4 3 6 3" xfId="7674" xr:uid="{00000000-0005-0000-0000-00004B590000}"/>
    <cellStyle name="Normal 5 2 4 3 6 4" xfId="7675" xr:uid="{00000000-0005-0000-0000-00004C590000}"/>
    <cellStyle name="Normal 5 2 4 3 7" xfId="7676" xr:uid="{00000000-0005-0000-0000-00004D590000}"/>
    <cellStyle name="Normal 5 2 4 3 7 2" xfId="7677" xr:uid="{00000000-0005-0000-0000-00004E590000}"/>
    <cellStyle name="Normal 5 2 4 3 7 3" xfId="7678" xr:uid="{00000000-0005-0000-0000-00004F590000}"/>
    <cellStyle name="Normal 5 2 4 3 8" xfId="7679" xr:uid="{00000000-0005-0000-0000-000050590000}"/>
    <cellStyle name="Normal 5 2 4 3 8 2" xfId="7680" xr:uid="{00000000-0005-0000-0000-000051590000}"/>
    <cellStyle name="Normal 5 2 4 3 9" xfId="7681" xr:uid="{00000000-0005-0000-0000-000052590000}"/>
    <cellStyle name="Normal 5 2 4 3_FLUX TEMPLATE - SAMPLE 5210 1720000_Rents Receivable (2)" xfId="7682" xr:uid="{00000000-0005-0000-0000-000053590000}"/>
    <cellStyle name="Normal 5 2 4 4" xfId="7683" xr:uid="{00000000-0005-0000-0000-000054590000}"/>
    <cellStyle name="Normal 5 2 4 4 10" xfId="7684" xr:uid="{00000000-0005-0000-0000-000055590000}"/>
    <cellStyle name="Normal 5 2 4 4 11" xfId="32147" xr:uid="{00000000-0005-0000-0000-000056590000}"/>
    <cellStyle name="Normal 5 2 4 4 2" xfId="7685" xr:uid="{00000000-0005-0000-0000-000057590000}"/>
    <cellStyle name="Normal 5 2 4 4 2 2" xfId="7686" xr:uid="{00000000-0005-0000-0000-000058590000}"/>
    <cellStyle name="Normal 5 2 4 4 2 2 2" xfId="7687" xr:uid="{00000000-0005-0000-0000-000059590000}"/>
    <cellStyle name="Normal 5 2 4 4 2 2 2 2" xfId="7688" xr:uid="{00000000-0005-0000-0000-00005A590000}"/>
    <cellStyle name="Normal 5 2 4 4 2 2 2 2 2" xfId="7689" xr:uid="{00000000-0005-0000-0000-00005B590000}"/>
    <cellStyle name="Normal 5 2 4 4 2 2 2 2 3" xfId="7690" xr:uid="{00000000-0005-0000-0000-00005C590000}"/>
    <cellStyle name="Normal 5 2 4 4 2 2 2 3" xfId="7691" xr:uid="{00000000-0005-0000-0000-00005D590000}"/>
    <cellStyle name="Normal 5 2 4 4 2 2 2 4" xfId="7692" xr:uid="{00000000-0005-0000-0000-00005E590000}"/>
    <cellStyle name="Normal 5 2 4 4 2 2 3" xfId="7693" xr:uid="{00000000-0005-0000-0000-00005F590000}"/>
    <cellStyle name="Normal 5 2 4 4 2 2 3 2" xfId="7694" xr:uid="{00000000-0005-0000-0000-000060590000}"/>
    <cellStyle name="Normal 5 2 4 4 2 2 3 3" xfId="7695" xr:uid="{00000000-0005-0000-0000-000061590000}"/>
    <cellStyle name="Normal 5 2 4 4 2 2 4" xfId="7696" xr:uid="{00000000-0005-0000-0000-000062590000}"/>
    <cellStyle name="Normal 5 2 4 4 2 2 4 2" xfId="7697" xr:uid="{00000000-0005-0000-0000-000063590000}"/>
    <cellStyle name="Normal 5 2 4 4 2 2 5" xfId="7698" xr:uid="{00000000-0005-0000-0000-000064590000}"/>
    <cellStyle name="Normal 5 2 4 4 2 2 6" xfId="7699" xr:uid="{00000000-0005-0000-0000-000065590000}"/>
    <cellStyle name="Normal 5 2 4 4 2 3" xfId="7700" xr:uid="{00000000-0005-0000-0000-000066590000}"/>
    <cellStyle name="Normal 5 2 4 4 2 3 2" xfId="7701" xr:uid="{00000000-0005-0000-0000-000067590000}"/>
    <cellStyle name="Normal 5 2 4 4 2 3 2 2" xfId="7702" xr:uid="{00000000-0005-0000-0000-000068590000}"/>
    <cellStyle name="Normal 5 2 4 4 2 3 2 2 2" xfId="7703" xr:uid="{00000000-0005-0000-0000-000069590000}"/>
    <cellStyle name="Normal 5 2 4 4 2 3 2 2 3" xfId="7704" xr:uid="{00000000-0005-0000-0000-00006A590000}"/>
    <cellStyle name="Normal 5 2 4 4 2 3 2 3" xfId="7705" xr:uid="{00000000-0005-0000-0000-00006B590000}"/>
    <cellStyle name="Normal 5 2 4 4 2 3 2 4" xfId="7706" xr:uid="{00000000-0005-0000-0000-00006C590000}"/>
    <cellStyle name="Normal 5 2 4 4 2 3 3" xfId="7707" xr:uid="{00000000-0005-0000-0000-00006D590000}"/>
    <cellStyle name="Normal 5 2 4 4 2 3 3 2" xfId="7708" xr:uid="{00000000-0005-0000-0000-00006E590000}"/>
    <cellStyle name="Normal 5 2 4 4 2 3 3 3" xfId="7709" xr:uid="{00000000-0005-0000-0000-00006F590000}"/>
    <cellStyle name="Normal 5 2 4 4 2 3 4" xfId="7710" xr:uid="{00000000-0005-0000-0000-000070590000}"/>
    <cellStyle name="Normal 5 2 4 4 2 3 4 2" xfId="7711" xr:uid="{00000000-0005-0000-0000-000071590000}"/>
    <cellStyle name="Normal 5 2 4 4 2 3 5" xfId="7712" xr:uid="{00000000-0005-0000-0000-000072590000}"/>
    <cellStyle name="Normal 5 2 4 4 2 3 6" xfId="7713" xr:uid="{00000000-0005-0000-0000-000073590000}"/>
    <cellStyle name="Normal 5 2 4 4 2 4" xfId="7714" xr:uid="{00000000-0005-0000-0000-000074590000}"/>
    <cellStyle name="Normal 5 2 4 4 2 4 2" xfId="7715" xr:uid="{00000000-0005-0000-0000-000075590000}"/>
    <cellStyle name="Normal 5 2 4 4 2 4 2 2" xfId="7716" xr:uid="{00000000-0005-0000-0000-000076590000}"/>
    <cellStyle name="Normal 5 2 4 4 2 4 2 3" xfId="7717" xr:uid="{00000000-0005-0000-0000-000077590000}"/>
    <cellStyle name="Normal 5 2 4 4 2 4 3" xfId="7718" xr:uid="{00000000-0005-0000-0000-000078590000}"/>
    <cellStyle name="Normal 5 2 4 4 2 4 4" xfId="7719" xr:uid="{00000000-0005-0000-0000-000079590000}"/>
    <cellStyle name="Normal 5 2 4 4 2 5" xfId="7720" xr:uid="{00000000-0005-0000-0000-00007A590000}"/>
    <cellStyle name="Normal 5 2 4 4 2 5 2" xfId="7721" xr:uid="{00000000-0005-0000-0000-00007B590000}"/>
    <cellStyle name="Normal 5 2 4 4 2 5 3" xfId="7722" xr:uid="{00000000-0005-0000-0000-00007C590000}"/>
    <cellStyle name="Normal 5 2 4 4 2 6" xfId="7723" xr:uid="{00000000-0005-0000-0000-00007D590000}"/>
    <cellStyle name="Normal 5 2 4 4 2 6 2" xfId="7724" xr:uid="{00000000-0005-0000-0000-00007E590000}"/>
    <cellStyle name="Normal 5 2 4 4 2 7" xfId="7725" xr:uid="{00000000-0005-0000-0000-00007F590000}"/>
    <cellStyle name="Normal 5 2 4 4 2 8" xfId="7726" xr:uid="{00000000-0005-0000-0000-000080590000}"/>
    <cellStyle name="Normal 5 2 4 4 3" xfId="7727" xr:uid="{00000000-0005-0000-0000-000081590000}"/>
    <cellStyle name="Normal 5 2 4 4 3 2" xfId="7728" xr:uid="{00000000-0005-0000-0000-000082590000}"/>
    <cellStyle name="Normal 5 2 4 4 3 2 2" xfId="7729" xr:uid="{00000000-0005-0000-0000-000083590000}"/>
    <cellStyle name="Normal 5 2 4 4 3 2 2 2" xfId="7730" xr:uid="{00000000-0005-0000-0000-000084590000}"/>
    <cellStyle name="Normal 5 2 4 4 3 2 2 2 2" xfId="7731" xr:uid="{00000000-0005-0000-0000-000085590000}"/>
    <cellStyle name="Normal 5 2 4 4 3 2 2 2 3" xfId="7732" xr:uid="{00000000-0005-0000-0000-000086590000}"/>
    <cellStyle name="Normal 5 2 4 4 3 2 2 3" xfId="7733" xr:uid="{00000000-0005-0000-0000-000087590000}"/>
    <cellStyle name="Normal 5 2 4 4 3 2 2 4" xfId="7734" xr:uid="{00000000-0005-0000-0000-000088590000}"/>
    <cellStyle name="Normal 5 2 4 4 3 2 3" xfId="7735" xr:uid="{00000000-0005-0000-0000-000089590000}"/>
    <cellStyle name="Normal 5 2 4 4 3 2 3 2" xfId="7736" xr:uid="{00000000-0005-0000-0000-00008A590000}"/>
    <cellStyle name="Normal 5 2 4 4 3 2 3 3" xfId="7737" xr:uid="{00000000-0005-0000-0000-00008B590000}"/>
    <cellStyle name="Normal 5 2 4 4 3 2 4" xfId="7738" xr:uid="{00000000-0005-0000-0000-00008C590000}"/>
    <cellStyle name="Normal 5 2 4 4 3 2 4 2" xfId="7739" xr:uid="{00000000-0005-0000-0000-00008D590000}"/>
    <cellStyle name="Normal 5 2 4 4 3 2 5" xfId="7740" xr:uid="{00000000-0005-0000-0000-00008E590000}"/>
    <cellStyle name="Normal 5 2 4 4 3 2 6" xfId="7741" xr:uid="{00000000-0005-0000-0000-00008F590000}"/>
    <cellStyle name="Normal 5 2 4 4 3 3" xfId="7742" xr:uid="{00000000-0005-0000-0000-000090590000}"/>
    <cellStyle name="Normal 5 2 4 4 3 3 2" xfId="7743" xr:uid="{00000000-0005-0000-0000-000091590000}"/>
    <cellStyle name="Normal 5 2 4 4 3 3 2 2" xfId="7744" xr:uid="{00000000-0005-0000-0000-000092590000}"/>
    <cellStyle name="Normal 5 2 4 4 3 3 2 2 2" xfId="7745" xr:uid="{00000000-0005-0000-0000-000093590000}"/>
    <cellStyle name="Normal 5 2 4 4 3 3 2 2 3" xfId="7746" xr:uid="{00000000-0005-0000-0000-000094590000}"/>
    <cellStyle name="Normal 5 2 4 4 3 3 2 3" xfId="7747" xr:uid="{00000000-0005-0000-0000-000095590000}"/>
    <cellStyle name="Normal 5 2 4 4 3 3 2 4" xfId="7748" xr:uid="{00000000-0005-0000-0000-000096590000}"/>
    <cellStyle name="Normal 5 2 4 4 3 3 3" xfId="7749" xr:uid="{00000000-0005-0000-0000-000097590000}"/>
    <cellStyle name="Normal 5 2 4 4 3 3 3 2" xfId="7750" xr:uid="{00000000-0005-0000-0000-000098590000}"/>
    <cellStyle name="Normal 5 2 4 4 3 3 3 3" xfId="7751" xr:uid="{00000000-0005-0000-0000-000099590000}"/>
    <cellStyle name="Normal 5 2 4 4 3 3 4" xfId="7752" xr:uid="{00000000-0005-0000-0000-00009A590000}"/>
    <cellStyle name="Normal 5 2 4 4 3 3 4 2" xfId="7753" xr:uid="{00000000-0005-0000-0000-00009B590000}"/>
    <cellStyle name="Normal 5 2 4 4 3 3 5" xfId="7754" xr:uid="{00000000-0005-0000-0000-00009C590000}"/>
    <cellStyle name="Normal 5 2 4 4 3 3 6" xfId="7755" xr:uid="{00000000-0005-0000-0000-00009D590000}"/>
    <cellStyle name="Normal 5 2 4 4 3 4" xfId="7756" xr:uid="{00000000-0005-0000-0000-00009E590000}"/>
    <cellStyle name="Normal 5 2 4 4 3 4 2" xfId="7757" xr:uid="{00000000-0005-0000-0000-00009F590000}"/>
    <cellStyle name="Normal 5 2 4 4 3 4 2 2" xfId="7758" xr:uid="{00000000-0005-0000-0000-0000A0590000}"/>
    <cellStyle name="Normal 5 2 4 4 3 4 2 3" xfId="7759" xr:uid="{00000000-0005-0000-0000-0000A1590000}"/>
    <cellStyle name="Normal 5 2 4 4 3 4 3" xfId="7760" xr:uid="{00000000-0005-0000-0000-0000A2590000}"/>
    <cellStyle name="Normal 5 2 4 4 3 4 4" xfId="7761" xr:uid="{00000000-0005-0000-0000-0000A3590000}"/>
    <cellStyle name="Normal 5 2 4 4 3 5" xfId="7762" xr:uid="{00000000-0005-0000-0000-0000A4590000}"/>
    <cellStyle name="Normal 5 2 4 4 3 5 2" xfId="7763" xr:uid="{00000000-0005-0000-0000-0000A5590000}"/>
    <cellStyle name="Normal 5 2 4 4 3 5 3" xfId="7764" xr:uid="{00000000-0005-0000-0000-0000A6590000}"/>
    <cellStyle name="Normal 5 2 4 4 3 6" xfId="7765" xr:uid="{00000000-0005-0000-0000-0000A7590000}"/>
    <cellStyle name="Normal 5 2 4 4 3 6 2" xfId="7766" xr:uid="{00000000-0005-0000-0000-0000A8590000}"/>
    <cellStyle name="Normal 5 2 4 4 3 7" xfId="7767" xr:uid="{00000000-0005-0000-0000-0000A9590000}"/>
    <cellStyle name="Normal 5 2 4 4 3 8" xfId="7768" xr:uid="{00000000-0005-0000-0000-0000AA590000}"/>
    <cellStyle name="Normal 5 2 4 4 4" xfId="7769" xr:uid="{00000000-0005-0000-0000-0000AB590000}"/>
    <cellStyle name="Normal 5 2 4 4 4 2" xfId="7770" xr:uid="{00000000-0005-0000-0000-0000AC590000}"/>
    <cellStyle name="Normal 5 2 4 4 4 2 2" xfId="7771" xr:uid="{00000000-0005-0000-0000-0000AD590000}"/>
    <cellStyle name="Normal 5 2 4 4 4 2 2 2" xfId="7772" xr:uid="{00000000-0005-0000-0000-0000AE590000}"/>
    <cellStyle name="Normal 5 2 4 4 4 2 2 3" xfId="7773" xr:uid="{00000000-0005-0000-0000-0000AF590000}"/>
    <cellStyle name="Normal 5 2 4 4 4 2 3" xfId="7774" xr:uid="{00000000-0005-0000-0000-0000B0590000}"/>
    <cellStyle name="Normal 5 2 4 4 4 2 4" xfId="7775" xr:uid="{00000000-0005-0000-0000-0000B1590000}"/>
    <cellStyle name="Normal 5 2 4 4 4 3" xfId="7776" xr:uid="{00000000-0005-0000-0000-0000B2590000}"/>
    <cellStyle name="Normal 5 2 4 4 4 3 2" xfId="7777" xr:uid="{00000000-0005-0000-0000-0000B3590000}"/>
    <cellStyle name="Normal 5 2 4 4 4 3 3" xfId="7778" xr:uid="{00000000-0005-0000-0000-0000B4590000}"/>
    <cellStyle name="Normal 5 2 4 4 4 4" xfId="7779" xr:uid="{00000000-0005-0000-0000-0000B5590000}"/>
    <cellStyle name="Normal 5 2 4 4 4 4 2" xfId="7780" xr:uid="{00000000-0005-0000-0000-0000B6590000}"/>
    <cellStyle name="Normal 5 2 4 4 4 5" xfId="7781" xr:uid="{00000000-0005-0000-0000-0000B7590000}"/>
    <cellStyle name="Normal 5 2 4 4 4 6" xfId="7782" xr:uid="{00000000-0005-0000-0000-0000B8590000}"/>
    <cellStyle name="Normal 5 2 4 4 5" xfId="7783" xr:uid="{00000000-0005-0000-0000-0000B9590000}"/>
    <cellStyle name="Normal 5 2 4 4 5 2" xfId="7784" xr:uid="{00000000-0005-0000-0000-0000BA590000}"/>
    <cellStyle name="Normal 5 2 4 4 5 2 2" xfId="7785" xr:uid="{00000000-0005-0000-0000-0000BB590000}"/>
    <cellStyle name="Normal 5 2 4 4 5 2 2 2" xfId="7786" xr:uid="{00000000-0005-0000-0000-0000BC590000}"/>
    <cellStyle name="Normal 5 2 4 4 5 2 2 3" xfId="7787" xr:uid="{00000000-0005-0000-0000-0000BD590000}"/>
    <cellStyle name="Normal 5 2 4 4 5 2 3" xfId="7788" xr:uid="{00000000-0005-0000-0000-0000BE590000}"/>
    <cellStyle name="Normal 5 2 4 4 5 2 4" xfId="7789" xr:uid="{00000000-0005-0000-0000-0000BF590000}"/>
    <cellStyle name="Normal 5 2 4 4 5 3" xfId="7790" xr:uid="{00000000-0005-0000-0000-0000C0590000}"/>
    <cellStyle name="Normal 5 2 4 4 5 3 2" xfId="7791" xr:uid="{00000000-0005-0000-0000-0000C1590000}"/>
    <cellStyle name="Normal 5 2 4 4 5 3 3" xfId="7792" xr:uid="{00000000-0005-0000-0000-0000C2590000}"/>
    <cellStyle name="Normal 5 2 4 4 5 4" xfId="7793" xr:uid="{00000000-0005-0000-0000-0000C3590000}"/>
    <cellStyle name="Normal 5 2 4 4 5 4 2" xfId="7794" xr:uid="{00000000-0005-0000-0000-0000C4590000}"/>
    <cellStyle name="Normal 5 2 4 4 5 5" xfId="7795" xr:uid="{00000000-0005-0000-0000-0000C5590000}"/>
    <cellStyle name="Normal 5 2 4 4 5 6" xfId="7796" xr:uid="{00000000-0005-0000-0000-0000C6590000}"/>
    <cellStyle name="Normal 5 2 4 4 6" xfId="7797" xr:uid="{00000000-0005-0000-0000-0000C7590000}"/>
    <cellStyle name="Normal 5 2 4 4 6 2" xfId="7798" xr:uid="{00000000-0005-0000-0000-0000C8590000}"/>
    <cellStyle name="Normal 5 2 4 4 6 2 2" xfId="7799" xr:uid="{00000000-0005-0000-0000-0000C9590000}"/>
    <cellStyle name="Normal 5 2 4 4 6 2 3" xfId="7800" xr:uid="{00000000-0005-0000-0000-0000CA590000}"/>
    <cellStyle name="Normal 5 2 4 4 6 3" xfId="7801" xr:uid="{00000000-0005-0000-0000-0000CB590000}"/>
    <cellStyle name="Normal 5 2 4 4 6 4" xfId="7802" xr:uid="{00000000-0005-0000-0000-0000CC590000}"/>
    <cellStyle name="Normal 5 2 4 4 7" xfId="7803" xr:uid="{00000000-0005-0000-0000-0000CD590000}"/>
    <cellStyle name="Normal 5 2 4 4 7 2" xfId="7804" xr:uid="{00000000-0005-0000-0000-0000CE590000}"/>
    <cellStyle name="Normal 5 2 4 4 7 3" xfId="7805" xr:uid="{00000000-0005-0000-0000-0000CF590000}"/>
    <cellStyle name="Normal 5 2 4 4 8" xfId="7806" xr:uid="{00000000-0005-0000-0000-0000D0590000}"/>
    <cellStyle name="Normal 5 2 4 4 8 2" xfId="7807" xr:uid="{00000000-0005-0000-0000-0000D1590000}"/>
    <cellStyle name="Normal 5 2 4 4 9" xfId="7808" xr:uid="{00000000-0005-0000-0000-0000D2590000}"/>
    <cellStyle name="Normal 5 2 4 4_FLUX TEMPLATE - SAMPLE 5210 1720000_Rents Receivable (2)" xfId="7809" xr:uid="{00000000-0005-0000-0000-0000D3590000}"/>
    <cellStyle name="Normal 5 2 4 5" xfId="7810" xr:uid="{00000000-0005-0000-0000-0000D4590000}"/>
    <cellStyle name="Normal 5 2 4 5 10" xfId="7811" xr:uid="{00000000-0005-0000-0000-0000D5590000}"/>
    <cellStyle name="Normal 5 2 4 5 11" xfId="32148" xr:uid="{00000000-0005-0000-0000-0000D6590000}"/>
    <cellStyle name="Normal 5 2 4 5 2" xfId="7812" xr:uid="{00000000-0005-0000-0000-0000D7590000}"/>
    <cellStyle name="Normal 5 2 4 5 2 2" xfId="7813" xr:uid="{00000000-0005-0000-0000-0000D8590000}"/>
    <cellStyle name="Normal 5 2 4 5 2 2 2" xfId="7814" xr:uid="{00000000-0005-0000-0000-0000D9590000}"/>
    <cellStyle name="Normal 5 2 4 5 2 2 2 2" xfId="7815" xr:uid="{00000000-0005-0000-0000-0000DA590000}"/>
    <cellStyle name="Normal 5 2 4 5 2 2 2 2 2" xfId="7816" xr:uid="{00000000-0005-0000-0000-0000DB590000}"/>
    <cellStyle name="Normal 5 2 4 5 2 2 2 2 3" xfId="7817" xr:uid="{00000000-0005-0000-0000-0000DC590000}"/>
    <cellStyle name="Normal 5 2 4 5 2 2 2 3" xfId="7818" xr:uid="{00000000-0005-0000-0000-0000DD590000}"/>
    <cellStyle name="Normal 5 2 4 5 2 2 2 4" xfId="7819" xr:uid="{00000000-0005-0000-0000-0000DE590000}"/>
    <cellStyle name="Normal 5 2 4 5 2 2 3" xfId="7820" xr:uid="{00000000-0005-0000-0000-0000DF590000}"/>
    <cellStyle name="Normal 5 2 4 5 2 2 3 2" xfId="7821" xr:uid="{00000000-0005-0000-0000-0000E0590000}"/>
    <cellStyle name="Normal 5 2 4 5 2 2 3 3" xfId="7822" xr:uid="{00000000-0005-0000-0000-0000E1590000}"/>
    <cellStyle name="Normal 5 2 4 5 2 2 4" xfId="7823" xr:uid="{00000000-0005-0000-0000-0000E2590000}"/>
    <cellStyle name="Normal 5 2 4 5 2 2 4 2" xfId="7824" xr:uid="{00000000-0005-0000-0000-0000E3590000}"/>
    <cellStyle name="Normal 5 2 4 5 2 2 5" xfId="7825" xr:uid="{00000000-0005-0000-0000-0000E4590000}"/>
    <cellStyle name="Normal 5 2 4 5 2 2 6" xfId="7826" xr:uid="{00000000-0005-0000-0000-0000E5590000}"/>
    <cellStyle name="Normal 5 2 4 5 2 3" xfId="7827" xr:uid="{00000000-0005-0000-0000-0000E6590000}"/>
    <cellStyle name="Normal 5 2 4 5 2 3 2" xfId="7828" xr:uid="{00000000-0005-0000-0000-0000E7590000}"/>
    <cellStyle name="Normal 5 2 4 5 2 3 2 2" xfId="7829" xr:uid="{00000000-0005-0000-0000-0000E8590000}"/>
    <cellStyle name="Normal 5 2 4 5 2 3 2 2 2" xfId="7830" xr:uid="{00000000-0005-0000-0000-0000E9590000}"/>
    <cellStyle name="Normal 5 2 4 5 2 3 2 2 3" xfId="7831" xr:uid="{00000000-0005-0000-0000-0000EA590000}"/>
    <cellStyle name="Normal 5 2 4 5 2 3 2 3" xfId="7832" xr:uid="{00000000-0005-0000-0000-0000EB590000}"/>
    <cellStyle name="Normal 5 2 4 5 2 3 2 4" xfId="7833" xr:uid="{00000000-0005-0000-0000-0000EC590000}"/>
    <cellStyle name="Normal 5 2 4 5 2 3 3" xfId="7834" xr:uid="{00000000-0005-0000-0000-0000ED590000}"/>
    <cellStyle name="Normal 5 2 4 5 2 3 3 2" xfId="7835" xr:uid="{00000000-0005-0000-0000-0000EE590000}"/>
    <cellStyle name="Normal 5 2 4 5 2 3 3 3" xfId="7836" xr:uid="{00000000-0005-0000-0000-0000EF590000}"/>
    <cellStyle name="Normal 5 2 4 5 2 3 4" xfId="7837" xr:uid="{00000000-0005-0000-0000-0000F0590000}"/>
    <cellStyle name="Normal 5 2 4 5 2 3 4 2" xfId="7838" xr:uid="{00000000-0005-0000-0000-0000F1590000}"/>
    <cellStyle name="Normal 5 2 4 5 2 3 5" xfId="7839" xr:uid="{00000000-0005-0000-0000-0000F2590000}"/>
    <cellStyle name="Normal 5 2 4 5 2 3 6" xfId="7840" xr:uid="{00000000-0005-0000-0000-0000F3590000}"/>
    <cellStyle name="Normal 5 2 4 5 2 4" xfId="7841" xr:uid="{00000000-0005-0000-0000-0000F4590000}"/>
    <cellStyle name="Normal 5 2 4 5 2 4 2" xfId="7842" xr:uid="{00000000-0005-0000-0000-0000F5590000}"/>
    <cellStyle name="Normal 5 2 4 5 2 4 2 2" xfId="7843" xr:uid="{00000000-0005-0000-0000-0000F6590000}"/>
    <cellStyle name="Normal 5 2 4 5 2 4 2 3" xfId="7844" xr:uid="{00000000-0005-0000-0000-0000F7590000}"/>
    <cellStyle name="Normal 5 2 4 5 2 4 3" xfId="7845" xr:uid="{00000000-0005-0000-0000-0000F8590000}"/>
    <cellStyle name="Normal 5 2 4 5 2 4 4" xfId="7846" xr:uid="{00000000-0005-0000-0000-0000F9590000}"/>
    <cellStyle name="Normal 5 2 4 5 2 5" xfId="7847" xr:uid="{00000000-0005-0000-0000-0000FA590000}"/>
    <cellStyle name="Normal 5 2 4 5 2 5 2" xfId="7848" xr:uid="{00000000-0005-0000-0000-0000FB590000}"/>
    <cellStyle name="Normal 5 2 4 5 2 5 3" xfId="7849" xr:uid="{00000000-0005-0000-0000-0000FC590000}"/>
    <cellStyle name="Normal 5 2 4 5 2 6" xfId="7850" xr:uid="{00000000-0005-0000-0000-0000FD590000}"/>
    <cellStyle name="Normal 5 2 4 5 2 6 2" xfId="7851" xr:uid="{00000000-0005-0000-0000-0000FE590000}"/>
    <cellStyle name="Normal 5 2 4 5 2 7" xfId="7852" xr:uid="{00000000-0005-0000-0000-0000FF590000}"/>
    <cellStyle name="Normal 5 2 4 5 2 8" xfId="7853" xr:uid="{00000000-0005-0000-0000-0000005A0000}"/>
    <cellStyle name="Normal 5 2 4 5 3" xfId="7854" xr:uid="{00000000-0005-0000-0000-0000015A0000}"/>
    <cellStyle name="Normal 5 2 4 5 3 2" xfId="7855" xr:uid="{00000000-0005-0000-0000-0000025A0000}"/>
    <cellStyle name="Normal 5 2 4 5 3 2 2" xfId="7856" xr:uid="{00000000-0005-0000-0000-0000035A0000}"/>
    <cellStyle name="Normal 5 2 4 5 3 2 2 2" xfId="7857" xr:uid="{00000000-0005-0000-0000-0000045A0000}"/>
    <cellStyle name="Normal 5 2 4 5 3 2 2 2 2" xfId="7858" xr:uid="{00000000-0005-0000-0000-0000055A0000}"/>
    <cellStyle name="Normal 5 2 4 5 3 2 2 2 3" xfId="7859" xr:uid="{00000000-0005-0000-0000-0000065A0000}"/>
    <cellStyle name="Normal 5 2 4 5 3 2 2 3" xfId="7860" xr:uid="{00000000-0005-0000-0000-0000075A0000}"/>
    <cellStyle name="Normal 5 2 4 5 3 2 2 4" xfId="7861" xr:uid="{00000000-0005-0000-0000-0000085A0000}"/>
    <cellStyle name="Normal 5 2 4 5 3 2 3" xfId="7862" xr:uid="{00000000-0005-0000-0000-0000095A0000}"/>
    <cellStyle name="Normal 5 2 4 5 3 2 3 2" xfId="7863" xr:uid="{00000000-0005-0000-0000-00000A5A0000}"/>
    <cellStyle name="Normal 5 2 4 5 3 2 3 3" xfId="7864" xr:uid="{00000000-0005-0000-0000-00000B5A0000}"/>
    <cellStyle name="Normal 5 2 4 5 3 2 4" xfId="7865" xr:uid="{00000000-0005-0000-0000-00000C5A0000}"/>
    <cellStyle name="Normal 5 2 4 5 3 2 4 2" xfId="7866" xr:uid="{00000000-0005-0000-0000-00000D5A0000}"/>
    <cellStyle name="Normal 5 2 4 5 3 2 5" xfId="7867" xr:uid="{00000000-0005-0000-0000-00000E5A0000}"/>
    <cellStyle name="Normal 5 2 4 5 3 2 6" xfId="7868" xr:uid="{00000000-0005-0000-0000-00000F5A0000}"/>
    <cellStyle name="Normal 5 2 4 5 3 3" xfId="7869" xr:uid="{00000000-0005-0000-0000-0000105A0000}"/>
    <cellStyle name="Normal 5 2 4 5 3 3 2" xfId="7870" xr:uid="{00000000-0005-0000-0000-0000115A0000}"/>
    <cellStyle name="Normal 5 2 4 5 3 3 2 2" xfId="7871" xr:uid="{00000000-0005-0000-0000-0000125A0000}"/>
    <cellStyle name="Normal 5 2 4 5 3 3 2 2 2" xfId="7872" xr:uid="{00000000-0005-0000-0000-0000135A0000}"/>
    <cellStyle name="Normal 5 2 4 5 3 3 2 2 3" xfId="7873" xr:uid="{00000000-0005-0000-0000-0000145A0000}"/>
    <cellStyle name="Normal 5 2 4 5 3 3 2 3" xfId="7874" xr:uid="{00000000-0005-0000-0000-0000155A0000}"/>
    <cellStyle name="Normal 5 2 4 5 3 3 2 4" xfId="7875" xr:uid="{00000000-0005-0000-0000-0000165A0000}"/>
    <cellStyle name="Normal 5 2 4 5 3 3 3" xfId="7876" xr:uid="{00000000-0005-0000-0000-0000175A0000}"/>
    <cellStyle name="Normal 5 2 4 5 3 3 3 2" xfId="7877" xr:uid="{00000000-0005-0000-0000-0000185A0000}"/>
    <cellStyle name="Normal 5 2 4 5 3 3 3 3" xfId="7878" xr:uid="{00000000-0005-0000-0000-0000195A0000}"/>
    <cellStyle name="Normal 5 2 4 5 3 3 4" xfId="7879" xr:uid="{00000000-0005-0000-0000-00001A5A0000}"/>
    <cellStyle name="Normal 5 2 4 5 3 3 4 2" xfId="7880" xr:uid="{00000000-0005-0000-0000-00001B5A0000}"/>
    <cellStyle name="Normal 5 2 4 5 3 3 5" xfId="7881" xr:uid="{00000000-0005-0000-0000-00001C5A0000}"/>
    <cellStyle name="Normal 5 2 4 5 3 3 6" xfId="7882" xr:uid="{00000000-0005-0000-0000-00001D5A0000}"/>
    <cellStyle name="Normal 5 2 4 5 3 4" xfId="7883" xr:uid="{00000000-0005-0000-0000-00001E5A0000}"/>
    <cellStyle name="Normal 5 2 4 5 3 4 2" xfId="7884" xr:uid="{00000000-0005-0000-0000-00001F5A0000}"/>
    <cellStyle name="Normal 5 2 4 5 3 4 2 2" xfId="7885" xr:uid="{00000000-0005-0000-0000-0000205A0000}"/>
    <cellStyle name="Normal 5 2 4 5 3 4 2 3" xfId="7886" xr:uid="{00000000-0005-0000-0000-0000215A0000}"/>
    <cellStyle name="Normal 5 2 4 5 3 4 3" xfId="7887" xr:uid="{00000000-0005-0000-0000-0000225A0000}"/>
    <cellStyle name="Normal 5 2 4 5 3 4 4" xfId="7888" xr:uid="{00000000-0005-0000-0000-0000235A0000}"/>
    <cellStyle name="Normal 5 2 4 5 3 5" xfId="7889" xr:uid="{00000000-0005-0000-0000-0000245A0000}"/>
    <cellStyle name="Normal 5 2 4 5 3 5 2" xfId="7890" xr:uid="{00000000-0005-0000-0000-0000255A0000}"/>
    <cellStyle name="Normal 5 2 4 5 3 5 3" xfId="7891" xr:uid="{00000000-0005-0000-0000-0000265A0000}"/>
    <cellStyle name="Normal 5 2 4 5 3 6" xfId="7892" xr:uid="{00000000-0005-0000-0000-0000275A0000}"/>
    <cellStyle name="Normal 5 2 4 5 3 6 2" xfId="7893" xr:uid="{00000000-0005-0000-0000-0000285A0000}"/>
    <cellStyle name="Normal 5 2 4 5 3 7" xfId="7894" xr:uid="{00000000-0005-0000-0000-0000295A0000}"/>
    <cellStyle name="Normal 5 2 4 5 3 8" xfId="7895" xr:uid="{00000000-0005-0000-0000-00002A5A0000}"/>
    <cellStyle name="Normal 5 2 4 5 4" xfId="7896" xr:uid="{00000000-0005-0000-0000-00002B5A0000}"/>
    <cellStyle name="Normal 5 2 4 5 4 2" xfId="7897" xr:uid="{00000000-0005-0000-0000-00002C5A0000}"/>
    <cellStyle name="Normal 5 2 4 5 4 2 2" xfId="7898" xr:uid="{00000000-0005-0000-0000-00002D5A0000}"/>
    <cellStyle name="Normal 5 2 4 5 4 2 2 2" xfId="7899" xr:uid="{00000000-0005-0000-0000-00002E5A0000}"/>
    <cellStyle name="Normal 5 2 4 5 4 2 2 3" xfId="7900" xr:uid="{00000000-0005-0000-0000-00002F5A0000}"/>
    <cellStyle name="Normal 5 2 4 5 4 2 3" xfId="7901" xr:uid="{00000000-0005-0000-0000-0000305A0000}"/>
    <cellStyle name="Normal 5 2 4 5 4 2 4" xfId="7902" xr:uid="{00000000-0005-0000-0000-0000315A0000}"/>
    <cellStyle name="Normal 5 2 4 5 4 3" xfId="7903" xr:uid="{00000000-0005-0000-0000-0000325A0000}"/>
    <cellStyle name="Normal 5 2 4 5 4 3 2" xfId="7904" xr:uid="{00000000-0005-0000-0000-0000335A0000}"/>
    <cellStyle name="Normal 5 2 4 5 4 3 3" xfId="7905" xr:uid="{00000000-0005-0000-0000-0000345A0000}"/>
    <cellStyle name="Normal 5 2 4 5 4 4" xfId="7906" xr:uid="{00000000-0005-0000-0000-0000355A0000}"/>
    <cellStyle name="Normal 5 2 4 5 4 4 2" xfId="7907" xr:uid="{00000000-0005-0000-0000-0000365A0000}"/>
    <cellStyle name="Normal 5 2 4 5 4 5" xfId="7908" xr:uid="{00000000-0005-0000-0000-0000375A0000}"/>
    <cellStyle name="Normal 5 2 4 5 4 6" xfId="7909" xr:uid="{00000000-0005-0000-0000-0000385A0000}"/>
    <cellStyle name="Normal 5 2 4 5 5" xfId="7910" xr:uid="{00000000-0005-0000-0000-0000395A0000}"/>
    <cellStyle name="Normal 5 2 4 5 5 2" xfId="7911" xr:uid="{00000000-0005-0000-0000-00003A5A0000}"/>
    <cellStyle name="Normal 5 2 4 5 5 2 2" xfId="7912" xr:uid="{00000000-0005-0000-0000-00003B5A0000}"/>
    <cellStyle name="Normal 5 2 4 5 5 2 2 2" xfId="7913" xr:uid="{00000000-0005-0000-0000-00003C5A0000}"/>
    <cellStyle name="Normal 5 2 4 5 5 2 2 3" xfId="7914" xr:uid="{00000000-0005-0000-0000-00003D5A0000}"/>
    <cellStyle name="Normal 5 2 4 5 5 2 3" xfId="7915" xr:uid="{00000000-0005-0000-0000-00003E5A0000}"/>
    <cellStyle name="Normal 5 2 4 5 5 2 4" xfId="7916" xr:uid="{00000000-0005-0000-0000-00003F5A0000}"/>
    <cellStyle name="Normal 5 2 4 5 5 3" xfId="7917" xr:uid="{00000000-0005-0000-0000-0000405A0000}"/>
    <cellStyle name="Normal 5 2 4 5 5 3 2" xfId="7918" xr:uid="{00000000-0005-0000-0000-0000415A0000}"/>
    <cellStyle name="Normal 5 2 4 5 5 3 3" xfId="7919" xr:uid="{00000000-0005-0000-0000-0000425A0000}"/>
    <cellStyle name="Normal 5 2 4 5 5 4" xfId="7920" xr:uid="{00000000-0005-0000-0000-0000435A0000}"/>
    <cellStyle name="Normal 5 2 4 5 5 4 2" xfId="7921" xr:uid="{00000000-0005-0000-0000-0000445A0000}"/>
    <cellStyle name="Normal 5 2 4 5 5 5" xfId="7922" xr:uid="{00000000-0005-0000-0000-0000455A0000}"/>
    <cellStyle name="Normal 5 2 4 5 5 6" xfId="7923" xr:uid="{00000000-0005-0000-0000-0000465A0000}"/>
    <cellStyle name="Normal 5 2 4 5 6" xfId="7924" xr:uid="{00000000-0005-0000-0000-0000475A0000}"/>
    <cellStyle name="Normal 5 2 4 5 6 2" xfId="7925" xr:uid="{00000000-0005-0000-0000-0000485A0000}"/>
    <cellStyle name="Normal 5 2 4 5 6 2 2" xfId="7926" xr:uid="{00000000-0005-0000-0000-0000495A0000}"/>
    <cellStyle name="Normal 5 2 4 5 6 2 3" xfId="7927" xr:uid="{00000000-0005-0000-0000-00004A5A0000}"/>
    <cellStyle name="Normal 5 2 4 5 6 3" xfId="7928" xr:uid="{00000000-0005-0000-0000-00004B5A0000}"/>
    <cellStyle name="Normal 5 2 4 5 6 4" xfId="7929" xr:uid="{00000000-0005-0000-0000-00004C5A0000}"/>
    <cellStyle name="Normal 5 2 4 5 7" xfId="7930" xr:uid="{00000000-0005-0000-0000-00004D5A0000}"/>
    <cellStyle name="Normal 5 2 4 5 7 2" xfId="7931" xr:uid="{00000000-0005-0000-0000-00004E5A0000}"/>
    <cellStyle name="Normal 5 2 4 5 7 3" xfId="7932" xr:uid="{00000000-0005-0000-0000-00004F5A0000}"/>
    <cellStyle name="Normal 5 2 4 5 8" xfId="7933" xr:uid="{00000000-0005-0000-0000-0000505A0000}"/>
    <cellStyle name="Normal 5 2 4 5 8 2" xfId="7934" xr:uid="{00000000-0005-0000-0000-0000515A0000}"/>
    <cellStyle name="Normal 5 2 4 5 9" xfId="7935" xr:uid="{00000000-0005-0000-0000-0000525A0000}"/>
    <cellStyle name="Normal 5 2 4 5_FLUX TEMPLATE - SAMPLE 5210 1720000_Rents Receivable (2)" xfId="7936" xr:uid="{00000000-0005-0000-0000-0000535A0000}"/>
    <cellStyle name="Normal 5 2 4 6" xfId="7937" xr:uid="{00000000-0005-0000-0000-0000545A0000}"/>
    <cellStyle name="Normal 5 2 4 6 10" xfId="7938" xr:uid="{00000000-0005-0000-0000-0000555A0000}"/>
    <cellStyle name="Normal 5 2 4 6 11" xfId="32149" xr:uid="{00000000-0005-0000-0000-0000565A0000}"/>
    <cellStyle name="Normal 5 2 4 6 2" xfId="7939" xr:uid="{00000000-0005-0000-0000-0000575A0000}"/>
    <cellStyle name="Normal 5 2 4 6 2 2" xfId="7940" xr:uid="{00000000-0005-0000-0000-0000585A0000}"/>
    <cellStyle name="Normal 5 2 4 6 2 2 2" xfId="7941" xr:uid="{00000000-0005-0000-0000-0000595A0000}"/>
    <cellStyle name="Normal 5 2 4 6 2 2 2 2" xfId="7942" xr:uid="{00000000-0005-0000-0000-00005A5A0000}"/>
    <cellStyle name="Normal 5 2 4 6 2 2 2 2 2" xfId="7943" xr:uid="{00000000-0005-0000-0000-00005B5A0000}"/>
    <cellStyle name="Normal 5 2 4 6 2 2 2 2 3" xfId="7944" xr:uid="{00000000-0005-0000-0000-00005C5A0000}"/>
    <cellStyle name="Normal 5 2 4 6 2 2 2 3" xfId="7945" xr:uid="{00000000-0005-0000-0000-00005D5A0000}"/>
    <cellStyle name="Normal 5 2 4 6 2 2 2 4" xfId="7946" xr:uid="{00000000-0005-0000-0000-00005E5A0000}"/>
    <cellStyle name="Normal 5 2 4 6 2 2 3" xfId="7947" xr:uid="{00000000-0005-0000-0000-00005F5A0000}"/>
    <cellStyle name="Normal 5 2 4 6 2 2 3 2" xfId="7948" xr:uid="{00000000-0005-0000-0000-0000605A0000}"/>
    <cellStyle name="Normal 5 2 4 6 2 2 3 3" xfId="7949" xr:uid="{00000000-0005-0000-0000-0000615A0000}"/>
    <cellStyle name="Normal 5 2 4 6 2 2 4" xfId="7950" xr:uid="{00000000-0005-0000-0000-0000625A0000}"/>
    <cellStyle name="Normal 5 2 4 6 2 2 4 2" xfId="7951" xr:uid="{00000000-0005-0000-0000-0000635A0000}"/>
    <cellStyle name="Normal 5 2 4 6 2 2 5" xfId="7952" xr:uid="{00000000-0005-0000-0000-0000645A0000}"/>
    <cellStyle name="Normal 5 2 4 6 2 2 6" xfId="7953" xr:uid="{00000000-0005-0000-0000-0000655A0000}"/>
    <cellStyle name="Normal 5 2 4 6 2 3" xfId="7954" xr:uid="{00000000-0005-0000-0000-0000665A0000}"/>
    <cellStyle name="Normal 5 2 4 6 2 3 2" xfId="7955" xr:uid="{00000000-0005-0000-0000-0000675A0000}"/>
    <cellStyle name="Normal 5 2 4 6 2 3 2 2" xfId="7956" xr:uid="{00000000-0005-0000-0000-0000685A0000}"/>
    <cellStyle name="Normal 5 2 4 6 2 3 2 2 2" xfId="7957" xr:uid="{00000000-0005-0000-0000-0000695A0000}"/>
    <cellStyle name="Normal 5 2 4 6 2 3 2 2 3" xfId="7958" xr:uid="{00000000-0005-0000-0000-00006A5A0000}"/>
    <cellStyle name="Normal 5 2 4 6 2 3 2 3" xfId="7959" xr:uid="{00000000-0005-0000-0000-00006B5A0000}"/>
    <cellStyle name="Normal 5 2 4 6 2 3 2 4" xfId="7960" xr:uid="{00000000-0005-0000-0000-00006C5A0000}"/>
    <cellStyle name="Normal 5 2 4 6 2 3 3" xfId="7961" xr:uid="{00000000-0005-0000-0000-00006D5A0000}"/>
    <cellStyle name="Normal 5 2 4 6 2 3 3 2" xfId="7962" xr:uid="{00000000-0005-0000-0000-00006E5A0000}"/>
    <cellStyle name="Normal 5 2 4 6 2 3 3 3" xfId="7963" xr:uid="{00000000-0005-0000-0000-00006F5A0000}"/>
    <cellStyle name="Normal 5 2 4 6 2 3 4" xfId="7964" xr:uid="{00000000-0005-0000-0000-0000705A0000}"/>
    <cellStyle name="Normal 5 2 4 6 2 3 4 2" xfId="7965" xr:uid="{00000000-0005-0000-0000-0000715A0000}"/>
    <cellStyle name="Normal 5 2 4 6 2 3 5" xfId="7966" xr:uid="{00000000-0005-0000-0000-0000725A0000}"/>
    <cellStyle name="Normal 5 2 4 6 2 3 6" xfId="7967" xr:uid="{00000000-0005-0000-0000-0000735A0000}"/>
    <cellStyle name="Normal 5 2 4 6 2 4" xfId="7968" xr:uid="{00000000-0005-0000-0000-0000745A0000}"/>
    <cellStyle name="Normal 5 2 4 6 2 4 2" xfId="7969" xr:uid="{00000000-0005-0000-0000-0000755A0000}"/>
    <cellStyle name="Normal 5 2 4 6 2 4 2 2" xfId="7970" xr:uid="{00000000-0005-0000-0000-0000765A0000}"/>
    <cellStyle name="Normal 5 2 4 6 2 4 2 3" xfId="7971" xr:uid="{00000000-0005-0000-0000-0000775A0000}"/>
    <cellStyle name="Normal 5 2 4 6 2 4 3" xfId="7972" xr:uid="{00000000-0005-0000-0000-0000785A0000}"/>
    <cellStyle name="Normal 5 2 4 6 2 4 4" xfId="7973" xr:uid="{00000000-0005-0000-0000-0000795A0000}"/>
    <cellStyle name="Normal 5 2 4 6 2 5" xfId="7974" xr:uid="{00000000-0005-0000-0000-00007A5A0000}"/>
    <cellStyle name="Normal 5 2 4 6 2 5 2" xfId="7975" xr:uid="{00000000-0005-0000-0000-00007B5A0000}"/>
    <cellStyle name="Normal 5 2 4 6 2 5 3" xfId="7976" xr:uid="{00000000-0005-0000-0000-00007C5A0000}"/>
    <cellStyle name="Normal 5 2 4 6 2 6" xfId="7977" xr:uid="{00000000-0005-0000-0000-00007D5A0000}"/>
    <cellStyle name="Normal 5 2 4 6 2 6 2" xfId="7978" xr:uid="{00000000-0005-0000-0000-00007E5A0000}"/>
    <cellStyle name="Normal 5 2 4 6 2 7" xfId="7979" xr:uid="{00000000-0005-0000-0000-00007F5A0000}"/>
    <cellStyle name="Normal 5 2 4 6 2 8" xfId="7980" xr:uid="{00000000-0005-0000-0000-0000805A0000}"/>
    <cellStyle name="Normal 5 2 4 6 3" xfId="7981" xr:uid="{00000000-0005-0000-0000-0000815A0000}"/>
    <cellStyle name="Normal 5 2 4 6 3 2" xfId="7982" xr:uid="{00000000-0005-0000-0000-0000825A0000}"/>
    <cellStyle name="Normal 5 2 4 6 3 2 2" xfId="7983" xr:uid="{00000000-0005-0000-0000-0000835A0000}"/>
    <cellStyle name="Normal 5 2 4 6 3 2 2 2" xfId="7984" xr:uid="{00000000-0005-0000-0000-0000845A0000}"/>
    <cellStyle name="Normal 5 2 4 6 3 2 2 2 2" xfId="7985" xr:uid="{00000000-0005-0000-0000-0000855A0000}"/>
    <cellStyle name="Normal 5 2 4 6 3 2 2 2 3" xfId="7986" xr:uid="{00000000-0005-0000-0000-0000865A0000}"/>
    <cellStyle name="Normal 5 2 4 6 3 2 2 3" xfId="7987" xr:uid="{00000000-0005-0000-0000-0000875A0000}"/>
    <cellStyle name="Normal 5 2 4 6 3 2 2 4" xfId="7988" xr:uid="{00000000-0005-0000-0000-0000885A0000}"/>
    <cellStyle name="Normal 5 2 4 6 3 2 3" xfId="7989" xr:uid="{00000000-0005-0000-0000-0000895A0000}"/>
    <cellStyle name="Normal 5 2 4 6 3 2 3 2" xfId="7990" xr:uid="{00000000-0005-0000-0000-00008A5A0000}"/>
    <cellStyle name="Normal 5 2 4 6 3 2 3 3" xfId="7991" xr:uid="{00000000-0005-0000-0000-00008B5A0000}"/>
    <cellStyle name="Normal 5 2 4 6 3 2 4" xfId="7992" xr:uid="{00000000-0005-0000-0000-00008C5A0000}"/>
    <cellStyle name="Normal 5 2 4 6 3 2 4 2" xfId="7993" xr:uid="{00000000-0005-0000-0000-00008D5A0000}"/>
    <cellStyle name="Normal 5 2 4 6 3 2 5" xfId="7994" xr:uid="{00000000-0005-0000-0000-00008E5A0000}"/>
    <cellStyle name="Normal 5 2 4 6 3 2 6" xfId="7995" xr:uid="{00000000-0005-0000-0000-00008F5A0000}"/>
    <cellStyle name="Normal 5 2 4 6 3 3" xfId="7996" xr:uid="{00000000-0005-0000-0000-0000905A0000}"/>
    <cellStyle name="Normal 5 2 4 6 3 3 2" xfId="7997" xr:uid="{00000000-0005-0000-0000-0000915A0000}"/>
    <cellStyle name="Normal 5 2 4 6 3 3 2 2" xfId="7998" xr:uid="{00000000-0005-0000-0000-0000925A0000}"/>
    <cellStyle name="Normal 5 2 4 6 3 3 2 2 2" xfId="7999" xr:uid="{00000000-0005-0000-0000-0000935A0000}"/>
    <cellStyle name="Normal 5 2 4 6 3 3 2 2 3" xfId="8000" xr:uid="{00000000-0005-0000-0000-0000945A0000}"/>
    <cellStyle name="Normal 5 2 4 6 3 3 2 3" xfId="8001" xr:uid="{00000000-0005-0000-0000-0000955A0000}"/>
    <cellStyle name="Normal 5 2 4 6 3 3 2 4" xfId="8002" xr:uid="{00000000-0005-0000-0000-0000965A0000}"/>
    <cellStyle name="Normal 5 2 4 6 3 3 3" xfId="8003" xr:uid="{00000000-0005-0000-0000-0000975A0000}"/>
    <cellStyle name="Normal 5 2 4 6 3 3 3 2" xfId="8004" xr:uid="{00000000-0005-0000-0000-0000985A0000}"/>
    <cellStyle name="Normal 5 2 4 6 3 3 3 3" xfId="8005" xr:uid="{00000000-0005-0000-0000-0000995A0000}"/>
    <cellStyle name="Normal 5 2 4 6 3 3 4" xfId="8006" xr:uid="{00000000-0005-0000-0000-00009A5A0000}"/>
    <cellStyle name="Normal 5 2 4 6 3 3 4 2" xfId="8007" xr:uid="{00000000-0005-0000-0000-00009B5A0000}"/>
    <cellStyle name="Normal 5 2 4 6 3 3 5" xfId="8008" xr:uid="{00000000-0005-0000-0000-00009C5A0000}"/>
    <cellStyle name="Normal 5 2 4 6 3 3 6" xfId="8009" xr:uid="{00000000-0005-0000-0000-00009D5A0000}"/>
    <cellStyle name="Normal 5 2 4 6 3 4" xfId="8010" xr:uid="{00000000-0005-0000-0000-00009E5A0000}"/>
    <cellStyle name="Normal 5 2 4 6 3 4 2" xfId="8011" xr:uid="{00000000-0005-0000-0000-00009F5A0000}"/>
    <cellStyle name="Normal 5 2 4 6 3 4 2 2" xfId="8012" xr:uid="{00000000-0005-0000-0000-0000A05A0000}"/>
    <cellStyle name="Normal 5 2 4 6 3 4 2 3" xfId="8013" xr:uid="{00000000-0005-0000-0000-0000A15A0000}"/>
    <cellStyle name="Normal 5 2 4 6 3 4 3" xfId="8014" xr:uid="{00000000-0005-0000-0000-0000A25A0000}"/>
    <cellStyle name="Normal 5 2 4 6 3 4 4" xfId="8015" xr:uid="{00000000-0005-0000-0000-0000A35A0000}"/>
    <cellStyle name="Normal 5 2 4 6 3 5" xfId="8016" xr:uid="{00000000-0005-0000-0000-0000A45A0000}"/>
    <cellStyle name="Normal 5 2 4 6 3 5 2" xfId="8017" xr:uid="{00000000-0005-0000-0000-0000A55A0000}"/>
    <cellStyle name="Normal 5 2 4 6 3 5 3" xfId="8018" xr:uid="{00000000-0005-0000-0000-0000A65A0000}"/>
    <cellStyle name="Normal 5 2 4 6 3 6" xfId="8019" xr:uid="{00000000-0005-0000-0000-0000A75A0000}"/>
    <cellStyle name="Normal 5 2 4 6 3 6 2" xfId="8020" xr:uid="{00000000-0005-0000-0000-0000A85A0000}"/>
    <cellStyle name="Normal 5 2 4 6 3 7" xfId="8021" xr:uid="{00000000-0005-0000-0000-0000A95A0000}"/>
    <cellStyle name="Normal 5 2 4 6 3 8" xfId="8022" xr:uid="{00000000-0005-0000-0000-0000AA5A0000}"/>
    <cellStyle name="Normal 5 2 4 6 4" xfId="8023" xr:uid="{00000000-0005-0000-0000-0000AB5A0000}"/>
    <cellStyle name="Normal 5 2 4 6 4 2" xfId="8024" xr:uid="{00000000-0005-0000-0000-0000AC5A0000}"/>
    <cellStyle name="Normal 5 2 4 6 4 2 2" xfId="8025" xr:uid="{00000000-0005-0000-0000-0000AD5A0000}"/>
    <cellStyle name="Normal 5 2 4 6 4 2 2 2" xfId="8026" xr:uid="{00000000-0005-0000-0000-0000AE5A0000}"/>
    <cellStyle name="Normal 5 2 4 6 4 2 2 3" xfId="8027" xr:uid="{00000000-0005-0000-0000-0000AF5A0000}"/>
    <cellStyle name="Normal 5 2 4 6 4 2 3" xfId="8028" xr:uid="{00000000-0005-0000-0000-0000B05A0000}"/>
    <cellStyle name="Normal 5 2 4 6 4 2 4" xfId="8029" xr:uid="{00000000-0005-0000-0000-0000B15A0000}"/>
    <cellStyle name="Normal 5 2 4 6 4 3" xfId="8030" xr:uid="{00000000-0005-0000-0000-0000B25A0000}"/>
    <cellStyle name="Normal 5 2 4 6 4 3 2" xfId="8031" xr:uid="{00000000-0005-0000-0000-0000B35A0000}"/>
    <cellStyle name="Normal 5 2 4 6 4 3 3" xfId="8032" xr:uid="{00000000-0005-0000-0000-0000B45A0000}"/>
    <cellStyle name="Normal 5 2 4 6 4 4" xfId="8033" xr:uid="{00000000-0005-0000-0000-0000B55A0000}"/>
    <cellStyle name="Normal 5 2 4 6 4 4 2" xfId="8034" xr:uid="{00000000-0005-0000-0000-0000B65A0000}"/>
    <cellStyle name="Normal 5 2 4 6 4 5" xfId="8035" xr:uid="{00000000-0005-0000-0000-0000B75A0000}"/>
    <cellStyle name="Normal 5 2 4 6 4 6" xfId="8036" xr:uid="{00000000-0005-0000-0000-0000B85A0000}"/>
    <cellStyle name="Normal 5 2 4 6 5" xfId="8037" xr:uid="{00000000-0005-0000-0000-0000B95A0000}"/>
    <cellStyle name="Normal 5 2 4 6 5 2" xfId="8038" xr:uid="{00000000-0005-0000-0000-0000BA5A0000}"/>
    <cellStyle name="Normal 5 2 4 6 5 2 2" xfId="8039" xr:uid="{00000000-0005-0000-0000-0000BB5A0000}"/>
    <cellStyle name="Normal 5 2 4 6 5 2 2 2" xfId="8040" xr:uid="{00000000-0005-0000-0000-0000BC5A0000}"/>
    <cellStyle name="Normal 5 2 4 6 5 2 2 3" xfId="8041" xr:uid="{00000000-0005-0000-0000-0000BD5A0000}"/>
    <cellStyle name="Normal 5 2 4 6 5 2 3" xfId="8042" xr:uid="{00000000-0005-0000-0000-0000BE5A0000}"/>
    <cellStyle name="Normal 5 2 4 6 5 2 4" xfId="8043" xr:uid="{00000000-0005-0000-0000-0000BF5A0000}"/>
    <cellStyle name="Normal 5 2 4 6 5 3" xfId="8044" xr:uid="{00000000-0005-0000-0000-0000C05A0000}"/>
    <cellStyle name="Normal 5 2 4 6 5 3 2" xfId="8045" xr:uid="{00000000-0005-0000-0000-0000C15A0000}"/>
    <cellStyle name="Normal 5 2 4 6 5 3 3" xfId="8046" xr:uid="{00000000-0005-0000-0000-0000C25A0000}"/>
    <cellStyle name="Normal 5 2 4 6 5 4" xfId="8047" xr:uid="{00000000-0005-0000-0000-0000C35A0000}"/>
    <cellStyle name="Normal 5 2 4 6 5 4 2" xfId="8048" xr:uid="{00000000-0005-0000-0000-0000C45A0000}"/>
    <cellStyle name="Normal 5 2 4 6 5 5" xfId="8049" xr:uid="{00000000-0005-0000-0000-0000C55A0000}"/>
    <cellStyle name="Normal 5 2 4 6 5 6" xfId="8050" xr:uid="{00000000-0005-0000-0000-0000C65A0000}"/>
    <cellStyle name="Normal 5 2 4 6 6" xfId="8051" xr:uid="{00000000-0005-0000-0000-0000C75A0000}"/>
    <cellStyle name="Normal 5 2 4 6 6 2" xfId="8052" xr:uid="{00000000-0005-0000-0000-0000C85A0000}"/>
    <cellStyle name="Normal 5 2 4 6 6 2 2" xfId="8053" xr:uid="{00000000-0005-0000-0000-0000C95A0000}"/>
    <cellStyle name="Normal 5 2 4 6 6 2 3" xfId="8054" xr:uid="{00000000-0005-0000-0000-0000CA5A0000}"/>
    <cellStyle name="Normal 5 2 4 6 6 3" xfId="8055" xr:uid="{00000000-0005-0000-0000-0000CB5A0000}"/>
    <cellStyle name="Normal 5 2 4 6 6 4" xfId="8056" xr:uid="{00000000-0005-0000-0000-0000CC5A0000}"/>
    <cellStyle name="Normal 5 2 4 6 7" xfId="8057" xr:uid="{00000000-0005-0000-0000-0000CD5A0000}"/>
    <cellStyle name="Normal 5 2 4 6 7 2" xfId="8058" xr:uid="{00000000-0005-0000-0000-0000CE5A0000}"/>
    <cellStyle name="Normal 5 2 4 6 7 3" xfId="8059" xr:uid="{00000000-0005-0000-0000-0000CF5A0000}"/>
    <cellStyle name="Normal 5 2 4 6 8" xfId="8060" xr:uid="{00000000-0005-0000-0000-0000D05A0000}"/>
    <cellStyle name="Normal 5 2 4 6 8 2" xfId="8061" xr:uid="{00000000-0005-0000-0000-0000D15A0000}"/>
    <cellStyle name="Normal 5 2 4 6 9" xfId="8062" xr:uid="{00000000-0005-0000-0000-0000D25A0000}"/>
    <cellStyle name="Normal 5 2 4 6_FLUX TEMPLATE - SAMPLE 5210 1720000_Rents Receivable (2)" xfId="8063" xr:uid="{00000000-0005-0000-0000-0000D35A0000}"/>
    <cellStyle name="Normal 5 2 4 7" xfId="8064" xr:uid="{00000000-0005-0000-0000-0000D45A0000}"/>
    <cellStyle name="Normal 5 2 4 7 2" xfId="8065" xr:uid="{00000000-0005-0000-0000-0000D55A0000}"/>
    <cellStyle name="Normal 5 2 4 7 2 2" xfId="8066" xr:uid="{00000000-0005-0000-0000-0000D65A0000}"/>
    <cellStyle name="Normal 5 2 4 7 2 2 2" xfId="8067" xr:uid="{00000000-0005-0000-0000-0000D75A0000}"/>
    <cellStyle name="Normal 5 2 4 7 2 2 2 2" xfId="8068" xr:uid="{00000000-0005-0000-0000-0000D85A0000}"/>
    <cellStyle name="Normal 5 2 4 7 2 2 2 3" xfId="8069" xr:uid="{00000000-0005-0000-0000-0000D95A0000}"/>
    <cellStyle name="Normal 5 2 4 7 2 2 3" xfId="8070" xr:uid="{00000000-0005-0000-0000-0000DA5A0000}"/>
    <cellStyle name="Normal 5 2 4 7 2 2 4" xfId="8071" xr:uid="{00000000-0005-0000-0000-0000DB5A0000}"/>
    <cellStyle name="Normal 5 2 4 7 2 3" xfId="8072" xr:uid="{00000000-0005-0000-0000-0000DC5A0000}"/>
    <cellStyle name="Normal 5 2 4 7 2 3 2" xfId="8073" xr:uid="{00000000-0005-0000-0000-0000DD5A0000}"/>
    <cellStyle name="Normal 5 2 4 7 2 3 3" xfId="8074" xr:uid="{00000000-0005-0000-0000-0000DE5A0000}"/>
    <cellStyle name="Normal 5 2 4 7 2 4" xfId="8075" xr:uid="{00000000-0005-0000-0000-0000DF5A0000}"/>
    <cellStyle name="Normal 5 2 4 7 2 4 2" xfId="8076" xr:uid="{00000000-0005-0000-0000-0000E05A0000}"/>
    <cellStyle name="Normal 5 2 4 7 2 5" xfId="8077" xr:uid="{00000000-0005-0000-0000-0000E15A0000}"/>
    <cellStyle name="Normal 5 2 4 7 2 6" xfId="8078" xr:uid="{00000000-0005-0000-0000-0000E25A0000}"/>
    <cellStyle name="Normal 5 2 4 7 3" xfId="8079" xr:uid="{00000000-0005-0000-0000-0000E35A0000}"/>
    <cellStyle name="Normal 5 2 4 7 3 2" xfId="8080" xr:uid="{00000000-0005-0000-0000-0000E45A0000}"/>
    <cellStyle name="Normal 5 2 4 7 3 2 2" xfId="8081" xr:uid="{00000000-0005-0000-0000-0000E55A0000}"/>
    <cellStyle name="Normal 5 2 4 7 3 2 2 2" xfId="8082" xr:uid="{00000000-0005-0000-0000-0000E65A0000}"/>
    <cellStyle name="Normal 5 2 4 7 3 2 2 3" xfId="8083" xr:uid="{00000000-0005-0000-0000-0000E75A0000}"/>
    <cellStyle name="Normal 5 2 4 7 3 2 3" xfId="8084" xr:uid="{00000000-0005-0000-0000-0000E85A0000}"/>
    <cellStyle name="Normal 5 2 4 7 3 2 4" xfId="8085" xr:uid="{00000000-0005-0000-0000-0000E95A0000}"/>
    <cellStyle name="Normal 5 2 4 7 3 3" xfId="8086" xr:uid="{00000000-0005-0000-0000-0000EA5A0000}"/>
    <cellStyle name="Normal 5 2 4 7 3 3 2" xfId="8087" xr:uid="{00000000-0005-0000-0000-0000EB5A0000}"/>
    <cellStyle name="Normal 5 2 4 7 3 3 3" xfId="8088" xr:uid="{00000000-0005-0000-0000-0000EC5A0000}"/>
    <cellStyle name="Normal 5 2 4 7 3 4" xfId="8089" xr:uid="{00000000-0005-0000-0000-0000ED5A0000}"/>
    <cellStyle name="Normal 5 2 4 7 3 4 2" xfId="8090" xr:uid="{00000000-0005-0000-0000-0000EE5A0000}"/>
    <cellStyle name="Normal 5 2 4 7 3 5" xfId="8091" xr:uid="{00000000-0005-0000-0000-0000EF5A0000}"/>
    <cellStyle name="Normal 5 2 4 7 3 6" xfId="8092" xr:uid="{00000000-0005-0000-0000-0000F05A0000}"/>
    <cellStyle name="Normal 5 2 4 7 4" xfId="8093" xr:uid="{00000000-0005-0000-0000-0000F15A0000}"/>
    <cellStyle name="Normal 5 2 4 7 4 2" xfId="8094" xr:uid="{00000000-0005-0000-0000-0000F25A0000}"/>
    <cellStyle name="Normal 5 2 4 7 4 2 2" xfId="8095" xr:uid="{00000000-0005-0000-0000-0000F35A0000}"/>
    <cellStyle name="Normal 5 2 4 7 4 2 3" xfId="8096" xr:uid="{00000000-0005-0000-0000-0000F45A0000}"/>
    <cellStyle name="Normal 5 2 4 7 4 3" xfId="8097" xr:uid="{00000000-0005-0000-0000-0000F55A0000}"/>
    <cellStyle name="Normal 5 2 4 7 4 4" xfId="8098" xr:uid="{00000000-0005-0000-0000-0000F65A0000}"/>
    <cellStyle name="Normal 5 2 4 7 5" xfId="8099" xr:uid="{00000000-0005-0000-0000-0000F75A0000}"/>
    <cellStyle name="Normal 5 2 4 7 5 2" xfId="8100" xr:uid="{00000000-0005-0000-0000-0000F85A0000}"/>
    <cellStyle name="Normal 5 2 4 7 5 3" xfId="8101" xr:uid="{00000000-0005-0000-0000-0000F95A0000}"/>
    <cellStyle name="Normal 5 2 4 7 6" xfId="8102" xr:uid="{00000000-0005-0000-0000-0000FA5A0000}"/>
    <cellStyle name="Normal 5 2 4 7 6 2" xfId="8103" xr:uid="{00000000-0005-0000-0000-0000FB5A0000}"/>
    <cellStyle name="Normal 5 2 4 7 7" xfId="8104" xr:uid="{00000000-0005-0000-0000-0000FC5A0000}"/>
    <cellStyle name="Normal 5 2 4 7 8" xfId="8105" xr:uid="{00000000-0005-0000-0000-0000FD5A0000}"/>
    <cellStyle name="Normal 5 2 4 8" xfId="8106" xr:uid="{00000000-0005-0000-0000-0000FE5A0000}"/>
    <cellStyle name="Normal 5 2 4 8 2" xfId="8107" xr:uid="{00000000-0005-0000-0000-0000FF5A0000}"/>
    <cellStyle name="Normal 5 2 4 8 2 2" xfId="8108" xr:uid="{00000000-0005-0000-0000-0000005B0000}"/>
    <cellStyle name="Normal 5 2 4 8 2 2 2" xfId="8109" xr:uid="{00000000-0005-0000-0000-0000015B0000}"/>
    <cellStyle name="Normal 5 2 4 8 2 2 2 2" xfId="8110" xr:uid="{00000000-0005-0000-0000-0000025B0000}"/>
    <cellStyle name="Normal 5 2 4 8 2 2 2 3" xfId="8111" xr:uid="{00000000-0005-0000-0000-0000035B0000}"/>
    <cellStyle name="Normal 5 2 4 8 2 2 3" xfId="8112" xr:uid="{00000000-0005-0000-0000-0000045B0000}"/>
    <cellStyle name="Normal 5 2 4 8 2 2 4" xfId="8113" xr:uid="{00000000-0005-0000-0000-0000055B0000}"/>
    <cellStyle name="Normal 5 2 4 8 2 3" xfId="8114" xr:uid="{00000000-0005-0000-0000-0000065B0000}"/>
    <cellStyle name="Normal 5 2 4 8 2 3 2" xfId="8115" xr:uid="{00000000-0005-0000-0000-0000075B0000}"/>
    <cellStyle name="Normal 5 2 4 8 2 3 3" xfId="8116" xr:uid="{00000000-0005-0000-0000-0000085B0000}"/>
    <cellStyle name="Normal 5 2 4 8 2 4" xfId="8117" xr:uid="{00000000-0005-0000-0000-0000095B0000}"/>
    <cellStyle name="Normal 5 2 4 8 2 4 2" xfId="8118" xr:uid="{00000000-0005-0000-0000-00000A5B0000}"/>
    <cellStyle name="Normal 5 2 4 8 2 5" xfId="8119" xr:uid="{00000000-0005-0000-0000-00000B5B0000}"/>
    <cellStyle name="Normal 5 2 4 8 2 6" xfId="8120" xr:uid="{00000000-0005-0000-0000-00000C5B0000}"/>
    <cellStyle name="Normal 5 2 4 8 3" xfId="8121" xr:uid="{00000000-0005-0000-0000-00000D5B0000}"/>
    <cellStyle name="Normal 5 2 4 8 3 2" xfId="8122" xr:uid="{00000000-0005-0000-0000-00000E5B0000}"/>
    <cellStyle name="Normal 5 2 4 8 3 2 2" xfId="8123" xr:uid="{00000000-0005-0000-0000-00000F5B0000}"/>
    <cellStyle name="Normal 5 2 4 8 3 2 2 2" xfId="8124" xr:uid="{00000000-0005-0000-0000-0000105B0000}"/>
    <cellStyle name="Normal 5 2 4 8 3 2 2 3" xfId="8125" xr:uid="{00000000-0005-0000-0000-0000115B0000}"/>
    <cellStyle name="Normal 5 2 4 8 3 2 3" xfId="8126" xr:uid="{00000000-0005-0000-0000-0000125B0000}"/>
    <cellStyle name="Normal 5 2 4 8 3 2 4" xfId="8127" xr:uid="{00000000-0005-0000-0000-0000135B0000}"/>
    <cellStyle name="Normal 5 2 4 8 3 3" xfId="8128" xr:uid="{00000000-0005-0000-0000-0000145B0000}"/>
    <cellStyle name="Normal 5 2 4 8 3 3 2" xfId="8129" xr:uid="{00000000-0005-0000-0000-0000155B0000}"/>
    <cellStyle name="Normal 5 2 4 8 3 3 3" xfId="8130" xr:uid="{00000000-0005-0000-0000-0000165B0000}"/>
    <cellStyle name="Normal 5 2 4 8 3 4" xfId="8131" xr:uid="{00000000-0005-0000-0000-0000175B0000}"/>
    <cellStyle name="Normal 5 2 4 8 3 4 2" xfId="8132" xr:uid="{00000000-0005-0000-0000-0000185B0000}"/>
    <cellStyle name="Normal 5 2 4 8 3 5" xfId="8133" xr:uid="{00000000-0005-0000-0000-0000195B0000}"/>
    <cellStyle name="Normal 5 2 4 8 3 6" xfId="8134" xr:uid="{00000000-0005-0000-0000-00001A5B0000}"/>
    <cellStyle name="Normal 5 2 4 8 4" xfId="8135" xr:uid="{00000000-0005-0000-0000-00001B5B0000}"/>
    <cellStyle name="Normal 5 2 4 8 4 2" xfId="8136" xr:uid="{00000000-0005-0000-0000-00001C5B0000}"/>
    <cellStyle name="Normal 5 2 4 8 4 2 2" xfId="8137" xr:uid="{00000000-0005-0000-0000-00001D5B0000}"/>
    <cellStyle name="Normal 5 2 4 8 4 2 3" xfId="8138" xr:uid="{00000000-0005-0000-0000-00001E5B0000}"/>
    <cellStyle name="Normal 5 2 4 8 4 3" xfId="8139" xr:uid="{00000000-0005-0000-0000-00001F5B0000}"/>
    <cellStyle name="Normal 5 2 4 8 4 4" xfId="8140" xr:uid="{00000000-0005-0000-0000-0000205B0000}"/>
    <cellStyle name="Normal 5 2 4 8 5" xfId="8141" xr:uid="{00000000-0005-0000-0000-0000215B0000}"/>
    <cellStyle name="Normal 5 2 4 8 5 2" xfId="8142" xr:uid="{00000000-0005-0000-0000-0000225B0000}"/>
    <cellStyle name="Normal 5 2 4 8 5 3" xfId="8143" xr:uid="{00000000-0005-0000-0000-0000235B0000}"/>
    <cellStyle name="Normal 5 2 4 8 6" xfId="8144" xr:uid="{00000000-0005-0000-0000-0000245B0000}"/>
    <cellStyle name="Normal 5 2 4 8 6 2" xfId="8145" xr:uid="{00000000-0005-0000-0000-0000255B0000}"/>
    <cellStyle name="Normal 5 2 4 8 7" xfId="8146" xr:uid="{00000000-0005-0000-0000-0000265B0000}"/>
    <cellStyle name="Normal 5 2 4 8 8" xfId="8147" xr:uid="{00000000-0005-0000-0000-0000275B0000}"/>
    <cellStyle name="Normal 5 2 4 9" xfId="8148" xr:uid="{00000000-0005-0000-0000-0000285B0000}"/>
    <cellStyle name="Normal 5 2 4 9 2" xfId="8149" xr:uid="{00000000-0005-0000-0000-0000295B0000}"/>
    <cellStyle name="Normal 5 2 4 9 2 2" xfId="8150" xr:uid="{00000000-0005-0000-0000-00002A5B0000}"/>
    <cellStyle name="Normal 5 2 4 9 2 2 2" xfId="8151" xr:uid="{00000000-0005-0000-0000-00002B5B0000}"/>
    <cellStyle name="Normal 5 2 4 9 2 2 3" xfId="8152" xr:uid="{00000000-0005-0000-0000-00002C5B0000}"/>
    <cellStyle name="Normal 5 2 4 9 2 3" xfId="8153" xr:uid="{00000000-0005-0000-0000-00002D5B0000}"/>
    <cellStyle name="Normal 5 2 4 9 2 4" xfId="8154" xr:uid="{00000000-0005-0000-0000-00002E5B0000}"/>
    <cellStyle name="Normal 5 2 4 9 3" xfId="8155" xr:uid="{00000000-0005-0000-0000-00002F5B0000}"/>
    <cellStyle name="Normal 5 2 4 9 3 2" xfId="8156" xr:uid="{00000000-0005-0000-0000-0000305B0000}"/>
    <cellStyle name="Normal 5 2 4 9 3 3" xfId="8157" xr:uid="{00000000-0005-0000-0000-0000315B0000}"/>
    <cellStyle name="Normal 5 2 4 9 4" xfId="8158" xr:uid="{00000000-0005-0000-0000-0000325B0000}"/>
    <cellStyle name="Normal 5 2 4 9 4 2" xfId="8159" xr:uid="{00000000-0005-0000-0000-0000335B0000}"/>
    <cellStyle name="Normal 5 2 4 9 5" xfId="8160" xr:uid="{00000000-0005-0000-0000-0000345B0000}"/>
    <cellStyle name="Normal 5 2 4 9 6" xfId="8161" xr:uid="{00000000-0005-0000-0000-0000355B0000}"/>
    <cellStyle name="Normal 5 2 4_FLUX TEMPLATE - SAMPLE 5210 1720000_Rents Receivable (2)" xfId="8162" xr:uid="{00000000-0005-0000-0000-0000365B0000}"/>
    <cellStyle name="Normal 5 2 5" xfId="8163" xr:uid="{00000000-0005-0000-0000-0000375B0000}"/>
    <cellStyle name="Normal 5 2 5 10" xfId="8164" xr:uid="{00000000-0005-0000-0000-0000385B0000}"/>
    <cellStyle name="Normal 5 2 5 11" xfId="19178" xr:uid="{00000000-0005-0000-0000-0000395B0000}"/>
    <cellStyle name="Normal 5 2 5 12" xfId="32150" xr:uid="{00000000-0005-0000-0000-00003A5B0000}"/>
    <cellStyle name="Normal 5 2 5 2" xfId="8165" xr:uid="{00000000-0005-0000-0000-00003B5B0000}"/>
    <cellStyle name="Normal 5 2 5 2 2" xfId="8166" xr:uid="{00000000-0005-0000-0000-00003C5B0000}"/>
    <cellStyle name="Normal 5 2 5 2 2 2" xfId="8167" xr:uid="{00000000-0005-0000-0000-00003D5B0000}"/>
    <cellStyle name="Normal 5 2 5 2 2 2 2" xfId="8168" xr:uid="{00000000-0005-0000-0000-00003E5B0000}"/>
    <cellStyle name="Normal 5 2 5 2 2 2 2 2" xfId="8169" xr:uid="{00000000-0005-0000-0000-00003F5B0000}"/>
    <cellStyle name="Normal 5 2 5 2 2 2 2 3" xfId="8170" xr:uid="{00000000-0005-0000-0000-0000405B0000}"/>
    <cellStyle name="Normal 5 2 5 2 2 2 3" xfId="8171" xr:uid="{00000000-0005-0000-0000-0000415B0000}"/>
    <cellStyle name="Normal 5 2 5 2 2 2 4" xfId="8172" xr:uid="{00000000-0005-0000-0000-0000425B0000}"/>
    <cellStyle name="Normal 5 2 5 2 2 3" xfId="8173" xr:uid="{00000000-0005-0000-0000-0000435B0000}"/>
    <cellStyle name="Normal 5 2 5 2 2 3 2" xfId="8174" xr:uid="{00000000-0005-0000-0000-0000445B0000}"/>
    <cellStyle name="Normal 5 2 5 2 2 3 3" xfId="8175" xr:uid="{00000000-0005-0000-0000-0000455B0000}"/>
    <cellStyle name="Normal 5 2 5 2 2 4" xfId="8176" xr:uid="{00000000-0005-0000-0000-0000465B0000}"/>
    <cellStyle name="Normal 5 2 5 2 2 4 2" xfId="8177" xr:uid="{00000000-0005-0000-0000-0000475B0000}"/>
    <cellStyle name="Normal 5 2 5 2 2 5" xfId="8178" xr:uid="{00000000-0005-0000-0000-0000485B0000}"/>
    <cellStyle name="Normal 5 2 5 2 2 6" xfId="8179" xr:uid="{00000000-0005-0000-0000-0000495B0000}"/>
    <cellStyle name="Normal 5 2 5 2 2 7" xfId="32152" xr:uid="{00000000-0005-0000-0000-00004A5B0000}"/>
    <cellStyle name="Normal 5 2 5 2 3" xfId="8180" xr:uid="{00000000-0005-0000-0000-00004B5B0000}"/>
    <cellStyle name="Normal 5 2 5 2 3 2" xfId="8181" xr:uid="{00000000-0005-0000-0000-00004C5B0000}"/>
    <cellStyle name="Normal 5 2 5 2 3 2 2" xfId="8182" xr:uid="{00000000-0005-0000-0000-00004D5B0000}"/>
    <cellStyle name="Normal 5 2 5 2 3 2 2 2" xfId="8183" xr:uid="{00000000-0005-0000-0000-00004E5B0000}"/>
    <cellStyle name="Normal 5 2 5 2 3 2 2 3" xfId="8184" xr:uid="{00000000-0005-0000-0000-00004F5B0000}"/>
    <cellStyle name="Normal 5 2 5 2 3 2 3" xfId="8185" xr:uid="{00000000-0005-0000-0000-0000505B0000}"/>
    <cellStyle name="Normal 5 2 5 2 3 2 4" xfId="8186" xr:uid="{00000000-0005-0000-0000-0000515B0000}"/>
    <cellStyle name="Normal 5 2 5 2 3 3" xfId="8187" xr:uid="{00000000-0005-0000-0000-0000525B0000}"/>
    <cellStyle name="Normal 5 2 5 2 3 3 2" xfId="8188" xr:uid="{00000000-0005-0000-0000-0000535B0000}"/>
    <cellStyle name="Normal 5 2 5 2 3 3 3" xfId="8189" xr:uid="{00000000-0005-0000-0000-0000545B0000}"/>
    <cellStyle name="Normal 5 2 5 2 3 4" xfId="8190" xr:uid="{00000000-0005-0000-0000-0000555B0000}"/>
    <cellStyle name="Normal 5 2 5 2 3 4 2" xfId="8191" xr:uid="{00000000-0005-0000-0000-0000565B0000}"/>
    <cellStyle name="Normal 5 2 5 2 3 5" xfId="8192" xr:uid="{00000000-0005-0000-0000-0000575B0000}"/>
    <cellStyle name="Normal 5 2 5 2 3 6" xfId="8193" xr:uid="{00000000-0005-0000-0000-0000585B0000}"/>
    <cellStyle name="Normal 5 2 5 2 3 7" xfId="32153" xr:uid="{00000000-0005-0000-0000-0000595B0000}"/>
    <cellStyle name="Normal 5 2 5 2 4" xfId="8194" xr:uid="{00000000-0005-0000-0000-00005A5B0000}"/>
    <cellStyle name="Normal 5 2 5 2 4 2" xfId="8195" xr:uid="{00000000-0005-0000-0000-00005B5B0000}"/>
    <cellStyle name="Normal 5 2 5 2 4 2 2" xfId="8196" xr:uid="{00000000-0005-0000-0000-00005C5B0000}"/>
    <cellStyle name="Normal 5 2 5 2 4 2 3" xfId="8197" xr:uid="{00000000-0005-0000-0000-00005D5B0000}"/>
    <cellStyle name="Normal 5 2 5 2 4 3" xfId="8198" xr:uid="{00000000-0005-0000-0000-00005E5B0000}"/>
    <cellStyle name="Normal 5 2 5 2 4 4" xfId="8199" xr:uid="{00000000-0005-0000-0000-00005F5B0000}"/>
    <cellStyle name="Normal 5 2 5 2 5" xfId="8200" xr:uid="{00000000-0005-0000-0000-0000605B0000}"/>
    <cellStyle name="Normal 5 2 5 2 5 2" xfId="8201" xr:uid="{00000000-0005-0000-0000-0000615B0000}"/>
    <cellStyle name="Normal 5 2 5 2 5 3" xfId="8202" xr:uid="{00000000-0005-0000-0000-0000625B0000}"/>
    <cellStyle name="Normal 5 2 5 2 6" xfId="8203" xr:uid="{00000000-0005-0000-0000-0000635B0000}"/>
    <cellStyle name="Normal 5 2 5 2 6 2" xfId="8204" xr:uid="{00000000-0005-0000-0000-0000645B0000}"/>
    <cellStyle name="Normal 5 2 5 2 7" xfId="8205" xr:uid="{00000000-0005-0000-0000-0000655B0000}"/>
    <cellStyle name="Normal 5 2 5 2 8" xfId="8206" xr:uid="{00000000-0005-0000-0000-0000665B0000}"/>
    <cellStyle name="Normal 5 2 5 2 9" xfId="32151" xr:uid="{00000000-0005-0000-0000-0000675B0000}"/>
    <cellStyle name="Normal 5 2 5 3" xfId="8207" xr:uid="{00000000-0005-0000-0000-0000685B0000}"/>
    <cellStyle name="Normal 5 2 5 3 2" xfId="8208" xr:uid="{00000000-0005-0000-0000-0000695B0000}"/>
    <cellStyle name="Normal 5 2 5 3 2 2" xfId="8209" xr:uid="{00000000-0005-0000-0000-00006A5B0000}"/>
    <cellStyle name="Normal 5 2 5 3 2 2 2" xfId="8210" xr:uid="{00000000-0005-0000-0000-00006B5B0000}"/>
    <cellStyle name="Normal 5 2 5 3 2 2 2 2" xfId="8211" xr:uid="{00000000-0005-0000-0000-00006C5B0000}"/>
    <cellStyle name="Normal 5 2 5 3 2 2 2 3" xfId="8212" xr:uid="{00000000-0005-0000-0000-00006D5B0000}"/>
    <cellStyle name="Normal 5 2 5 3 2 2 3" xfId="8213" xr:uid="{00000000-0005-0000-0000-00006E5B0000}"/>
    <cellStyle name="Normal 5 2 5 3 2 2 4" xfId="8214" xr:uid="{00000000-0005-0000-0000-00006F5B0000}"/>
    <cellStyle name="Normal 5 2 5 3 2 3" xfId="8215" xr:uid="{00000000-0005-0000-0000-0000705B0000}"/>
    <cellStyle name="Normal 5 2 5 3 2 3 2" xfId="8216" xr:uid="{00000000-0005-0000-0000-0000715B0000}"/>
    <cellStyle name="Normal 5 2 5 3 2 3 3" xfId="8217" xr:uid="{00000000-0005-0000-0000-0000725B0000}"/>
    <cellStyle name="Normal 5 2 5 3 2 4" xfId="8218" xr:uid="{00000000-0005-0000-0000-0000735B0000}"/>
    <cellStyle name="Normal 5 2 5 3 2 4 2" xfId="8219" xr:uid="{00000000-0005-0000-0000-0000745B0000}"/>
    <cellStyle name="Normal 5 2 5 3 2 5" xfId="8220" xr:uid="{00000000-0005-0000-0000-0000755B0000}"/>
    <cellStyle name="Normal 5 2 5 3 2 6" xfId="8221" xr:uid="{00000000-0005-0000-0000-0000765B0000}"/>
    <cellStyle name="Normal 5 2 5 3 2 7" xfId="32155" xr:uid="{00000000-0005-0000-0000-0000775B0000}"/>
    <cellStyle name="Normal 5 2 5 3 3" xfId="8222" xr:uid="{00000000-0005-0000-0000-0000785B0000}"/>
    <cellStyle name="Normal 5 2 5 3 3 2" xfId="8223" xr:uid="{00000000-0005-0000-0000-0000795B0000}"/>
    <cellStyle name="Normal 5 2 5 3 3 2 2" xfId="8224" xr:uid="{00000000-0005-0000-0000-00007A5B0000}"/>
    <cellStyle name="Normal 5 2 5 3 3 2 2 2" xfId="8225" xr:uid="{00000000-0005-0000-0000-00007B5B0000}"/>
    <cellStyle name="Normal 5 2 5 3 3 2 2 3" xfId="8226" xr:uid="{00000000-0005-0000-0000-00007C5B0000}"/>
    <cellStyle name="Normal 5 2 5 3 3 2 3" xfId="8227" xr:uid="{00000000-0005-0000-0000-00007D5B0000}"/>
    <cellStyle name="Normal 5 2 5 3 3 2 4" xfId="8228" xr:uid="{00000000-0005-0000-0000-00007E5B0000}"/>
    <cellStyle name="Normal 5 2 5 3 3 3" xfId="8229" xr:uid="{00000000-0005-0000-0000-00007F5B0000}"/>
    <cellStyle name="Normal 5 2 5 3 3 3 2" xfId="8230" xr:uid="{00000000-0005-0000-0000-0000805B0000}"/>
    <cellStyle name="Normal 5 2 5 3 3 3 3" xfId="8231" xr:uid="{00000000-0005-0000-0000-0000815B0000}"/>
    <cellStyle name="Normal 5 2 5 3 3 4" xfId="8232" xr:uid="{00000000-0005-0000-0000-0000825B0000}"/>
    <cellStyle name="Normal 5 2 5 3 3 4 2" xfId="8233" xr:uid="{00000000-0005-0000-0000-0000835B0000}"/>
    <cellStyle name="Normal 5 2 5 3 3 5" xfId="8234" xr:uid="{00000000-0005-0000-0000-0000845B0000}"/>
    <cellStyle name="Normal 5 2 5 3 3 6" xfId="8235" xr:uid="{00000000-0005-0000-0000-0000855B0000}"/>
    <cellStyle name="Normal 5 2 5 3 3 7" xfId="32156" xr:uid="{00000000-0005-0000-0000-0000865B0000}"/>
    <cellStyle name="Normal 5 2 5 3 4" xfId="8236" xr:uid="{00000000-0005-0000-0000-0000875B0000}"/>
    <cellStyle name="Normal 5 2 5 3 4 2" xfId="8237" xr:uid="{00000000-0005-0000-0000-0000885B0000}"/>
    <cellStyle name="Normal 5 2 5 3 4 2 2" xfId="8238" xr:uid="{00000000-0005-0000-0000-0000895B0000}"/>
    <cellStyle name="Normal 5 2 5 3 4 2 3" xfId="8239" xr:uid="{00000000-0005-0000-0000-00008A5B0000}"/>
    <cellStyle name="Normal 5 2 5 3 4 3" xfId="8240" xr:uid="{00000000-0005-0000-0000-00008B5B0000}"/>
    <cellStyle name="Normal 5 2 5 3 4 4" xfId="8241" xr:uid="{00000000-0005-0000-0000-00008C5B0000}"/>
    <cellStyle name="Normal 5 2 5 3 5" xfId="8242" xr:uid="{00000000-0005-0000-0000-00008D5B0000}"/>
    <cellStyle name="Normal 5 2 5 3 5 2" xfId="8243" xr:uid="{00000000-0005-0000-0000-00008E5B0000}"/>
    <cellStyle name="Normal 5 2 5 3 5 3" xfId="8244" xr:uid="{00000000-0005-0000-0000-00008F5B0000}"/>
    <cellStyle name="Normal 5 2 5 3 6" xfId="8245" xr:uid="{00000000-0005-0000-0000-0000905B0000}"/>
    <cellStyle name="Normal 5 2 5 3 6 2" xfId="8246" xr:uid="{00000000-0005-0000-0000-0000915B0000}"/>
    <cellStyle name="Normal 5 2 5 3 7" xfId="8247" xr:uid="{00000000-0005-0000-0000-0000925B0000}"/>
    <cellStyle name="Normal 5 2 5 3 8" xfId="8248" xr:uid="{00000000-0005-0000-0000-0000935B0000}"/>
    <cellStyle name="Normal 5 2 5 3 9" xfId="32154" xr:uid="{00000000-0005-0000-0000-0000945B0000}"/>
    <cellStyle name="Normal 5 2 5 4" xfId="8249" xr:uid="{00000000-0005-0000-0000-0000955B0000}"/>
    <cellStyle name="Normal 5 2 5 4 2" xfId="8250" xr:uid="{00000000-0005-0000-0000-0000965B0000}"/>
    <cellStyle name="Normal 5 2 5 4 2 2" xfId="8251" xr:uid="{00000000-0005-0000-0000-0000975B0000}"/>
    <cellStyle name="Normal 5 2 5 4 2 2 2" xfId="8252" xr:uid="{00000000-0005-0000-0000-0000985B0000}"/>
    <cellStyle name="Normal 5 2 5 4 2 2 3" xfId="8253" xr:uid="{00000000-0005-0000-0000-0000995B0000}"/>
    <cellStyle name="Normal 5 2 5 4 2 3" xfId="8254" xr:uid="{00000000-0005-0000-0000-00009A5B0000}"/>
    <cellStyle name="Normal 5 2 5 4 2 4" xfId="8255" xr:uid="{00000000-0005-0000-0000-00009B5B0000}"/>
    <cellStyle name="Normal 5 2 5 4 3" xfId="8256" xr:uid="{00000000-0005-0000-0000-00009C5B0000}"/>
    <cellStyle name="Normal 5 2 5 4 3 2" xfId="8257" xr:uid="{00000000-0005-0000-0000-00009D5B0000}"/>
    <cellStyle name="Normal 5 2 5 4 3 3" xfId="8258" xr:uid="{00000000-0005-0000-0000-00009E5B0000}"/>
    <cellStyle name="Normal 5 2 5 4 4" xfId="8259" xr:uid="{00000000-0005-0000-0000-00009F5B0000}"/>
    <cellStyle name="Normal 5 2 5 4 4 2" xfId="8260" xr:uid="{00000000-0005-0000-0000-0000A05B0000}"/>
    <cellStyle name="Normal 5 2 5 4 5" xfId="8261" xr:uid="{00000000-0005-0000-0000-0000A15B0000}"/>
    <cellStyle name="Normal 5 2 5 4 6" xfId="8262" xr:uid="{00000000-0005-0000-0000-0000A25B0000}"/>
    <cellStyle name="Normal 5 2 5 4 7" xfId="32157" xr:uid="{00000000-0005-0000-0000-0000A35B0000}"/>
    <cellStyle name="Normal 5 2 5 5" xfId="8263" xr:uid="{00000000-0005-0000-0000-0000A45B0000}"/>
    <cellStyle name="Normal 5 2 5 5 2" xfId="8264" xr:uid="{00000000-0005-0000-0000-0000A55B0000}"/>
    <cellStyle name="Normal 5 2 5 5 2 2" xfId="8265" xr:uid="{00000000-0005-0000-0000-0000A65B0000}"/>
    <cellStyle name="Normal 5 2 5 5 2 2 2" xfId="8266" xr:uid="{00000000-0005-0000-0000-0000A75B0000}"/>
    <cellStyle name="Normal 5 2 5 5 2 2 3" xfId="8267" xr:uid="{00000000-0005-0000-0000-0000A85B0000}"/>
    <cellStyle name="Normal 5 2 5 5 2 3" xfId="8268" xr:uid="{00000000-0005-0000-0000-0000A95B0000}"/>
    <cellStyle name="Normal 5 2 5 5 2 4" xfId="8269" xr:uid="{00000000-0005-0000-0000-0000AA5B0000}"/>
    <cellStyle name="Normal 5 2 5 5 3" xfId="8270" xr:uid="{00000000-0005-0000-0000-0000AB5B0000}"/>
    <cellStyle name="Normal 5 2 5 5 3 2" xfId="8271" xr:uid="{00000000-0005-0000-0000-0000AC5B0000}"/>
    <cellStyle name="Normal 5 2 5 5 3 3" xfId="8272" xr:uid="{00000000-0005-0000-0000-0000AD5B0000}"/>
    <cellStyle name="Normal 5 2 5 5 4" xfId="8273" xr:uid="{00000000-0005-0000-0000-0000AE5B0000}"/>
    <cellStyle name="Normal 5 2 5 5 4 2" xfId="8274" xr:uid="{00000000-0005-0000-0000-0000AF5B0000}"/>
    <cellStyle name="Normal 5 2 5 5 5" xfId="8275" xr:uid="{00000000-0005-0000-0000-0000B05B0000}"/>
    <cellStyle name="Normal 5 2 5 5 6" xfId="8276" xr:uid="{00000000-0005-0000-0000-0000B15B0000}"/>
    <cellStyle name="Normal 5 2 5 5 7" xfId="32158" xr:uid="{00000000-0005-0000-0000-0000B25B0000}"/>
    <cellStyle name="Normal 5 2 5 6" xfId="8277" xr:uid="{00000000-0005-0000-0000-0000B35B0000}"/>
    <cellStyle name="Normal 5 2 5 6 2" xfId="8278" xr:uid="{00000000-0005-0000-0000-0000B45B0000}"/>
    <cellStyle name="Normal 5 2 5 6 2 2" xfId="8279" xr:uid="{00000000-0005-0000-0000-0000B55B0000}"/>
    <cellStyle name="Normal 5 2 5 6 2 3" xfId="8280" xr:uid="{00000000-0005-0000-0000-0000B65B0000}"/>
    <cellStyle name="Normal 5 2 5 6 3" xfId="8281" xr:uid="{00000000-0005-0000-0000-0000B75B0000}"/>
    <cellStyle name="Normal 5 2 5 6 4" xfId="8282" xr:uid="{00000000-0005-0000-0000-0000B85B0000}"/>
    <cellStyle name="Normal 5 2 5 6 5" xfId="32159" xr:uid="{00000000-0005-0000-0000-0000B95B0000}"/>
    <cellStyle name="Normal 5 2 5 7" xfId="8283" xr:uid="{00000000-0005-0000-0000-0000BA5B0000}"/>
    <cellStyle name="Normal 5 2 5 7 2" xfId="8284" xr:uid="{00000000-0005-0000-0000-0000BB5B0000}"/>
    <cellStyle name="Normal 5 2 5 7 3" xfId="8285" xr:uid="{00000000-0005-0000-0000-0000BC5B0000}"/>
    <cellStyle name="Normal 5 2 5 8" xfId="8286" xr:uid="{00000000-0005-0000-0000-0000BD5B0000}"/>
    <cellStyle name="Normal 5 2 5 8 2" xfId="8287" xr:uid="{00000000-0005-0000-0000-0000BE5B0000}"/>
    <cellStyle name="Normal 5 2 5 9" xfId="8288" xr:uid="{00000000-0005-0000-0000-0000BF5B0000}"/>
    <cellStyle name="Normal 5 2 5_FLUX TEMPLATE - SAMPLE 5210 1720000_Rents Receivable (2)" xfId="8289" xr:uid="{00000000-0005-0000-0000-0000C05B0000}"/>
    <cellStyle name="Normal 5 2 6" xfId="8290" xr:uid="{00000000-0005-0000-0000-0000C15B0000}"/>
    <cellStyle name="Normal 5 2 6 10" xfId="8291" xr:uid="{00000000-0005-0000-0000-0000C25B0000}"/>
    <cellStyle name="Normal 5 2 6 11" xfId="19179" xr:uid="{00000000-0005-0000-0000-0000C35B0000}"/>
    <cellStyle name="Normal 5 2 6 12" xfId="32160" xr:uid="{00000000-0005-0000-0000-0000C45B0000}"/>
    <cellStyle name="Normal 5 2 6 2" xfId="8292" xr:uid="{00000000-0005-0000-0000-0000C55B0000}"/>
    <cellStyle name="Normal 5 2 6 2 2" xfId="8293" xr:uid="{00000000-0005-0000-0000-0000C65B0000}"/>
    <cellStyle name="Normal 5 2 6 2 2 2" xfId="8294" xr:uid="{00000000-0005-0000-0000-0000C75B0000}"/>
    <cellStyle name="Normal 5 2 6 2 2 2 2" xfId="8295" xr:uid="{00000000-0005-0000-0000-0000C85B0000}"/>
    <cellStyle name="Normal 5 2 6 2 2 2 2 2" xfId="8296" xr:uid="{00000000-0005-0000-0000-0000C95B0000}"/>
    <cellStyle name="Normal 5 2 6 2 2 2 2 3" xfId="8297" xr:uid="{00000000-0005-0000-0000-0000CA5B0000}"/>
    <cellStyle name="Normal 5 2 6 2 2 2 3" xfId="8298" xr:uid="{00000000-0005-0000-0000-0000CB5B0000}"/>
    <cellStyle name="Normal 5 2 6 2 2 2 4" xfId="8299" xr:uid="{00000000-0005-0000-0000-0000CC5B0000}"/>
    <cellStyle name="Normal 5 2 6 2 2 3" xfId="8300" xr:uid="{00000000-0005-0000-0000-0000CD5B0000}"/>
    <cellStyle name="Normal 5 2 6 2 2 3 2" xfId="8301" xr:uid="{00000000-0005-0000-0000-0000CE5B0000}"/>
    <cellStyle name="Normal 5 2 6 2 2 3 3" xfId="8302" xr:uid="{00000000-0005-0000-0000-0000CF5B0000}"/>
    <cellStyle name="Normal 5 2 6 2 2 4" xfId="8303" xr:uid="{00000000-0005-0000-0000-0000D05B0000}"/>
    <cellStyle name="Normal 5 2 6 2 2 4 2" xfId="8304" xr:uid="{00000000-0005-0000-0000-0000D15B0000}"/>
    <cellStyle name="Normal 5 2 6 2 2 5" xfId="8305" xr:uid="{00000000-0005-0000-0000-0000D25B0000}"/>
    <cellStyle name="Normal 5 2 6 2 2 6" xfId="8306" xr:uid="{00000000-0005-0000-0000-0000D35B0000}"/>
    <cellStyle name="Normal 5 2 6 2 2 7" xfId="32162" xr:uid="{00000000-0005-0000-0000-0000D45B0000}"/>
    <cellStyle name="Normal 5 2 6 2 3" xfId="8307" xr:uid="{00000000-0005-0000-0000-0000D55B0000}"/>
    <cellStyle name="Normal 5 2 6 2 3 2" xfId="8308" xr:uid="{00000000-0005-0000-0000-0000D65B0000}"/>
    <cellStyle name="Normal 5 2 6 2 3 2 2" xfId="8309" xr:uid="{00000000-0005-0000-0000-0000D75B0000}"/>
    <cellStyle name="Normal 5 2 6 2 3 2 2 2" xfId="8310" xr:uid="{00000000-0005-0000-0000-0000D85B0000}"/>
    <cellStyle name="Normal 5 2 6 2 3 2 2 3" xfId="8311" xr:uid="{00000000-0005-0000-0000-0000D95B0000}"/>
    <cellStyle name="Normal 5 2 6 2 3 2 3" xfId="8312" xr:uid="{00000000-0005-0000-0000-0000DA5B0000}"/>
    <cellStyle name="Normal 5 2 6 2 3 2 4" xfId="8313" xr:uid="{00000000-0005-0000-0000-0000DB5B0000}"/>
    <cellStyle name="Normal 5 2 6 2 3 3" xfId="8314" xr:uid="{00000000-0005-0000-0000-0000DC5B0000}"/>
    <cellStyle name="Normal 5 2 6 2 3 3 2" xfId="8315" xr:uid="{00000000-0005-0000-0000-0000DD5B0000}"/>
    <cellStyle name="Normal 5 2 6 2 3 3 3" xfId="8316" xr:uid="{00000000-0005-0000-0000-0000DE5B0000}"/>
    <cellStyle name="Normal 5 2 6 2 3 4" xfId="8317" xr:uid="{00000000-0005-0000-0000-0000DF5B0000}"/>
    <cellStyle name="Normal 5 2 6 2 3 4 2" xfId="8318" xr:uid="{00000000-0005-0000-0000-0000E05B0000}"/>
    <cellStyle name="Normal 5 2 6 2 3 5" xfId="8319" xr:uid="{00000000-0005-0000-0000-0000E15B0000}"/>
    <cellStyle name="Normal 5 2 6 2 3 6" xfId="8320" xr:uid="{00000000-0005-0000-0000-0000E25B0000}"/>
    <cellStyle name="Normal 5 2 6 2 3 7" xfId="32163" xr:uid="{00000000-0005-0000-0000-0000E35B0000}"/>
    <cellStyle name="Normal 5 2 6 2 4" xfId="8321" xr:uid="{00000000-0005-0000-0000-0000E45B0000}"/>
    <cellStyle name="Normal 5 2 6 2 4 2" xfId="8322" xr:uid="{00000000-0005-0000-0000-0000E55B0000}"/>
    <cellStyle name="Normal 5 2 6 2 4 2 2" xfId="8323" xr:uid="{00000000-0005-0000-0000-0000E65B0000}"/>
    <cellStyle name="Normal 5 2 6 2 4 2 3" xfId="8324" xr:uid="{00000000-0005-0000-0000-0000E75B0000}"/>
    <cellStyle name="Normal 5 2 6 2 4 3" xfId="8325" xr:uid="{00000000-0005-0000-0000-0000E85B0000}"/>
    <cellStyle name="Normal 5 2 6 2 4 4" xfId="8326" xr:uid="{00000000-0005-0000-0000-0000E95B0000}"/>
    <cellStyle name="Normal 5 2 6 2 5" xfId="8327" xr:uid="{00000000-0005-0000-0000-0000EA5B0000}"/>
    <cellStyle name="Normal 5 2 6 2 5 2" xfId="8328" xr:uid="{00000000-0005-0000-0000-0000EB5B0000}"/>
    <cellStyle name="Normal 5 2 6 2 5 3" xfId="8329" xr:uid="{00000000-0005-0000-0000-0000EC5B0000}"/>
    <cellStyle name="Normal 5 2 6 2 6" xfId="8330" xr:uid="{00000000-0005-0000-0000-0000ED5B0000}"/>
    <cellStyle name="Normal 5 2 6 2 6 2" xfId="8331" xr:uid="{00000000-0005-0000-0000-0000EE5B0000}"/>
    <cellStyle name="Normal 5 2 6 2 7" xfId="8332" xr:uid="{00000000-0005-0000-0000-0000EF5B0000}"/>
    <cellStyle name="Normal 5 2 6 2 8" xfId="8333" xr:uid="{00000000-0005-0000-0000-0000F05B0000}"/>
    <cellStyle name="Normal 5 2 6 2 9" xfId="32161" xr:uid="{00000000-0005-0000-0000-0000F15B0000}"/>
    <cellStyle name="Normal 5 2 6 3" xfId="8334" xr:uid="{00000000-0005-0000-0000-0000F25B0000}"/>
    <cellStyle name="Normal 5 2 6 3 2" xfId="8335" xr:uid="{00000000-0005-0000-0000-0000F35B0000}"/>
    <cellStyle name="Normal 5 2 6 3 2 2" xfId="8336" xr:uid="{00000000-0005-0000-0000-0000F45B0000}"/>
    <cellStyle name="Normal 5 2 6 3 2 2 2" xfId="8337" xr:uid="{00000000-0005-0000-0000-0000F55B0000}"/>
    <cellStyle name="Normal 5 2 6 3 2 2 2 2" xfId="8338" xr:uid="{00000000-0005-0000-0000-0000F65B0000}"/>
    <cellStyle name="Normal 5 2 6 3 2 2 2 3" xfId="8339" xr:uid="{00000000-0005-0000-0000-0000F75B0000}"/>
    <cellStyle name="Normal 5 2 6 3 2 2 3" xfId="8340" xr:uid="{00000000-0005-0000-0000-0000F85B0000}"/>
    <cellStyle name="Normal 5 2 6 3 2 2 4" xfId="8341" xr:uid="{00000000-0005-0000-0000-0000F95B0000}"/>
    <cellStyle name="Normal 5 2 6 3 2 3" xfId="8342" xr:uid="{00000000-0005-0000-0000-0000FA5B0000}"/>
    <cellStyle name="Normal 5 2 6 3 2 3 2" xfId="8343" xr:uid="{00000000-0005-0000-0000-0000FB5B0000}"/>
    <cellStyle name="Normal 5 2 6 3 2 3 3" xfId="8344" xr:uid="{00000000-0005-0000-0000-0000FC5B0000}"/>
    <cellStyle name="Normal 5 2 6 3 2 4" xfId="8345" xr:uid="{00000000-0005-0000-0000-0000FD5B0000}"/>
    <cellStyle name="Normal 5 2 6 3 2 4 2" xfId="8346" xr:uid="{00000000-0005-0000-0000-0000FE5B0000}"/>
    <cellStyle name="Normal 5 2 6 3 2 5" xfId="8347" xr:uid="{00000000-0005-0000-0000-0000FF5B0000}"/>
    <cellStyle name="Normal 5 2 6 3 2 6" xfId="8348" xr:uid="{00000000-0005-0000-0000-0000005C0000}"/>
    <cellStyle name="Normal 5 2 6 3 2 7" xfId="32165" xr:uid="{00000000-0005-0000-0000-0000015C0000}"/>
    <cellStyle name="Normal 5 2 6 3 3" xfId="8349" xr:uid="{00000000-0005-0000-0000-0000025C0000}"/>
    <cellStyle name="Normal 5 2 6 3 3 2" xfId="8350" xr:uid="{00000000-0005-0000-0000-0000035C0000}"/>
    <cellStyle name="Normal 5 2 6 3 3 2 2" xfId="8351" xr:uid="{00000000-0005-0000-0000-0000045C0000}"/>
    <cellStyle name="Normal 5 2 6 3 3 2 2 2" xfId="8352" xr:uid="{00000000-0005-0000-0000-0000055C0000}"/>
    <cellStyle name="Normal 5 2 6 3 3 2 2 3" xfId="8353" xr:uid="{00000000-0005-0000-0000-0000065C0000}"/>
    <cellStyle name="Normal 5 2 6 3 3 2 3" xfId="8354" xr:uid="{00000000-0005-0000-0000-0000075C0000}"/>
    <cellStyle name="Normal 5 2 6 3 3 2 4" xfId="8355" xr:uid="{00000000-0005-0000-0000-0000085C0000}"/>
    <cellStyle name="Normal 5 2 6 3 3 3" xfId="8356" xr:uid="{00000000-0005-0000-0000-0000095C0000}"/>
    <cellStyle name="Normal 5 2 6 3 3 3 2" xfId="8357" xr:uid="{00000000-0005-0000-0000-00000A5C0000}"/>
    <cellStyle name="Normal 5 2 6 3 3 3 3" xfId="8358" xr:uid="{00000000-0005-0000-0000-00000B5C0000}"/>
    <cellStyle name="Normal 5 2 6 3 3 4" xfId="8359" xr:uid="{00000000-0005-0000-0000-00000C5C0000}"/>
    <cellStyle name="Normal 5 2 6 3 3 4 2" xfId="8360" xr:uid="{00000000-0005-0000-0000-00000D5C0000}"/>
    <cellStyle name="Normal 5 2 6 3 3 5" xfId="8361" xr:uid="{00000000-0005-0000-0000-00000E5C0000}"/>
    <cellStyle name="Normal 5 2 6 3 3 6" xfId="8362" xr:uid="{00000000-0005-0000-0000-00000F5C0000}"/>
    <cellStyle name="Normal 5 2 6 3 3 7" xfId="32166" xr:uid="{00000000-0005-0000-0000-0000105C0000}"/>
    <cellStyle name="Normal 5 2 6 3 4" xfId="8363" xr:uid="{00000000-0005-0000-0000-0000115C0000}"/>
    <cellStyle name="Normal 5 2 6 3 4 2" xfId="8364" xr:uid="{00000000-0005-0000-0000-0000125C0000}"/>
    <cellStyle name="Normal 5 2 6 3 4 2 2" xfId="8365" xr:uid="{00000000-0005-0000-0000-0000135C0000}"/>
    <cellStyle name="Normal 5 2 6 3 4 2 3" xfId="8366" xr:uid="{00000000-0005-0000-0000-0000145C0000}"/>
    <cellStyle name="Normal 5 2 6 3 4 3" xfId="8367" xr:uid="{00000000-0005-0000-0000-0000155C0000}"/>
    <cellStyle name="Normal 5 2 6 3 4 4" xfId="8368" xr:uid="{00000000-0005-0000-0000-0000165C0000}"/>
    <cellStyle name="Normal 5 2 6 3 5" xfId="8369" xr:uid="{00000000-0005-0000-0000-0000175C0000}"/>
    <cellStyle name="Normal 5 2 6 3 5 2" xfId="8370" xr:uid="{00000000-0005-0000-0000-0000185C0000}"/>
    <cellStyle name="Normal 5 2 6 3 5 3" xfId="8371" xr:uid="{00000000-0005-0000-0000-0000195C0000}"/>
    <cellStyle name="Normal 5 2 6 3 6" xfId="8372" xr:uid="{00000000-0005-0000-0000-00001A5C0000}"/>
    <cellStyle name="Normal 5 2 6 3 6 2" xfId="8373" xr:uid="{00000000-0005-0000-0000-00001B5C0000}"/>
    <cellStyle name="Normal 5 2 6 3 7" xfId="8374" xr:uid="{00000000-0005-0000-0000-00001C5C0000}"/>
    <cellStyle name="Normal 5 2 6 3 8" xfId="8375" xr:uid="{00000000-0005-0000-0000-00001D5C0000}"/>
    <cellStyle name="Normal 5 2 6 3 9" xfId="32164" xr:uid="{00000000-0005-0000-0000-00001E5C0000}"/>
    <cellStyle name="Normal 5 2 6 4" xfId="8376" xr:uid="{00000000-0005-0000-0000-00001F5C0000}"/>
    <cellStyle name="Normal 5 2 6 4 2" xfId="8377" xr:uid="{00000000-0005-0000-0000-0000205C0000}"/>
    <cellStyle name="Normal 5 2 6 4 2 2" xfId="8378" xr:uid="{00000000-0005-0000-0000-0000215C0000}"/>
    <cellStyle name="Normal 5 2 6 4 2 2 2" xfId="8379" xr:uid="{00000000-0005-0000-0000-0000225C0000}"/>
    <cellStyle name="Normal 5 2 6 4 2 2 3" xfId="8380" xr:uid="{00000000-0005-0000-0000-0000235C0000}"/>
    <cellStyle name="Normal 5 2 6 4 2 3" xfId="8381" xr:uid="{00000000-0005-0000-0000-0000245C0000}"/>
    <cellStyle name="Normal 5 2 6 4 2 4" xfId="8382" xr:uid="{00000000-0005-0000-0000-0000255C0000}"/>
    <cellStyle name="Normal 5 2 6 4 3" xfId="8383" xr:uid="{00000000-0005-0000-0000-0000265C0000}"/>
    <cellStyle name="Normal 5 2 6 4 3 2" xfId="8384" xr:uid="{00000000-0005-0000-0000-0000275C0000}"/>
    <cellStyle name="Normal 5 2 6 4 3 3" xfId="8385" xr:uid="{00000000-0005-0000-0000-0000285C0000}"/>
    <cellStyle name="Normal 5 2 6 4 4" xfId="8386" xr:uid="{00000000-0005-0000-0000-0000295C0000}"/>
    <cellStyle name="Normal 5 2 6 4 4 2" xfId="8387" xr:uid="{00000000-0005-0000-0000-00002A5C0000}"/>
    <cellStyle name="Normal 5 2 6 4 5" xfId="8388" xr:uid="{00000000-0005-0000-0000-00002B5C0000}"/>
    <cellStyle name="Normal 5 2 6 4 6" xfId="8389" xr:uid="{00000000-0005-0000-0000-00002C5C0000}"/>
    <cellStyle name="Normal 5 2 6 4 7" xfId="32167" xr:uid="{00000000-0005-0000-0000-00002D5C0000}"/>
    <cellStyle name="Normal 5 2 6 5" xfId="8390" xr:uid="{00000000-0005-0000-0000-00002E5C0000}"/>
    <cellStyle name="Normal 5 2 6 5 2" xfId="8391" xr:uid="{00000000-0005-0000-0000-00002F5C0000}"/>
    <cellStyle name="Normal 5 2 6 5 2 2" xfId="8392" xr:uid="{00000000-0005-0000-0000-0000305C0000}"/>
    <cellStyle name="Normal 5 2 6 5 2 2 2" xfId="8393" xr:uid="{00000000-0005-0000-0000-0000315C0000}"/>
    <cellStyle name="Normal 5 2 6 5 2 2 3" xfId="8394" xr:uid="{00000000-0005-0000-0000-0000325C0000}"/>
    <cellStyle name="Normal 5 2 6 5 2 3" xfId="8395" xr:uid="{00000000-0005-0000-0000-0000335C0000}"/>
    <cellStyle name="Normal 5 2 6 5 2 4" xfId="8396" xr:uid="{00000000-0005-0000-0000-0000345C0000}"/>
    <cellStyle name="Normal 5 2 6 5 3" xfId="8397" xr:uid="{00000000-0005-0000-0000-0000355C0000}"/>
    <cellStyle name="Normal 5 2 6 5 3 2" xfId="8398" xr:uid="{00000000-0005-0000-0000-0000365C0000}"/>
    <cellStyle name="Normal 5 2 6 5 3 3" xfId="8399" xr:uid="{00000000-0005-0000-0000-0000375C0000}"/>
    <cellStyle name="Normal 5 2 6 5 4" xfId="8400" xr:uid="{00000000-0005-0000-0000-0000385C0000}"/>
    <cellStyle name="Normal 5 2 6 5 4 2" xfId="8401" xr:uid="{00000000-0005-0000-0000-0000395C0000}"/>
    <cellStyle name="Normal 5 2 6 5 5" xfId="8402" xr:uid="{00000000-0005-0000-0000-00003A5C0000}"/>
    <cellStyle name="Normal 5 2 6 5 6" xfId="8403" xr:uid="{00000000-0005-0000-0000-00003B5C0000}"/>
    <cellStyle name="Normal 5 2 6 5 7" xfId="32168" xr:uid="{00000000-0005-0000-0000-00003C5C0000}"/>
    <cellStyle name="Normal 5 2 6 6" xfId="8404" xr:uid="{00000000-0005-0000-0000-00003D5C0000}"/>
    <cellStyle name="Normal 5 2 6 6 2" xfId="8405" xr:uid="{00000000-0005-0000-0000-00003E5C0000}"/>
    <cellStyle name="Normal 5 2 6 6 2 2" xfId="8406" xr:uid="{00000000-0005-0000-0000-00003F5C0000}"/>
    <cellStyle name="Normal 5 2 6 6 2 3" xfId="8407" xr:uid="{00000000-0005-0000-0000-0000405C0000}"/>
    <cellStyle name="Normal 5 2 6 6 3" xfId="8408" xr:uid="{00000000-0005-0000-0000-0000415C0000}"/>
    <cellStyle name="Normal 5 2 6 6 4" xfId="8409" xr:uid="{00000000-0005-0000-0000-0000425C0000}"/>
    <cellStyle name="Normal 5 2 6 6 5" xfId="32169" xr:uid="{00000000-0005-0000-0000-0000435C0000}"/>
    <cellStyle name="Normal 5 2 6 7" xfId="8410" xr:uid="{00000000-0005-0000-0000-0000445C0000}"/>
    <cellStyle name="Normal 5 2 6 7 2" xfId="8411" xr:uid="{00000000-0005-0000-0000-0000455C0000}"/>
    <cellStyle name="Normal 5 2 6 7 3" xfId="8412" xr:uid="{00000000-0005-0000-0000-0000465C0000}"/>
    <cellStyle name="Normal 5 2 6 8" xfId="8413" xr:uid="{00000000-0005-0000-0000-0000475C0000}"/>
    <cellStyle name="Normal 5 2 6 8 2" xfId="8414" xr:uid="{00000000-0005-0000-0000-0000485C0000}"/>
    <cellStyle name="Normal 5 2 6 9" xfId="8415" xr:uid="{00000000-0005-0000-0000-0000495C0000}"/>
    <cellStyle name="Normal 5 2 6_FLUX TEMPLATE - SAMPLE 5210 1720000_Rents Receivable (2)" xfId="8416" xr:uid="{00000000-0005-0000-0000-00004A5C0000}"/>
    <cellStyle name="Normal 5 2 7" xfId="8417" xr:uid="{00000000-0005-0000-0000-00004B5C0000}"/>
    <cellStyle name="Normal 5 2 7 10" xfId="8418" xr:uid="{00000000-0005-0000-0000-00004C5C0000}"/>
    <cellStyle name="Normal 5 2 7 11" xfId="19180" xr:uid="{00000000-0005-0000-0000-00004D5C0000}"/>
    <cellStyle name="Normal 5 2 7 12" xfId="32170" xr:uid="{00000000-0005-0000-0000-00004E5C0000}"/>
    <cellStyle name="Normal 5 2 7 2" xfId="8419" xr:uid="{00000000-0005-0000-0000-00004F5C0000}"/>
    <cellStyle name="Normal 5 2 7 2 2" xfId="8420" xr:uid="{00000000-0005-0000-0000-0000505C0000}"/>
    <cellStyle name="Normal 5 2 7 2 2 2" xfId="8421" xr:uid="{00000000-0005-0000-0000-0000515C0000}"/>
    <cellStyle name="Normal 5 2 7 2 2 2 2" xfId="8422" xr:uid="{00000000-0005-0000-0000-0000525C0000}"/>
    <cellStyle name="Normal 5 2 7 2 2 2 2 2" xfId="8423" xr:uid="{00000000-0005-0000-0000-0000535C0000}"/>
    <cellStyle name="Normal 5 2 7 2 2 2 2 3" xfId="8424" xr:uid="{00000000-0005-0000-0000-0000545C0000}"/>
    <cellStyle name="Normal 5 2 7 2 2 2 3" xfId="8425" xr:uid="{00000000-0005-0000-0000-0000555C0000}"/>
    <cellStyle name="Normal 5 2 7 2 2 2 4" xfId="8426" xr:uid="{00000000-0005-0000-0000-0000565C0000}"/>
    <cellStyle name="Normal 5 2 7 2 2 3" xfId="8427" xr:uid="{00000000-0005-0000-0000-0000575C0000}"/>
    <cellStyle name="Normal 5 2 7 2 2 3 2" xfId="8428" xr:uid="{00000000-0005-0000-0000-0000585C0000}"/>
    <cellStyle name="Normal 5 2 7 2 2 3 3" xfId="8429" xr:uid="{00000000-0005-0000-0000-0000595C0000}"/>
    <cellStyle name="Normal 5 2 7 2 2 4" xfId="8430" xr:uid="{00000000-0005-0000-0000-00005A5C0000}"/>
    <cellStyle name="Normal 5 2 7 2 2 4 2" xfId="8431" xr:uid="{00000000-0005-0000-0000-00005B5C0000}"/>
    <cellStyle name="Normal 5 2 7 2 2 5" xfId="8432" xr:uid="{00000000-0005-0000-0000-00005C5C0000}"/>
    <cellStyle name="Normal 5 2 7 2 2 6" xfId="8433" xr:uid="{00000000-0005-0000-0000-00005D5C0000}"/>
    <cellStyle name="Normal 5 2 7 2 2 7" xfId="32172" xr:uid="{00000000-0005-0000-0000-00005E5C0000}"/>
    <cellStyle name="Normal 5 2 7 2 3" xfId="8434" xr:uid="{00000000-0005-0000-0000-00005F5C0000}"/>
    <cellStyle name="Normal 5 2 7 2 3 2" xfId="8435" xr:uid="{00000000-0005-0000-0000-0000605C0000}"/>
    <cellStyle name="Normal 5 2 7 2 3 2 2" xfId="8436" xr:uid="{00000000-0005-0000-0000-0000615C0000}"/>
    <cellStyle name="Normal 5 2 7 2 3 2 2 2" xfId="8437" xr:uid="{00000000-0005-0000-0000-0000625C0000}"/>
    <cellStyle name="Normal 5 2 7 2 3 2 2 3" xfId="8438" xr:uid="{00000000-0005-0000-0000-0000635C0000}"/>
    <cellStyle name="Normal 5 2 7 2 3 2 3" xfId="8439" xr:uid="{00000000-0005-0000-0000-0000645C0000}"/>
    <cellStyle name="Normal 5 2 7 2 3 2 4" xfId="8440" xr:uid="{00000000-0005-0000-0000-0000655C0000}"/>
    <cellStyle name="Normal 5 2 7 2 3 3" xfId="8441" xr:uid="{00000000-0005-0000-0000-0000665C0000}"/>
    <cellStyle name="Normal 5 2 7 2 3 3 2" xfId="8442" xr:uid="{00000000-0005-0000-0000-0000675C0000}"/>
    <cellStyle name="Normal 5 2 7 2 3 3 3" xfId="8443" xr:uid="{00000000-0005-0000-0000-0000685C0000}"/>
    <cellStyle name="Normal 5 2 7 2 3 4" xfId="8444" xr:uid="{00000000-0005-0000-0000-0000695C0000}"/>
    <cellStyle name="Normal 5 2 7 2 3 4 2" xfId="8445" xr:uid="{00000000-0005-0000-0000-00006A5C0000}"/>
    <cellStyle name="Normal 5 2 7 2 3 5" xfId="8446" xr:uid="{00000000-0005-0000-0000-00006B5C0000}"/>
    <cellStyle name="Normal 5 2 7 2 3 6" xfId="8447" xr:uid="{00000000-0005-0000-0000-00006C5C0000}"/>
    <cellStyle name="Normal 5 2 7 2 3 7" xfId="32173" xr:uid="{00000000-0005-0000-0000-00006D5C0000}"/>
    <cellStyle name="Normal 5 2 7 2 4" xfId="8448" xr:uid="{00000000-0005-0000-0000-00006E5C0000}"/>
    <cellStyle name="Normal 5 2 7 2 4 2" xfId="8449" xr:uid="{00000000-0005-0000-0000-00006F5C0000}"/>
    <cellStyle name="Normal 5 2 7 2 4 2 2" xfId="8450" xr:uid="{00000000-0005-0000-0000-0000705C0000}"/>
    <cellStyle name="Normal 5 2 7 2 4 2 3" xfId="8451" xr:uid="{00000000-0005-0000-0000-0000715C0000}"/>
    <cellStyle name="Normal 5 2 7 2 4 3" xfId="8452" xr:uid="{00000000-0005-0000-0000-0000725C0000}"/>
    <cellStyle name="Normal 5 2 7 2 4 4" xfId="8453" xr:uid="{00000000-0005-0000-0000-0000735C0000}"/>
    <cellStyle name="Normal 5 2 7 2 5" xfId="8454" xr:uid="{00000000-0005-0000-0000-0000745C0000}"/>
    <cellStyle name="Normal 5 2 7 2 5 2" xfId="8455" xr:uid="{00000000-0005-0000-0000-0000755C0000}"/>
    <cellStyle name="Normal 5 2 7 2 5 3" xfId="8456" xr:uid="{00000000-0005-0000-0000-0000765C0000}"/>
    <cellStyle name="Normal 5 2 7 2 6" xfId="8457" xr:uid="{00000000-0005-0000-0000-0000775C0000}"/>
    <cellStyle name="Normal 5 2 7 2 6 2" xfId="8458" xr:uid="{00000000-0005-0000-0000-0000785C0000}"/>
    <cellStyle name="Normal 5 2 7 2 7" xfId="8459" xr:uid="{00000000-0005-0000-0000-0000795C0000}"/>
    <cellStyle name="Normal 5 2 7 2 8" xfId="8460" xr:uid="{00000000-0005-0000-0000-00007A5C0000}"/>
    <cellStyle name="Normal 5 2 7 2 9" xfId="32171" xr:uid="{00000000-0005-0000-0000-00007B5C0000}"/>
    <cellStyle name="Normal 5 2 7 3" xfId="8461" xr:uid="{00000000-0005-0000-0000-00007C5C0000}"/>
    <cellStyle name="Normal 5 2 7 3 2" xfId="8462" xr:uid="{00000000-0005-0000-0000-00007D5C0000}"/>
    <cellStyle name="Normal 5 2 7 3 2 2" xfId="8463" xr:uid="{00000000-0005-0000-0000-00007E5C0000}"/>
    <cellStyle name="Normal 5 2 7 3 2 2 2" xfId="8464" xr:uid="{00000000-0005-0000-0000-00007F5C0000}"/>
    <cellStyle name="Normal 5 2 7 3 2 2 2 2" xfId="8465" xr:uid="{00000000-0005-0000-0000-0000805C0000}"/>
    <cellStyle name="Normal 5 2 7 3 2 2 2 3" xfId="8466" xr:uid="{00000000-0005-0000-0000-0000815C0000}"/>
    <cellStyle name="Normal 5 2 7 3 2 2 3" xfId="8467" xr:uid="{00000000-0005-0000-0000-0000825C0000}"/>
    <cellStyle name="Normal 5 2 7 3 2 2 4" xfId="8468" xr:uid="{00000000-0005-0000-0000-0000835C0000}"/>
    <cellStyle name="Normal 5 2 7 3 2 3" xfId="8469" xr:uid="{00000000-0005-0000-0000-0000845C0000}"/>
    <cellStyle name="Normal 5 2 7 3 2 3 2" xfId="8470" xr:uid="{00000000-0005-0000-0000-0000855C0000}"/>
    <cellStyle name="Normal 5 2 7 3 2 3 3" xfId="8471" xr:uid="{00000000-0005-0000-0000-0000865C0000}"/>
    <cellStyle name="Normal 5 2 7 3 2 4" xfId="8472" xr:uid="{00000000-0005-0000-0000-0000875C0000}"/>
    <cellStyle name="Normal 5 2 7 3 2 4 2" xfId="8473" xr:uid="{00000000-0005-0000-0000-0000885C0000}"/>
    <cellStyle name="Normal 5 2 7 3 2 5" xfId="8474" xr:uid="{00000000-0005-0000-0000-0000895C0000}"/>
    <cellStyle name="Normal 5 2 7 3 2 6" xfId="8475" xr:uid="{00000000-0005-0000-0000-00008A5C0000}"/>
    <cellStyle name="Normal 5 2 7 3 2 7" xfId="32175" xr:uid="{00000000-0005-0000-0000-00008B5C0000}"/>
    <cellStyle name="Normal 5 2 7 3 3" xfId="8476" xr:uid="{00000000-0005-0000-0000-00008C5C0000}"/>
    <cellStyle name="Normal 5 2 7 3 3 2" xfId="8477" xr:uid="{00000000-0005-0000-0000-00008D5C0000}"/>
    <cellStyle name="Normal 5 2 7 3 3 2 2" xfId="8478" xr:uid="{00000000-0005-0000-0000-00008E5C0000}"/>
    <cellStyle name="Normal 5 2 7 3 3 2 2 2" xfId="8479" xr:uid="{00000000-0005-0000-0000-00008F5C0000}"/>
    <cellStyle name="Normal 5 2 7 3 3 2 2 3" xfId="8480" xr:uid="{00000000-0005-0000-0000-0000905C0000}"/>
    <cellStyle name="Normal 5 2 7 3 3 2 3" xfId="8481" xr:uid="{00000000-0005-0000-0000-0000915C0000}"/>
    <cellStyle name="Normal 5 2 7 3 3 2 4" xfId="8482" xr:uid="{00000000-0005-0000-0000-0000925C0000}"/>
    <cellStyle name="Normal 5 2 7 3 3 3" xfId="8483" xr:uid="{00000000-0005-0000-0000-0000935C0000}"/>
    <cellStyle name="Normal 5 2 7 3 3 3 2" xfId="8484" xr:uid="{00000000-0005-0000-0000-0000945C0000}"/>
    <cellStyle name="Normal 5 2 7 3 3 3 3" xfId="8485" xr:uid="{00000000-0005-0000-0000-0000955C0000}"/>
    <cellStyle name="Normal 5 2 7 3 3 4" xfId="8486" xr:uid="{00000000-0005-0000-0000-0000965C0000}"/>
    <cellStyle name="Normal 5 2 7 3 3 4 2" xfId="8487" xr:uid="{00000000-0005-0000-0000-0000975C0000}"/>
    <cellStyle name="Normal 5 2 7 3 3 5" xfId="8488" xr:uid="{00000000-0005-0000-0000-0000985C0000}"/>
    <cellStyle name="Normal 5 2 7 3 3 6" xfId="8489" xr:uid="{00000000-0005-0000-0000-0000995C0000}"/>
    <cellStyle name="Normal 5 2 7 3 3 7" xfId="32176" xr:uid="{00000000-0005-0000-0000-00009A5C0000}"/>
    <cellStyle name="Normal 5 2 7 3 4" xfId="8490" xr:uid="{00000000-0005-0000-0000-00009B5C0000}"/>
    <cellStyle name="Normal 5 2 7 3 4 2" xfId="8491" xr:uid="{00000000-0005-0000-0000-00009C5C0000}"/>
    <cellStyle name="Normal 5 2 7 3 4 2 2" xfId="8492" xr:uid="{00000000-0005-0000-0000-00009D5C0000}"/>
    <cellStyle name="Normal 5 2 7 3 4 2 3" xfId="8493" xr:uid="{00000000-0005-0000-0000-00009E5C0000}"/>
    <cellStyle name="Normal 5 2 7 3 4 3" xfId="8494" xr:uid="{00000000-0005-0000-0000-00009F5C0000}"/>
    <cellStyle name="Normal 5 2 7 3 4 4" xfId="8495" xr:uid="{00000000-0005-0000-0000-0000A05C0000}"/>
    <cellStyle name="Normal 5 2 7 3 5" xfId="8496" xr:uid="{00000000-0005-0000-0000-0000A15C0000}"/>
    <cellStyle name="Normal 5 2 7 3 5 2" xfId="8497" xr:uid="{00000000-0005-0000-0000-0000A25C0000}"/>
    <cellStyle name="Normal 5 2 7 3 5 3" xfId="8498" xr:uid="{00000000-0005-0000-0000-0000A35C0000}"/>
    <cellStyle name="Normal 5 2 7 3 6" xfId="8499" xr:uid="{00000000-0005-0000-0000-0000A45C0000}"/>
    <cellStyle name="Normal 5 2 7 3 6 2" xfId="8500" xr:uid="{00000000-0005-0000-0000-0000A55C0000}"/>
    <cellStyle name="Normal 5 2 7 3 7" xfId="8501" xr:uid="{00000000-0005-0000-0000-0000A65C0000}"/>
    <cellStyle name="Normal 5 2 7 3 8" xfId="8502" xr:uid="{00000000-0005-0000-0000-0000A75C0000}"/>
    <cellStyle name="Normal 5 2 7 3 9" xfId="32174" xr:uid="{00000000-0005-0000-0000-0000A85C0000}"/>
    <cellStyle name="Normal 5 2 7 4" xfId="8503" xr:uid="{00000000-0005-0000-0000-0000A95C0000}"/>
    <cellStyle name="Normal 5 2 7 4 2" xfId="8504" xr:uid="{00000000-0005-0000-0000-0000AA5C0000}"/>
    <cellStyle name="Normal 5 2 7 4 2 2" xfId="8505" xr:uid="{00000000-0005-0000-0000-0000AB5C0000}"/>
    <cellStyle name="Normal 5 2 7 4 2 2 2" xfId="8506" xr:uid="{00000000-0005-0000-0000-0000AC5C0000}"/>
    <cellStyle name="Normal 5 2 7 4 2 2 3" xfId="8507" xr:uid="{00000000-0005-0000-0000-0000AD5C0000}"/>
    <cellStyle name="Normal 5 2 7 4 2 3" xfId="8508" xr:uid="{00000000-0005-0000-0000-0000AE5C0000}"/>
    <cellStyle name="Normal 5 2 7 4 2 4" xfId="8509" xr:uid="{00000000-0005-0000-0000-0000AF5C0000}"/>
    <cellStyle name="Normal 5 2 7 4 3" xfId="8510" xr:uid="{00000000-0005-0000-0000-0000B05C0000}"/>
    <cellStyle name="Normal 5 2 7 4 3 2" xfId="8511" xr:uid="{00000000-0005-0000-0000-0000B15C0000}"/>
    <cellStyle name="Normal 5 2 7 4 3 3" xfId="8512" xr:uid="{00000000-0005-0000-0000-0000B25C0000}"/>
    <cellStyle name="Normal 5 2 7 4 4" xfId="8513" xr:uid="{00000000-0005-0000-0000-0000B35C0000}"/>
    <cellStyle name="Normal 5 2 7 4 4 2" xfId="8514" xr:uid="{00000000-0005-0000-0000-0000B45C0000}"/>
    <cellStyle name="Normal 5 2 7 4 5" xfId="8515" xr:uid="{00000000-0005-0000-0000-0000B55C0000}"/>
    <cellStyle name="Normal 5 2 7 4 6" xfId="8516" xr:uid="{00000000-0005-0000-0000-0000B65C0000}"/>
    <cellStyle name="Normal 5 2 7 4 7" xfId="32177" xr:uid="{00000000-0005-0000-0000-0000B75C0000}"/>
    <cellStyle name="Normal 5 2 7 5" xfId="8517" xr:uid="{00000000-0005-0000-0000-0000B85C0000}"/>
    <cellStyle name="Normal 5 2 7 5 2" xfId="8518" xr:uid="{00000000-0005-0000-0000-0000B95C0000}"/>
    <cellStyle name="Normal 5 2 7 5 2 2" xfId="8519" xr:uid="{00000000-0005-0000-0000-0000BA5C0000}"/>
    <cellStyle name="Normal 5 2 7 5 2 2 2" xfId="8520" xr:uid="{00000000-0005-0000-0000-0000BB5C0000}"/>
    <cellStyle name="Normal 5 2 7 5 2 2 3" xfId="8521" xr:uid="{00000000-0005-0000-0000-0000BC5C0000}"/>
    <cellStyle name="Normal 5 2 7 5 2 3" xfId="8522" xr:uid="{00000000-0005-0000-0000-0000BD5C0000}"/>
    <cellStyle name="Normal 5 2 7 5 2 4" xfId="8523" xr:uid="{00000000-0005-0000-0000-0000BE5C0000}"/>
    <cellStyle name="Normal 5 2 7 5 3" xfId="8524" xr:uid="{00000000-0005-0000-0000-0000BF5C0000}"/>
    <cellStyle name="Normal 5 2 7 5 3 2" xfId="8525" xr:uid="{00000000-0005-0000-0000-0000C05C0000}"/>
    <cellStyle name="Normal 5 2 7 5 3 3" xfId="8526" xr:uid="{00000000-0005-0000-0000-0000C15C0000}"/>
    <cellStyle name="Normal 5 2 7 5 4" xfId="8527" xr:uid="{00000000-0005-0000-0000-0000C25C0000}"/>
    <cellStyle name="Normal 5 2 7 5 4 2" xfId="8528" xr:uid="{00000000-0005-0000-0000-0000C35C0000}"/>
    <cellStyle name="Normal 5 2 7 5 5" xfId="8529" xr:uid="{00000000-0005-0000-0000-0000C45C0000}"/>
    <cellStyle name="Normal 5 2 7 5 6" xfId="8530" xr:uid="{00000000-0005-0000-0000-0000C55C0000}"/>
    <cellStyle name="Normal 5 2 7 5 7" xfId="32178" xr:uid="{00000000-0005-0000-0000-0000C65C0000}"/>
    <cellStyle name="Normal 5 2 7 6" xfId="8531" xr:uid="{00000000-0005-0000-0000-0000C75C0000}"/>
    <cellStyle name="Normal 5 2 7 6 2" xfId="8532" xr:uid="{00000000-0005-0000-0000-0000C85C0000}"/>
    <cellStyle name="Normal 5 2 7 6 2 2" xfId="8533" xr:uid="{00000000-0005-0000-0000-0000C95C0000}"/>
    <cellStyle name="Normal 5 2 7 6 2 3" xfId="8534" xr:uid="{00000000-0005-0000-0000-0000CA5C0000}"/>
    <cellStyle name="Normal 5 2 7 6 3" xfId="8535" xr:uid="{00000000-0005-0000-0000-0000CB5C0000}"/>
    <cellStyle name="Normal 5 2 7 6 4" xfId="8536" xr:uid="{00000000-0005-0000-0000-0000CC5C0000}"/>
    <cellStyle name="Normal 5 2 7 6 5" xfId="32179" xr:uid="{00000000-0005-0000-0000-0000CD5C0000}"/>
    <cellStyle name="Normal 5 2 7 7" xfId="8537" xr:uid="{00000000-0005-0000-0000-0000CE5C0000}"/>
    <cellStyle name="Normal 5 2 7 7 2" xfId="8538" xr:uid="{00000000-0005-0000-0000-0000CF5C0000}"/>
    <cellStyle name="Normal 5 2 7 7 3" xfId="8539" xr:uid="{00000000-0005-0000-0000-0000D05C0000}"/>
    <cellStyle name="Normal 5 2 7 8" xfId="8540" xr:uid="{00000000-0005-0000-0000-0000D15C0000}"/>
    <cellStyle name="Normal 5 2 7 8 2" xfId="8541" xr:uid="{00000000-0005-0000-0000-0000D25C0000}"/>
    <cellStyle name="Normal 5 2 7 9" xfId="8542" xr:uid="{00000000-0005-0000-0000-0000D35C0000}"/>
    <cellStyle name="Normal 5 2 7_FLUX TEMPLATE - SAMPLE 5210 1720000_Rents Receivable (2)" xfId="8543" xr:uid="{00000000-0005-0000-0000-0000D45C0000}"/>
    <cellStyle name="Normal 5 2 8" xfId="8544" xr:uid="{00000000-0005-0000-0000-0000D55C0000}"/>
    <cellStyle name="Normal 5 2 8 10" xfId="8545" xr:uid="{00000000-0005-0000-0000-0000D65C0000}"/>
    <cellStyle name="Normal 5 2 8 11" xfId="19181" xr:uid="{00000000-0005-0000-0000-0000D75C0000}"/>
    <cellStyle name="Normal 5 2 8 12" xfId="32180" xr:uid="{00000000-0005-0000-0000-0000D85C0000}"/>
    <cellStyle name="Normal 5 2 8 2" xfId="8546" xr:uid="{00000000-0005-0000-0000-0000D95C0000}"/>
    <cellStyle name="Normal 5 2 8 2 2" xfId="8547" xr:uid="{00000000-0005-0000-0000-0000DA5C0000}"/>
    <cellStyle name="Normal 5 2 8 2 2 2" xfId="8548" xr:uid="{00000000-0005-0000-0000-0000DB5C0000}"/>
    <cellStyle name="Normal 5 2 8 2 2 2 2" xfId="8549" xr:uid="{00000000-0005-0000-0000-0000DC5C0000}"/>
    <cellStyle name="Normal 5 2 8 2 2 2 2 2" xfId="8550" xr:uid="{00000000-0005-0000-0000-0000DD5C0000}"/>
    <cellStyle name="Normal 5 2 8 2 2 2 2 3" xfId="8551" xr:uid="{00000000-0005-0000-0000-0000DE5C0000}"/>
    <cellStyle name="Normal 5 2 8 2 2 2 3" xfId="8552" xr:uid="{00000000-0005-0000-0000-0000DF5C0000}"/>
    <cellStyle name="Normal 5 2 8 2 2 2 4" xfId="8553" xr:uid="{00000000-0005-0000-0000-0000E05C0000}"/>
    <cellStyle name="Normal 5 2 8 2 2 3" xfId="8554" xr:uid="{00000000-0005-0000-0000-0000E15C0000}"/>
    <cellStyle name="Normal 5 2 8 2 2 3 2" xfId="8555" xr:uid="{00000000-0005-0000-0000-0000E25C0000}"/>
    <cellStyle name="Normal 5 2 8 2 2 3 3" xfId="8556" xr:uid="{00000000-0005-0000-0000-0000E35C0000}"/>
    <cellStyle name="Normal 5 2 8 2 2 4" xfId="8557" xr:uid="{00000000-0005-0000-0000-0000E45C0000}"/>
    <cellStyle name="Normal 5 2 8 2 2 4 2" xfId="8558" xr:uid="{00000000-0005-0000-0000-0000E55C0000}"/>
    <cellStyle name="Normal 5 2 8 2 2 5" xfId="8559" xr:uid="{00000000-0005-0000-0000-0000E65C0000}"/>
    <cellStyle name="Normal 5 2 8 2 2 6" xfId="8560" xr:uid="{00000000-0005-0000-0000-0000E75C0000}"/>
    <cellStyle name="Normal 5 2 8 2 2 7" xfId="32182" xr:uid="{00000000-0005-0000-0000-0000E85C0000}"/>
    <cellStyle name="Normal 5 2 8 2 3" xfId="8561" xr:uid="{00000000-0005-0000-0000-0000E95C0000}"/>
    <cellStyle name="Normal 5 2 8 2 3 2" xfId="8562" xr:uid="{00000000-0005-0000-0000-0000EA5C0000}"/>
    <cellStyle name="Normal 5 2 8 2 3 2 2" xfId="8563" xr:uid="{00000000-0005-0000-0000-0000EB5C0000}"/>
    <cellStyle name="Normal 5 2 8 2 3 2 2 2" xfId="8564" xr:uid="{00000000-0005-0000-0000-0000EC5C0000}"/>
    <cellStyle name="Normal 5 2 8 2 3 2 2 3" xfId="8565" xr:uid="{00000000-0005-0000-0000-0000ED5C0000}"/>
    <cellStyle name="Normal 5 2 8 2 3 2 3" xfId="8566" xr:uid="{00000000-0005-0000-0000-0000EE5C0000}"/>
    <cellStyle name="Normal 5 2 8 2 3 2 4" xfId="8567" xr:uid="{00000000-0005-0000-0000-0000EF5C0000}"/>
    <cellStyle name="Normal 5 2 8 2 3 3" xfId="8568" xr:uid="{00000000-0005-0000-0000-0000F05C0000}"/>
    <cellStyle name="Normal 5 2 8 2 3 3 2" xfId="8569" xr:uid="{00000000-0005-0000-0000-0000F15C0000}"/>
    <cellStyle name="Normal 5 2 8 2 3 3 3" xfId="8570" xr:uid="{00000000-0005-0000-0000-0000F25C0000}"/>
    <cellStyle name="Normal 5 2 8 2 3 4" xfId="8571" xr:uid="{00000000-0005-0000-0000-0000F35C0000}"/>
    <cellStyle name="Normal 5 2 8 2 3 4 2" xfId="8572" xr:uid="{00000000-0005-0000-0000-0000F45C0000}"/>
    <cellStyle name="Normal 5 2 8 2 3 5" xfId="8573" xr:uid="{00000000-0005-0000-0000-0000F55C0000}"/>
    <cellStyle name="Normal 5 2 8 2 3 6" xfId="8574" xr:uid="{00000000-0005-0000-0000-0000F65C0000}"/>
    <cellStyle name="Normal 5 2 8 2 3 7" xfId="32183" xr:uid="{00000000-0005-0000-0000-0000F75C0000}"/>
    <cellStyle name="Normal 5 2 8 2 4" xfId="8575" xr:uid="{00000000-0005-0000-0000-0000F85C0000}"/>
    <cellStyle name="Normal 5 2 8 2 4 2" xfId="8576" xr:uid="{00000000-0005-0000-0000-0000F95C0000}"/>
    <cellStyle name="Normal 5 2 8 2 4 2 2" xfId="8577" xr:uid="{00000000-0005-0000-0000-0000FA5C0000}"/>
    <cellStyle name="Normal 5 2 8 2 4 2 3" xfId="8578" xr:uid="{00000000-0005-0000-0000-0000FB5C0000}"/>
    <cellStyle name="Normal 5 2 8 2 4 3" xfId="8579" xr:uid="{00000000-0005-0000-0000-0000FC5C0000}"/>
    <cellStyle name="Normal 5 2 8 2 4 4" xfId="8580" xr:uid="{00000000-0005-0000-0000-0000FD5C0000}"/>
    <cellStyle name="Normal 5 2 8 2 5" xfId="8581" xr:uid="{00000000-0005-0000-0000-0000FE5C0000}"/>
    <cellStyle name="Normal 5 2 8 2 5 2" xfId="8582" xr:uid="{00000000-0005-0000-0000-0000FF5C0000}"/>
    <cellStyle name="Normal 5 2 8 2 5 3" xfId="8583" xr:uid="{00000000-0005-0000-0000-0000005D0000}"/>
    <cellStyle name="Normal 5 2 8 2 6" xfId="8584" xr:uid="{00000000-0005-0000-0000-0000015D0000}"/>
    <cellStyle name="Normal 5 2 8 2 6 2" xfId="8585" xr:uid="{00000000-0005-0000-0000-0000025D0000}"/>
    <cellStyle name="Normal 5 2 8 2 7" xfId="8586" xr:uid="{00000000-0005-0000-0000-0000035D0000}"/>
    <cellStyle name="Normal 5 2 8 2 8" xfId="8587" xr:uid="{00000000-0005-0000-0000-0000045D0000}"/>
    <cellStyle name="Normal 5 2 8 2 9" xfId="32181" xr:uid="{00000000-0005-0000-0000-0000055D0000}"/>
    <cellStyle name="Normal 5 2 8 3" xfId="8588" xr:uid="{00000000-0005-0000-0000-0000065D0000}"/>
    <cellStyle name="Normal 5 2 8 3 2" xfId="8589" xr:uid="{00000000-0005-0000-0000-0000075D0000}"/>
    <cellStyle name="Normal 5 2 8 3 2 2" xfId="8590" xr:uid="{00000000-0005-0000-0000-0000085D0000}"/>
    <cellStyle name="Normal 5 2 8 3 2 2 2" xfId="8591" xr:uid="{00000000-0005-0000-0000-0000095D0000}"/>
    <cellStyle name="Normal 5 2 8 3 2 2 2 2" xfId="8592" xr:uid="{00000000-0005-0000-0000-00000A5D0000}"/>
    <cellStyle name="Normal 5 2 8 3 2 2 2 3" xfId="8593" xr:uid="{00000000-0005-0000-0000-00000B5D0000}"/>
    <cellStyle name="Normal 5 2 8 3 2 2 3" xfId="8594" xr:uid="{00000000-0005-0000-0000-00000C5D0000}"/>
    <cellStyle name="Normal 5 2 8 3 2 2 4" xfId="8595" xr:uid="{00000000-0005-0000-0000-00000D5D0000}"/>
    <cellStyle name="Normal 5 2 8 3 2 3" xfId="8596" xr:uid="{00000000-0005-0000-0000-00000E5D0000}"/>
    <cellStyle name="Normal 5 2 8 3 2 3 2" xfId="8597" xr:uid="{00000000-0005-0000-0000-00000F5D0000}"/>
    <cellStyle name="Normal 5 2 8 3 2 3 3" xfId="8598" xr:uid="{00000000-0005-0000-0000-0000105D0000}"/>
    <cellStyle name="Normal 5 2 8 3 2 4" xfId="8599" xr:uid="{00000000-0005-0000-0000-0000115D0000}"/>
    <cellStyle name="Normal 5 2 8 3 2 4 2" xfId="8600" xr:uid="{00000000-0005-0000-0000-0000125D0000}"/>
    <cellStyle name="Normal 5 2 8 3 2 5" xfId="8601" xr:uid="{00000000-0005-0000-0000-0000135D0000}"/>
    <cellStyle name="Normal 5 2 8 3 2 6" xfId="8602" xr:uid="{00000000-0005-0000-0000-0000145D0000}"/>
    <cellStyle name="Normal 5 2 8 3 2 7" xfId="32185" xr:uid="{00000000-0005-0000-0000-0000155D0000}"/>
    <cellStyle name="Normal 5 2 8 3 3" xfId="8603" xr:uid="{00000000-0005-0000-0000-0000165D0000}"/>
    <cellStyle name="Normal 5 2 8 3 3 2" xfId="8604" xr:uid="{00000000-0005-0000-0000-0000175D0000}"/>
    <cellStyle name="Normal 5 2 8 3 3 2 2" xfId="8605" xr:uid="{00000000-0005-0000-0000-0000185D0000}"/>
    <cellStyle name="Normal 5 2 8 3 3 2 2 2" xfId="8606" xr:uid="{00000000-0005-0000-0000-0000195D0000}"/>
    <cellStyle name="Normal 5 2 8 3 3 2 2 3" xfId="8607" xr:uid="{00000000-0005-0000-0000-00001A5D0000}"/>
    <cellStyle name="Normal 5 2 8 3 3 2 3" xfId="8608" xr:uid="{00000000-0005-0000-0000-00001B5D0000}"/>
    <cellStyle name="Normal 5 2 8 3 3 2 4" xfId="8609" xr:uid="{00000000-0005-0000-0000-00001C5D0000}"/>
    <cellStyle name="Normal 5 2 8 3 3 3" xfId="8610" xr:uid="{00000000-0005-0000-0000-00001D5D0000}"/>
    <cellStyle name="Normal 5 2 8 3 3 3 2" xfId="8611" xr:uid="{00000000-0005-0000-0000-00001E5D0000}"/>
    <cellStyle name="Normal 5 2 8 3 3 3 3" xfId="8612" xr:uid="{00000000-0005-0000-0000-00001F5D0000}"/>
    <cellStyle name="Normal 5 2 8 3 3 4" xfId="8613" xr:uid="{00000000-0005-0000-0000-0000205D0000}"/>
    <cellStyle name="Normal 5 2 8 3 3 4 2" xfId="8614" xr:uid="{00000000-0005-0000-0000-0000215D0000}"/>
    <cellStyle name="Normal 5 2 8 3 3 5" xfId="8615" xr:uid="{00000000-0005-0000-0000-0000225D0000}"/>
    <cellStyle name="Normal 5 2 8 3 3 6" xfId="8616" xr:uid="{00000000-0005-0000-0000-0000235D0000}"/>
    <cellStyle name="Normal 5 2 8 3 3 7" xfId="32186" xr:uid="{00000000-0005-0000-0000-0000245D0000}"/>
    <cellStyle name="Normal 5 2 8 3 4" xfId="8617" xr:uid="{00000000-0005-0000-0000-0000255D0000}"/>
    <cellStyle name="Normal 5 2 8 3 4 2" xfId="8618" xr:uid="{00000000-0005-0000-0000-0000265D0000}"/>
    <cellStyle name="Normal 5 2 8 3 4 2 2" xfId="8619" xr:uid="{00000000-0005-0000-0000-0000275D0000}"/>
    <cellStyle name="Normal 5 2 8 3 4 2 3" xfId="8620" xr:uid="{00000000-0005-0000-0000-0000285D0000}"/>
    <cellStyle name="Normal 5 2 8 3 4 3" xfId="8621" xr:uid="{00000000-0005-0000-0000-0000295D0000}"/>
    <cellStyle name="Normal 5 2 8 3 4 4" xfId="8622" xr:uid="{00000000-0005-0000-0000-00002A5D0000}"/>
    <cellStyle name="Normal 5 2 8 3 5" xfId="8623" xr:uid="{00000000-0005-0000-0000-00002B5D0000}"/>
    <cellStyle name="Normal 5 2 8 3 5 2" xfId="8624" xr:uid="{00000000-0005-0000-0000-00002C5D0000}"/>
    <cellStyle name="Normal 5 2 8 3 5 3" xfId="8625" xr:uid="{00000000-0005-0000-0000-00002D5D0000}"/>
    <cellStyle name="Normal 5 2 8 3 6" xfId="8626" xr:uid="{00000000-0005-0000-0000-00002E5D0000}"/>
    <cellStyle name="Normal 5 2 8 3 6 2" xfId="8627" xr:uid="{00000000-0005-0000-0000-00002F5D0000}"/>
    <cellStyle name="Normal 5 2 8 3 7" xfId="8628" xr:uid="{00000000-0005-0000-0000-0000305D0000}"/>
    <cellStyle name="Normal 5 2 8 3 8" xfId="8629" xr:uid="{00000000-0005-0000-0000-0000315D0000}"/>
    <cellStyle name="Normal 5 2 8 3 9" xfId="32184" xr:uid="{00000000-0005-0000-0000-0000325D0000}"/>
    <cellStyle name="Normal 5 2 8 4" xfId="8630" xr:uid="{00000000-0005-0000-0000-0000335D0000}"/>
    <cellStyle name="Normal 5 2 8 4 2" xfId="8631" xr:uid="{00000000-0005-0000-0000-0000345D0000}"/>
    <cellStyle name="Normal 5 2 8 4 2 2" xfId="8632" xr:uid="{00000000-0005-0000-0000-0000355D0000}"/>
    <cellStyle name="Normal 5 2 8 4 2 2 2" xfId="8633" xr:uid="{00000000-0005-0000-0000-0000365D0000}"/>
    <cellStyle name="Normal 5 2 8 4 2 2 3" xfId="8634" xr:uid="{00000000-0005-0000-0000-0000375D0000}"/>
    <cellStyle name="Normal 5 2 8 4 2 3" xfId="8635" xr:uid="{00000000-0005-0000-0000-0000385D0000}"/>
    <cellStyle name="Normal 5 2 8 4 2 4" xfId="8636" xr:uid="{00000000-0005-0000-0000-0000395D0000}"/>
    <cellStyle name="Normal 5 2 8 4 3" xfId="8637" xr:uid="{00000000-0005-0000-0000-00003A5D0000}"/>
    <cellStyle name="Normal 5 2 8 4 3 2" xfId="8638" xr:uid="{00000000-0005-0000-0000-00003B5D0000}"/>
    <cellStyle name="Normal 5 2 8 4 3 3" xfId="8639" xr:uid="{00000000-0005-0000-0000-00003C5D0000}"/>
    <cellStyle name="Normal 5 2 8 4 4" xfId="8640" xr:uid="{00000000-0005-0000-0000-00003D5D0000}"/>
    <cellStyle name="Normal 5 2 8 4 4 2" xfId="8641" xr:uid="{00000000-0005-0000-0000-00003E5D0000}"/>
    <cellStyle name="Normal 5 2 8 4 5" xfId="8642" xr:uid="{00000000-0005-0000-0000-00003F5D0000}"/>
    <cellStyle name="Normal 5 2 8 4 6" xfId="8643" xr:uid="{00000000-0005-0000-0000-0000405D0000}"/>
    <cellStyle name="Normal 5 2 8 4 7" xfId="32187" xr:uid="{00000000-0005-0000-0000-0000415D0000}"/>
    <cellStyle name="Normal 5 2 8 5" xfId="8644" xr:uid="{00000000-0005-0000-0000-0000425D0000}"/>
    <cellStyle name="Normal 5 2 8 5 2" xfId="8645" xr:uid="{00000000-0005-0000-0000-0000435D0000}"/>
    <cellStyle name="Normal 5 2 8 5 2 2" xfId="8646" xr:uid="{00000000-0005-0000-0000-0000445D0000}"/>
    <cellStyle name="Normal 5 2 8 5 2 2 2" xfId="8647" xr:uid="{00000000-0005-0000-0000-0000455D0000}"/>
    <cellStyle name="Normal 5 2 8 5 2 2 3" xfId="8648" xr:uid="{00000000-0005-0000-0000-0000465D0000}"/>
    <cellStyle name="Normal 5 2 8 5 2 3" xfId="8649" xr:uid="{00000000-0005-0000-0000-0000475D0000}"/>
    <cellStyle name="Normal 5 2 8 5 2 4" xfId="8650" xr:uid="{00000000-0005-0000-0000-0000485D0000}"/>
    <cellStyle name="Normal 5 2 8 5 3" xfId="8651" xr:uid="{00000000-0005-0000-0000-0000495D0000}"/>
    <cellStyle name="Normal 5 2 8 5 3 2" xfId="8652" xr:uid="{00000000-0005-0000-0000-00004A5D0000}"/>
    <cellStyle name="Normal 5 2 8 5 3 3" xfId="8653" xr:uid="{00000000-0005-0000-0000-00004B5D0000}"/>
    <cellStyle name="Normal 5 2 8 5 4" xfId="8654" xr:uid="{00000000-0005-0000-0000-00004C5D0000}"/>
    <cellStyle name="Normal 5 2 8 5 4 2" xfId="8655" xr:uid="{00000000-0005-0000-0000-00004D5D0000}"/>
    <cellStyle name="Normal 5 2 8 5 5" xfId="8656" xr:uid="{00000000-0005-0000-0000-00004E5D0000}"/>
    <cellStyle name="Normal 5 2 8 5 6" xfId="8657" xr:uid="{00000000-0005-0000-0000-00004F5D0000}"/>
    <cellStyle name="Normal 5 2 8 5 7" xfId="32188" xr:uid="{00000000-0005-0000-0000-0000505D0000}"/>
    <cellStyle name="Normal 5 2 8 6" xfId="8658" xr:uid="{00000000-0005-0000-0000-0000515D0000}"/>
    <cellStyle name="Normal 5 2 8 6 2" xfId="8659" xr:uid="{00000000-0005-0000-0000-0000525D0000}"/>
    <cellStyle name="Normal 5 2 8 6 2 2" xfId="8660" xr:uid="{00000000-0005-0000-0000-0000535D0000}"/>
    <cellStyle name="Normal 5 2 8 6 2 3" xfId="8661" xr:uid="{00000000-0005-0000-0000-0000545D0000}"/>
    <cellStyle name="Normal 5 2 8 6 3" xfId="8662" xr:uid="{00000000-0005-0000-0000-0000555D0000}"/>
    <cellStyle name="Normal 5 2 8 6 4" xfId="8663" xr:uid="{00000000-0005-0000-0000-0000565D0000}"/>
    <cellStyle name="Normal 5 2 8 6 5" xfId="32189" xr:uid="{00000000-0005-0000-0000-0000575D0000}"/>
    <cellStyle name="Normal 5 2 8 7" xfId="8664" xr:uid="{00000000-0005-0000-0000-0000585D0000}"/>
    <cellStyle name="Normal 5 2 8 7 2" xfId="8665" xr:uid="{00000000-0005-0000-0000-0000595D0000}"/>
    <cellStyle name="Normal 5 2 8 7 3" xfId="8666" xr:uid="{00000000-0005-0000-0000-00005A5D0000}"/>
    <cellStyle name="Normal 5 2 8 8" xfId="8667" xr:uid="{00000000-0005-0000-0000-00005B5D0000}"/>
    <cellStyle name="Normal 5 2 8 8 2" xfId="8668" xr:uid="{00000000-0005-0000-0000-00005C5D0000}"/>
    <cellStyle name="Normal 5 2 8 9" xfId="8669" xr:uid="{00000000-0005-0000-0000-00005D5D0000}"/>
    <cellStyle name="Normal 5 2 8_FLUX TEMPLATE - SAMPLE 5210 1720000_Rents Receivable (2)" xfId="8670" xr:uid="{00000000-0005-0000-0000-00005E5D0000}"/>
    <cellStyle name="Normal 5 2 9" xfId="8671" xr:uid="{00000000-0005-0000-0000-00005F5D0000}"/>
    <cellStyle name="Normal 5 2 9 10" xfId="8672" xr:uid="{00000000-0005-0000-0000-0000605D0000}"/>
    <cellStyle name="Normal 5 2 9 11" xfId="19182" xr:uid="{00000000-0005-0000-0000-0000615D0000}"/>
    <cellStyle name="Normal 5 2 9 12" xfId="32190" xr:uid="{00000000-0005-0000-0000-0000625D0000}"/>
    <cellStyle name="Normal 5 2 9 2" xfId="8673" xr:uid="{00000000-0005-0000-0000-0000635D0000}"/>
    <cellStyle name="Normal 5 2 9 2 2" xfId="8674" xr:uid="{00000000-0005-0000-0000-0000645D0000}"/>
    <cellStyle name="Normal 5 2 9 2 2 2" xfId="8675" xr:uid="{00000000-0005-0000-0000-0000655D0000}"/>
    <cellStyle name="Normal 5 2 9 2 2 2 2" xfId="8676" xr:uid="{00000000-0005-0000-0000-0000665D0000}"/>
    <cellStyle name="Normal 5 2 9 2 2 2 2 2" xfId="8677" xr:uid="{00000000-0005-0000-0000-0000675D0000}"/>
    <cellStyle name="Normal 5 2 9 2 2 2 2 3" xfId="8678" xr:uid="{00000000-0005-0000-0000-0000685D0000}"/>
    <cellStyle name="Normal 5 2 9 2 2 2 3" xfId="8679" xr:uid="{00000000-0005-0000-0000-0000695D0000}"/>
    <cellStyle name="Normal 5 2 9 2 2 2 4" xfId="8680" xr:uid="{00000000-0005-0000-0000-00006A5D0000}"/>
    <cellStyle name="Normal 5 2 9 2 2 3" xfId="8681" xr:uid="{00000000-0005-0000-0000-00006B5D0000}"/>
    <cellStyle name="Normal 5 2 9 2 2 3 2" xfId="8682" xr:uid="{00000000-0005-0000-0000-00006C5D0000}"/>
    <cellStyle name="Normal 5 2 9 2 2 3 3" xfId="8683" xr:uid="{00000000-0005-0000-0000-00006D5D0000}"/>
    <cellStyle name="Normal 5 2 9 2 2 4" xfId="8684" xr:uid="{00000000-0005-0000-0000-00006E5D0000}"/>
    <cellStyle name="Normal 5 2 9 2 2 4 2" xfId="8685" xr:uid="{00000000-0005-0000-0000-00006F5D0000}"/>
    <cellStyle name="Normal 5 2 9 2 2 5" xfId="8686" xr:uid="{00000000-0005-0000-0000-0000705D0000}"/>
    <cellStyle name="Normal 5 2 9 2 2 6" xfId="8687" xr:uid="{00000000-0005-0000-0000-0000715D0000}"/>
    <cellStyle name="Normal 5 2 9 2 2 7" xfId="32192" xr:uid="{00000000-0005-0000-0000-0000725D0000}"/>
    <cellStyle name="Normal 5 2 9 2 3" xfId="8688" xr:uid="{00000000-0005-0000-0000-0000735D0000}"/>
    <cellStyle name="Normal 5 2 9 2 3 2" xfId="8689" xr:uid="{00000000-0005-0000-0000-0000745D0000}"/>
    <cellStyle name="Normal 5 2 9 2 3 2 2" xfId="8690" xr:uid="{00000000-0005-0000-0000-0000755D0000}"/>
    <cellStyle name="Normal 5 2 9 2 3 2 2 2" xfId="8691" xr:uid="{00000000-0005-0000-0000-0000765D0000}"/>
    <cellStyle name="Normal 5 2 9 2 3 2 2 3" xfId="8692" xr:uid="{00000000-0005-0000-0000-0000775D0000}"/>
    <cellStyle name="Normal 5 2 9 2 3 2 3" xfId="8693" xr:uid="{00000000-0005-0000-0000-0000785D0000}"/>
    <cellStyle name="Normal 5 2 9 2 3 2 4" xfId="8694" xr:uid="{00000000-0005-0000-0000-0000795D0000}"/>
    <cellStyle name="Normal 5 2 9 2 3 3" xfId="8695" xr:uid="{00000000-0005-0000-0000-00007A5D0000}"/>
    <cellStyle name="Normal 5 2 9 2 3 3 2" xfId="8696" xr:uid="{00000000-0005-0000-0000-00007B5D0000}"/>
    <cellStyle name="Normal 5 2 9 2 3 3 3" xfId="8697" xr:uid="{00000000-0005-0000-0000-00007C5D0000}"/>
    <cellStyle name="Normal 5 2 9 2 3 4" xfId="8698" xr:uid="{00000000-0005-0000-0000-00007D5D0000}"/>
    <cellStyle name="Normal 5 2 9 2 3 4 2" xfId="8699" xr:uid="{00000000-0005-0000-0000-00007E5D0000}"/>
    <cellStyle name="Normal 5 2 9 2 3 5" xfId="8700" xr:uid="{00000000-0005-0000-0000-00007F5D0000}"/>
    <cellStyle name="Normal 5 2 9 2 3 6" xfId="8701" xr:uid="{00000000-0005-0000-0000-0000805D0000}"/>
    <cellStyle name="Normal 5 2 9 2 3 7" xfId="32193" xr:uid="{00000000-0005-0000-0000-0000815D0000}"/>
    <cellStyle name="Normal 5 2 9 2 4" xfId="8702" xr:uid="{00000000-0005-0000-0000-0000825D0000}"/>
    <cellStyle name="Normal 5 2 9 2 4 2" xfId="8703" xr:uid="{00000000-0005-0000-0000-0000835D0000}"/>
    <cellStyle name="Normal 5 2 9 2 4 2 2" xfId="8704" xr:uid="{00000000-0005-0000-0000-0000845D0000}"/>
    <cellStyle name="Normal 5 2 9 2 4 2 3" xfId="8705" xr:uid="{00000000-0005-0000-0000-0000855D0000}"/>
    <cellStyle name="Normal 5 2 9 2 4 3" xfId="8706" xr:uid="{00000000-0005-0000-0000-0000865D0000}"/>
    <cellStyle name="Normal 5 2 9 2 4 4" xfId="8707" xr:uid="{00000000-0005-0000-0000-0000875D0000}"/>
    <cellStyle name="Normal 5 2 9 2 5" xfId="8708" xr:uid="{00000000-0005-0000-0000-0000885D0000}"/>
    <cellStyle name="Normal 5 2 9 2 5 2" xfId="8709" xr:uid="{00000000-0005-0000-0000-0000895D0000}"/>
    <cellStyle name="Normal 5 2 9 2 5 3" xfId="8710" xr:uid="{00000000-0005-0000-0000-00008A5D0000}"/>
    <cellStyle name="Normal 5 2 9 2 6" xfId="8711" xr:uid="{00000000-0005-0000-0000-00008B5D0000}"/>
    <cellStyle name="Normal 5 2 9 2 6 2" xfId="8712" xr:uid="{00000000-0005-0000-0000-00008C5D0000}"/>
    <cellStyle name="Normal 5 2 9 2 7" xfId="8713" xr:uid="{00000000-0005-0000-0000-00008D5D0000}"/>
    <cellStyle name="Normal 5 2 9 2 8" xfId="8714" xr:uid="{00000000-0005-0000-0000-00008E5D0000}"/>
    <cellStyle name="Normal 5 2 9 2 9" xfId="32191" xr:uid="{00000000-0005-0000-0000-00008F5D0000}"/>
    <cellStyle name="Normal 5 2 9 3" xfId="8715" xr:uid="{00000000-0005-0000-0000-0000905D0000}"/>
    <cellStyle name="Normal 5 2 9 3 2" xfId="8716" xr:uid="{00000000-0005-0000-0000-0000915D0000}"/>
    <cellStyle name="Normal 5 2 9 3 2 2" xfId="8717" xr:uid="{00000000-0005-0000-0000-0000925D0000}"/>
    <cellStyle name="Normal 5 2 9 3 2 2 2" xfId="8718" xr:uid="{00000000-0005-0000-0000-0000935D0000}"/>
    <cellStyle name="Normal 5 2 9 3 2 2 2 2" xfId="8719" xr:uid="{00000000-0005-0000-0000-0000945D0000}"/>
    <cellStyle name="Normal 5 2 9 3 2 2 2 3" xfId="8720" xr:uid="{00000000-0005-0000-0000-0000955D0000}"/>
    <cellStyle name="Normal 5 2 9 3 2 2 3" xfId="8721" xr:uid="{00000000-0005-0000-0000-0000965D0000}"/>
    <cellStyle name="Normal 5 2 9 3 2 2 4" xfId="8722" xr:uid="{00000000-0005-0000-0000-0000975D0000}"/>
    <cellStyle name="Normal 5 2 9 3 2 3" xfId="8723" xr:uid="{00000000-0005-0000-0000-0000985D0000}"/>
    <cellStyle name="Normal 5 2 9 3 2 3 2" xfId="8724" xr:uid="{00000000-0005-0000-0000-0000995D0000}"/>
    <cellStyle name="Normal 5 2 9 3 2 3 3" xfId="8725" xr:uid="{00000000-0005-0000-0000-00009A5D0000}"/>
    <cellStyle name="Normal 5 2 9 3 2 4" xfId="8726" xr:uid="{00000000-0005-0000-0000-00009B5D0000}"/>
    <cellStyle name="Normal 5 2 9 3 2 4 2" xfId="8727" xr:uid="{00000000-0005-0000-0000-00009C5D0000}"/>
    <cellStyle name="Normal 5 2 9 3 2 5" xfId="8728" xr:uid="{00000000-0005-0000-0000-00009D5D0000}"/>
    <cellStyle name="Normal 5 2 9 3 2 6" xfId="8729" xr:uid="{00000000-0005-0000-0000-00009E5D0000}"/>
    <cellStyle name="Normal 5 2 9 3 2 7" xfId="32195" xr:uid="{00000000-0005-0000-0000-00009F5D0000}"/>
    <cellStyle name="Normal 5 2 9 3 3" xfId="8730" xr:uid="{00000000-0005-0000-0000-0000A05D0000}"/>
    <cellStyle name="Normal 5 2 9 3 3 2" xfId="8731" xr:uid="{00000000-0005-0000-0000-0000A15D0000}"/>
    <cellStyle name="Normal 5 2 9 3 3 2 2" xfId="8732" xr:uid="{00000000-0005-0000-0000-0000A25D0000}"/>
    <cellStyle name="Normal 5 2 9 3 3 2 2 2" xfId="8733" xr:uid="{00000000-0005-0000-0000-0000A35D0000}"/>
    <cellStyle name="Normal 5 2 9 3 3 2 2 3" xfId="8734" xr:uid="{00000000-0005-0000-0000-0000A45D0000}"/>
    <cellStyle name="Normal 5 2 9 3 3 2 3" xfId="8735" xr:uid="{00000000-0005-0000-0000-0000A55D0000}"/>
    <cellStyle name="Normal 5 2 9 3 3 2 4" xfId="8736" xr:uid="{00000000-0005-0000-0000-0000A65D0000}"/>
    <cellStyle name="Normal 5 2 9 3 3 3" xfId="8737" xr:uid="{00000000-0005-0000-0000-0000A75D0000}"/>
    <cellStyle name="Normal 5 2 9 3 3 3 2" xfId="8738" xr:uid="{00000000-0005-0000-0000-0000A85D0000}"/>
    <cellStyle name="Normal 5 2 9 3 3 3 3" xfId="8739" xr:uid="{00000000-0005-0000-0000-0000A95D0000}"/>
    <cellStyle name="Normal 5 2 9 3 3 4" xfId="8740" xr:uid="{00000000-0005-0000-0000-0000AA5D0000}"/>
    <cellStyle name="Normal 5 2 9 3 3 4 2" xfId="8741" xr:uid="{00000000-0005-0000-0000-0000AB5D0000}"/>
    <cellStyle name="Normal 5 2 9 3 3 5" xfId="8742" xr:uid="{00000000-0005-0000-0000-0000AC5D0000}"/>
    <cellStyle name="Normal 5 2 9 3 3 6" xfId="8743" xr:uid="{00000000-0005-0000-0000-0000AD5D0000}"/>
    <cellStyle name="Normal 5 2 9 3 3 7" xfId="32196" xr:uid="{00000000-0005-0000-0000-0000AE5D0000}"/>
    <cellStyle name="Normal 5 2 9 3 4" xfId="8744" xr:uid="{00000000-0005-0000-0000-0000AF5D0000}"/>
    <cellStyle name="Normal 5 2 9 3 4 2" xfId="8745" xr:uid="{00000000-0005-0000-0000-0000B05D0000}"/>
    <cellStyle name="Normal 5 2 9 3 4 2 2" xfId="8746" xr:uid="{00000000-0005-0000-0000-0000B15D0000}"/>
    <cellStyle name="Normal 5 2 9 3 4 2 3" xfId="8747" xr:uid="{00000000-0005-0000-0000-0000B25D0000}"/>
    <cellStyle name="Normal 5 2 9 3 4 3" xfId="8748" xr:uid="{00000000-0005-0000-0000-0000B35D0000}"/>
    <cellStyle name="Normal 5 2 9 3 4 4" xfId="8749" xr:uid="{00000000-0005-0000-0000-0000B45D0000}"/>
    <cellStyle name="Normal 5 2 9 3 5" xfId="8750" xr:uid="{00000000-0005-0000-0000-0000B55D0000}"/>
    <cellStyle name="Normal 5 2 9 3 5 2" xfId="8751" xr:uid="{00000000-0005-0000-0000-0000B65D0000}"/>
    <cellStyle name="Normal 5 2 9 3 5 3" xfId="8752" xr:uid="{00000000-0005-0000-0000-0000B75D0000}"/>
    <cellStyle name="Normal 5 2 9 3 6" xfId="8753" xr:uid="{00000000-0005-0000-0000-0000B85D0000}"/>
    <cellStyle name="Normal 5 2 9 3 6 2" xfId="8754" xr:uid="{00000000-0005-0000-0000-0000B95D0000}"/>
    <cellStyle name="Normal 5 2 9 3 7" xfId="8755" xr:uid="{00000000-0005-0000-0000-0000BA5D0000}"/>
    <cellStyle name="Normal 5 2 9 3 8" xfId="8756" xr:uid="{00000000-0005-0000-0000-0000BB5D0000}"/>
    <cellStyle name="Normal 5 2 9 3 9" xfId="32194" xr:uid="{00000000-0005-0000-0000-0000BC5D0000}"/>
    <cellStyle name="Normal 5 2 9 4" xfId="8757" xr:uid="{00000000-0005-0000-0000-0000BD5D0000}"/>
    <cellStyle name="Normal 5 2 9 4 2" xfId="8758" xr:uid="{00000000-0005-0000-0000-0000BE5D0000}"/>
    <cellStyle name="Normal 5 2 9 4 2 2" xfId="8759" xr:uid="{00000000-0005-0000-0000-0000BF5D0000}"/>
    <cellStyle name="Normal 5 2 9 4 2 2 2" xfId="8760" xr:uid="{00000000-0005-0000-0000-0000C05D0000}"/>
    <cellStyle name="Normal 5 2 9 4 2 2 3" xfId="8761" xr:uid="{00000000-0005-0000-0000-0000C15D0000}"/>
    <cellStyle name="Normal 5 2 9 4 2 3" xfId="8762" xr:uid="{00000000-0005-0000-0000-0000C25D0000}"/>
    <cellStyle name="Normal 5 2 9 4 2 4" xfId="8763" xr:uid="{00000000-0005-0000-0000-0000C35D0000}"/>
    <cellStyle name="Normal 5 2 9 4 3" xfId="8764" xr:uid="{00000000-0005-0000-0000-0000C45D0000}"/>
    <cellStyle name="Normal 5 2 9 4 3 2" xfId="8765" xr:uid="{00000000-0005-0000-0000-0000C55D0000}"/>
    <cellStyle name="Normal 5 2 9 4 3 3" xfId="8766" xr:uid="{00000000-0005-0000-0000-0000C65D0000}"/>
    <cellStyle name="Normal 5 2 9 4 4" xfId="8767" xr:uid="{00000000-0005-0000-0000-0000C75D0000}"/>
    <cellStyle name="Normal 5 2 9 4 4 2" xfId="8768" xr:uid="{00000000-0005-0000-0000-0000C85D0000}"/>
    <cellStyle name="Normal 5 2 9 4 5" xfId="8769" xr:uid="{00000000-0005-0000-0000-0000C95D0000}"/>
    <cellStyle name="Normal 5 2 9 4 6" xfId="8770" xr:uid="{00000000-0005-0000-0000-0000CA5D0000}"/>
    <cellStyle name="Normal 5 2 9 4 7" xfId="32197" xr:uid="{00000000-0005-0000-0000-0000CB5D0000}"/>
    <cellStyle name="Normal 5 2 9 5" xfId="8771" xr:uid="{00000000-0005-0000-0000-0000CC5D0000}"/>
    <cellStyle name="Normal 5 2 9 5 2" xfId="8772" xr:uid="{00000000-0005-0000-0000-0000CD5D0000}"/>
    <cellStyle name="Normal 5 2 9 5 2 2" xfId="8773" xr:uid="{00000000-0005-0000-0000-0000CE5D0000}"/>
    <cellStyle name="Normal 5 2 9 5 2 2 2" xfId="8774" xr:uid="{00000000-0005-0000-0000-0000CF5D0000}"/>
    <cellStyle name="Normal 5 2 9 5 2 2 3" xfId="8775" xr:uid="{00000000-0005-0000-0000-0000D05D0000}"/>
    <cellStyle name="Normal 5 2 9 5 2 3" xfId="8776" xr:uid="{00000000-0005-0000-0000-0000D15D0000}"/>
    <cellStyle name="Normal 5 2 9 5 2 4" xfId="8777" xr:uid="{00000000-0005-0000-0000-0000D25D0000}"/>
    <cellStyle name="Normal 5 2 9 5 3" xfId="8778" xr:uid="{00000000-0005-0000-0000-0000D35D0000}"/>
    <cellStyle name="Normal 5 2 9 5 3 2" xfId="8779" xr:uid="{00000000-0005-0000-0000-0000D45D0000}"/>
    <cellStyle name="Normal 5 2 9 5 3 3" xfId="8780" xr:uid="{00000000-0005-0000-0000-0000D55D0000}"/>
    <cellStyle name="Normal 5 2 9 5 4" xfId="8781" xr:uid="{00000000-0005-0000-0000-0000D65D0000}"/>
    <cellStyle name="Normal 5 2 9 5 4 2" xfId="8782" xr:uid="{00000000-0005-0000-0000-0000D75D0000}"/>
    <cellStyle name="Normal 5 2 9 5 5" xfId="8783" xr:uid="{00000000-0005-0000-0000-0000D85D0000}"/>
    <cellStyle name="Normal 5 2 9 5 6" xfId="8784" xr:uid="{00000000-0005-0000-0000-0000D95D0000}"/>
    <cellStyle name="Normal 5 2 9 5 7" xfId="32198" xr:uid="{00000000-0005-0000-0000-0000DA5D0000}"/>
    <cellStyle name="Normal 5 2 9 6" xfId="8785" xr:uid="{00000000-0005-0000-0000-0000DB5D0000}"/>
    <cellStyle name="Normal 5 2 9 6 2" xfId="8786" xr:uid="{00000000-0005-0000-0000-0000DC5D0000}"/>
    <cellStyle name="Normal 5 2 9 6 2 2" xfId="8787" xr:uid="{00000000-0005-0000-0000-0000DD5D0000}"/>
    <cellStyle name="Normal 5 2 9 6 2 3" xfId="8788" xr:uid="{00000000-0005-0000-0000-0000DE5D0000}"/>
    <cellStyle name="Normal 5 2 9 6 3" xfId="8789" xr:uid="{00000000-0005-0000-0000-0000DF5D0000}"/>
    <cellStyle name="Normal 5 2 9 6 4" xfId="8790" xr:uid="{00000000-0005-0000-0000-0000E05D0000}"/>
    <cellStyle name="Normal 5 2 9 6 5" xfId="32199" xr:uid="{00000000-0005-0000-0000-0000E15D0000}"/>
    <cellStyle name="Normal 5 2 9 7" xfId="8791" xr:uid="{00000000-0005-0000-0000-0000E25D0000}"/>
    <cellStyle name="Normal 5 2 9 7 2" xfId="8792" xr:uid="{00000000-0005-0000-0000-0000E35D0000}"/>
    <cellStyle name="Normal 5 2 9 7 3" xfId="8793" xr:uid="{00000000-0005-0000-0000-0000E45D0000}"/>
    <cellStyle name="Normal 5 2 9 8" xfId="8794" xr:uid="{00000000-0005-0000-0000-0000E55D0000}"/>
    <cellStyle name="Normal 5 2 9 8 2" xfId="8795" xr:uid="{00000000-0005-0000-0000-0000E65D0000}"/>
    <cellStyle name="Normal 5 2 9 9" xfId="8796" xr:uid="{00000000-0005-0000-0000-0000E75D0000}"/>
    <cellStyle name="Normal 5 2 9_FLUX TEMPLATE - SAMPLE 5210 1720000_Rents Receivable (2)" xfId="8797" xr:uid="{00000000-0005-0000-0000-0000E85D0000}"/>
    <cellStyle name="Normal 5 2_94" xfId="19183" xr:uid="{00000000-0005-0000-0000-0000E95D0000}"/>
    <cellStyle name="Normal 5 20" xfId="19184" xr:uid="{00000000-0005-0000-0000-0000EA5D0000}"/>
    <cellStyle name="Normal 5 20 2" xfId="32201" xr:uid="{00000000-0005-0000-0000-0000EB5D0000}"/>
    <cellStyle name="Normal 5 20 2 2" xfId="32202" xr:uid="{00000000-0005-0000-0000-0000EC5D0000}"/>
    <cellStyle name="Normal 5 20 2 3" xfId="32203" xr:uid="{00000000-0005-0000-0000-0000ED5D0000}"/>
    <cellStyle name="Normal 5 20 3" xfId="32204" xr:uid="{00000000-0005-0000-0000-0000EE5D0000}"/>
    <cellStyle name="Normal 5 20 3 2" xfId="32205" xr:uid="{00000000-0005-0000-0000-0000EF5D0000}"/>
    <cellStyle name="Normal 5 20 3 3" xfId="32206" xr:uid="{00000000-0005-0000-0000-0000F05D0000}"/>
    <cellStyle name="Normal 5 20 4" xfId="32207" xr:uid="{00000000-0005-0000-0000-0000F15D0000}"/>
    <cellStyle name="Normal 5 20 5" xfId="32208" xr:uid="{00000000-0005-0000-0000-0000F25D0000}"/>
    <cellStyle name="Normal 5 20 6" xfId="32209" xr:uid="{00000000-0005-0000-0000-0000F35D0000}"/>
    <cellStyle name="Normal 5 20 7" xfId="32200" xr:uid="{00000000-0005-0000-0000-0000F45D0000}"/>
    <cellStyle name="Normal 5 20_Income Statement " xfId="32210" xr:uid="{00000000-0005-0000-0000-0000F55D0000}"/>
    <cellStyle name="Normal 5 21" xfId="19185" xr:uid="{00000000-0005-0000-0000-0000F65D0000}"/>
    <cellStyle name="Normal 5 21 2" xfId="32212" xr:uid="{00000000-0005-0000-0000-0000F75D0000}"/>
    <cellStyle name="Normal 5 21 2 2" xfId="32213" xr:uid="{00000000-0005-0000-0000-0000F85D0000}"/>
    <cellStyle name="Normal 5 21 2 3" xfId="32214" xr:uid="{00000000-0005-0000-0000-0000F95D0000}"/>
    <cellStyle name="Normal 5 21 3" xfId="32215" xr:uid="{00000000-0005-0000-0000-0000FA5D0000}"/>
    <cellStyle name="Normal 5 21 3 2" xfId="32216" xr:uid="{00000000-0005-0000-0000-0000FB5D0000}"/>
    <cellStyle name="Normal 5 21 3 3" xfId="32217" xr:uid="{00000000-0005-0000-0000-0000FC5D0000}"/>
    <cellStyle name="Normal 5 21 4" xfId="32218" xr:uid="{00000000-0005-0000-0000-0000FD5D0000}"/>
    <cellStyle name="Normal 5 21 5" xfId="32219" xr:uid="{00000000-0005-0000-0000-0000FE5D0000}"/>
    <cellStyle name="Normal 5 21 6" xfId="32220" xr:uid="{00000000-0005-0000-0000-0000FF5D0000}"/>
    <cellStyle name="Normal 5 21 7" xfId="32211" xr:uid="{00000000-0005-0000-0000-0000005E0000}"/>
    <cellStyle name="Normal 5 21_Income Statement " xfId="32221" xr:uid="{00000000-0005-0000-0000-0000015E0000}"/>
    <cellStyle name="Normal 5 22" xfId="19186" xr:uid="{00000000-0005-0000-0000-0000025E0000}"/>
    <cellStyle name="Normal 5 22 2" xfId="32223" xr:uid="{00000000-0005-0000-0000-0000035E0000}"/>
    <cellStyle name="Normal 5 22 2 2" xfId="32224" xr:uid="{00000000-0005-0000-0000-0000045E0000}"/>
    <cellStyle name="Normal 5 22 2 3" xfId="32225" xr:uid="{00000000-0005-0000-0000-0000055E0000}"/>
    <cellStyle name="Normal 5 22 3" xfId="32226" xr:uid="{00000000-0005-0000-0000-0000065E0000}"/>
    <cellStyle name="Normal 5 22 3 2" xfId="32227" xr:uid="{00000000-0005-0000-0000-0000075E0000}"/>
    <cellStyle name="Normal 5 22 3 3" xfId="32228" xr:uid="{00000000-0005-0000-0000-0000085E0000}"/>
    <cellStyle name="Normal 5 22 4" xfId="32229" xr:uid="{00000000-0005-0000-0000-0000095E0000}"/>
    <cellStyle name="Normal 5 22 5" xfId="32230" xr:uid="{00000000-0005-0000-0000-00000A5E0000}"/>
    <cellStyle name="Normal 5 22 6" xfId="32231" xr:uid="{00000000-0005-0000-0000-00000B5E0000}"/>
    <cellStyle name="Normal 5 22 7" xfId="32222" xr:uid="{00000000-0005-0000-0000-00000C5E0000}"/>
    <cellStyle name="Normal 5 22_Income Statement " xfId="32232" xr:uid="{00000000-0005-0000-0000-00000D5E0000}"/>
    <cellStyle name="Normal 5 23" xfId="19187" xr:uid="{00000000-0005-0000-0000-00000E5E0000}"/>
    <cellStyle name="Normal 5 23 2" xfId="32234" xr:uid="{00000000-0005-0000-0000-00000F5E0000}"/>
    <cellStyle name="Normal 5 23 2 2" xfId="32235" xr:uid="{00000000-0005-0000-0000-0000105E0000}"/>
    <cellStyle name="Normal 5 23 2 3" xfId="32236" xr:uid="{00000000-0005-0000-0000-0000115E0000}"/>
    <cellStyle name="Normal 5 23 3" xfId="32237" xr:uid="{00000000-0005-0000-0000-0000125E0000}"/>
    <cellStyle name="Normal 5 23 3 2" xfId="32238" xr:uid="{00000000-0005-0000-0000-0000135E0000}"/>
    <cellStyle name="Normal 5 23 3 3" xfId="32239" xr:uid="{00000000-0005-0000-0000-0000145E0000}"/>
    <cellStyle name="Normal 5 23 4" xfId="32240" xr:uid="{00000000-0005-0000-0000-0000155E0000}"/>
    <cellStyle name="Normal 5 23 5" xfId="32241" xr:uid="{00000000-0005-0000-0000-0000165E0000}"/>
    <cellStyle name="Normal 5 23 6" xfId="32242" xr:uid="{00000000-0005-0000-0000-0000175E0000}"/>
    <cellStyle name="Normal 5 23 7" xfId="32233" xr:uid="{00000000-0005-0000-0000-0000185E0000}"/>
    <cellStyle name="Normal 5 23_Income Statement " xfId="32243" xr:uid="{00000000-0005-0000-0000-0000195E0000}"/>
    <cellStyle name="Normal 5 24" xfId="19188" xr:uid="{00000000-0005-0000-0000-00001A5E0000}"/>
    <cellStyle name="Normal 5 24 2" xfId="32245" xr:uid="{00000000-0005-0000-0000-00001B5E0000}"/>
    <cellStyle name="Normal 5 24 2 2" xfId="32246" xr:uid="{00000000-0005-0000-0000-00001C5E0000}"/>
    <cellStyle name="Normal 5 24 2 3" xfId="32247" xr:uid="{00000000-0005-0000-0000-00001D5E0000}"/>
    <cellStyle name="Normal 5 24 3" xfId="32248" xr:uid="{00000000-0005-0000-0000-00001E5E0000}"/>
    <cellStyle name="Normal 5 24 3 2" xfId="32249" xr:uid="{00000000-0005-0000-0000-00001F5E0000}"/>
    <cellStyle name="Normal 5 24 3 3" xfId="32250" xr:uid="{00000000-0005-0000-0000-0000205E0000}"/>
    <cellStyle name="Normal 5 24 4" xfId="32251" xr:uid="{00000000-0005-0000-0000-0000215E0000}"/>
    <cellStyle name="Normal 5 24 5" xfId="32252" xr:uid="{00000000-0005-0000-0000-0000225E0000}"/>
    <cellStyle name="Normal 5 24 6" xfId="32253" xr:uid="{00000000-0005-0000-0000-0000235E0000}"/>
    <cellStyle name="Normal 5 24 7" xfId="32244" xr:uid="{00000000-0005-0000-0000-0000245E0000}"/>
    <cellStyle name="Normal 5 24_Income Statement " xfId="32254" xr:uid="{00000000-0005-0000-0000-0000255E0000}"/>
    <cellStyle name="Normal 5 25" xfId="19189" xr:uid="{00000000-0005-0000-0000-0000265E0000}"/>
    <cellStyle name="Normal 5 25 2" xfId="32256" xr:uid="{00000000-0005-0000-0000-0000275E0000}"/>
    <cellStyle name="Normal 5 25 2 2" xfId="32257" xr:uid="{00000000-0005-0000-0000-0000285E0000}"/>
    <cellStyle name="Normal 5 25 2 3" xfId="32258" xr:uid="{00000000-0005-0000-0000-0000295E0000}"/>
    <cellStyle name="Normal 5 25 3" xfId="32259" xr:uid="{00000000-0005-0000-0000-00002A5E0000}"/>
    <cellStyle name="Normal 5 25 3 2" xfId="32260" xr:uid="{00000000-0005-0000-0000-00002B5E0000}"/>
    <cellStyle name="Normal 5 25 3 3" xfId="32261" xr:uid="{00000000-0005-0000-0000-00002C5E0000}"/>
    <cellStyle name="Normal 5 25 4" xfId="32262" xr:uid="{00000000-0005-0000-0000-00002D5E0000}"/>
    <cellStyle name="Normal 5 25 5" xfId="32263" xr:uid="{00000000-0005-0000-0000-00002E5E0000}"/>
    <cellStyle name="Normal 5 25 6" xfId="32264" xr:uid="{00000000-0005-0000-0000-00002F5E0000}"/>
    <cellStyle name="Normal 5 25 7" xfId="32255" xr:uid="{00000000-0005-0000-0000-0000305E0000}"/>
    <cellStyle name="Normal 5 25_Income Statement " xfId="32265" xr:uid="{00000000-0005-0000-0000-0000315E0000}"/>
    <cellStyle name="Normal 5 26" xfId="19190" xr:uid="{00000000-0005-0000-0000-0000325E0000}"/>
    <cellStyle name="Normal 5 26 2" xfId="32267" xr:uid="{00000000-0005-0000-0000-0000335E0000}"/>
    <cellStyle name="Normal 5 26 2 2" xfId="32268" xr:uid="{00000000-0005-0000-0000-0000345E0000}"/>
    <cellStyle name="Normal 5 26 2 3" xfId="32269" xr:uid="{00000000-0005-0000-0000-0000355E0000}"/>
    <cellStyle name="Normal 5 26 3" xfId="32270" xr:uid="{00000000-0005-0000-0000-0000365E0000}"/>
    <cellStyle name="Normal 5 26 3 2" xfId="32271" xr:uid="{00000000-0005-0000-0000-0000375E0000}"/>
    <cellStyle name="Normal 5 26 3 3" xfId="32272" xr:uid="{00000000-0005-0000-0000-0000385E0000}"/>
    <cellStyle name="Normal 5 26 4" xfId="32273" xr:uid="{00000000-0005-0000-0000-0000395E0000}"/>
    <cellStyle name="Normal 5 26 5" xfId="32274" xr:uid="{00000000-0005-0000-0000-00003A5E0000}"/>
    <cellStyle name="Normal 5 26 6" xfId="32275" xr:uid="{00000000-0005-0000-0000-00003B5E0000}"/>
    <cellStyle name="Normal 5 26 7" xfId="32266" xr:uid="{00000000-0005-0000-0000-00003C5E0000}"/>
    <cellStyle name="Normal 5 26_Income Statement " xfId="32276" xr:uid="{00000000-0005-0000-0000-00003D5E0000}"/>
    <cellStyle name="Normal 5 27" xfId="19191" xr:uid="{00000000-0005-0000-0000-00003E5E0000}"/>
    <cellStyle name="Normal 5 27 2" xfId="32278" xr:uid="{00000000-0005-0000-0000-00003F5E0000}"/>
    <cellStyle name="Normal 5 27 2 2" xfId="32279" xr:uid="{00000000-0005-0000-0000-0000405E0000}"/>
    <cellStyle name="Normal 5 27 2 3" xfId="32280" xr:uid="{00000000-0005-0000-0000-0000415E0000}"/>
    <cellStyle name="Normal 5 27 3" xfId="32281" xr:uid="{00000000-0005-0000-0000-0000425E0000}"/>
    <cellStyle name="Normal 5 27 3 2" xfId="32282" xr:uid="{00000000-0005-0000-0000-0000435E0000}"/>
    <cellStyle name="Normal 5 27 3 3" xfId="32283" xr:uid="{00000000-0005-0000-0000-0000445E0000}"/>
    <cellStyle name="Normal 5 27 4" xfId="32284" xr:uid="{00000000-0005-0000-0000-0000455E0000}"/>
    <cellStyle name="Normal 5 27 5" xfId="32285" xr:uid="{00000000-0005-0000-0000-0000465E0000}"/>
    <cellStyle name="Normal 5 27 6" xfId="32286" xr:uid="{00000000-0005-0000-0000-0000475E0000}"/>
    <cellStyle name="Normal 5 27 7" xfId="32277" xr:uid="{00000000-0005-0000-0000-0000485E0000}"/>
    <cellStyle name="Normal 5 27_Income Statement " xfId="32287" xr:uid="{00000000-0005-0000-0000-0000495E0000}"/>
    <cellStyle name="Normal 5 28" xfId="19192" xr:uid="{00000000-0005-0000-0000-00004A5E0000}"/>
    <cellStyle name="Normal 5 28 2" xfId="32289" xr:uid="{00000000-0005-0000-0000-00004B5E0000}"/>
    <cellStyle name="Normal 5 28 2 2" xfId="32290" xr:uid="{00000000-0005-0000-0000-00004C5E0000}"/>
    <cellStyle name="Normal 5 28 2 3" xfId="32291" xr:uid="{00000000-0005-0000-0000-00004D5E0000}"/>
    <cellStyle name="Normal 5 28 3" xfId="32292" xr:uid="{00000000-0005-0000-0000-00004E5E0000}"/>
    <cellStyle name="Normal 5 28 3 2" xfId="32293" xr:uid="{00000000-0005-0000-0000-00004F5E0000}"/>
    <cellStyle name="Normal 5 28 3 3" xfId="32294" xr:uid="{00000000-0005-0000-0000-0000505E0000}"/>
    <cellStyle name="Normal 5 28 4" xfId="32295" xr:uid="{00000000-0005-0000-0000-0000515E0000}"/>
    <cellStyle name="Normal 5 28 5" xfId="32296" xr:uid="{00000000-0005-0000-0000-0000525E0000}"/>
    <cellStyle name="Normal 5 28 6" xfId="32297" xr:uid="{00000000-0005-0000-0000-0000535E0000}"/>
    <cellStyle name="Normal 5 28 7" xfId="32288" xr:uid="{00000000-0005-0000-0000-0000545E0000}"/>
    <cellStyle name="Normal 5 28_Income Statement " xfId="32298" xr:uid="{00000000-0005-0000-0000-0000555E0000}"/>
    <cellStyle name="Normal 5 29" xfId="19193" xr:uid="{00000000-0005-0000-0000-0000565E0000}"/>
    <cellStyle name="Normal 5 29 2" xfId="32300" xr:uid="{00000000-0005-0000-0000-0000575E0000}"/>
    <cellStyle name="Normal 5 29 2 2" xfId="32301" xr:uid="{00000000-0005-0000-0000-0000585E0000}"/>
    <cellStyle name="Normal 5 29 2 3" xfId="32302" xr:uid="{00000000-0005-0000-0000-0000595E0000}"/>
    <cellStyle name="Normal 5 29 3" xfId="32303" xr:uid="{00000000-0005-0000-0000-00005A5E0000}"/>
    <cellStyle name="Normal 5 29 3 2" xfId="32304" xr:uid="{00000000-0005-0000-0000-00005B5E0000}"/>
    <cellStyle name="Normal 5 29 3 3" xfId="32305" xr:uid="{00000000-0005-0000-0000-00005C5E0000}"/>
    <cellStyle name="Normal 5 29 4" xfId="32306" xr:uid="{00000000-0005-0000-0000-00005D5E0000}"/>
    <cellStyle name="Normal 5 29 5" xfId="32307" xr:uid="{00000000-0005-0000-0000-00005E5E0000}"/>
    <cellStyle name="Normal 5 29 6" xfId="32308" xr:uid="{00000000-0005-0000-0000-00005F5E0000}"/>
    <cellStyle name="Normal 5 29 7" xfId="32299" xr:uid="{00000000-0005-0000-0000-0000605E0000}"/>
    <cellStyle name="Normal 5 29_Income Statement " xfId="32309" xr:uid="{00000000-0005-0000-0000-0000615E0000}"/>
    <cellStyle name="Normal 5 3" xfId="8798" xr:uid="{00000000-0005-0000-0000-0000625E0000}"/>
    <cellStyle name="Normal 5 3 10" xfId="32310" xr:uid="{00000000-0005-0000-0000-0000635E0000}"/>
    <cellStyle name="Normal 5 3 11" xfId="39936" xr:uid="{00000000-0005-0000-0000-0000645E0000}"/>
    <cellStyle name="Normal 5 3 2" xfId="8799" xr:uid="{00000000-0005-0000-0000-0000655E0000}"/>
    <cellStyle name="Normal 5 3 2 10" xfId="8800" xr:uid="{00000000-0005-0000-0000-0000665E0000}"/>
    <cellStyle name="Normal 5 3 2 10 2" xfId="8801" xr:uid="{00000000-0005-0000-0000-0000675E0000}"/>
    <cellStyle name="Normal 5 3 2 10 2 2" xfId="8802" xr:uid="{00000000-0005-0000-0000-0000685E0000}"/>
    <cellStyle name="Normal 5 3 2 10 2 2 2" xfId="8803" xr:uid="{00000000-0005-0000-0000-0000695E0000}"/>
    <cellStyle name="Normal 5 3 2 10 2 2 3" xfId="8804" xr:uid="{00000000-0005-0000-0000-00006A5E0000}"/>
    <cellStyle name="Normal 5 3 2 10 2 3" xfId="8805" xr:uid="{00000000-0005-0000-0000-00006B5E0000}"/>
    <cellStyle name="Normal 5 3 2 10 2 4" xfId="8806" xr:uid="{00000000-0005-0000-0000-00006C5E0000}"/>
    <cellStyle name="Normal 5 3 2 10 3" xfId="8807" xr:uid="{00000000-0005-0000-0000-00006D5E0000}"/>
    <cellStyle name="Normal 5 3 2 10 3 2" xfId="8808" xr:uid="{00000000-0005-0000-0000-00006E5E0000}"/>
    <cellStyle name="Normal 5 3 2 10 3 3" xfId="8809" xr:uid="{00000000-0005-0000-0000-00006F5E0000}"/>
    <cellStyle name="Normal 5 3 2 10 4" xfId="8810" xr:uid="{00000000-0005-0000-0000-0000705E0000}"/>
    <cellStyle name="Normal 5 3 2 10 4 2" xfId="8811" xr:uid="{00000000-0005-0000-0000-0000715E0000}"/>
    <cellStyle name="Normal 5 3 2 10 5" xfId="8812" xr:uid="{00000000-0005-0000-0000-0000725E0000}"/>
    <cellStyle name="Normal 5 3 2 10 6" xfId="8813" xr:uid="{00000000-0005-0000-0000-0000735E0000}"/>
    <cellStyle name="Normal 5 3 2 11" xfId="8814" xr:uid="{00000000-0005-0000-0000-0000745E0000}"/>
    <cellStyle name="Normal 5 3 2 11 2" xfId="8815" xr:uid="{00000000-0005-0000-0000-0000755E0000}"/>
    <cellStyle name="Normal 5 3 2 11 2 2" xfId="8816" xr:uid="{00000000-0005-0000-0000-0000765E0000}"/>
    <cellStyle name="Normal 5 3 2 11 2 3" xfId="8817" xr:uid="{00000000-0005-0000-0000-0000775E0000}"/>
    <cellStyle name="Normal 5 3 2 11 3" xfId="8818" xr:uid="{00000000-0005-0000-0000-0000785E0000}"/>
    <cellStyle name="Normal 5 3 2 11 4" xfId="8819" xr:uid="{00000000-0005-0000-0000-0000795E0000}"/>
    <cellStyle name="Normal 5 3 2 12" xfId="8820" xr:uid="{00000000-0005-0000-0000-00007A5E0000}"/>
    <cellStyle name="Normal 5 3 2 12 2" xfId="8821" xr:uid="{00000000-0005-0000-0000-00007B5E0000}"/>
    <cellStyle name="Normal 5 3 2 12 3" xfId="8822" xr:uid="{00000000-0005-0000-0000-00007C5E0000}"/>
    <cellStyle name="Normal 5 3 2 13" xfId="8823" xr:uid="{00000000-0005-0000-0000-00007D5E0000}"/>
    <cellStyle name="Normal 5 3 2 13 2" xfId="8824" xr:uid="{00000000-0005-0000-0000-00007E5E0000}"/>
    <cellStyle name="Normal 5 3 2 14" xfId="8825" xr:uid="{00000000-0005-0000-0000-00007F5E0000}"/>
    <cellStyle name="Normal 5 3 2 15" xfId="8826" xr:uid="{00000000-0005-0000-0000-0000805E0000}"/>
    <cellStyle name="Normal 5 3 2 16" xfId="32311" xr:uid="{00000000-0005-0000-0000-0000815E0000}"/>
    <cellStyle name="Normal 5 3 2 17" xfId="39937" xr:uid="{00000000-0005-0000-0000-0000825E0000}"/>
    <cellStyle name="Normal 5 3 2 2" xfId="8827" xr:uid="{00000000-0005-0000-0000-0000835E0000}"/>
    <cellStyle name="Normal 5 3 2 2 10" xfId="8828" xr:uid="{00000000-0005-0000-0000-0000845E0000}"/>
    <cellStyle name="Normal 5 3 2 2 11" xfId="32312" xr:uid="{00000000-0005-0000-0000-0000855E0000}"/>
    <cellStyle name="Normal 5 3 2 2 12" xfId="39938" xr:uid="{00000000-0005-0000-0000-0000865E0000}"/>
    <cellStyle name="Normal 5 3 2 2 2" xfId="8829" xr:uid="{00000000-0005-0000-0000-0000875E0000}"/>
    <cellStyle name="Normal 5 3 2 2 2 2" xfId="8830" xr:uid="{00000000-0005-0000-0000-0000885E0000}"/>
    <cellStyle name="Normal 5 3 2 2 2 2 2" xfId="8831" xr:uid="{00000000-0005-0000-0000-0000895E0000}"/>
    <cellStyle name="Normal 5 3 2 2 2 2 2 2" xfId="8832" xr:uid="{00000000-0005-0000-0000-00008A5E0000}"/>
    <cellStyle name="Normal 5 3 2 2 2 2 2 2 2" xfId="8833" xr:uid="{00000000-0005-0000-0000-00008B5E0000}"/>
    <cellStyle name="Normal 5 3 2 2 2 2 2 2 3" xfId="8834" xr:uid="{00000000-0005-0000-0000-00008C5E0000}"/>
    <cellStyle name="Normal 5 3 2 2 2 2 2 3" xfId="8835" xr:uid="{00000000-0005-0000-0000-00008D5E0000}"/>
    <cellStyle name="Normal 5 3 2 2 2 2 2 4" xfId="8836" xr:uid="{00000000-0005-0000-0000-00008E5E0000}"/>
    <cellStyle name="Normal 5 3 2 2 2 2 3" xfId="8837" xr:uid="{00000000-0005-0000-0000-00008F5E0000}"/>
    <cellStyle name="Normal 5 3 2 2 2 2 3 2" xfId="8838" xr:uid="{00000000-0005-0000-0000-0000905E0000}"/>
    <cellStyle name="Normal 5 3 2 2 2 2 3 3" xfId="8839" xr:uid="{00000000-0005-0000-0000-0000915E0000}"/>
    <cellStyle name="Normal 5 3 2 2 2 2 4" xfId="8840" xr:uid="{00000000-0005-0000-0000-0000925E0000}"/>
    <cellStyle name="Normal 5 3 2 2 2 2 4 2" xfId="8841" xr:uid="{00000000-0005-0000-0000-0000935E0000}"/>
    <cellStyle name="Normal 5 3 2 2 2 2 5" xfId="8842" xr:uid="{00000000-0005-0000-0000-0000945E0000}"/>
    <cellStyle name="Normal 5 3 2 2 2 2 6" xfId="8843" xr:uid="{00000000-0005-0000-0000-0000955E0000}"/>
    <cellStyle name="Normal 5 3 2 2 2 3" xfId="8844" xr:uid="{00000000-0005-0000-0000-0000965E0000}"/>
    <cellStyle name="Normal 5 3 2 2 2 3 2" xfId="8845" xr:uid="{00000000-0005-0000-0000-0000975E0000}"/>
    <cellStyle name="Normal 5 3 2 2 2 3 2 2" xfId="8846" xr:uid="{00000000-0005-0000-0000-0000985E0000}"/>
    <cellStyle name="Normal 5 3 2 2 2 3 2 2 2" xfId="8847" xr:uid="{00000000-0005-0000-0000-0000995E0000}"/>
    <cellStyle name="Normal 5 3 2 2 2 3 2 2 3" xfId="8848" xr:uid="{00000000-0005-0000-0000-00009A5E0000}"/>
    <cellStyle name="Normal 5 3 2 2 2 3 2 3" xfId="8849" xr:uid="{00000000-0005-0000-0000-00009B5E0000}"/>
    <cellStyle name="Normal 5 3 2 2 2 3 2 4" xfId="8850" xr:uid="{00000000-0005-0000-0000-00009C5E0000}"/>
    <cellStyle name="Normal 5 3 2 2 2 3 3" xfId="8851" xr:uid="{00000000-0005-0000-0000-00009D5E0000}"/>
    <cellStyle name="Normal 5 3 2 2 2 3 3 2" xfId="8852" xr:uid="{00000000-0005-0000-0000-00009E5E0000}"/>
    <cellStyle name="Normal 5 3 2 2 2 3 3 3" xfId="8853" xr:uid="{00000000-0005-0000-0000-00009F5E0000}"/>
    <cellStyle name="Normal 5 3 2 2 2 3 4" xfId="8854" xr:uid="{00000000-0005-0000-0000-0000A05E0000}"/>
    <cellStyle name="Normal 5 3 2 2 2 3 4 2" xfId="8855" xr:uid="{00000000-0005-0000-0000-0000A15E0000}"/>
    <cellStyle name="Normal 5 3 2 2 2 3 5" xfId="8856" xr:uid="{00000000-0005-0000-0000-0000A25E0000}"/>
    <cellStyle name="Normal 5 3 2 2 2 3 6" xfId="8857" xr:uid="{00000000-0005-0000-0000-0000A35E0000}"/>
    <cellStyle name="Normal 5 3 2 2 2 4" xfId="8858" xr:uid="{00000000-0005-0000-0000-0000A45E0000}"/>
    <cellStyle name="Normal 5 3 2 2 2 4 2" xfId="8859" xr:uid="{00000000-0005-0000-0000-0000A55E0000}"/>
    <cellStyle name="Normal 5 3 2 2 2 4 2 2" xfId="8860" xr:uid="{00000000-0005-0000-0000-0000A65E0000}"/>
    <cellStyle name="Normal 5 3 2 2 2 4 2 3" xfId="8861" xr:uid="{00000000-0005-0000-0000-0000A75E0000}"/>
    <cellStyle name="Normal 5 3 2 2 2 4 3" xfId="8862" xr:uid="{00000000-0005-0000-0000-0000A85E0000}"/>
    <cellStyle name="Normal 5 3 2 2 2 4 4" xfId="8863" xr:uid="{00000000-0005-0000-0000-0000A95E0000}"/>
    <cellStyle name="Normal 5 3 2 2 2 5" xfId="8864" xr:uid="{00000000-0005-0000-0000-0000AA5E0000}"/>
    <cellStyle name="Normal 5 3 2 2 2 5 2" xfId="8865" xr:uid="{00000000-0005-0000-0000-0000AB5E0000}"/>
    <cellStyle name="Normal 5 3 2 2 2 5 3" xfId="8866" xr:uid="{00000000-0005-0000-0000-0000AC5E0000}"/>
    <cellStyle name="Normal 5 3 2 2 2 6" xfId="8867" xr:uid="{00000000-0005-0000-0000-0000AD5E0000}"/>
    <cellStyle name="Normal 5 3 2 2 2 6 2" xfId="8868" xr:uid="{00000000-0005-0000-0000-0000AE5E0000}"/>
    <cellStyle name="Normal 5 3 2 2 2 7" xfId="8869" xr:uid="{00000000-0005-0000-0000-0000AF5E0000}"/>
    <cellStyle name="Normal 5 3 2 2 2 8" xfId="8870" xr:uid="{00000000-0005-0000-0000-0000B05E0000}"/>
    <cellStyle name="Normal 5 3 2 2 3" xfId="8871" xr:uid="{00000000-0005-0000-0000-0000B15E0000}"/>
    <cellStyle name="Normal 5 3 2 2 3 2" xfId="8872" xr:uid="{00000000-0005-0000-0000-0000B25E0000}"/>
    <cellStyle name="Normal 5 3 2 2 3 2 2" xfId="8873" xr:uid="{00000000-0005-0000-0000-0000B35E0000}"/>
    <cellStyle name="Normal 5 3 2 2 3 2 2 2" xfId="8874" xr:uid="{00000000-0005-0000-0000-0000B45E0000}"/>
    <cellStyle name="Normal 5 3 2 2 3 2 2 2 2" xfId="8875" xr:uid="{00000000-0005-0000-0000-0000B55E0000}"/>
    <cellStyle name="Normal 5 3 2 2 3 2 2 2 3" xfId="8876" xr:uid="{00000000-0005-0000-0000-0000B65E0000}"/>
    <cellStyle name="Normal 5 3 2 2 3 2 2 3" xfId="8877" xr:uid="{00000000-0005-0000-0000-0000B75E0000}"/>
    <cellStyle name="Normal 5 3 2 2 3 2 2 4" xfId="8878" xr:uid="{00000000-0005-0000-0000-0000B85E0000}"/>
    <cellStyle name="Normal 5 3 2 2 3 2 3" xfId="8879" xr:uid="{00000000-0005-0000-0000-0000B95E0000}"/>
    <cellStyle name="Normal 5 3 2 2 3 2 3 2" xfId="8880" xr:uid="{00000000-0005-0000-0000-0000BA5E0000}"/>
    <cellStyle name="Normal 5 3 2 2 3 2 3 3" xfId="8881" xr:uid="{00000000-0005-0000-0000-0000BB5E0000}"/>
    <cellStyle name="Normal 5 3 2 2 3 2 4" xfId="8882" xr:uid="{00000000-0005-0000-0000-0000BC5E0000}"/>
    <cellStyle name="Normal 5 3 2 2 3 2 4 2" xfId="8883" xr:uid="{00000000-0005-0000-0000-0000BD5E0000}"/>
    <cellStyle name="Normal 5 3 2 2 3 2 5" xfId="8884" xr:uid="{00000000-0005-0000-0000-0000BE5E0000}"/>
    <cellStyle name="Normal 5 3 2 2 3 2 6" xfId="8885" xr:uid="{00000000-0005-0000-0000-0000BF5E0000}"/>
    <cellStyle name="Normal 5 3 2 2 3 3" xfId="8886" xr:uid="{00000000-0005-0000-0000-0000C05E0000}"/>
    <cellStyle name="Normal 5 3 2 2 3 3 2" xfId="8887" xr:uid="{00000000-0005-0000-0000-0000C15E0000}"/>
    <cellStyle name="Normal 5 3 2 2 3 3 2 2" xfId="8888" xr:uid="{00000000-0005-0000-0000-0000C25E0000}"/>
    <cellStyle name="Normal 5 3 2 2 3 3 2 2 2" xfId="8889" xr:uid="{00000000-0005-0000-0000-0000C35E0000}"/>
    <cellStyle name="Normal 5 3 2 2 3 3 2 2 3" xfId="8890" xr:uid="{00000000-0005-0000-0000-0000C45E0000}"/>
    <cellStyle name="Normal 5 3 2 2 3 3 2 3" xfId="8891" xr:uid="{00000000-0005-0000-0000-0000C55E0000}"/>
    <cellStyle name="Normal 5 3 2 2 3 3 2 4" xfId="8892" xr:uid="{00000000-0005-0000-0000-0000C65E0000}"/>
    <cellStyle name="Normal 5 3 2 2 3 3 3" xfId="8893" xr:uid="{00000000-0005-0000-0000-0000C75E0000}"/>
    <cellStyle name="Normal 5 3 2 2 3 3 3 2" xfId="8894" xr:uid="{00000000-0005-0000-0000-0000C85E0000}"/>
    <cellStyle name="Normal 5 3 2 2 3 3 3 3" xfId="8895" xr:uid="{00000000-0005-0000-0000-0000C95E0000}"/>
    <cellStyle name="Normal 5 3 2 2 3 3 4" xfId="8896" xr:uid="{00000000-0005-0000-0000-0000CA5E0000}"/>
    <cellStyle name="Normal 5 3 2 2 3 3 4 2" xfId="8897" xr:uid="{00000000-0005-0000-0000-0000CB5E0000}"/>
    <cellStyle name="Normal 5 3 2 2 3 3 5" xfId="8898" xr:uid="{00000000-0005-0000-0000-0000CC5E0000}"/>
    <cellStyle name="Normal 5 3 2 2 3 3 6" xfId="8899" xr:uid="{00000000-0005-0000-0000-0000CD5E0000}"/>
    <cellStyle name="Normal 5 3 2 2 3 4" xfId="8900" xr:uid="{00000000-0005-0000-0000-0000CE5E0000}"/>
    <cellStyle name="Normal 5 3 2 2 3 4 2" xfId="8901" xr:uid="{00000000-0005-0000-0000-0000CF5E0000}"/>
    <cellStyle name="Normal 5 3 2 2 3 4 2 2" xfId="8902" xr:uid="{00000000-0005-0000-0000-0000D05E0000}"/>
    <cellStyle name="Normal 5 3 2 2 3 4 2 3" xfId="8903" xr:uid="{00000000-0005-0000-0000-0000D15E0000}"/>
    <cellStyle name="Normal 5 3 2 2 3 4 3" xfId="8904" xr:uid="{00000000-0005-0000-0000-0000D25E0000}"/>
    <cellStyle name="Normal 5 3 2 2 3 4 4" xfId="8905" xr:uid="{00000000-0005-0000-0000-0000D35E0000}"/>
    <cellStyle name="Normal 5 3 2 2 3 5" xfId="8906" xr:uid="{00000000-0005-0000-0000-0000D45E0000}"/>
    <cellStyle name="Normal 5 3 2 2 3 5 2" xfId="8907" xr:uid="{00000000-0005-0000-0000-0000D55E0000}"/>
    <cellStyle name="Normal 5 3 2 2 3 5 3" xfId="8908" xr:uid="{00000000-0005-0000-0000-0000D65E0000}"/>
    <cellStyle name="Normal 5 3 2 2 3 6" xfId="8909" xr:uid="{00000000-0005-0000-0000-0000D75E0000}"/>
    <cellStyle name="Normal 5 3 2 2 3 6 2" xfId="8910" xr:uid="{00000000-0005-0000-0000-0000D85E0000}"/>
    <cellStyle name="Normal 5 3 2 2 3 7" xfId="8911" xr:uid="{00000000-0005-0000-0000-0000D95E0000}"/>
    <cellStyle name="Normal 5 3 2 2 3 8" xfId="8912" xr:uid="{00000000-0005-0000-0000-0000DA5E0000}"/>
    <cellStyle name="Normal 5 3 2 2 4" xfId="8913" xr:uid="{00000000-0005-0000-0000-0000DB5E0000}"/>
    <cellStyle name="Normal 5 3 2 2 4 2" xfId="8914" xr:uid="{00000000-0005-0000-0000-0000DC5E0000}"/>
    <cellStyle name="Normal 5 3 2 2 4 2 2" xfId="8915" xr:uid="{00000000-0005-0000-0000-0000DD5E0000}"/>
    <cellStyle name="Normal 5 3 2 2 4 2 2 2" xfId="8916" xr:uid="{00000000-0005-0000-0000-0000DE5E0000}"/>
    <cellStyle name="Normal 5 3 2 2 4 2 2 3" xfId="8917" xr:uid="{00000000-0005-0000-0000-0000DF5E0000}"/>
    <cellStyle name="Normal 5 3 2 2 4 2 3" xfId="8918" xr:uid="{00000000-0005-0000-0000-0000E05E0000}"/>
    <cellStyle name="Normal 5 3 2 2 4 2 4" xfId="8919" xr:uid="{00000000-0005-0000-0000-0000E15E0000}"/>
    <cellStyle name="Normal 5 3 2 2 4 3" xfId="8920" xr:uid="{00000000-0005-0000-0000-0000E25E0000}"/>
    <cellStyle name="Normal 5 3 2 2 4 3 2" xfId="8921" xr:uid="{00000000-0005-0000-0000-0000E35E0000}"/>
    <cellStyle name="Normal 5 3 2 2 4 3 3" xfId="8922" xr:uid="{00000000-0005-0000-0000-0000E45E0000}"/>
    <cellStyle name="Normal 5 3 2 2 4 4" xfId="8923" xr:uid="{00000000-0005-0000-0000-0000E55E0000}"/>
    <cellStyle name="Normal 5 3 2 2 4 4 2" xfId="8924" xr:uid="{00000000-0005-0000-0000-0000E65E0000}"/>
    <cellStyle name="Normal 5 3 2 2 4 5" xfId="8925" xr:uid="{00000000-0005-0000-0000-0000E75E0000}"/>
    <cellStyle name="Normal 5 3 2 2 4 6" xfId="8926" xr:uid="{00000000-0005-0000-0000-0000E85E0000}"/>
    <cellStyle name="Normal 5 3 2 2 5" xfId="8927" xr:uid="{00000000-0005-0000-0000-0000E95E0000}"/>
    <cellStyle name="Normal 5 3 2 2 5 2" xfId="8928" xr:uid="{00000000-0005-0000-0000-0000EA5E0000}"/>
    <cellStyle name="Normal 5 3 2 2 5 2 2" xfId="8929" xr:uid="{00000000-0005-0000-0000-0000EB5E0000}"/>
    <cellStyle name="Normal 5 3 2 2 5 2 2 2" xfId="8930" xr:uid="{00000000-0005-0000-0000-0000EC5E0000}"/>
    <cellStyle name="Normal 5 3 2 2 5 2 2 3" xfId="8931" xr:uid="{00000000-0005-0000-0000-0000ED5E0000}"/>
    <cellStyle name="Normal 5 3 2 2 5 2 3" xfId="8932" xr:uid="{00000000-0005-0000-0000-0000EE5E0000}"/>
    <cellStyle name="Normal 5 3 2 2 5 2 4" xfId="8933" xr:uid="{00000000-0005-0000-0000-0000EF5E0000}"/>
    <cellStyle name="Normal 5 3 2 2 5 3" xfId="8934" xr:uid="{00000000-0005-0000-0000-0000F05E0000}"/>
    <cellStyle name="Normal 5 3 2 2 5 3 2" xfId="8935" xr:uid="{00000000-0005-0000-0000-0000F15E0000}"/>
    <cellStyle name="Normal 5 3 2 2 5 3 3" xfId="8936" xr:uid="{00000000-0005-0000-0000-0000F25E0000}"/>
    <cellStyle name="Normal 5 3 2 2 5 4" xfId="8937" xr:uid="{00000000-0005-0000-0000-0000F35E0000}"/>
    <cellStyle name="Normal 5 3 2 2 5 4 2" xfId="8938" xr:uid="{00000000-0005-0000-0000-0000F45E0000}"/>
    <cellStyle name="Normal 5 3 2 2 5 5" xfId="8939" xr:uid="{00000000-0005-0000-0000-0000F55E0000}"/>
    <cellStyle name="Normal 5 3 2 2 5 6" xfId="8940" xr:uid="{00000000-0005-0000-0000-0000F65E0000}"/>
    <cellStyle name="Normal 5 3 2 2 6" xfId="8941" xr:uid="{00000000-0005-0000-0000-0000F75E0000}"/>
    <cellStyle name="Normal 5 3 2 2 6 2" xfId="8942" xr:uid="{00000000-0005-0000-0000-0000F85E0000}"/>
    <cellStyle name="Normal 5 3 2 2 6 2 2" xfId="8943" xr:uid="{00000000-0005-0000-0000-0000F95E0000}"/>
    <cellStyle name="Normal 5 3 2 2 6 2 3" xfId="8944" xr:uid="{00000000-0005-0000-0000-0000FA5E0000}"/>
    <cellStyle name="Normal 5 3 2 2 6 3" xfId="8945" xr:uid="{00000000-0005-0000-0000-0000FB5E0000}"/>
    <cellStyle name="Normal 5 3 2 2 6 4" xfId="8946" xr:uid="{00000000-0005-0000-0000-0000FC5E0000}"/>
    <cellStyle name="Normal 5 3 2 2 7" xfId="8947" xr:uid="{00000000-0005-0000-0000-0000FD5E0000}"/>
    <cellStyle name="Normal 5 3 2 2 7 2" xfId="8948" xr:uid="{00000000-0005-0000-0000-0000FE5E0000}"/>
    <cellStyle name="Normal 5 3 2 2 7 3" xfId="8949" xr:uid="{00000000-0005-0000-0000-0000FF5E0000}"/>
    <cellStyle name="Normal 5 3 2 2 8" xfId="8950" xr:uid="{00000000-0005-0000-0000-0000005F0000}"/>
    <cellStyle name="Normal 5 3 2 2 8 2" xfId="8951" xr:uid="{00000000-0005-0000-0000-0000015F0000}"/>
    <cellStyle name="Normal 5 3 2 2 9" xfId="8952" xr:uid="{00000000-0005-0000-0000-0000025F0000}"/>
    <cellStyle name="Normal 5 3 2 2_FLUX TEMPLATE - SAMPLE 5210 1720000_Rents Receivable (2)" xfId="8953" xr:uid="{00000000-0005-0000-0000-0000035F0000}"/>
    <cellStyle name="Normal 5 3 2 3" xfId="8954" xr:uid="{00000000-0005-0000-0000-0000045F0000}"/>
    <cellStyle name="Normal 5 3 2 3 10" xfId="8955" xr:uid="{00000000-0005-0000-0000-0000055F0000}"/>
    <cellStyle name="Normal 5 3 2 3 11" xfId="32313" xr:uid="{00000000-0005-0000-0000-0000065F0000}"/>
    <cellStyle name="Normal 5 3 2 3 2" xfId="8956" xr:uid="{00000000-0005-0000-0000-0000075F0000}"/>
    <cellStyle name="Normal 5 3 2 3 2 2" xfId="8957" xr:uid="{00000000-0005-0000-0000-0000085F0000}"/>
    <cellStyle name="Normal 5 3 2 3 2 2 2" xfId="8958" xr:uid="{00000000-0005-0000-0000-0000095F0000}"/>
    <cellStyle name="Normal 5 3 2 3 2 2 2 2" xfId="8959" xr:uid="{00000000-0005-0000-0000-00000A5F0000}"/>
    <cellStyle name="Normal 5 3 2 3 2 2 2 2 2" xfId="8960" xr:uid="{00000000-0005-0000-0000-00000B5F0000}"/>
    <cellStyle name="Normal 5 3 2 3 2 2 2 2 3" xfId="8961" xr:uid="{00000000-0005-0000-0000-00000C5F0000}"/>
    <cellStyle name="Normal 5 3 2 3 2 2 2 3" xfId="8962" xr:uid="{00000000-0005-0000-0000-00000D5F0000}"/>
    <cellStyle name="Normal 5 3 2 3 2 2 2 4" xfId="8963" xr:uid="{00000000-0005-0000-0000-00000E5F0000}"/>
    <cellStyle name="Normal 5 3 2 3 2 2 3" xfId="8964" xr:uid="{00000000-0005-0000-0000-00000F5F0000}"/>
    <cellStyle name="Normal 5 3 2 3 2 2 3 2" xfId="8965" xr:uid="{00000000-0005-0000-0000-0000105F0000}"/>
    <cellStyle name="Normal 5 3 2 3 2 2 3 3" xfId="8966" xr:uid="{00000000-0005-0000-0000-0000115F0000}"/>
    <cellStyle name="Normal 5 3 2 3 2 2 4" xfId="8967" xr:uid="{00000000-0005-0000-0000-0000125F0000}"/>
    <cellStyle name="Normal 5 3 2 3 2 2 4 2" xfId="8968" xr:uid="{00000000-0005-0000-0000-0000135F0000}"/>
    <cellStyle name="Normal 5 3 2 3 2 2 5" xfId="8969" xr:uid="{00000000-0005-0000-0000-0000145F0000}"/>
    <cellStyle name="Normal 5 3 2 3 2 2 6" xfId="8970" xr:uid="{00000000-0005-0000-0000-0000155F0000}"/>
    <cellStyle name="Normal 5 3 2 3 2 3" xfId="8971" xr:uid="{00000000-0005-0000-0000-0000165F0000}"/>
    <cellStyle name="Normal 5 3 2 3 2 3 2" xfId="8972" xr:uid="{00000000-0005-0000-0000-0000175F0000}"/>
    <cellStyle name="Normal 5 3 2 3 2 3 2 2" xfId="8973" xr:uid="{00000000-0005-0000-0000-0000185F0000}"/>
    <cellStyle name="Normal 5 3 2 3 2 3 2 2 2" xfId="8974" xr:uid="{00000000-0005-0000-0000-0000195F0000}"/>
    <cellStyle name="Normal 5 3 2 3 2 3 2 2 3" xfId="8975" xr:uid="{00000000-0005-0000-0000-00001A5F0000}"/>
    <cellStyle name="Normal 5 3 2 3 2 3 2 3" xfId="8976" xr:uid="{00000000-0005-0000-0000-00001B5F0000}"/>
    <cellStyle name="Normal 5 3 2 3 2 3 2 4" xfId="8977" xr:uid="{00000000-0005-0000-0000-00001C5F0000}"/>
    <cellStyle name="Normal 5 3 2 3 2 3 3" xfId="8978" xr:uid="{00000000-0005-0000-0000-00001D5F0000}"/>
    <cellStyle name="Normal 5 3 2 3 2 3 3 2" xfId="8979" xr:uid="{00000000-0005-0000-0000-00001E5F0000}"/>
    <cellStyle name="Normal 5 3 2 3 2 3 3 3" xfId="8980" xr:uid="{00000000-0005-0000-0000-00001F5F0000}"/>
    <cellStyle name="Normal 5 3 2 3 2 3 4" xfId="8981" xr:uid="{00000000-0005-0000-0000-0000205F0000}"/>
    <cellStyle name="Normal 5 3 2 3 2 3 4 2" xfId="8982" xr:uid="{00000000-0005-0000-0000-0000215F0000}"/>
    <cellStyle name="Normal 5 3 2 3 2 3 5" xfId="8983" xr:uid="{00000000-0005-0000-0000-0000225F0000}"/>
    <cellStyle name="Normal 5 3 2 3 2 3 6" xfId="8984" xr:uid="{00000000-0005-0000-0000-0000235F0000}"/>
    <cellStyle name="Normal 5 3 2 3 2 4" xfId="8985" xr:uid="{00000000-0005-0000-0000-0000245F0000}"/>
    <cellStyle name="Normal 5 3 2 3 2 4 2" xfId="8986" xr:uid="{00000000-0005-0000-0000-0000255F0000}"/>
    <cellStyle name="Normal 5 3 2 3 2 4 2 2" xfId="8987" xr:uid="{00000000-0005-0000-0000-0000265F0000}"/>
    <cellStyle name="Normal 5 3 2 3 2 4 2 3" xfId="8988" xr:uid="{00000000-0005-0000-0000-0000275F0000}"/>
    <cellStyle name="Normal 5 3 2 3 2 4 3" xfId="8989" xr:uid="{00000000-0005-0000-0000-0000285F0000}"/>
    <cellStyle name="Normal 5 3 2 3 2 4 4" xfId="8990" xr:uid="{00000000-0005-0000-0000-0000295F0000}"/>
    <cellStyle name="Normal 5 3 2 3 2 5" xfId="8991" xr:uid="{00000000-0005-0000-0000-00002A5F0000}"/>
    <cellStyle name="Normal 5 3 2 3 2 5 2" xfId="8992" xr:uid="{00000000-0005-0000-0000-00002B5F0000}"/>
    <cellStyle name="Normal 5 3 2 3 2 5 3" xfId="8993" xr:uid="{00000000-0005-0000-0000-00002C5F0000}"/>
    <cellStyle name="Normal 5 3 2 3 2 6" xfId="8994" xr:uid="{00000000-0005-0000-0000-00002D5F0000}"/>
    <cellStyle name="Normal 5 3 2 3 2 6 2" xfId="8995" xr:uid="{00000000-0005-0000-0000-00002E5F0000}"/>
    <cellStyle name="Normal 5 3 2 3 2 7" xfId="8996" xr:uid="{00000000-0005-0000-0000-00002F5F0000}"/>
    <cellStyle name="Normal 5 3 2 3 2 8" xfId="8997" xr:uid="{00000000-0005-0000-0000-0000305F0000}"/>
    <cellStyle name="Normal 5 3 2 3 3" xfId="8998" xr:uid="{00000000-0005-0000-0000-0000315F0000}"/>
    <cellStyle name="Normal 5 3 2 3 3 2" xfId="8999" xr:uid="{00000000-0005-0000-0000-0000325F0000}"/>
    <cellStyle name="Normal 5 3 2 3 3 2 2" xfId="9000" xr:uid="{00000000-0005-0000-0000-0000335F0000}"/>
    <cellStyle name="Normal 5 3 2 3 3 2 2 2" xfId="9001" xr:uid="{00000000-0005-0000-0000-0000345F0000}"/>
    <cellStyle name="Normal 5 3 2 3 3 2 2 2 2" xfId="9002" xr:uid="{00000000-0005-0000-0000-0000355F0000}"/>
    <cellStyle name="Normal 5 3 2 3 3 2 2 2 3" xfId="9003" xr:uid="{00000000-0005-0000-0000-0000365F0000}"/>
    <cellStyle name="Normal 5 3 2 3 3 2 2 3" xfId="9004" xr:uid="{00000000-0005-0000-0000-0000375F0000}"/>
    <cellStyle name="Normal 5 3 2 3 3 2 2 4" xfId="9005" xr:uid="{00000000-0005-0000-0000-0000385F0000}"/>
    <cellStyle name="Normal 5 3 2 3 3 2 3" xfId="9006" xr:uid="{00000000-0005-0000-0000-0000395F0000}"/>
    <cellStyle name="Normal 5 3 2 3 3 2 3 2" xfId="9007" xr:uid="{00000000-0005-0000-0000-00003A5F0000}"/>
    <cellStyle name="Normal 5 3 2 3 3 2 3 3" xfId="9008" xr:uid="{00000000-0005-0000-0000-00003B5F0000}"/>
    <cellStyle name="Normal 5 3 2 3 3 2 4" xfId="9009" xr:uid="{00000000-0005-0000-0000-00003C5F0000}"/>
    <cellStyle name="Normal 5 3 2 3 3 2 4 2" xfId="9010" xr:uid="{00000000-0005-0000-0000-00003D5F0000}"/>
    <cellStyle name="Normal 5 3 2 3 3 2 5" xfId="9011" xr:uid="{00000000-0005-0000-0000-00003E5F0000}"/>
    <cellStyle name="Normal 5 3 2 3 3 2 6" xfId="9012" xr:uid="{00000000-0005-0000-0000-00003F5F0000}"/>
    <cellStyle name="Normal 5 3 2 3 3 3" xfId="9013" xr:uid="{00000000-0005-0000-0000-0000405F0000}"/>
    <cellStyle name="Normal 5 3 2 3 3 3 2" xfId="9014" xr:uid="{00000000-0005-0000-0000-0000415F0000}"/>
    <cellStyle name="Normal 5 3 2 3 3 3 2 2" xfId="9015" xr:uid="{00000000-0005-0000-0000-0000425F0000}"/>
    <cellStyle name="Normal 5 3 2 3 3 3 2 2 2" xfId="9016" xr:uid="{00000000-0005-0000-0000-0000435F0000}"/>
    <cellStyle name="Normal 5 3 2 3 3 3 2 2 3" xfId="9017" xr:uid="{00000000-0005-0000-0000-0000445F0000}"/>
    <cellStyle name="Normal 5 3 2 3 3 3 2 3" xfId="9018" xr:uid="{00000000-0005-0000-0000-0000455F0000}"/>
    <cellStyle name="Normal 5 3 2 3 3 3 2 4" xfId="9019" xr:uid="{00000000-0005-0000-0000-0000465F0000}"/>
    <cellStyle name="Normal 5 3 2 3 3 3 3" xfId="9020" xr:uid="{00000000-0005-0000-0000-0000475F0000}"/>
    <cellStyle name="Normal 5 3 2 3 3 3 3 2" xfId="9021" xr:uid="{00000000-0005-0000-0000-0000485F0000}"/>
    <cellStyle name="Normal 5 3 2 3 3 3 3 3" xfId="9022" xr:uid="{00000000-0005-0000-0000-0000495F0000}"/>
    <cellStyle name="Normal 5 3 2 3 3 3 4" xfId="9023" xr:uid="{00000000-0005-0000-0000-00004A5F0000}"/>
    <cellStyle name="Normal 5 3 2 3 3 3 4 2" xfId="9024" xr:uid="{00000000-0005-0000-0000-00004B5F0000}"/>
    <cellStyle name="Normal 5 3 2 3 3 3 5" xfId="9025" xr:uid="{00000000-0005-0000-0000-00004C5F0000}"/>
    <cellStyle name="Normal 5 3 2 3 3 3 6" xfId="9026" xr:uid="{00000000-0005-0000-0000-00004D5F0000}"/>
    <cellStyle name="Normal 5 3 2 3 3 4" xfId="9027" xr:uid="{00000000-0005-0000-0000-00004E5F0000}"/>
    <cellStyle name="Normal 5 3 2 3 3 4 2" xfId="9028" xr:uid="{00000000-0005-0000-0000-00004F5F0000}"/>
    <cellStyle name="Normal 5 3 2 3 3 4 2 2" xfId="9029" xr:uid="{00000000-0005-0000-0000-0000505F0000}"/>
    <cellStyle name="Normal 5 3 2 3 3 4 2 3" xfId="9030" xr:uid="{00000000-0005-0000-0000-0000515F0000}"/>
    <cellStyle name="Normal 5 3 2 3 3 4 3" xfId="9031" xr:uid="{00000000-0005-0000-0000-0000525F0000}"/>
    <cellStyle name="Normal 5 3 2 3 3 4 4" xfId="9032" xr:uid="{00000000-0005-0000-0000-0000535F0000}"/>
    <cellStyle name="Normal 5 3 2 3 3 5" xfId="9033" xr:uid="{00000000-0005-0000-0000-0000545F0000}"/>
    <cellStyle name="Normal 5 3 2 3 3 5 2" xfId="9034" xr:uid="{00000000-0005-0000-0000-0000555F0000}"/>
    <cellStyle name="Normal 5 3 2 3 3 5 3" xfId="9035" xr:uid="{00000000-0005-0000-0000-0000565F0000}"/>
    <cellStyle name="Normal 5 3 2 3 3 6" xfId="9036" xr:uid="{00000000-0005-0000-0000-0000575F0000}"/>
    <cellStyle name="Normal 5 3 2 3 3 6 2" xfId="9037" xr:uid="{00000000-0005-0000-0000-0000585F0000}"/>
    <cellStyle name="Normal 5 3 2 3 3 7" xfId="9038" xr:uid="{00000000-0005-0000-0000-0000595F0000}"/>
    <cellStyle name="Normal 5 3 2 3 3 8" xfId="9039" xr:uid="{00000000-0005-0000-0000-00005A5F0000}"/>
    <cellStyle name="Normal 5 3 2 3 4" xfId="9040" xr:uid="{00000000-0005-0000-0000-00005B5F0000}"/>
    <cellStyle name="Normal 5 3 2 3 4 2" xfId="9041" xr:uid="{00000000-0005-0000-0000-00005C5F0000}"/>
    <cellStyle name="Normal 5 3 2 3 4 2 2" xfId="9042" xr:uid="{00000000-0005-0000-0000-00005D5F0000}"/>
    <cellStyle name="Normal 5 3 2 3 4 2 2 2" xfId="9043" xr:uid="{00000000-0005-0000-0000-00005E5F0000}"/>
    <cellStyle name="Normal 5 3 2 3 4 2 2 3" xfId="9044" xr:uid="{00000000-0005-0000-0000-00005F5F0000}"/>
    <cellStyle name="Normal 5 3 2 3 4 2 3" xfId="9045" xr:uid="{00000000-0005-0000-0000-0000605F0000}"/>
    <cellStyle name="Normal 5 3 2 3 4 2 4" xfId="9046" xr:uid="{00000000-0005-0000-0000-0000615F0000}"/>
    <cellStyle name="Normal 5 3 2 3 4 3" xfId="9047" xr:uid="{00000000-0005-0000-0000-0000625F0000}"/>
    <cellStyle name="Normal 5 3 2 3 4 3 2" xfId="9048" xr:uid="{00000000-0005-0000-0000-0000635F0000}"/>
    <cellStyle name="Normal 5 3 2 3 4 3 3" xfId="9049" xr:uid="{00000000-0005-0000-0000-0000645F0000}"/>
    <cellStyle name="Normal 5 3 2 3 4 4" xfId="9050" xr:uid="{00000000-0005-0000-0000-0000655F0000}"/>
    <cellStyle name="Normal 5 3 2 3 4 4 2" xfId="9051" xr:uid="{00000000-0005-0000-0000-0000665F0000}"/>
    <cellStyle name="Normal 5 3 2 3 4 5" xfId="9052" xr:uid="{00000000-0005-0000-0000-0000675F0000}"/>
    <cellStyle name="Normal 5 3 2 3 4 6" xfId="9053" xr:uid="{00000000-0005-0000-0000-0000685F0000}"/>
    <cellStyle name="Normal 5 3 2 3 5" xfId="9054" xr:uid="{00000000-0005-0000-0000-0000695F0000}"/>
    <cellStyle name="Normal 5 3 2 3 5 2" xfId="9055" xr:uid="{00000000-0005-0000-0000-00006A5F0000}"/>
    <cellStyle name="Normal 5 3 2 3 5 2 2" xfId="9056" xr:uid="{00000000-0005-0000-0000-00006B5F0000}"/>
    <cellStyle name="Normal 5 3 2 3 5 2 2 2" xfId="9057" xr:uid="{00000000-0005-0000-0000-00006C5F0000}"/>
    <cellStyle name="Normal 5 3 2 3 5 2 2 3" xfId="9058" xr:uid="{00000000-0005-0000-0000-00006D5F0000}"/>
    <cellStyle name="Normal 5 3 2 3 5 2 3" xfId="9059" xr:uid="{00000000-0005-0000-0000-00006E5F0000}"/>
    <cellStyle name="Normal 5 3 2 3 5 2 4" xfId="9060" xr:uid="{00000000-0005-0000-0000-00006F5F0000}"/>
    <cellStyle name="Normal 5 3 2 3 5 3" xfId="9061" xr:uid="{00000000-0005-0000-0000-0000705F0000}"/>
    <cellStyle name="Normal 5 3 2 3 5 3 2" xfId="9062" xr:uid="{00000000-0005-0000-0000-0000715F0000}"/>
    <cellStyle name="Normal 5 3 2 3 5 3 3" xfId="9063" xr:uid="{00000000-0005-0000-0000-0000725F0000}"/>
    <cellStyle name="Normal 5 3 2 3 5 4" xfId="9064" xr:uid="{00000000-0005-0000-0000-0000735F0000}"/>
    <cellStyle name="Normal 5 3 2 3 5 4 2" xfId="9065" xr:uid="{00000000-0005-0000-0000-0000745F0000}"/>
    <cellStyle name="Normal 5 3 2 3 5 5" xfId="9066" xr:uid="{00000000-0005-0000-0000-0000755F0000}"/>
    <cellStyle name="Normal 5 3 2 3 5 6" xfId="9067" xr:uid="{00000000-0005-0000-0000-0000765F0000}"/>
    <cellStyle name="Normal 5 3 2 3 6" xfId="9068" xr:uid="{00000000-0005-0000-0000-0000775F0000}"/>
    <cellStyle name="Normal 5 3 2 3 6 2" xfId="9069" xr:uid="{00000000-0005-0000-0000-0000785F0000}"/>
    <cellStyle name="Normal 5 3 2 3 6 2 2" xfId="9070" xr:uid="{00000000-0005-0000-0000-0000795F0000}"/>
    <cellStyle name="Normal 5 3 2 3 6 2 3" xfId="9071" xr:uid="{00000000-0005-0000-0000-00007A5F0000}"/>
    <cellStyle name="Normal 5 3 2 3 6 3" xfId="9072" xr:uid="{00000000-0005-0000-0000-00007B5F0000}"/>
    <cellStyle name="Normal 5 3 2 3 6 4" xfId="9073" xr:uid="{00000000-0005-0000-0000-00007C5F0000}"/>
    <cellStyle name="Normal 5 3 2 3 7" xfId="9074" xr:uid="{00000000-0005-0000-0000-00007D5F0000}"/>
    <cellStyle name="Normal 5 3 2 3 7 2" xfId="9075" xr:uid="{00000000-0005-0000-0000-00007E5F0000}"/>
    <cellStyle name="Normal 5 3 2 3 7 3" xfId="9076" xr:uid="{00000000-0005-0000-0000-00007F5F0000}"/>
    <cellStyle name="Normal 5 3 2 3 8" xfId="9077" xr:uid="{00000000-0005-0000-0000-0000805F0000}"/>
    <cellStyle name="Normal 5 3 2 3 8 2" xfId="9078" xr:uid="{00000000-0005-0000-0000-0000815F0000}"/>
    <cellStyle name="Normal 5 3 2 3 9" xfId="9079" xr:uid="{00000000-0005-0000-0000-0000825F0000}"/>
    <cellStyle name="Normal 5 3 2 3_FLUX TEMPLATE - SAMPLE 5210 1720000_Rents Receivable (2)" xfId="9080" xr:uid="{00000000-0005-0000-0000-0000835F0000}"/>
    <cellStyle name="Normal 5 3 2 4" xfId="9081" xr:uid="{00000000-0005-0000-0000-0000845F0000}"/>
    <cellStyle name="Normal 5 3 2 4 10" xfId="9082" xr:uid="{00000000-0005-0000-0000-0000855F0000}"/>
    <cellStyle name="Normal 5 3 2 4 2" xfId="9083" xr:uid="{00000000-0005-0000-0000-0000865F0000}"/>
    <cellStyle name="Normal 5 3 2 4 2 2" xfId="9084" xr:uid="{00000000-0005-0000-0000-0000875F0000}"/>
    <cellStyle name="Normal 5 3 2 4 2 2 2" xfId="9085" xr:uid="{00000000-0005-0000-0000-0000885F0000}"/>
    <cellStyle name="Normal 5 3 2 4 2 2 2 2" xfId="9086" xr:uid="{00000000-0005-0000-0000-0000895F0000}"/>
    <cellStyle name="Normal 5 3 2 4 2 2 2 2 2" xfId="9087" xr:uid="{00000000-0005-0000-0000-00008A5F0000}"/>
    <cellStyle name="Normal 5 3 2 4 2 2 2 2 3" xfId="9088" xr:uid="{00000000-0005-0000-0000-00008B5F0000}"/>
    <cellStyle name="Normal 5 3 2 4 2 2 2 3" xfId="9089" xr:uid="{00000000-0005-0000-0000-00008C5F0000}"/>
    <cellStyle name="Normal 5 3 2 4 2 2 2 4" xfId="9090" xr:uid="{00000000-0005-0000-0000-00008D5F0000}"/>
    <cellStyle name="Normal 5 3 2 4 2 2 3" xfId="9091" xr:uid="{00000000-0005-0000-0000-00008E5F0000}"/>
    <cellStyle name="Normal 5 3 2 4 2 2 3 2" xfId="9092" xr:uid="{00000000-0005-0000-0000-00008F5F0000}"/>
    <cellStyle name="Normal 5 3 2 4 2 2 3 3" xfId="9093" xr:uid="{00000000-0005-0000-0000-0000905F0000}"/>
    <cellStyle name="Normal 5 3 2 4 2 2 4" xfId="9094" xr:uid="{00000000-0005-0000-0000-0000915F0000}"/>
    <cellStyle name="Normal 5 3 2 4 2 2 4 2" xfId="9095" xr:uid="{00000000-0005-0000-0000-0000925F0000}"/>
    <cellStyle name="Normal 5 3 2 4 2 2 5" xfId="9096" xr:uid="{00000000-0005-0000-0000-0000935F0000}"/>
    <cellStyle name="Normal 5 3 2 4 2 2 6" xfId="9097" xr:uid="{00000000-0005-0000-0000-0000945F0000}"/>
    <cellStyle name="Normal 5 3 2 4 2 3" xfId="9098" xr:uid="{00000000-0005-0000-0000-0000955F0000}"/>
    <cellStyle name="Normal 5 3 2 4 2 3 2" xfId="9099" xr:uid="{00000000-0005-0000-0000-0000965F0000}"/>
    <cellStyle name="Normal 5 3 2 4 2 3 2 2" xfId="9100" xr:uid="{00000000-0005-0000-0000-0000975F0000}"/>
    <cellStyle name="Normal 5 3 2 4 2 3 2 2 2" xfId="9101" xr:uid="{00000000-0005-0000-0000-0000985F0000}"/>
    <cellStyle name="Normal 5 3 2 4 2 3 2 2 3" xfId="9102" xr:uid="{00000000-0005-0000-0000-0000995F0000}"/>
    <cellStyle name="Normal 5 3 2 4 2 3 2 3" xfId="9103" xr:uid="{00000000-0005-0000-0000-00009A5F0000}"/>
    <cellStyle name="Normal 5 3 2 4 2 3 2 4" xfId="9104" xr:uid="{00000000-0005-0000-0000-00009B5F0000}"/>
    <cellStyle name="Normal 5 3 2 4 2 3 3" xfId="9105" xr:uid="{00000000-0005-0000-0000-00009C5F0000}"/>
    <cellStyle name="Normal 5 3 2 4 2 3 3 2" xfId="9106" xr:uid="{00000000-0005-0000-0000-00009D5F0000}"/>
    <cellStyle name="Normal 5 3 2 4 2 3 3 3" xfId="9107" xr:uid="{00000000-0005-0000-0000-00009E5F0000}"/>
    <cellStyle name="Normal 5 3 2 4 2 3 4" xfId="9108" xr:uid="{00000000-0005-0000-0000-00009F5F0000}"/>
    <cellStyle name="Normal 5 3 2 4 2 3 4 2" xfId="9109" xr:uid="{00000000-0005-0000-0000-0000A05F0000}"/>
    <cellStyle name="Normal 5 3 2 4 2 3 5" xfId="9110" xr:uid="{00000000-0005-0000-0000-0000A15F0000}"/>
    <cellStyle name="Normal 5 3 2 4 2 3 6" xfId="9111" xr:uid="{00000000-0005-0000-0000-0000A25F0000}"/>
    <cellStyle name="Normal 5 3 2 4 2 4" xfId="9112" xr:uid="{00000000-0005-0000-0000-0000A35F0000}"/>
    <cellStyle name="Normal 5 3 2 4 2 4 2" xfId="9113" xr:uid="{00000000-0005-0000-0000-0000A45F0000}"/>
    <cellStyle name="Normal 5 3 2 4 2 4 2 2" xfId="9114" xr:uid="{00000000-0005-0000-0000-0000A55F0000}"/>
    <cellStyle name="Normal 5 3 2 4 2 4 2 3" xfId="9115" xr:uid="{00000000-0005-0000-0000-0000A65F0000}"/>
    <cellStyle name="Normal 5 3 2 4 2 4 3" xfId="9116" xr:uid="{00000000-0005-0000-0000-0000A75F0000}"/>
    <cellStyle name="Normal 5 3 2 4 2 4 4" xfId="9117" xr:uid="{00000000-0005-0000-0000-0000A85F0000}"/>
    <cellStyle name="Normal 5 3 2 4 2 5" xfId="9118" xr:uid="{00000000-0005-0000-0000-0000A95F0000}"/>
    <cellStyle name="Normal 5 3 2 4 2 5 2" xfId="9119" xr:uid="{00000000-0005-0000-0000-0000AA5F0000}"/>
    <cellStyle name="Normal 5 3 2 4 2 5 3" xfId="9120" xr:uid="{00000000-0005-0000-0000-0000AB5F0000}"/>
    <cellStyle name="Normal 5 3 2 4 2 6" xfId="9121" xr:uid="{00000000-0005-0000-0000-0000AC5F0000}"/>
    <cellStyle name="Normal 5 3 2 4 2 6 2" xfId="9122" xr:uid="{00000000-0005-0000-0000-0000AD5F0000}"/>
    <cellStyle name="Normal 5 3 2 4 2 7" xfId="9123" xr:uid="{00000000-0005-0000-0000-0000AE5F0000}"/>
    <cellStyle name="Normal 5 3 2 4 2 8" xfId="9124" xr:uid="{00000000-0005-0000-0000-0000AF5F0000}"/>
    <cellStyle name="Normal 5 3 2 4 3" xfId="9125" xr:uid="{00000000-0005-0000-0000-0000B05F0000}"/>
    <cellStyle name="Normal 5 3 2 4 3 2" xfId="9126" xr:uid="{00000000-0005-0000-0000-0000B15F0000}"/>
    <cellStyle name="Normal 5 3 2 4 3 2 2" xfId="9127" xr:uid="{00000000-0005-0000-0000-0000B25F0000}"/>
    <cellStyle name="Normal 5 3 2 4 3 2 2 2" xfId="9128" xr:uid="{00000000-0005-0000-0000-0000B35F0000}"/>
    <cellStyle name="Normal 5 3 2 4 3 2 2 2 2" xfId="9129" xr:uid="{00000000-0005-0000-0000-0000B45F0000}"/>
    <cellStyle name="Normal 5 3 2 4 3 2 2 2 3" xfId="9130" xr:uid="{00000000-0005-0000-0000-0000B55F0000}"/>
    <cellStyle name="Normal 5 3 2 4 3 2 2 3" xfId="9131" xr:uid="{00000000-0005-0000-0000-0000B65F0000}"/>
    <cellStyle name="Normal 5 3 2 4 3 2 2 4" xfId="9132" xr:uid="{00000000-0005-0000-0000-0000B75F0000}"/>
    <cellStyle name="Normal 5 3 2 4 3 2 3" xfId="9133" xr:uid="{00000000-0005-0000-0000-0000B85F0000}"/>
    <cellStyle name="Normal 5 3 2 4 3 2 3 2" xfId="9134" xr:uid="{00000000-0005-0000-0000-0000B95F0000}"/>
    <cellStyle name="Normal 5 3 2 4 3 2 3 3" xfId="9135" xr:uid="{00000000-0005-0000-0000-0000BA5F0000}"/>
    <cellStyle name="Normal 5 3 2 4 3 2 4" xfId="9136" xr:uid="{00000000-0005-0000-0000-0000BB5F0000}"/>
    <cellStyle name="Normal 5 3 2 4 3 2 4 2" xfId="9137" xr:uid="{00000000-0005-0000-0000-0000BC5F0000}"/>
    <cellStyle name="Normal 5 3 2 4 3 2 5" xfId="9138" xr:uid="{00000000-0005-0000-0000-0000BD5F0000}"/>
    <cellStyle name="Normal 5 3 2 4 3 2 6" xfId="9139" xr:uid="{00000000-0005-0000-0000-0000BE5F0000}"/>
    <cellStyle name="Normal 5 3 2 4 3 3" xfId="9140" xr:uid="{00000000-0005-0000-0000-0000BF5F0000}"/>
    <cellStyle name="Normal 5 3 2 4 3 3 2" xfId="9141" xr:uid="{00000000-0005-0000-0000-0000C05F0000}"/>
    <cellStyle name="Normal 5 3 2 4 3 3 2 2" xfId="9142" xr:uid="{00000000-0005-0000-0000-0000C15F0000}"/>
    <cellStyle name="Normal 5 3 2 4 3 3 2 2 2" xfId="9143" xr:uid="{00000000-0005-0000-0000-0000C25F0000}"/>
    <cellStyle name="Normal 5 3 2 4 3 3 2 2 3" xfId="9144" xr:uid="{00000000-0005-0000-0000-0000C35F0000}"/>
    <cellStyle name="Normal 5 3 2 4 3 3 2 3" xfId="9145" xr:uid="{00000000-0005-0000-0000-0000C45F0000}"/>
    <cellStyle name="Normal 5 3 2 4 3 3 2 4" xfId="9146" xr:uid="{00000000-0005-0000-0000-0000C55F0000}"/>
    <cellStyle name="Normal 5 3 2 4 3 3 3" xfId="9147" xr:uid="{00000000-0005-0000-0000-0000C65F0000}"/>
    <cellStyle name="Normal 5 3 2 4 3 3 3 2" xfId="9148" xr:uid="{00000000-0005-0000-0000-0000C75F0000}"/>
    <cellStyle name="Normal 5 3 2 4 3 3 3 3" xfId="9149" xr:uid="{00000000-0005-0000-0000-0000C85F0000}"/>
    <cellStyle name="Normal 5 3 2 4 3 3 4" xfId="9150" xr:uid="{00000000-0005-0000-0000-0000C95F0000}"/>
    <cellStyle name="Normal 5 3 2 4 3 3 4 2" xfId="9151" xr:uid="{00000000-0005-0000-0000-0000CA5F0000}"/>
    <cellStyle name="Normal 5 3 2 4 3 3 5" xfId="9152" xr:uid="{00000000-0005-0000-0000-0000CB5F0000}"/>
    <cellStyle name="Normal 5 3 2 4 3 3 6" xfId="9153" xr:uid="{00000000-0005-0000-0000-0000CC5F0000}"/>
    <cellStyle name="Normal 5 3 2 4 3 4" xfId="9154" xr:uid="{00000000-0005-0000-0000-0000CD5F0000}"/>
    <cellStyle name="Normal 5 3 2 4 3 4 2" xfId="9155" xr:uid="{00000000-0005-0000-0000-0000CE5F0000}"/>
    <cellStyle name="Normal 5 3 2 4 3 4 2 2" xfId="9156" xr:uid="{00000000-0005-0000-0000-0000CF5F0000}"/>
    <cellStyle name="Normal 5 3 2 4 3 4 2 3" xfId="9157" xr:uid="{00000000-0005-0000-0000-0000D05F0000}"/>
    <cellStyle name="Normal 5 3 2 4 3 4 3" xfId="9158" xr:uid="{00000000-0005-0000-0000-0000D15F0000}"/>
    <cellStyle name="Normal 5 3 2 4 3 4 4" xfId="9159" xr:uid="{00000000-0005-0000-0000-0000D25F0000}"/>
    <cellStyle name="Normal 5 3 2 4 3 5" xfId="9160" xr:uid="{00000000-0005-0000-0000-0000D35F0000}"/>
    <cellStyle name="Normal 5 3 2 4 3 5 2" xfId="9161" xr:uid="{00000000-0005-0000-0000-0000D45F0000}"/>
    <cellStyle name="Normal 5 3 2 4 3 5 3" xfId="9162" xr:uid="{00000000-0005-0000-0000-0000D55F0000}"/>
    <cellStyle name="Normal 5 3 2 4 3 6" xfId="9163" xr:uid="{00000000-0005-0000-0000-0000D65F0000}"/>
    <cellStyle name="Normal 5 3 2 4 3 6 2" xfId="9164" xr:uid="{00000000-0005-0000-0000-0000D75F0000}"/>
    <cellStyle name="Normal 5 3 2 4 3 7" xfId="9165" xr:uid="{00000000-0005-0000-0000-0000D85F0000}"/>
    <cellStyle name="Normal 5 3 2 4 3 8" xfId="9166" xr:uid="{00000000-0005-0000-0000-0000D95F0000}"/>
    <cellStyle name="Normal 5 3 2 4 4" xfId="9167" xr:uid="{00000000-0005-0000-0000-0000DA5F0000}"/>
    <cellStyle name="Normal 5 3 2 4 4 2" xfId="9168" xr:uid="{00000000-0005-0000-0000-0000DB5F0000}"/>
    <cellStyle name="Normal 5 3 2 4 4 2 2" xfId="9169" xr:uid="{00000000-0005-0000-0000-0000DC5F0000}"/>
    <cellStyle name="Normal 5 3 2 4 4 2 2 2" xfId="9170" xr:uid="{00000000-0005-0000-0000-0000DD5F0000}"/>
    <cellStyle name="Normal 5 3 2 4 4 2 2 3" xfId="9171" xr:uid="{00000000-0005-0000-0000-0000DE5F0000}"/>
    <cellStyle name="Normal 5 3 2 4 4 2 3" xfId="9172" xr:uid="{00000000-0005-0000-0000-0000DF5F0000}"/>
    <cellStyle name="Normal 5 3 2 4 4 2 4" xfId="9173" xr:uid="{00000000-0005-0000-0000-0000E05F0000}"/>
    <cellStyle name="Normal 5 3 2 4 4 3" xfId="9174" xr:uid="{00000000-0005-0000-0000-0000E15F0000}"/>
    <cellStyle name="Normal 5 3 2 4 4 3 2" xfId="9175" xr:uid="{00000000-0005-0000-0000-0000E25F0000}"/>
    <cellStyle name="Normal 5 3 2 4 4 3 3" xfId="9176" xr:uid="{00000000-0005-0000-0000-0000E35F0000}"/>
    <cellStyle name="Normal 5 3 2 4 4 4" xfId="9177" xr:uid="{00000000-0005-0000-0000-0000E45F0000}"/>
    <cellStyle name="Normal 5 3 2 4 4 4 2" xfId="9178" xr:uid="{00000000-0005-0000-0000-0000E55F0000}"/>
    <cellStyle name="Normal 5 3 2 4 4 5" xfId="9179" xr:uid="{00000000-0005-0000-0000-0000E65F0000}"/>
    <cellStyle name="Normal 5 3 2 4 4 6" xfId="9180" xr:uid="{00000000-0005-0000-0000-0000E75F0000}"/>
    <cellStyle name="Normal 5 3 2 4 5" xfId="9181" xr:uid="{00000000-0005-0000-0000-0000E85F0000}"/>
    <cellStyle name="Normal 5 3 2 4 5 2" xfId="9182" xr:uid="{00000000-0005-0000-0000-0000E95F0000}"/>
    <cellStyle name="Normal 5 3 2 4 5 2 2" xfId="9183" xr:uid="{00000000-0005-0000-0000-0000EA5F0000}"/>
    <cellStyle name="Normal 5 3 2 4 5 2 2 2" xfId="9184" xr:uid="{00000000-0005-0000-0000-0000EB5F0000}"/>
    <cellStyle name="Normal 5 3 2 4 5 2 2 3" xfId="9185" xr:uid="{00000000-0005-0000-0000-0000EC5F0000}"/>
    <cellStyle name="Normal 5 3 2 4 5 2 3" xfId="9186" xr:uid="{00000000-0005-0000-0000-0000ED5F0000}"/>
    <cellStyle name="Normal 5 3 2 4 5 2 4" xfId="9187" xr:uid="{00000000-0005-0000-0000-0000EE5F0000}"/>
    <cellStyle name="Normal 5 3 2 4 5 3" xfId="9188" xr:uid="{00000000-0005-0000-0000-0000EF5F0000}"/>
    <cellStyle name="Normal 5 3 2 4 5 3 2" xfId="9189" xr:uid="{00000000-0005-0000-0000-0000F05F0000}"/>
    <cellStyle name="Normal 5 3 2 4 5 3 3" xfId="9190" xr:uid="{00000000-0005-0000-0000-0000F15F0000}"/>
    <cellStyle name="Normal 5 3 2 4 5 4" xfId="9191" xr:uid="{00000000-0005-0000-0000-0000F25F0000}"/>
    <cellStyle name="Normal 5 3 2 4 5 4 2" xfId="9192" xr:uid="{00000000-0005-0000-0000-0000F35F0000}"/>
    <cellStyle name="Normal 5 3 2 4 5 5" xfId="9193" xr:uid="{00000000-0005-0000-0000-0000F45F0000}"/>
    <cellStyle name="Normal 5 3 2 4 5 6" xfId="9194" xr:uid="{00000000-0005-0000-0000-0000F55F0000}"/>
    <cellStyle name="Normal 5 3 2 4 6" xfId="9195" xr:uid="{00000000-0005-0000-0000-0000F65F0000}"/>
    <cellStyle name="Normal 5 3 2 4 6 2" xfId="9196" xr:uid="{00000000-0005-0000-0000-0000F75F0000}"/>
    <cellStyle name="Normal 5 3 2 4 6 2 2" xfId="9197" xr:uid="{00000000-0005-0000-0000-0000F85F0000}"/>
    <cellStyle name="Normal 5 3 2 4 6 2 3" xfId="9198" xr:uid="{00000000-0005-0000-0000-0000F95F0000}"/>
    <cellStyle name="Normal 5 3 2 4 6 3" xfId="9199" xr:uid="{00000000-0005-0000-0000-0000FA5F0000}"/>
    <cellStyle name="Normal 5 3 2 4 6 4" xfId="9200" xr:uid="{00000000-0005-0000-0000-0000FB5F0000}"/>
    <cellStyle name="Normal 5 3 2 4 7" xfId="9201" xr:uid="{00000000-0005-0000-0000-0000FC5F0000}"/>
    <cellStyle name="Normal 5 3 2 4 7 2" xfId="9202" xr:uid="{00000000-0005-0000-0000-0000FD5F0000}"/>
    <cellStyle name="Normal 5 3 2 4 7 3" xfId="9203" xr:uid="{00000000-0005-0000-0000-0000FE5F0000}"/>
    <cellStyle name="Normal 5 3 2 4 8" xfId="9204" xr:uid="{00000000-0005-0000-0000-0000FF5F0000}"/>
    <cellStyle name="Normal 5 3 2 4 8 2" xfId="9205" xr:uid="{00000000-0005-0000-0000-000000600000}"/>
    <cellStyle name="Normal 5 3 2 4 9" xfId="9206" xr:uid="{00000000-0005-0000-0000-000001600000}"/>
    <cellStyle name="Normal 5 3 2 4_FLUX TEMPLATE - SAMPLE 5210 1720000_Rents Receivable (2)" xfId="9207" xr:uid="{00000000-0005-0000-0000-000002600000}"/>
    <cellStyle name="Normal 5 3 2 5" xfId="9208" xr:uid="{00000000-0005-0000-0000-000003600000}"/>
    <cellStyle name="Normal 5 3 2 5 10" xfId="9209" xr:uid="{00000000-0005-0000-0000-000004600000}"/>
    <cellStyle name="Normal 5 3 2 5 2" xfId="9210" xr:uid="{00000000-0005-0000-0000-000005600000}"/>
    <cellStyle name="Normal 5 3 2 5 2 2" xfId="9211" xr:uid="{00000000-0005-0000-0000-000006600000}"/>
    <cellStyle name="Normal 5 3 2 5 2 2 2" xfId="9212" xr:uid="{00000000-0005-0000-0000-000007600000}"/>
    <cellStyle name="Normal 5 3 2 5 2 2 2 2" xfId="9213" xr:uid="{00000000-0005-0000-0000-000008600000}"/>
    <cellStyle name="Normal 5 3 2 5 2 2 2 2 2" xfId="9214" xr:uid="{00000000-0005-0000-0000-000009600000}"/>
    <cellStyle name="Normal 5 3 2 5 2 2 2 2 3" xfId="9215" xr:uid="{00000000-0005-0000-0000-00000A600000}"/>
    <cellStyle name="Normal 5 3 2 5 2 2 2 3" xfId="9216" xr:uid="{00000000-0005-0000-0000-00000B600000}"/>
    <cellStyle name="Normal 5 3 2 5 2 2 2 4" xfId="9217" xr:uid="{00000000-0005-0000-0000-00000C600000}"/>
    <cellStyle name="Normal 5 3 2 5 2 2 3" xfId="9218" xr:uid="{00000000-0005-0000-0000-00000D600000}"/>
    <cellStyle name="Normal 5 3 2 5 2 2 3 2" xfId="9219" xr:uid="{00000000-0005-0000-0000-00000E600000}"/>
    <cellStyle name="Normal 5 3 2 5 2 2 3 3" xfId="9220" xr:uid="{00000000-0005-0000-0000-00000F600000}"/>
    <cellStyle name="Normal 5 3 2 5 2 2 4" xfId="9221" xr:uid="{00000000-0005-0000-0000-000010600000}"/>
    <cellStyle name="Normal 5 3 2 5 2 2 4 2" xfId="9222" xr:uid="{00000000-0005-0000-0000-000011600000}"/>
    <cellStyle name="Normal 5 3 2 5 2 2 5" xfId="9223" xr:uid="{00000000-0005-0000-0000-000012600000}"/>
    <cellStyle name="Normal 5 3 2 5 2 2 6" xfId="9224" xr:uid="{00000000-0005-0000-0000-000013600000}"/>
    <cellStyle name="Normal 5 3 2 5 2 3" xfId="9225" xr:uid="{00000000-0005-0000-0000-000014600000}"/>
    <cellStyle name="Normal 5 3 2 5 2 3 2" xfId="9226" xr:uid="{00000000-0005-0000-0000-000015600000}"/>
    <cellStyle name="Normal 5 3 2 5 2 3 2 2" xfId="9227" xr:uid="{00000000-0005-0000-0000-000016600000}"/>
    <cellStyle name="Normal 5 3 2 5 2 3 2 2 2" xfId="9228" xr:uid="{00000000-0005-0000-0000-000017600000}"/>
    <cellStyle name="Normal 5 3 2 5 2 3 2 2 3" xfId="9229" xr:uid="{00000000-0005-0000-0000-000018600000}"/>
    <cellStyle name="Normal 5 3 2 5 2 3 2 3" xfId="9230" xr:uid="{00000000-0005-0000-0000-000019600000}"/>
    <cellStyle name="Normal 5 3 2 5 2 3 2 4" xfId="9231" xr:uid="{00000000-0005-0000-0000-00001A600000}"/>
    <cellStyle name="Normal 5 3 2 5 2 3 3" xfId="9232" xr:uid="{00000000-0005-0000-0000-00001B600000}"/>
    <cellStyle name="Normal 5 3 2 5 2 3 3 2" xfId="9233" xr:uid="{00000000-0005-0000-0000-00001C600000}"/>
    <cellStyle name="Normal 5 3 2 5 2 3 3 3" xfId="9234" xr:uid="{00000000-0005-0000-0000-00001D600000}"/>
    <cellStyle name="Normal 5 3 2 5 2 3 4" xfId="9235" xr:uid="{00000000-0005-0000-0000-00001E600000}"/>
    <cellStyle name="Normal 5 3 2 5 2 3 4 2" xfId="9236" xr:uid="{00000000-0005-0000-0000-00001F600000}"/>
    <cellStyle name="Normal 5 3 2 5 2 3 5" xfId="9237" xr:uid="{00000000-0005-0000-0000-000020600000}"/>
    <cellStyle name="Normal 5 3 2 5 2 3 6" xfId="9238" xr:uid="{00000000-0005-0000-0000-000021600000}"/>
    <cellStyle name="Normal 5 3 2 5 2 4" xfId="9239" xr:uid="{00000000-0005-0000-0000-000022600000}"/>
    <cellStyle name="Normal 5 3 2 5 2 4 2" xfId="9240" xr:uid="{00000000-0005-0000-0000-000023600000}"/>
    <cellStyle name="Normal 5 3 2 5 2 4 2 2" xfId="9241" xr:uid="{00000000-0005-0000-0000-000024600000}"/>
    <cellStyle name="Normal 5 3 2 5 2 4 2 3" xfId="9242" xr:uid="{00000000-0005-0000-0000-000025600000}"/>
    <cellStyle name="Normal 5 3 2 5 2 4 3" xfId="9243" xr:uid="{00000000-0005-0000-0000-000026600000}"/>
    <cellStyle name="Normal 5 3 2 5 2 4 4" xfId="9244" xr:uid="{00000000-0005-0000-0000-000027600000}"/>
    <cellStyle name="Normal 5 3 2 5 2 5" xfId="9245" xr:uid="{00000000-0005-0000-0000-000028600000}"/>
    <cellStyle name="Normal 5 3 2 5 2 5 2" xfId="9246" xr:uid="{00000000-0005-0000-0000-000029600000}"/>
    <cellStyle name="Normal 5 3 2 5 2 5 3" xfId="9247" xr:uid="{00000000-0005-0000-0000-00002A600000}"/>
    <cellStyle name="Normal 5 3 2 5 2 6" xfId="9248" xr:uid="{00000000-0005-0000-0000-00002B600000}"/>
    <cellStyle name="Normal 5 3 2 5 2 6 2" xfId="9249" xr:uid="{00000000-0005-0000-0000-00002C600000}"/>
    <cellStyle name="Normal 5 3 2 5 2 7" xfId="9250" xr:uid="{00000000-0005-0000-0000-00002D600000}"/>
    <cellStyle name="Normal 5 3 2 5 2 8" xfId="9251" xr:uid="{00000000-0005-0000-0000-00002E600000}"/>
    <cellStyle name="Normal 5 3 2 5 3" xfId="9252" xr:uid="{00000000-0005-0000-0000-00002F600000}"/>
    <cellStyle name="Normal 5 3 2 5 3 2" xfId="9253" xr:uid="{00000000-0005-0000-0000-000030600000}"/>
    <cellStyle name="Normal 5 3 2 5 3 2 2" xfId="9254" xr:uid="{00000000-0005-0000-0000-000031600000}"/>
    <cellStyle name="Normal 5 3 2 5 3 2 2 2" xfId="9255" xr:uid="{00000000-0005-0000-0000-000032600000}"/>
    <cellStyle name="Normal 5 3 2 5 3 2 2 2 2" xfId="9256" xr:uid="{00000000-0005-0000-0000-000033600000}"/>
    <cellStyle name="Normal 5 3 2 5 3 2 2 2 3" xfId="9257" xr:uid="{00000000-0005-0000-0000-000034600000}"/>
    <cellStyle name="Normal 5 3 2 5 3 2 2 3" xfId="9258" xr:uid="{00000000-0005-0000-0000-000035600000}"/>
    <cellStyle name="Normal 5 3 2 5 3 2 2 4" xfId="9259" xr:uid="{00000000-0005-0000-0000-000036600000}"/>
    <cellStyle name="Normal 5 3 2 5 3 2 3" xfId="9260" xr:uid="{00000000-0005-0000-0000-000037600000}"/>
    <cellStyle name="Normal 5 3 2 5 3 2 3 2" xfId="9261" xr:uid="{00000000-0005-0000-0000-000038600000}"/>
    <cellStyle name="Normal 5 3 2 5 3 2 3 3" xfId="9262" xr:uid="{00000000-0005-0000-0000-000039600000}"/>
    <cellStyle name="Normal 5 3 2 5 3 2 4" xfId="9263" xr:uid="{00000000-0005-0000-0000-00003A600000}"/>
    <cellStyle name="Normal 5 3 2 5 3 2 4 2" xfId="9264" xr:uid="{00000000-0005-0000-0000-00003B600000}"/>
    <cellStyle name="Normal 5 3 2 5 3 2 5" xfId="9265" xr:uid="{00000000-0005-0000-0000-00003C600000}"/>
    <cellStyle name="Normal 5 3 2 5 3 2 6" xfId="9266" xr:uid="{00000000-0005-0000-0000-00003D600000}"/>
    <cellStyle name="Normal 5 3 2 5 3 3" xfId="9267" xr:uid="{00000000-0005-0000-0000-00003E600000}"/>
    <cellStyle name="Normal 5 3 2 5 3 3 2" xfId="9268" xr:uid="{00000000-0005-0000-0000-00003F600000}"/>
    <cellStyle name="Normal 5 3 2 5 3 3 2 2" xfId="9269" xr:uid="{00000000-0005-0000-0000-000040600000}"/>
    <cellStyle name="Normal 5 3 2 5 3 3 2 2 2" xfId="9270" xr:uid="{00000000-0005-0000-0000-000041600000}"/>
    <cellStyle name="Normal 5 3 2 5 3 3 2 2 3" xfId="9271" xr:uid="{00000000-0005-0000-0000-000042600000}"/>
    <cellStyle name="Normal 5 3 2 5 3 3 2 3" xfId="9272" xr:uid="{00000000-0005-0000-0000-000043600000}"/>
    <cellStyle name="Normal 5 3 2 5 3 3 2 4" xfId="9273" xr:uid="{00000000-0005-0000-0000-000044600000}"/>
    <cellStyle name="Normal 5 3 2 5 3 3 3" xfId="9274" xr:uid="{00000000-0005-0000-0000-000045600000}"/>
    <cellStyle name="Normal 5 3 2 5 3 3 3 2" xfId="9275" xr:uid="{00000000-0005-0000-0000-000046600000}"/>
    <cellStyle name="Normal 5 3 2 5 3 3 3 3" xfId="9276" xr:uid="{00000000-0005-0000-0000-000047600000}"/>
    <cellStyle name="Normal 5 3 2 5 3 3 4" xfId="9277" xr:uid="{00000000-0005-0000-0000-000048600000}"/>
    <cellStyle name="Normal 5 3 2 5 3 3 4 2" xfId="9278" xr:uid="{00000000-0005-0000-0000-000049600000}"/>
    <cellStyle name="Normal 5 3 2 5 3 3 5" xfId="9279" xr:uid="{00000000-0005-0000-0000-00004A600000}"/>
    <cellStyle name="Normal 5 3 2 5 3 3 6" xfId="9280" xr:uid="{00000000-0005-0000-0000-00004B600000}"/>
    <cellStyle name="Normal 5 3 2 5 3 4" xfId="9281" xr:uid="{00000000-0005-0000-0000-00004C600000}"/>
    <cellStyle name="Normal 5 3 2 5 3 4 2" xfId="9282" xr:uid="{00000000-0005-0000-0000-00004D600000}"/>
    <cellStyle name="Normal 5 3 2 5 3 4 2 2" xfId="9283" xr:uid="{00000000-0005-0000-0000-00004E600000}"/>
    <cellStyle name="Normal 5 3 2 5 3 4 2 3" xfId="9284" xr:uid="{00000000-0005-0000-0000-00004F600000}"/>
    <cellStyle name="Normal 5 3 2 5 3 4 3" xfId="9285" xr:uid="{00000000-0005-0000-0000-000050600000}"/>
    <cellStyle name="Normal 5 3 2 5 3 4 4" xfId="9286" xr:uid="{00000000-0005-0000-0000-000051600000}"/>
    <cellStyle name="Normal 5 3 2 5 3 5" xfId="9287" xr:uid="{00000000-0005-0000-0000-000052600000}"/>
    <cellStyle name="Normal 5 3 2 5 3 5 2" xfId="9288" xr:uid="{00000000-0005-0000-0000-000053600000}"/>
    <cellStyle name="Normal 5 3 2 5 3 5 3" xfId="9289" xr:uid="{00000000-0005-0000-0000-000054600000}"/>
    <cellStyle name="Normal 5 3 2 5 3 6" xfId="9290" xr:uid="{00000000-0005-0000-0000-000055600000}"/>
    <cellStyle name="Normal 5 3 2 5 3 6 2" xfId="9291" xr:uid="{00000000-0005-0000-0000-000056600000}"/>
    <cellStyle name="Normal 5 3 2 5 3 7" xfId="9292" xr:uid="{00000000-0005-0000-0000-000057600000}"/>
    <cellStyle name="Normal 5 3 2 5 3 8" xfId="9293" xr:uid="{00000000-0005-0000-0000-000058600000}"/>
    <cellStyle name="Normal 5 3 2 5 4" xfId="9294" xr:uid="{00000000-0005-0000-0000-000059600000}"/>
    <cellStyle name="Normal 5 3 2 5 4 2" xfId="9295" xr:uid="{00000000-0005-0000-0000-00005A600000}"/>
    <cellStyle name="Normal 5 3 2 5 4 2 2" xfId="9296" xr:uid="{00000000-0005-0000-0000-00005B600000}"/>
    <cellStyle name="Normal 5 3 2 5 4 2 2 2" xfId="9297" xr:uid="{00000000-0005-0000-0000-00005C600000}"/>
    <cellStyle name="Normal 5 3 2 5 4 2 2 3" xfId="9298" xr:uid="{00000000-0005-0000-0000-00005D600000}"/>
    <cellStyle name="Normal 5 3 2 5 4 2 3" xfId="9299" xr:uid="{00000000-0005-0000-0000-00005E600000}"/>
    <cellStyle name="Normal 5 3 2 5 4 2 4" xfId="9300" xr:uid="{00000000-0005-0000-0000-00005F600000}"/>
    <cellStyle name="Normal 5 3 2 5 4 3" xfId="9301" xr:uid="{00000000-0005-0000-0000-000060600000}"/>
    <cellStyle name="Normal 5 3 2 5 4 3 2" xfId="9302" xr:uid="{00000000-0005-0000-0000-000061600000}"/>
    <cellStyle name="Normal 5 3 2 5 4 3 3" xfId="9303" xr:uid="{00000000-0005-0000-0000-000062600000}"/>
    <cellStyle name="Normal 5 3 2 5 4 4" xfId="9304" xr:uid="{00000000-0005-0000-0000-000063600000}"/>
    <cellStyle name="Normal 5 3 2 5 4 4 2" xfId="9305" xr:uid="{00000000-0005-0000-0000-000064600000}"/>
    <cellStyle name="Normal 5 3 2 5 4 5" xfId="9306" xr:uid="{00000000-0005-0000-0000-000065600000}"/>
    <cellStyle name="Normal 5 3 2 5 4 6" xfId="9307" xr:uid="{00000000-0005-0000-0000-000066600000}"/>
    <cellStyle name="Normal 5 3 2 5 5" xfId="9308" xr:uid="{00000000-0005-0000-0000-000067600000}"/>
    <cellStyle name="Normal 5 3 2 5 5 2" xfId="9309" xr:uid="{00000000-0005-0000-0000-000068600000}"/>
    <cellStyle name="Normal 5 3 2 5 5 2 2" xfId="9310" xr:uid="{00000000-0005-0000-0000-000069600000}"/>
    <cellStyle name="Normal 5 3 2 5 5 2 2 2" xfId="9311" xr:uid="{00000000-0005-0000-0000-00006A600000}"/>
    <cellStyle name="Normal 5 3 2 5 5 2 2 3" xfId="9312" xr:uid="{00000000-0005-0000-0000-00006B600000}"/>
    <cellStyle name="Normal 5 3 2 5 5 2 3" xfId="9313" xr:uid="{00000000-0005-0000-0000-00006C600000}"/>
    <cellStyle name="Normal 5 3 2 5 5 2 4" xfId="9314" xr:uid="{00000000-0005-0000-0000-00006D600000}"/>
    <cellStyle name="Normal 5 3 2 5 5 3" xfId="9315" xr:uid="{00000000-0005-0000-0000-00006E600000}"/>
    <cellStyle name="Normal 5 3 2 5 5 3 2" xfId="9316" xr:uid="{00000000-0005-0000-0000-00006F600000}"/>
    <cellStyle name="Normal 5 3 2 5 5 3 3" xfId="9317" xr:uid="{00000000-0005-0000-0000-000070600000}"/>
    <cellStyle name="Normal 5 3 2 5 5 4" xfId="9318" xr:uid="{00000000-0005-0000-0000-000071600000}"/>
    <cellStyle name="Normal 5 3 2 5 5 4 2" xfId="9319" xr:uid="{00000000-0005-0000-0000-000072600000}"/>
    <cellStyle name="Normal 5 3 2 5 5 5" xfId="9320" xr:uid="{00000000-0005-0000-0000-000073600000}"/>
    <cellStyle name="Normal 5 3 2 5 5 6" xfId="9321" xr:uid="{00000000-0005-0000-0000-000074600000}"/>
    <cellStyle name="Normal 5 3 2 5 6" xfId="9322" xr:uid="{00000000-0005-0000-0000-000075600000}"/>
    <cellStyle name="Normal 5 3 2 5 6 2" xfId="9323" xr:uid="{00000000-0005-0000-0000-000076600000}"/>
    <cellStyle name="Normal 5 3 2 5 6 2 2" xfId="9324" xr:uid="{00000000-0005-0000-0000-000077600000}"/>
    <cellStyle name="Normal 5 3 2 5 6 2 3" xfId="9325" xr:uid="{00000000-0005-0000-0000-000078600000}"/>
    <cellStyle name="Normal 5 3 2 5 6 3" xfId="9326" xr:uid="{00000000-0005-0000-0000-000079600000}"/>
    <cellStyle name="Normal 5 3 2 5 6 4" xfId="9327" xr:uid="{00000000-0005-0000-0000-00007A600000}"/>
    <cellStyle name="Normal 5 3 2 5 7" xfId="9328" xr:uid="{00000000-0005-0000-0000-00007B600000}"/>
    <cellStyle name="Normal 5 3 2 5 7 2" xfId="9329" xr:uid="{00000000-0005-0000-0000-00007C600000}"/>
    <cellStyle name="Normal 5 3 2 5 7 3" xfId="9330" xr:uid="{00000000-0005-0000-0000-00007D600000}"/>
    <cellStyle name="Normal 5 3 2 5 8" xfId="9331" xr:uid="{00000000-0005-0000-0000-00007E600000}"/>
    <cellStyle name="Normal 5 3 2 5 8 2" xfId="9332" xr:uid="{00000000-0005-0000-0000-00007F600000}"/>
    <cellStyle name="Normal 5 3 2 5 9" xfId="9333" xr:uid="{00000000-0005-0000-0000-000080600000}"/>
    <cellStyle name="Normal 5 3 2 5_FLUX TEMPLATE - SAMPLE 5210 1720000_Rents Receivable (2)" xfId="9334" xr:uid="{00000000-0005-0000-0000-000081600000}"/>
    <cellStyle name="Normal 5 3 2 6" xfId="9335" xr:uid="{00000000-0005-0000-0000-000082600000}"/>
    <cellStyle name="Normal 5 3 2 6 10" xfId="9336" xr:uid="{00000000-0005-0000-0000-000083600000}"/>
    <cellStyle name="Normal 5 3 2 6 2" xfId="9337" xr:uid="{00000000-0005-0000-0000-000084600000}"/>
    <cellStyle name="Normal 5 3 2 6 2 2" xfId="9338" xr:uid="{00000000-0005-0000-0000-000085600000}"/>
    <cellStyle name="Normal 5 3 2 6 2 2 2" xfId="9339" xr:uid="{00000000-0005-0000-0000-000086600000}"/>
    <cellStyle name="Normal 5 3 2 6 2 2 2 2" xfId="9340" xr:uid="{00000000-0005-0000-0000-000087600000}"/>
    <cellStyle name="Normal 5 3 2 6 2 2 2 2 2" xfId="9341" xr:uid="{00000000-0005-0000-0000-000088600000}"/>
    <cellStyle name="Normal 5 3 2 6 2 2 2 2 3" xfId="9342" xr:uid="{00000000-0005-0000-0000-000089600000}"/>
    <cellStyle name="Normal 5 3 2 6 2 2 2 3" xfId="9343" xr:uid="{00000000-0005-0000-0000-00008A600000}"/>
    <cellStyle name="Normal 5 3 2 6 2 2 2 4" xfId="9344" xr:uid="{00000000-0005-0000-0000-00008B600000}"/>
    <cellStyle name="Normal 5 3 2 6 2 2 3" xfId="9345" xr:uid="{00000000-0005-0000-0000-00008C600000}"/>
    <cellStyle name="Normal 5 3 2 6 2 2 3 2" xfId="9346" xr:uid="{00000000-0005-0000-0000-00008D600000}"/>
    <cellStyle name="Normal 5 3 2 6 2 2 3 3" xfId="9347" xr:uid="{00000000-0005-0000-0000-00008E600000}"/>
    <cellStyle name="Normal 5 3 2 6 2 2 4" xfId="9348" xr:uid="{00000000-0005-0000-0000-00008F600000}"/>
    <cellStyle name="Normal 5 3 2 6 2 2 4 2" xfId="9349" xr:uid="{00000000-0005-0000-0000-000090600000}"/>
    <cellStyle name="Normal 5 3 2 6 2 2 5" xfId="9350" xr:uid="{00000000-0005-0000-0000-000091600000}"/>
    <cellStyle name="Normal 5 3 2 6 2 2 6" xfId="9351" xr:uid="{00000000-0005-0000-0000-000092600000}"/>
    <cellStyle name="Normal 5 3 2 6 2 3" xfId="9352" xr:uid="{00000000-0005-0000-0000-000093600000}"/>
    <cellStyle name="Normal 5 3 2 6 2 3 2" xfId="9353" xr:uid="{00000000-0005-0000-0000-000094600000}"/>
    <cellStyle name="Normal 5 3 2 6 2 3 2 2" xfId="9354" xr:uid="{00000000-0005-0000-0000-000095600000}"/>
    <cellStyle name="Normal 5 3 2 6 2 3 2 2 2" xfId="9355" xr:uid="{00000000-0005-0000-0000-000096600000}"/>
    <cellStyle name="Normal 5 3 2 6 2 3 2 2 3" xfId="9356" xr:uid="{00000000-0005-0000-0000-000097600000}"/>
    <cellStyle name="Normal 5 3 2 6 2 3 2 3" xfId="9357" xr:uid="{00000000-0005-0000-0000-000098600000}"/>
    <cellStyle name="Normal 5 3 2 6 2 3 2 4" xfId="9358" xr:uid="{00000000-0005-0000-0000-000099600000}"/>
    <cellStyle name="Normal 5 3 2 6 2 3 3" xfId="9359" xr:uid="{00000000-0005-0000-0000-00009A600000}"/>
    <cellStyle name="Normal 5 3 2 6 2 3 3 2" xfId="9360" xr:uid="{00000000-0005-0000-0000-00009B600000}"/>
    <cellStyle name="Normal 5 3 2 6 2 3 3 3" xfId="9361" xr:uid="{00000000-0005-0000-0000-00009C600000}"/>
    <cellStyle name="Normal 5 3 2 6 2 3 4" xfId="9362" xr:uid="{00000000-0005-0000-0000-00009D600000}"/>
    <cellStyle name="Normal 5 3 2 6 2 3 4 2" xfId="9363" xr:uid="{00000000-0005-0000-0000-00009E600000}"/>
    <cellStyle name="Normal 5 3 2 6 2 3 5" xfId="9364" xr:uid="{00000000-0005-0000-0000-00009F600000}"/>
    <cellStyle name="Normal 5 3 2 6 2 3 6" xfId="9365" xr:uid="{00000000-0005-0000-0000-0000A0600000}"/>
    <cellStyle name="Normal 5 3 2 6 2 4" xfId="9366" xr:uid="{00000000-0005-0000-0000-0000A1600000}"/>
    <cellStyle name="Normal 5 3 2 6 2 4 2" xfId="9367" xr:uid="{00000000-0005-0000-0000-0000A2600000}"/>
    <cellStyle name="Normal 5 3 2 6 2 4 2 2" xfId="9368" xr:uid="{00000000-0005-0000-0000-0000A3600000}"/>
    <cellStyle name="Normal 5 3 2 6 2 4 2 3" xfId="9369" xr:uid="{00000000-0005-0000-0000-0000A4600000}"/>
    <cellStyle name="Normal 5 3 2 6 2 4 3" xfId="9370" xr:uid="{00000000-0005-0000-0000-0000A5600000}"/>
    <cellStyle name="Normal 5 3 2 6 2 4 4" xfId="9371" xr:uid="{00000000-0005-0000-0000-0000A6600000}"/>
    <cellStyle name="Normal 5 3 2 6 2 5" xfId="9372" xr:uid="{00000000-0005-0000-0000-0000A7600000}"/>
    <cellStyle name="Normal 5 3 2 6 2 5 2" xfId="9373" xr:uid="{00000000-0005-0000-0000-0000A8600000}"/>
    <cellStyle name="Normal 5 3 2 6 2 5 3" xfId="9374" xr:uid="{00000000-0005-0000-0000-0000A9600000}"/>
    <cellStyle name="Normal 5 3 2 6 2 6" xfId="9375" xr:uid="{00000000-0005-0000-0000-0000AA600000}"/>
    <cellStyle name="Normal 5 3 2 6 2 6 2" xfId="9376" xr:uid="{00000000-0005-0000-0000-0000AB600000}"/>
    <cellStyle name="Normal 5 3 2 6 2 7" xfId="9377" xr:uid="{00000000-0005-0000-0000-0000AC600000}"/>
    <cellStyle name="Normal 5 3 2 6 2 8" xfId="9378" xr:uid="{00000000-0005-0000-0000-0000AD600000}"/>
    <cellStyle name="Normal 5 3 2 6 3" xfId="9379" xr:uid="{00000000-0005-0000-0000-0000AE600000}"/>
    <cellStyle name="Normal 5 3 2 6 3 2" xfId="9380" xr:uid="{00000000-0005-0000-0000-0000AF600000}"/>
    <cellStyle name="Normal 5 3 2 6 3 2 2" xfId="9381" xr:uid="{00000000-0005-0000-0000-0000B0600000}"/>
    <cellStyle name="Normal 5 3 2 6 3 2 2 2" xfId="9382" xr:uid="{00000000-0005-0000-0000-0000B1600000}"/>
    <cellStyle name="Normal 5 3 2 6 3 2 2 2 2" xfId="9383" xr:uid="{00000000-0005-0000-0000-0000B2600000}"/>
    <cellStyle name="Normal 5 3 2 6 3 2 2 2 3" xfId="9384" xr:uid="{00000000-0005-0000-0000-0000B3600000}"/>
    <cellStyle name="Normal 5 3 2 6 3 2 2 3" xfId="9385" xr:uid="{00000000-0005-0000-0000-0000B4600000}"/>
    <cellStyle name="Normal 5 3 2 6 3 2 2 4" xfId="9386" xr:uid="{00000000-0005-0000-0000-0000B5600000}"/>
    <cellStyle name="Normal 5 3 2 6 3 2 3" xfId="9387" xr:uid="{00000000-0005-0000-0000-0000B6600000}"/>
    <cellStyle name="Normal 5 3 2 6 3 2 3 2" xfId="9388" xr:uid="{00000000-0005-0000-0000-0000B7600000}"/>
    <cellStyle name="Normal 5 3 2 6 3 2 3 3" xfId="9389" xr:uid="{00000000-0005-0000-0000-0000B8600000}"/>
    <cellStyle name="Normal 5 3 2 6 3 2 4" xfId="9390" xr:uid="{00000000-0005-0000-0000-0000B9600000}"/>
    <cellStyle name="Normal 5 3 2 6 3 2 4 2" xfId="9391" xr:uid="{00000000-0005-0000-0000-0000BA600000}"/>
    <cellStyle name="Normal 5 3 2 6 3 2 5" xfId="9392" xr:uid="{00000000-0005-0000-0000-0000BB600000}"/>
    <cellStyle name="Normal 5 3 2 6 3 2 6" xfId="9393" xr:uid="{00000000-0005-0000-0000-0000BC600000}"/>
    <cellStyle name="Normal 5 3 2 6 3 3" xfId="9394" xr:uid="{00000000-0005-0000-0000-0000BD600000}"/>
    <cellStyle name="Normal 5 3 2 6 3 3 2" xfId="9395" xr:uid="{00000000-0005-0000-0000-0000BE600000}"/>
    <cellStyle name="Normal 5 3 2 6 3 3 2 2" xfId="9396" xr:uid="{00000000-0005-0000-0000-0000BF600000}"/>
    <cellStyle name="Normal 5 3 2 6 3 3 2 2 2" xfId="9397" xr:uid="{00000000-0005-0000-0000-0000C0600000}"/>
    <cellStyle name="Normal 5 3 2 6 3 3 2 2 3" xfId="9398" xr:uid="{00000000-0005-0000-0000-0000C1600000}"/>
    <cellStyle name="Normal 5 3 2 6 3 3 2 3" xfId="9399" xr:uid="{00000000-0005-0000-0000-0000C2600000}"/>
    <cellStyle name="Normal 5 3 2 6 3 3 2 4" xfId="9400" xr:uid="{00000000-0005-0000-0000-0000C3600000}"/>
    <cellStyle name="Normal 5 3 2 6 3 3 3" xfId="9401" xr:uid="{00000000-0005-0000-0000-0000C4600000}"/>
    <cellStyle name="Normal 5 3 2 6 3 3 3 2" xfId="9402" xr:uid="{00000000-0005-0000-0000-0000C5600000}"/>
    <cellStyle name="Normal 5 3 2 6 3 3 3 3" xfId="9403" xr:uid="{00000000-0005-0000-0000-0000C6600000}"/>
    <cellStyle name="Normal 5 3 2 6 3 3 4" xfId="9404" xr:uid="{00000000-0005-0000-0000-0000C7600000}"/>
    <cellStyle name="Normal 5 3 2 6 3 3 4 2" xfId="9405" xr:uid="{00000000-0005-0000-0000-0000C8600000}"/>
    <cellStyle name="Normal 5 3 2 6 3 3 5" xfId="9406" xr:uid="{00000000-0005-0000-0000-0000C9600000}"/>
    <cellStyle name="Normal 5 3 2 6 3 3 6" xfId="9407" xr:uid="{00000000-0005-0000-0000-0000CA600000}"/>
    <cellStyle name="Normal 5 3 2 6 3 4" xfId="9408" xr:uid="{00000000-0005-0000-0000-0000CB600000}"/>
    <cellStyle name="Normal 5 3 2 6 3 4 2" xfId="9409" xr:uid="{00000000-0005-0000-0000-0000CC600000}"/>
    <cellStyle name="Normal 5 3 2 6 3 4 2 2" xfId="9410" xr:uid="{00000000-0005-0000-0000-0000CD600000}"/>
    <cellStyle name="Normal 5 3 2 6 3 4 2 3" xfId="9411" xr:uid="{00000000-0005-0000-0000-0000CE600000}"/>
    <cellStyle name="Normal 5 3 2 6 3 4 3" xfId="9412" xr:uid="{00000000-0005-0000-0000-0000CF600000}"/>
    <cellStyle name="Normal 5 3 2 6 3 4 4" xfId="9413" xr:uid="{00000000-0005-0000-0000-0000D0600000}"/>
    <cellStyle name="Normal 5 3 2 6 3 5" xfId="9414" xr:uid="{00000000-0005-0000-0000-0000D1600000}"/>
    <cellStyle name="Normal 5 3 2 6 3 5 2" xfId="9415" xr:uid="{00000000-0005-0000-0000-0000D2600000}"/>
    <cellStyle name="Normal 5 3 2 6 3 5 3" xfId="9416" xr:uid="{00000000-0005-0000-0000-0000D3600000}"/>
    <cellStyle name="Normal 5 3 2 6 3 6" xfId="9417" xr:uid="{00000000-0005-0000-0000-0000D4600000}"/>
    <cellStyle name="Normal 5 3 2 6 3 6 2" xfId="9418" xr:uid="{00000000-0005-0000-0000-0000D5600000}"/>
    <cellStyle name="Normal 5 3 2 6 3 7" xfId="9419" xr:uid="{00000000-0005-0000-0000-0000D6600000}"/>
    <cellStyle name="Normal 5 3 2 6 3 8" xfId="9420" xr:uid="{00000000-0005-0000-0000-0000D7600000}"/>
    <cellStyle name="Normal 5 3 2 6 4" xfId="9421" xr:uid="{00000000-0005-0000-0000-0000D8600000}"/>
    <cellStyle name="Normal 5 3 2 6 4 2" xfId="9422" xr:uid="{00000000-0005-0000-0000-0000D9600000}"/>
    <cellStyle name="Normal 5 3 2 6 4 2 2" xfId="9423" xr:uid="{00000000-0005-0000-0000-0000DA600000}"/>
    <cellStyle name="Normal 5 3 2 6 4 2 2 2" xfId="9424" xr:uid="{00000000-0005-0000-0000-0000DB600000}"/>
    <cellStyle name="Normal 5 3 2 6 4 2 2 3" xfId="9425" xr:uid="{00000000-0005-0000-0000-0000DC600000}"/>
    <cellStyle name="Normal 5 3 2 6 4 2 3" xfId="9426" xr:uid="{00000000-0005-0000-0000-0000DD600000}"/>
    <cellStyle name="Normal 5 3 2 6 4 2 4" xfId="9427" xr:uid="{00000000-0005-0000-0000-0000DE600000}"/>
    <cellStyle name="Normal 5 3 2 6 4 3" xfId="9428" xr:uid="{00000000-0005-0000-0000-0000DF600000}"/>
    <cellStyle name="Normal 5 3 2 6 4 3 2" xfId="9429" xr:uid="{00000000-0005-0000-0000-0000E0600000}"/>
    <cellStyle name="Normal 5 3 2 6 4 3 3" xfId="9430" xr:uid="{00000000-0005-0000-0000-0000E1600000}"/>
    <cellStyle name="Normal 5 3 2 6 4 4" xfId="9431" xr:uid="{00000000-0005-0000-0000-0000E2600000}"/>
    <cellStyle name="Normal 5 3 2 6 4 4 2" xfId="9432" xr:uid="{00000000-0005-0000-0000-0000E3600000}"/>
    <cellStyle name="Normal 5 3 2 6 4 5" xfId="9433" xr:uid="{00000000-0005-0000-0000-0000E4600000}"/>
    <cellStyle name="Normal 5 3 2 6 4 6" xfId="9434" xr:uid="{00000000-0005-0000-0000-0000E5600000}"/>
    <cellStyle name="Normal 5 3 2 6 5" xfId="9435" xr:uid="{00000000-0005-0000-0000-0000E6600000}"/>
    <cellStyle name="Normal 5 3 2 6 5 2" xfId="9436" xr:uid="{00000000-0005-0000-0000-0000E7600000}"/>
    <cellStyle name="Normal 5 3 2 6 5 2 2" xfId="9437" xr:uid="{00000000-0005-0000-0000-0000E8600000}"/>
    <cellStyle name="Normal 5 3 2 6 5 2 2 2" xfId="9438" xr:uid="{00000000-0005-0000-0000-0000E9600000}"/>
    <cellStyle name="Normal 5 3 2 6 5 2 2 3" xfId="9439" xr:uid="{00000000-0005-0000-0000-0000EA600000}"/>
    <cellStyle name="Normal 5 3 2 6 5 2 3" xfId="9440" xr:uid="{00000000-0005-0000-0000-0000EB600000}"/>
    <cellStyle name="Normal 5 3 2 6 5 2 4" xfId="9441" xr:uid="{00000000-0005-0000-0000-0000EC600000}"/>
    <cellStyle name="Normal 5 3 2 6 5 3" xfId="9442" xr:uid="{00000000-0005-0000-0000-0000ED600000}"/>
    <cellStyle name="Normal 5 3 2 6 5 3 2" xfId="9443" xr:uid="{00000000-0005-0000-0000-0000EE600000}"/>
    <cellStyle name="Normal 5 3 2 6 5 3 3" xfId="9444" xr:uid="{00000000-0005-0000-0000-0000EF600000}"/>
    <cellStyle name="Normal 5 3 2 6 5 4" xfId="9445" xr:uid="{00000000-0005-0000-0000-0000F0600000}"/>
    <cellStyle name="Normal 5 3 2 6 5 4 2" xfId="9446" xr:uid="{00000000-0005-0000-0000-0000F1600000}"/>
    <cellStyle name="Normal 5 3 2 6 5 5" xfId="9447" xr:uid="{00000000-0005-0000-0000-0000F2600000}"/>
    <cellStyle name="Normal 5 3 2 6 5 6" xfId="9448" xr:uid="{00000000-0005-0000-0000-0000F3600000}"/>
    <cellStyle name="Normal 5 3 2 6 6" xfId="9449" xr:uid="{00000000-0005-0000-0000-0000F4600000}"/>
    <cellStyle name="Normal 5 3 2 6 6 2" xfId="9450" xr:uid="{00000000-0005-0000-0000-0000F5600000}"/>
    <cellStyle name="Normal 5 3 2 6 6 2 2" xfId="9451" xr:uid="{00000000-0005-0000-0000-0000F6600000}"/>
    <cellStyle name="Normal 5 3 2 6 6 2 3" xfId="9452" xr:uid="{00000000-0005-0000-0000-0000F7600000}"/>
    <cellStyle name="Normal 5 3 2 6 6 3" xfId="9453" xr:uid="{00000000-0005-0000-0000-0000F8600000}"/>
    <cellStyle name="Normal 5 3 2 6 6 4" xfId="9454" xr:uid="{00000000-0005-0000-0000-0000F9600000}"/>
    <cellStyle name="Normal 5 3 2 6 7" xfId="9455" xr:uid="{00000000-0005-0000-0000-0000FA600000}"/>
    <cellStyle name="Normal 5 3 2 6 7 2" xfId="9456" xr:uid="{00000000-0005-0000-0000-0000FB600000}"/>
    <cellStyle name="Normal 5 3 2 6 7 3" xfId="9457" xr:uid="{00000000-0005-0000-0000-0000FC600000}"/>
    <cellStyle name="Normal 5 3 2 6 8" xfId="9458" xr:uid="{00000000-0005-0000-0000-0000FD600000}"/>
    <cellStyle name="Normal 5 3 2 6 8 2" xfId="9459" xr:uid="{00000000-0005-0000-0000-0000FE600000}"/>
    <cellStyle name="Normal 5 3 2 6 9" xfId="9460" xr:uid="{00000000-0005-0000-0000-0000FF600000}"/>
    <cellStyle name="Normal 5 3 2 6_FLUX TEMPLATE - SAMPLE 5210 1720000_Rents Receivable (2)" xfId="9461" xr:uid="{00000000-0005-0000-0000-000000610000}"/>
    <cellStyle name="Normal 5 3 2 7" xfId="9462" xr:uid="{00000000-0005-0000-0000-000001610000}"/>
    <cellStyle name="Normal 5 3 2 7 2" xfId="9463" xr:uid="{00000000-0005-0000-0000-000002610000}"/>
    <cellStyle name="Normal 5 3 2 7 2 2" xfId="9464" xr:uid="{00000000-0005-0000-0000-000003610000}"/>
    <cellStyle name="Normal 5 3 2 7 2 2 2" xfId="9465" xr:uid="{00000000-0005-0000-0000-000004610000}"/>
    <cellStyle name="Normal 5 3 2 7 2 2 2 2" xfId="9466" xr:uid="{00000000-0005-0000-0000-000005610000}"/>
    <cellStyle name="Normal 5 3 2 7 2 2 2 3" xfId="9467" xr:uid="{00000000-0005-0000-0000-000006610000}"/>
    <cellStyle name="Normal 5 3 2 7 2 2 3" xfId="9468" xr:uid="{00000000-0005-0000-0000-000007610000}"/>
    <cellStyle name="Normal 5 3 2 7 2 2 4" xfId="9469" xr:uid="{00000000-0005-0000-0000-000008610000}"/>
    <cellStyle name="Normal 5 3 2 7 2 3" xfId="9470" xr:uid="{00000000-0005-0000-0000-000009610000}"/>
    <cellStyle name="Normal 5 3 2 7 2 3 2" xfId="9471" xr:uid="{00000000-0005-0000-0000-00000A610000}"/>
    <cellStyle name="Normal 5 3 2 7 2 3 3" xfId="9472" xr:uid="{00000000-0005-0000-0000-00000B610000}"/>
    <cellStyle name="Normal 5 3 2 7 2 4" xfId="9473" xr:uid="{00000000-0005-0000-0000-00000C610000}"/>
    <cellStyle name="Normal 5 3 2 7 2 4 2" xfId="9474" xr:uid="{00000000-0005-0000-0000-00000D610000}"/>
    <cellStyle name="Normal 5 3 2 7 2 5" xfId="9475" xr:uid="{00000000-0005-0000-0000-00000E610000}"/>
    <cellStyle name="Normal 5 3 2 7 2 6" xfId="9476" xr:uid="{00000000-0005-0000-0000-00000F610000}"/>
    <cellStyle name="Normal 5 3 2 7 3" xfId="9477" xr:uid="{00000000-0005-0000-0000-000010610000}"/>
    <cellStyle name="Normal 5 3 2 7 3 2" xfId="9478" xr:uid="{00000000-0005-0000-0000-000011610000}"/>
    <cellStyle name="Normal 5 3 2 7 3 2 2" xfId="9479" xr:uid="{00000000-0005-0000-0000-000012610000}"/>
    <cellStyle name="Normal 5 3 2 7 3 2 2 2" xfId="9480" xr:uid="{00000000-0005-0000-0000-000013610000}"/>
    <cellStyle name="Normal 5 3 2 7 3 2 2 3" xfId="9481" xr:uid="{00000000-0005-0000-0000-000014610000}"/>
    <cellStyle name="Normal 5 3 2 7 3 2 3" xfId="9482" xr:uid="{00000000-0005-0000-0000-000015610000}"/>
    <cellStyle name="Normal 5 3 2 7 3 2 4" xfId="9483" xr:uid="{00000000-0005-0000-0000-000016610000}"/>
    <cellStyle name="Normal 5 3 2 7 3 3" xfId="9484" xr:uid="{00000000-0005-0000-0000-000017610000}"/>
    <cellStyle name="Normal 5 3 2 7 3 3 2" xfId="9485" xr:uid="{00000000-0005-0000-0000-000018610000}"/>
    <cellStyle name="Normal 5 3 2 7 3 3 3" xfId="9486" xr:uid="{00000000-0005-0000-0000-000019610000}"/>
    <cellStyle name="Normal 5 3 2 7 3 4" xfId="9487" xr:uid="{00000000-0005-0000-0000-00001A610000}"/>
    <cellStyle name="Normal 5 3 2 7 3 4 2" xfId="9488" xr:uid="{00000000-0005-0000-0000-00001B610000}"/>
    <cellStyle name="Normal 5 3 2 7 3 5" xfId="9489" xr:uid="{00000000-0005-0000-0000-00001C610000}"/>
    <cellStyle name="Normal 5 3 2 7 3 6" xfId="9490" xr:uid="{00000000-0005-0000-0000-00001D610000}"/>
    <cellStyle name="Normal 5 3 2 7 4" xfId="9491" xr:uid="{00000000-0005-0000-0000-00001E610000}"/>
    <cellStyle name="Normal 5 3 2 7 4 2" xfId="9492" xr:uid="{00000000-0005-0000-0000-00001F610000}"/>
    <cellStyle name="Normal 5 3 2 7 4 2 2" xfId="9493" xr:uid="{00000000-0005-0000-0000-000020610000}"/>
    <cellStyle name="Normal 5 3 2 7 4 2 3" xfId="9494" xr:uid="{00000000-0005-0000-0000-000021610000}"/>
    <cellStyle name="Normal 5 3 2 7 4 3" xfId="9495" xr:uid="{00000000-0005-0000-0000-000022610000}"/>
    <cellStyle name="Normal 5 3 2 7 4 4" xfId="9496" xr:uid="{00000000-0005-0000-0000-000023610000}"/>
    <cellStyle name="Normal 5 3 2 7 5" xfId="9497" xr:uid="{00000000-0005-0000-0000-000024610000}"/>
    <cellStyle name="Normal 5 3 2 7 5 2" xfId="9498" xr:uid="{00000000-0005-0000-0000-000025610000}"/>
    <cellStyle name="Normal 5 3 2 7 5 3" xfId="9499" xr:uid="{00000000-0005-0000-0000-000026610000}"/>
    <cellStyle name="Normal 5 3 2 7 6" xfId="9500" xr:uid="{00000000-0005-0000-0000-000027610000}"/>
    <cellStyle name="Normal 5 3 2 7 6 2" xfId="9501" xr:uid="{00000000-0005-0000-0000-000028610000}"/>
    <cellStyle name="Normal 5 3 2 7 7" xfId="9502" xr:uid="{00000000-0005-0000-0000-000029610000}"/>
    <cellStyle name="Normal 5 3 2 7 8" xfId="9503" xr:uid="{00000000-0005-0000-0000-00002A610000}"/>
    <cellStyle name="Normal 5 3 2 8" xfId="9504" xr:uid="{00000000-0005-0000-0000-00002B610000}"/>
    <cellStyle name="Normal 5 3 2 8 2" xfId="9505" xr:uid="{00000000-0005-0000-0000-00002C610000}"/>
    <cellStyle name="Normal 5 3 2 8 2 2" xfId="9506" xr:uid="{00000000-0005-0000-0000-00002D610000}"/>
    <cellStyle name="Normal 5 3 2 8 2 2 2" xfId="9507" xr:uid="{00000000-0005-0000-0000-00002E610000}"/>
    <cellStyle name="Normal 5 3 2 8 2 2 2 2" xfId="9508" xr:uid="{00000000-0005-0000-0000-00002F610000}"/>
    <cellStyle name="Normal 5 3 2 8 2 2 2 3" xfId="9509" xr:uid="{00000000-0005-0000-0000-000030610000}"/>
    <cellStyle name="Normal 5 3 2 8 2 2 3" xfId="9510" xr:uid="{00000000-0005-0000-0000-000031610000}"/>
    <cellStyle name="Normal 5 3 2 8 2 2 4" xfId="9511" xr:uid="{00000000-0005-0000-0000-000032610000}"/>
    <cellStyle name="Normal 5 3 2 8 2 3" xfId="9512" xr:uid="{00000000-0005-0000-0000-000033610000}"/>
    <cellStyle name="Normal 5 3 2 8 2 3 2" xfId="9513" xr:uid="{00000000-0005-0000-0000-000034610000}"/>
    <cellStyle name="Normal 5 3 2 8 2 3 3" xfId="9514" xr:uid="{00000000-0005-0000-0000-000035610000}"/>
    <cellStyle name="Normal 5 3 2 8 2 4" xfId="9515" xr:uid="{00000000-0005-0000-0000-000036610000}"/>
    <cellStyle name="Normal 5 3 2 8 2 4 2" xfId="9516" xr:uid="{00000000-0005-0000-0000-000037610000}"/>
    <cellStyle name="Normal 5 3 2 8 2 5" xfId="9517" xr:uid="{00000000-0005-0000-0000-000038610000}"/>
    <cellStyle name="Normal 5 3 2 8 2 6" xfId="9518" xr:uid="{00000000-0005-0000-0000-000039610000}"/>
    <cellStyle name="Normal 5 3 2 8 3" xfId="9519" xr:uid="{00000000-0005-0000-0000-00003A610000}"/>
    <cellStyle name="Normal 5 3 2 8 3 2" xfId="9520" xr:uid="{00000000-0005-0000-0000-00003B610000}"/>
    <cellStyle name="Normal 5 3 2 8 3 2 2" xfId="9521" xr:uid="{00000000-0005-0000-0000-00003C610000}"/>
    <cellStyle name="Normal 5 3 2 8 3 2 2 2" xfId="9522" xr:uid="{00000000-0005-0000-0000-00003D610000}"/>
    <cellStyle name="Normal 5 3 2 8 3 2 2 3" xfId="9523" xr:uid="{00000000-0005-0000-0000-00003E610000}"/>
    <cellStyle name="Normal 5 3 2 8 3 2 3" xfId="9524" xr:uid="{00000000-0005-0000-0000-00003F610000}"/>
    <cellStyle name="Normal 5 3 2 8 3 2 4" xfId="9525" xr:uid="{00000000-0005-0000-0000-000040610000}"/>
    <cellStyle name="Normal 5 3 2 8 3 3" xfId="9526" xr:uid="{00000000-0005-0000-0000-000041610000}"/>
    <cellStyle name="Normal 5 3 2 8 3 3 2" xfId="9527" xr:uid="{00000000-0005-0000-0000-000042610000}"/>
    <cellStyle name="Normal 5 3 2 8 3 3 3" xfId="9528" xr:uid="{00000000-0005-0000-0000-000043610000}"/>
    <cellStyle name="Normal 5 3 2 8 3 4" xfId="9529" xr:uid="{00000000-0005-0000-0000-000044610000}"/>
    <cellStyle name="Normal 5 3 2 8 3 4 2" xfId="9530" xr:uid="{00000000-0005-0000-0000-000045610000}"/>
    <cellStyle name="Normal 5 3 2 8 3 5" xfId="9531" xr:uid="{00000000-0005-0000-0000-000046610000}"/>
    <cellStyle name="Normal 5 3 2 8 3 6" xfId="9532" xr:uid="{00000000-0005-0000-0000-000047610000}"/>
    <cellStyle name="Normal 5 3 2 8 4" xfId="9533" xr:uid="{00000000-0005-0000-0000-000048610000}"/>
    <cellStyle name="Normal 5 3 2 8 4 2" xfId="9534" xr:uid="{00000000-0005-0000-0000-000049610000}"/>
    <cellStyle name="Normal 5 3 2 8 4 2 2" xfId="9535" xr:uid="{00000000-0005-0000-0000-00004A610000}"/>
    <cellStyle name="Normal 5 3 2 8 4 2 3" xfId="9536" xr:uid="{00000000-0005-0000-0000-00004B610000}"/>
    <cellStyle name="Normal 5 3 2 8 4 3" xfId="9537" xr:uid="{00000000-0005-0000-0000-00004C610000}"/>
    <cellStyle name="Normal 5 3 2 8 4 4" xfId="9538" xr:uid="{00000000-0005-0000-0000-00004D610000}"/>
    <cellStyle name="Normal 5 3 2 8 5" xfId="9539" xr:uid="{00000000-0005-0000-0000-00004E610000}"/>
    <cellStyle name="Normal 5 3 2 8 5 2" xfId="9540" xr:uid="{00000000-0005-0000-0000-00004F610000}"/>
    <cellStyle name="Normal 5 3 2 8 5 3" xfId="9541" xr:uid="{00000000-0005-0000-0000-000050610000}"/>
    <cellStyle name="Normal 5 3 2 8 6" xfId="9542" xr:uid="{00000000-0005-0000-0000-000051610000}"/>
    <cellStyle name="Normal 5 3 2 8 6 2" xfId="9543" xr:uid="{00000000-0005-0000-0000-000052610000}"/>
    <cellStyle name="Normal 5 3 2 8 7" xfId="9544" xr:uid="{00000000-0005-0000-0000-000053610000}"/>
    <cellStyle name="Normal 5 3 2 8 8" xfId="9545" xr:uid="{00000000-0005-0000-0000-000054610000}"/>
    <cellStyle name="Normal 5 3 2 9" xfId="9546" xr:uid="{00000000-0005-0000-0000-000055610000}"/>
    <cellStyle name="Normal 5 3 2 9 2" xfId="9547" xr:uid="{00000000-0005-0000-0000-000056610000}"/>
    <cellStyle name="Normal 5 3 2 9 2 2" xfId="9548" xr:uid="{00000000-0005-0000-0000-000057610000}"/>
    <cellStyle name="Normal 5 3 2 9 2 2 2" xfId="9549" xr:uid="{00000000-0005-0000-0000-000058610000}"/>
    <cellStyle name="Normal 5 3 2 9 2 2 3" xfId="9550" xr:uid="{00000000-0005-0000-0000-000059610000}"/>
    <cellStyle name="Normal 5 3 2 9 2 3" xfId="9551" xr:uid="{00000000-0005-0000-0000-00005A610000}"/>
    <cellStyle name="Normal 5 3 2 9 2 4" xfId="9552" xr:uid="{00000000-0005-0000-0000-00005B610000}"/>
    <cellStyle name="Normal 5 3 2 9 3" xfId="9553" xr:uid="{00000000-0005-0000-0000-00005C610000}"/>
    <cellStyle name="Normal 5 3 2 9 3 2" xfId="9554" xr:uid="{00000000-0005-0000-0000-00005D610000}"/>
    <cellStyle name="Normal 5 3 2 9 3 3" xfId="9555" xr:uid="{00000000-0005-0000-0000-00005E610000}"/>
    <cellStyle name="Normal 5 3 2 9 4" xfId="9556" xr:uid="{00000000-0005-0000-0000-00005F610000}"/>
    <cellStyle name="Normal 5 3 2 9 4 2" xfId="9557" xr:uid="{00000000-0005-0000-0000-000060610000}"/>
    <cellStyle name="Normal 5 3 2 9 5" xfId="9558" xr:uid="{00000000-0005-0000-0000-000061610000}"/>
    <cellStyle name="Normal 5 3 2 9 6" xfId="9559" xr:uid="{00000000-0005-0000-0000-000062610000}"/>
    <cellStyle name="Normal 5 3 2_FLUX TEMPLATE - SAMPLE 5210 1720000_Rents Receivable (2)" xfId="9560" xr:uid="{00000000-0005-0000-0000-000063610000}"/>
    <cellStyle name="Normal 5 3 3" xfId="9561" xr:uid="{00000000-0005-0000-0000-000064610000}"/>
    <cellStyle name="Normal 5 3 3 10" xfId="9562" xr:uid="{00000000-0005-0000-0000-000065610000}"/>
    <cellStyle name="Normal 5 3 3 11" xfId="32314" xr:uid="{00000000-0005-0000-0000-000066610000}"/>
    <cellStyle name="Normal 5 3 3 12" xfId="39939" xr:uid="{00000000-0005-0000-0000-000067610000}"/>
    <cellStyle name="Normal 5 3 3 2" xfId="9563" xr:uid="{00000000-0005-0000-0000-000068610000}"/>
    <cellStyle name="Normal 5 3 3 2 2" xfId="9564" xr:uid="{00000000-0005-0000-0000-000069610000}"/>
    <cellStyle name="Normal 5 3 3 2 2 2" xfId="9565" xr:uid="{00000000-0005-0000-0000-00006A610000}"/>
    <cellStyle name="Normal 5 3 3 2 2 2 2" xfId="9566" xr:uid="{00000000-0005-0000-0000-00006B610000}"/>
    <cellStyle name="Normal 5 3 3 2 2 2 2 2" xfId="9567" xr:uid="{00000000-0005-0000-0000-00006C610000}"/>
    <cellStyle name="Normal 5 3 3 2 2 2 2 3" xfId="9568" xr:uid="{00000000-0005-0000-0000-00006D610000}"/>
    <cellStyle name="Normal 5 3 3 2 2 2 3" xfId="9569" xr:uid="{00000000-0005-0000-0000-00006E610000}"/>
    <cellStyle name="Normal 5 3 3 2 2 2 4" xfId="9570" xr:uid="{00000000-0005-0000-0000-00006F610000}"/>
    <cellStyle name="Normal 5 3 3 2 2 3" xfId="9571" xr:uid="{00000000-0005-0000-0000-000070610000}"/>
    <cellStyle name="Normal 5 3 3 2 2 3 2" xfId="9572" xr:uid="{00000000-0005-0000-0000-000071610000}"/>
    <cellStyle name="Normal 5 3 3 2 2 3 3" xfId="9573" xr:uid="{00000000-0005-0000-0000-000072610000}"/>
    <cellStyle name="Normal 5 3 3 2 2 4" xfId="9574" xr:uid="{00000000-0005-0000-0000-000073610000}"/>
    <cellStyle name="Normal 5 3 3 2 2 4 2" xfId="9575" xr:uid="{00000000-0005-0000-0000-000074610000}"/>
    <cellStyle name="Normal 5 3 3 2 2 5" xfId="9576" xr:uid="{00000000-0005-0000-0000-000075610000}"/>
    <cellStyle name="Normal 5 3 3 2 2 6" xfId="9577" xr:uid="{00000000-0005-0000-0000-000076610000}"/>
    <cellStyle name="Normal 5 3 3 2 3" xfId="9578" xr:uid="{00000000-0005-0000-0000-000077610000}"/>
    <cellStyle name="Normal 5 3 3 2 3 2" xfId="9579" xr:uid="{00000000-0005-0000-0000-000078610000}"/>
    <cellStyle name="Normal 5 3 3 2 3 2 2" xfId="9580" xr:uid="{00000000-0005-0000-0000-000079610000}"/>
    <cellStyle name="Normal 5 3 3 2 3 2 2 2" xfId="9581" xr:uid="{00000000-0005-0000-0000-00007A610000}"/>
    <cellStyle name="Normal 5 3 3 2 3 2 2 3" xfId="9582" xr:uid="{00000000-0005-0000-0000-00007B610000}"/>
    <cellStyle name="Normal 5 3 3 2 3 2 3" xfId="9583" xr:uid="{00000000-0005-0000-0000-00007C610000}"/>
    <cellStyle name="Normal 5 3 3 2 3 2 4" xfId="9584" xr:uid="{00000000-0005-0000-0000-00007D610000}"/>
    <cellStyle name="Normal 5 3 3 2 3 3" xfId="9585" xr:uid="{00000000-0005-0000-0000-00007E610000}"/>
    <cellStyle name="Normal 5 3 3 2 3 3 2" xfId="9586" xr:uid="{00000000-0005-0000-0000-00007F610000}"/>
    <cellStyle name="Normal 5 3 3 2 3 3 3" xfId="9587" xr:uid="{00000000-0005-0000-0000-000080610000}"/>
    <cellStyle name="Normal 5 3 3 2 3 4" xfId="9588" xr:uid="{00000000-0005-0000-0000-000081610000}"/>
    <cellStyle name="Normal 5 3 3 2 3 4 2" xfId="9589" xr:uid="{00000000-0005-0000-0000-000082610000}"/>
    <cellStyle name="Normal 5 3 3 2 3 5" xfId="9590" xr:uid="{00000000-0005-0000-0000-000083610000}"/>
    <cellStyle name="Normal 5 3 3 2 3 6" xfId="9591" xr:uid="{00000000-0005-0000-0000-000084610000}"/>
    <cellStyle name="Normal 5 3 3 2 4" xfId="9592" xr:uid="{00000000-0005-0000-0000-000085610000}"/>
    <cellStyle name="Normal 5 3 3 2 4 2" xfId="9593" xr:uid="{00000000-0005-0000-0000-000086610000}"/>
    <cellStyle name="Normal 5 3 3 2 4 2 2" xfId="9594" xr:uid="{00000000-0005-0000-0000-000087610000}"/>
    <cellStyle name="Normal 5 3 3 2 4 2 3" xfId="9595" xr:uid="{00000000-0005-0000-0000-000088610000}"/>
    <cellStyle name="Normal 5 3 3 2 4 3" xfId="9596" xr:uid="{00000000-0005-0000-0000-000089610000}"/>
    <cellStyle name="Normal 5 3 3 2 4 4" xfId="9597" xr:uid="{00000000-0005-0000-0000-00008A610000}"/>
    <cellStyle name="Normal 5 3 3 2 5" xfId="9598" xr:uid="{00000000-0005-0000-0000-00008B610000}"/>
    <cellStyle name="Normal 5 3 3 2 5 2" xfId="9599" xr:uid="{00000000-0005-0000-0000-00008C610000}"/>
    <cellStyle name="Normal 5 3 3 2 5 3" xfId="9600" xr:uid="{00000000-0005-0000-0000-00008D610000}"/>
    <cellStyle name="Normal 5 3 3 2 6" xfId="9601" xr:uid="{00000000-0005-0000-0000-00008E610000}"/>
    <cellStyle name="Normal 5 3 3 2 6 2" xfId="9602" xr:uid="{00000000-0005-0000-0000-00008F610000}"/>
    <cellStyle name="Normal 5 3 3 2 7" xfId="9603" xr:uid="{00000000-0005-0000-0000-000090610000}"/>
    <cellStyle name="Normal 5 3 3 2 8" xfId="9604" xr:uid="{00000000-0005-0000-0000-000091610000}"/>
    <cellStyle name="Normal 5 3 3 2 9" xfId="39940" xr:uid="{00000000-0005-0000-0000-000092610000}"/>
    <cellStyle name="Normal 5 3 3 3" xfId="9605" xr:uid="{00000000-0005-0000-0000-000093610000}"/>
    <cellStyle name="Normal 5 3 3 3 2" xfId="9606" xr:uid="{00000000-0005-0000-0000-000094610000}"/>
    <cellStyle name="Normal 5 3 3 3 2 2" xfId="9607" xr:uid="{00000000-0005-0000-0000-000095610000}"/>
    <cellStyle name="Normal 5 3 3 3 2 2 2" xfId="9608" xr:uid="{00000000-0005-0000-0000-000096610000}"/>
    <cellStyle name="Normal 5 3 3 3 2 2 2 2" xfId="9609" xr:uid="{00000000-0005-0000-0000-000097610000}"/>
    <cellStyle name="Normal 5 3 3 3 2 2 2 3" xfId="9610" xr:uid="{00000000-0005-0000-0000-000098610000}"/>
    <cellStyle name="Normal 5 3 3 3 2 2 3" xfId="9611" xr:uid="{00000000-0005-0000-0000-000099610000}"/>
    <cellStyle name="Normal 5 3 3 3 2 2 4" xfId="9612" xr:uid="{00000000-0005-0000-0000-00009A610000}"/>
    <cellStyle name="Normal 5 3 3 3 2 3" xfId="9613" xr:uid="{00000000-0005-0000-0000-00009B610000}"/>
    <cellStyle name="Normal 5 3 3 3 2 3 2" xfId="9614" xr:uid="{00000000-0005-0000-0000-00009C610000}"/>
    <cellStyle name="Normal 5 3 3 3 2 3 3" xfId="9615" xr:uid="{00000000-0005-0000-0000-00009D610000}"/>
    <cellStyle name="Normal 5 3 3 3 2 4" xfId="9616" xr:uid="{00000000-0005-0000-0000-00009E610000}"/>
    <cellStyle name="Normal 5 3 3 3 2 4 2" xfId="9617" xr:uid="{00000000-0005-0000-0000-00009F610000}"/>
    <cellStyle name="Normal 5 3 3 3 2 5" xfId="9618" xr:uid="{00000000-0005-0000-0000-0000A0610000}"/>
    <cellStyle name="Normal 5 3 3 3 2 6" xfId="9619" xr:uid="{00000000-0005-0000-0000-0000A1610000}"/>
    <cellStyle name="Normal 5 3 3 3 3" xfId="9620" xr:uid="{00000000-0005-0000-0000-0000A2610000}"/>
    <cellStyle name="Normal 5 3 3 3 3 2" xfId="9621" xr:uid="{00000000-0005-0000-0000-0000A3610000}"/>
    <cellStyle name="Normal 5 3 3 3 3 2 2" xfId="9622" xr:uid="{00000000-0005-0000-0000-0000A4610000}"/>
    <cellStyle name="Normal 5 3 3 3 3 2 2 2" xfId="9623" xr:uid="{00000000-0005-0000-0000-0000A5610000}"/>
    <cellStyle name="Normal 5 3 3 3 3 2 2 3" xfId="9624" xr:uid="{00000000-0005-0000-0000-0000A6610000}"/>
    <cellStyle name="Normal 5 3 3 3 3 2 3" xfId="9625" xr:uid="{00000000-0005-0000-0000-0000A7610000}"/>
    <cellStyle name="Normal 5 3 3 3 3 2 4" xfId="9626" xr:uid="{00000000-0005-0000-0000-0000A8610000}"/>
    <cellStyle name="Normal 5 3 3 3 3 3" xfId="9627" xr:uid="{00000000-0005-0000-0000-0000A9610000}"/>
    <cellStyle name="Normal 5 3 3 3 3 3 2" xfId="9628" xr:uid="{00000000-0005-0000-0000-0000AA610000}"/>
    <cellStyle name="Normal 5 3 3 3 3 3 3" xfId="9629" xr:uid="{00000000-0005-0000-0000-0000AB610000}"/>
    <cellStyle name="Normal 5 3 3 3 3 4" xfId="9630" xr:uid="{00000000-0005-0000-0000-0000AC610000}"/>
    <cellStyle name="Normal 5 3 3 3 3 4 2" xfId="9631" xr:uid="{00000000-0005-0000-0000-0000AD610000}"/>
    <cellStyle name="Normal 5 3 3 3 3 5" xfId="9632" xr:uid="{00000000-0005-0000-0000-0000AE610000}"/>
    <cellStyle name="Normal 5 3 3 3 3 6" xfId="9633" xr:uid="{00000000-0005-0000-0000-0000AF610000}"/>
    <cellStyle name="Normal 5 3 3 3 4" xfId="9634" xr:uid="{00000000-0005-0000-0000-0000B0610000}"/>
    <cellStyle name="Normal 5 3 3 3 4 2" xfId="9635" xr:uid="{00000000-0005-0000-0000-0000B1610000}"/>
    <cellStyle name="Normal 5 3 3 3 4 2 2" xfId="9636" xr:uid="{00000000-0005-0000-0000-0000B2610000}"/>
    <cellStyle name="Normal 5 3 3 3 4 2 3" xfId="9637" xr:uid="{00000000-0005-0000-0000-0000B3610000}"/>
    <cellStyle name="Normal 5 3 3 3 4 3" xfId="9638" xr:uid="{00000000-0005-0000-0000-0000B4610000}"/>
    <cellStyle name="Normal 5 3 3 3 4 4" xfId="9639" xr:uid="{00000000-0005-0000-0000-0000B5610000}"/>
    <cellStyle name="Normal 5 3 3 3 5" xfId="9640" xr:uid="{00000000-0005-0000-0000-0000B6610000}"/>
    <cellStyle name="Normal 5 3 3 3 5 2" xfId="9641" xr:uid="{00000000-0005-0000-0000-0000B7610000}"/>
    <cellStyle name="Normal 5 3 3 3 5 3" xfId="9642" xr:uid="{00000000-0005-0000-0000-0000B8610000}"/>
    <cellStyle name="Normal 5 3 3 3 6" xfId="9643" xr:uid="{00000000-0005-0000-0000-0000B9610000}"/>
    <cellStyle name="Normal 5 3 3 3 6 2" xfId="9644" xr:uid="{00000000-0005-0000-0000-0000BA610000}"/>
    <cellStyle name="Normal 5 3 3 3 7" xfId="9645" xr:uid="{00000000-0005-0000-0000-0000BB610000}"/>
    <cellStyle name="Normal 5 3 3 3 8" xfId="9646" xr:uid="{00000000-0005-0000-0000-0000BC610000}"/>
    <cellStyle name="Normal 5 3 3 4" xfId="9647" xr:uid="{00000000-0005-0000-0000-0000BD610000}"/>
    <cellStyle name="Normal 5 3 3 4 2" xfId="9648" xr:uid="{00000000-0005-0000-0000-0000BE610000}"/>
    <cellStyle name="Normal 5 3 3 4 2 2" xfId="9649" xr:uid="{00000000-0005-0000-0000-0000BF610000}"/>
    <cellStyle name="Normal 5 3 3 4 2 2 2" xfId="9650" xr:uid="{00000000-0005-0000-0000-0000C0610000}"/>
    <cellStyle name="Normal 5 3 3 4 2 2 3" xfId="9651" xr:uid="{00000000-0005-0000-0000-0000C1610000}"/>
    <cellStyle name="Normal 5 3 3 4 2 3" xfId="9652" xr:uid="{00000000-0005-0000-0000-0000C2610000}"/>
    <cellStyle name="Normal 5 3 3 4 2 4" xfId="9653" xr:uid="{00000000-0005-0000-0000-0000C3610000}"/>
    <cellStyle name="Normal 5 3 3 4 3" xfId="9654" xr:uid="{00000000-0005-0000-0000-0000C4610000}"/>
    <cellStyle name="Normal 5 3 3 4 3 2" xfId="9655" xr:uid="{00000000-0005-0000-0000-0000C5610000}"/>
    <cellStyle name="Normal 5 3 3 4 3 3" xfId="9656" xr:uid="{00000000-0005-0000-0000-0000C6610000}"/>
    <cellStyle name="Normal 5 3 3 4 4" xfId="9657" xr:uid="{00000000-0005-0000-0000-0000C7610000}"/>
    <cellStyle name="Normal 5 3 3 4 4 2" xfId="9658" xr:uid="{00000000-0005-0000-0000-0000C8610000}"/>
    <cellStyle name="Normal 5 3 3 4 5" xfId="9659" xr:uid="{00000000-0005-0000-0000-0000C9610000}"/>
    <cellStyle name="Normal 5 3 3 4 6" xfId="9660" xr:uid="{00000000-0005-0000-0000-0000CA610000}"/>
    <cellStyle name="Normal 5 3 3 5" xfId="9661" xr:uid="{00000000-0005-0000-0000-0000CB610000}"/>
    <cellStyle name="Normal 5 3 3 5 2" xfId="9662" xr:uid="{00000000-0005-0000-0000-0000CC610000}"/>
    <cellStyle name="Normal 5 3 3 5 2 2" xfId="9663" xr:uid="{00000000-0005-0000-0000-0000CD610000}"/>
    <cellStyle name="Normal 5 3 3 5 2 2 2" xfId="9664" xr:uid="{00000000-0005-0000-0000-0000CE610000}"/>
    <cellStyle name="Normal 5 3 3 5 2 2 3" xfId="9665" xr:uid="{00000000-0005-0000-0000-0000CF610000}"/>
    <cellStyle name="Normal 5 3 3 5 2 3" xfId="9666" xr:uid="{00000000-0005-0000-0000-0000D0610000}"/>
    <cellStyle name="Normal 5 3 3 5 2 4" xfId="9667" xr:uid="{00000000-0005-0000-0000-0000D1610000}"/>
    <cellStyle name="Normal 5 3 3 5 3" xfId="9668" xr:uid="{00000000-0005-0000-0000-0000D2610000}"/>
    <cellStyle name="Normal 5 3 3 5 3 2" xfId="9669" xr:uid="{00000000-0005-0000-0000-0000D3610000}"/>
    <cellStyle name="Normal 5 3 3 5 3 3" xfId="9670" xr:uid="{00000000-0005-0000-0000-0000D4610000}"/>
    <cellStyle name="Normal 5 3 3 5 4" xfId="9671" xr:uid="{00000000-0005-0000-0000-0000D5610000}"/>
    <cellStyle name="Normal 5 3 3 5 4 2" xfId="9672" xr:uid="{00000000-0005-0000-0000-0000D6610000}"/>
    <cellStyle name="Normal 5 3 3 5 5" xfId="9673" xr:uid="{00000000-0005-0000-0000-0000D7610000}"/>
    <cellStyle name="Normal 5 3 3 5 6" xfId="9674" xr:uid="{00000000-0005-0000-0000-0000D8610000}"/>
    <cellStyle name="Normal 5 3 3 6" xfId="9675" xr:uid="{00000000-0005-0000-0000-0000D9610000}"/>
    <cellStyle name="Normal 5 3 3 6 2" xfId="9676" xr:uid="{00000000-0005-0000-0000-0000DA610000}"/>
    <cellStyle name="Normal 5 3 3 6 2 2" xfId="9677" xr:uid="{00000000-0005-0000-0000-0000DB610000}"/>
    <cellStyle name="Normal 5 3 3 6 2 3" xfId="9678" xr:uid="{00000000-0005-0000-0000-0000DC610000}"/>
    <cellStyle name="Normal 5 3 3 6 3" xfId="9679" xr:uid="{00000000-0005-0000-0000-0000DD610000}"/>
    <cellStyle name="Normal 5 3 3 6 4" xfId="9680" xr:uid="{00000000-0005-0000-0000-0000DE610000}"/>
    <cellStyle name="Normal 5 3 3 7" xfId="9681" xr:uid="{00000000-0005-0000-0000-0000DF610000}"/>
    <cellStyle name="Normal 5 3 3 7 2" xfId="9682" xr:uid="{00000000-0005-0000-0000-0000E0610000}"/>
    <cellStyle name="Normal 5 3 3 7 3" xfId="9683" xr:uid="{00000000-0005-0000-0000-0000E1610000}"/>
    <cellStyle name="Normal 5 3 3 8" xfId="9684" xr:uid="{00000000-0005-0000-0000-0000E2610000}"/>
    <cellStyle name="Normal 5 3 3 8 2" xfId="9685" xr:uid="{00000000-0005-0000-0000-0000E3610000}"/>
    <cellStyle name="Normal 5 3 3 9" xfId="9686" xr:uid="{00000000-0005-0000-0000-0000E4610000}"/>
    <cellStyle name="Normal 5 3 3_FLUX TEMPLATE - SAMPLE 5210 1720000_Rents Receivable (2)" xfId="9687" xr:uid="{00000000-0005-0000-0000-0000E5610000}"/>
    <cellStyle name="Normal 5 3 4" xfId="9688" xr:uid="{00000000-0005-0000-0000-0000E6610000}"/>
    <cellStyle name="Normal 5 3 4 10" xfId="9689" xr:uid="{00000000-0005-0000-0000-0000E7610000}"/>
    <cellStyle name="Normal 5 3 4 11" xfId="32315" xr:uid="{00000000-0005-0000-0000-0000E8610000}"/>
    <cellStyle name="Normal 5 3 4 12" xfId="39941" xr:uid="{00000000-0005-0000-0000-0000E9610000}"/>
    <cellStyle name="Normal 5 3 4 2" xfId="9690" xr:uid="{00000000-0005-0000-0000-0000EA610000}"/>
    <cellStyle name="Normal 5 3 4 2 2" xfId="9691" xr:uid="{00000000-0005-0000-0000-0000EB610000}"/>
    <cellStyle name="Normal 5 3 4 2 2 2" xfId="9692" xr:uid="{00000000-0005-0000-0000-0000EC610000}"/>
    <cellStyle name="Normal 5 3 4 2 2 2 2" xfId="9693" xr:uid="{00000000-0005-0000-0000-0000ED610000}"/>
    <cellStyle name="Normal 5 3 4 2 2 2 2 2" xfId="9694" xr:uid="{00000000-0005-0000-0000-0000EE610000}"/>
    <cellStyle name="Normal 5 3 4 2 2 2 2 3" xfId="9695" xr:uid="{00000000-0005-0000-0000-0000EF610000}"/>
    <cellStyle name="Normal 5 3 4 2 2 2 3" xfId="9696" xr:uid="{00000000-0005-0000-0000-0000F0610000}"/>
    <cellStyle name="Normal 5 3 4 2 2 2 4" xfId="9697" xr:uid="{00000000-0005-0000-0000-0000F1610000}"/>
    <cellStyle name="Normal 5 3 4 2 2 3" xfId="9698" xr:uid="{00000000-0005-0000-0000-0000F2610000}"/>
    <cellStyle name="Normal 5 3 4 2 2 3 2" xfId="9699" xr:uid="{00000000-0005-0000-0000-0000F3610000}"/>
    <cellStyle name="Normal 5 3 4 2 2 3 3" xfId="9700" xr:uid="{00000000-0005-0000-0000-0000F4610000}"/>
    <cellStyle name="Normal 5 3 4 2 2 4" xfId="9701" xr:uid="{00000000-0005-0000-0000-0000F5610000}"/>
    <cellStyle name="Normal 5 3 4 2 2 4 2" xfId="9702" xr:uid="{00000000-0005-0000-0000-0000F6610000}"/>
    <cellStyle name="Normal 5 3 4 2 2 5" xfId="9703" xr:uid="{00000000-0005-0000-0000-0000F7610000}"/>
    <cellStyle name="Normal 5 3 4 2 2 6" xfId="9704" xr:uid="{00000000-0005-0000-0000-0000F8610000}"/>
    <cellStyle name="Normal 5 3 4 2 3" xfId="9705" xr:uid="{00000000-0005-0000-0000-0000F9610000}"/>
    <cellStyle name="Normal 5 3 4 2 3 2" xfId="9706" xr:uid="{00000000-0005-0000-0000-0000FA610000}"/>
    <cellStyle name="Normal 5 3 4 2 3 2 2" xfId="9707" xr:uid="{00000000-0005-0000-0000-0000FB610000}"/>
    <cellStyle name="Normal 5 3 4 2 3 2 2 2" xfId="9708" xr:uid="{00000000-0005-0000-0000-0000FC610000}"/>
    <cellStyle name="Normal 5 3 4 2 3 2 2 3" xfId="9709" xr:uid="{00000000-0005-0000-0000-0000FD610000}"/>
    <cellStyle name="Normal 5 3 4 2 3 2 3" xfId="9710" xr:uid="{00000000-0005-0000-0000-0000FE610000}"/>
    <cellStyle name="Normal 5 3 4 2 3 2 4" xfId="9711" xr:uid="{00000000-0005-0000-0000-0000FF610000}"/>
    <cellStyle name="Normal 5 3 4 2 3 3" xfId="9712" xr:uid="{00000000-0005-0000-0000-000000620000}"/>
    <cellStyle name="Normal 5 3 4 2 3 3 2" xfId="9713" xr:uid="{00000000-0005-0000-0000-000001620000}"/>
    <cellStyle name="Normal 5 3 4 2 3 3 3" xfId="9714" xr:uid="{00000000-0005-0000-0000-000002620000}"/>
    <cellStyle name="Normal 5 3 4 2 3 4" xfId="9715" xr:uid="{00000000-0005-0000-0000-000003620000}"/>
    <cellStyle name="Normal 5 3 4 2 3 4 2" xfId="9716" xr:uid="{00000000-0005-0000-0000-000004620000}"/>
    <cellStyle name="Normal 5 3 4 2 3 5" xfId="9717" xr:uid="{00000000-0005-0000-0000-000005620000}"/>
    <cellStyle name="Normal 5 3 4 2 3 6" xfId="9718" xr:uid="{00000000-0005-0000-0000-000006620000}"/>
    <cellStyle name="Normal 5 3 4 2 4" xfId="9719" xr:uid="{00000000-0005-0000-0000-000007620000}"/>
    <cellStyle name="Normal 5 3 4 2 4 2" xfId="9720" xr:uid="{00000000-0005-0000-0000-000008620000}"/>
    <cellStyle name="Normal 5 3 4 2 4 2 2" xfId="9721" xr:uid="{00000000-0005-0000-0000-000009620000}"/>
    <cellStyle name="Normal 5 3 4 2 4 2 3" xfId="9722" xr:uid="{00000000-0005-0000-0000-00000A620000}"/>
    <cellStyle name="Normal 5 3 4 2 4 3" xfId="9723" xr:uid="{00000000-0005-0000-0000-00000B620000}"/>
    <cellStyle name="Normal 5 3 4 2 4 4" xfId="9724" xr:uid="{00000000-0005-0000-0000-00000C620000}"/>
    <cellStyle name="Normal 5 3 4 2 5" xfId="9725" xr:uid="{00000000-0005-0000-0000-00000D620000}"/>
    <cellStyle name="Normal 5 3 4 2 5 2" xfId="9726" xr:uid="{00000000-0005-0000-0000-00000E620000}"/>
    <cellStyle name="Normal 5 3 4 2 5 3" xfId="9727" xr:uid="{00000000-0005-0000-0000-00000F620000}"/>
    <cellStyle name="Normal 5 3 4 2 6" xfId="9728" xr:uid="{00000000-0005-0000-0000-000010620000}"/>
    <cellStyle name="Normal 5 3 4 2 6 2" xfId="9729" xr:uid="{00000000-0005-0000-0000-000011620000}"/>
    <cellStyle name="Normal 5 3 4 2 7" xfId="9730" xr:uid="{00000000-0005-0000-0000-000012620000}"/>
    <cellStyle name="Normal 5 3 4 2 8" xfId="9731" xr:uid="{00000000-0005-0000-0000-000013620000}"/>
    <cellStyle name="Normal 5 3 4 3" xfId="9732" xr:uid="{00000000-0005-0000-0000-000014620000}"/>
    <cellStyle name="Normal 5 3 4 3 2" xfId="9733" xr:uid="{00000000-0005-0000-0000-000015620000}"/>
    <cellStyle name="Normal 5 3 4 3 2 2" xfId="9734" xr:uid="{00000000-0005-0000-0000-000016620000}"/>
    <cellStyle name="Normal 5 3 4 3 2 2 2" xfId="9735" xr:uid="{00000000-0005-0000-0000-000017620000}"/>
    <cellStyle name="Normal 5 3 4 3 2 2 2 2" xfId="9736" xr:uid="{00000000-0005-0000-0000-000018620000}"/>
    <cellStyle name="Normal 5 3 4 3 2 2 2 3" xfId="9737" xr:uid="{00000000-0005-0000-0000-000019620000}"/>
    <cellStyle name="Normal 5 3 4 3 2 2 3" xfId="9738" xr:uid="{00000000-0005-0000-0000-00001A620000}"/>
    <cellStyle name="Normal 5 3 4 3 2 2 4" xfId="9739" xr:uid="{00000000-0005-0000-0000-00001B620000}"/>
    <cellStyle name="Normal 5 3 4 3 2 3" xfId="9740" xr:uid="{00000000-0005-0000-0000-00001C620000}"/>
    <cellStyle name="Normal 5 3 4 3 2 3 2" xfId="9741" xr:uid="{00000000-0005-0000-0000-00001D620000}"/>
    <cellStyle name="Normal 5 3 4 3 2 3 3" xfId="9742" xr:uid="{00000000-0005-0000-0000-00001E620000}"/>
    <cellStyle name="Normal 5 3 4 3 2 4" xfId="9743" xr:uid="{00000000-0005-0000-0000-00001F620000}"/>
    <cellStyle name="Normal 5 3 4 3 2 4 2" xfId="9744" xr:uid="{00000000-0005-0000-0000-000020620000}"/>
    <cellStyle name="Normal 5 3 4 3 2 5" xfId="9745" xr:uid="{00000000-0005-0000-0000-000021620000}"/>
    <cellStyle name="Normal 5 3 4 3 2 6" xfId="9746" xr:uid="{00000000-0005-0000-0000-000022620000}"/>
    <cellStyle name="Normal 5 3 4 3 3" xfId="9747" xr:uid="{00000000-0005-0000-0000-000023620000}"/>
    <cellStyle name="Normal 5 3 4 3 3 2" xfId="9748" xr:uid="{00000000-0005-0000-0000-000024620000}"/>
    <cellStyle name="Normal 5 3 4 3 3 2 2" xfId="9749" xr:uid="{00000000-0005-0000-0000-000025620000}"/>
    <cellStyle name="Normal 5 3 4 3 3 2 2 2" xfId="9750" xr:uid="{00000000-0005-0000-0000-000026620000}"/>
    <cellStyle name="Normal 5 3 4 3 3 2 2 3" xfId="9751" xr:uid="{00000000-0005-0000-0000-000027620000}"/>
    <cellStyle name="Normal 5 3 4 3 3 2 3" xfId="9752" xr:uid="{00000000-0005-0000-0000-000028620000}"/>
    <cellStyle name="Normal 5 3 4 3 3 2 4" xfId="9753" xr:uid="{00000000-0005-0000-0000-000029620000}"/>
    <cellStyle name="Normal 5 3 4 3 3 3" xfId="9754" xr:uid="{00000000-0005-0000-0000-00002A620000}"/>
    <cellStyle name="Normal 5 3 4 3 3 3 2" xfId="9755" xr:uid="{00000000-0005-0000-0000-00002B620000}"/>
    <cellStyle name="Normal 5 3 4 3 3 3 3" xfId="9756" xr:uid="{00000000-0005-0000-0000-00002C620000}"/>
    <cellStyle name="Normal 5 3 4 3 3 4" xfId="9757" xr:uid="{00000000-0005-0000-0000-00002D620000}"/>
    <cellStyle name="Normal 5 3 4 3 3 4 2" xfId="9758" xr:uid="{00000000-0005-0000-0000-00002E620000}"/>
    <cellStyle name="Normal 5 3 4 3 3 5" xfId="9759" xr:uid="{00000000-0005-0000-0000-00002F620000}"/>
    <cellStyle name="Normal 5 3 4 3 3 6" xfId="9760" xr:uid="{00000000-0005-0000-0000-000030620000}"/>
    <cellStyle name="Normal 5 3 4 3 4" xfId="9761" xr:uid="{00000000-0005-0000-0000-000031620000}"/>
    <cellStyle name="Normal 5 3 4 3 4 2" xfId="9762" xr:uid="{00000000-0005-0000-0000-000032620000}"/>
    <cellStyle name="Normal 5 3 4 3 4 2 2" xfId="9763" xr:uid="{00000000-0005-0000-0000-000033620000}"/>
    <cellStyle name="Normal 5 3 4 3 4 2 3" xfId="9764" xr:uid="{00000000-0005-0000-0000-000034620000}"/>
    <cellStyle name="Normal 5 3 4 3 4 3" xfId="9765" xr:uid="{00000000-0005-0000-0000-000035620000}"/>
    <cellStyle name="Normal 5 3 4 3 4 4" xfId="9766" xr:uid="{00000000-0005-0000-0000-000036620000}"/>
    <cellStyle name="Normal 5 3 4 3 5" xfId="9767" xr:uid="{00000000-0005-0000-0000-000037620000}"/>
    <cellStyle name="Normal 5 3 4 3 5 2" xfId="9768" xr:uid="{00000000-0005-0000-0000-000038620000}"/>
    <cellStyle name="Normal 5 3 4 3 5 3" xfId="9769" xr:uid="{00000000-0005-0000-0000-000039620000}"/>
    <cellStyle name="Normal 5 3 4 3 6" xfId="9770" xr:uid="{00000000-0005-0000-0000-00003A620000}"/>
    <cellStyle name="Normal 5 3 4 3 6 2" xfId="9771" xr:uid="{00000000-0005-0000-0000-00003B620000}"/>
    <cellStyle name="Normal 5 3 4 3 7" xfId="9772" xr:uid="{00000000-0005-0000-0000-00003C620000}"/>
    <cellStyle name="Normal 5 3 4 3 8" xfId="9773" xr:uid="{00000000-0005-0000-0000-00003D620000}"/>
    <cellStyle name="Normal 5 3 4 4" xfId="9774" xr:uid="{00000000-0005-0000-0000-00003E620000}"/>
    <cellStyle name="Normal 5 3 4 4 2" xfId="9775" xr:uid="{00000000-0005-0000-0000-00003F620000}"/>
    <cellStyle name="Normal 5 3 4 4 2 2" xfId="9776" xr:uid="{00000000-0005-0000-0000-000040620000}"/>
    <cellStyle name="Normal 5 3 4 4 2 2 2" xfId="9777" xr:uid="{00000000-0005-0000-0000-000041620000}"/>
    <cellStyle name="Normal 5 3 4 4 2 2 3" xfId="9778" xr:uid="{00000000-0005-0000-0000-000042620000}"/>
    <cellStyle name="Normal 5 3 4 4 2 3" xfId="9779" xr:uid="{00000000-0005-0000-0000-000043620000}"/>
    <cellStyle name="Normal 5 3 4 4 2 4" xfId="9780" xr:uid="{00000000-0005-0000-0000-000044620000}"/>
    <cellStyle name="Normal 5 3 4 4 3" xfId="9781" xr:uid="{00000000-0005-0000-0000-000045620000}"/>
    <cellStyle name="Normal 5 3 4 4 3 2" xfId="9782" xr:uid="{00000000-0005-0000-0000-000046620000}"/>
    <cellStyle name="Normal 5 3 4 4 3 3" xfId="9783" xr:uid="{00000000-0005-0000-0000-000047620000}"/>
    <cellStyle name="Normal 5 3 4 4 4" xfId="9784" xr:uid="{00000000-0005-0000-0000-000048620000}"/>
    <cellStyle name="Normal 5 3 4 4 4 2" xfId="9785" xr:uid="{00000000-0005-0000-0000-000049620000}"/>
    <cellStyle name="Normal 5 3 4 4 5" xfId="9786" xr:uid="{00000000-0005-0000-0000-00004A620000}"/>
    <cellStyle name="Normal 5 3 4 4 6" xfId="9787" xr:uid="{00000000-0005-0000-0000-00004B620000}"/>
    <cellStyle name="Normal 5 3 4 5" xfId="9788" xr:uid="{00000000-0005-0000-0000-00004C620000}"/>
    <cellStyle name="Normal 5 3 4 5 2" xfId="9789" xr:uid="{00000000-0005-0000-0000-00004D620000}"/>
    <cellStyle name="Normal 5 3 4 5 2 2" xfId="9790" xr:uid="{00000000-0005-0000-0000-00004E620000}"/>
    <cellStyle name="Normal 5 3 4 5 2 2 2" xfId="9791" xr:uid="{00000000-0005-0000-0000-00004F620000}"/>
    <cellStyle name="Normal 5 3 4 5 2 2 3" xfId="9792" xr:uid="{00000000-0005-0000-0000-000050620000}"/>
    <cellStyle name="Normal 5 3 4 5 2 3" xfId="9793" xr:uid="{00000000-0005-0000-0000-000051620000}"/>
    <cellStyle name="Normal 5 3 4 5 2 4" xfId="9794" xr:uid="{00000000-0005-0000-0000-000052620000}"/>
    <cellStyle name="Normal 5 3 4 5 3" xfId="9795" xr:uid="{00000000-0005-0000-0000-000053620000}"/>
    <cellStyle name="Normal 5 3 4 5 3 2" xfId="9796" xr:uid="{00000000-0005-0000-0000-000054620000}"/>
    <cellStyle name="Normal 5 3 4 5 3 3" xfId="9797" xr:uid="{00000000-0005-0000-0000-000055620000}"/>
    <cellStyle name="Normal 5 3 4 5 4" xfId="9798" xr:uid="{00000000-0005-0000-0000-000056620000}"/>
    <cellStyle name="Normal 5 3 4 5 4 2" xfId="9799" xr:uid="{00000000-0005-0000-0000-000057620000}"/>
    <cellStyle name="Normal 5 3 4 5 5" xfId="9800" xr:uid="{00000000-0005-0000-0000-000058620000}"/>
    <cellStyle name="Normal 5 3 4 5 6" xfId="9801" xr:uid="{00000000-0005-0000-0000-000059620000}"/>
    <cellStyle name="Normal 5 3 4 6" xfId="9802" xr:uid="{00000000-0005-0000-0000-00005A620000}"/>
    <cellStyle name="Normal 5 3 4 6 2" xfId="9803" xr:uid="{00000000-0005-0000-0000-00005B620000}"/>
    <cellStyle name="Normal 5 3 4 6 2 2" xfId="9804" xr:uid="{00000000-0005-0000-0000-00005C620000}"/>
    <cellStyle name="Normal 5 3 4 6 2 3" xfId="9805" xr:uid="{00000000-0005-0000-0000-00005D620000}"/>
    <cellStyle name="Normal 5 3 4 6 3" xfId="9806" xr:uid="{00000000-0005-0000-0000-00005E620000}"/>
    <cellStyle name="Normal 5 3 4 6 4" xfId="9807" xr:uid="{00000000-0005-0000-0000-00005F620000}"/>
    <cellStyle name="Normal 5 3 4 7" xfId="9808" xr:uid="{00000000-0005-0000-0000-000060620000}"/>
    <cellStyle name="Normal 5 3 4 7 2" xfId="9809" xr:uid="{00000000-0005-0000-0000-000061620000}"/>
    <cellStyle name="Normal 5 3 4 7 3" xfId="9810" xr:uid="{00000000-0005-0000-0000-000062620000}"/>
    <cellStyle name="Normal 5 3 4 8" xfId="9811" xr:uid="{00000000-0005-0000-0000-000063620000}"/>
    <cellStyle name="Normal 5 3 4 8 2" xfId="9812" xr:uid="{00000000-0005-0000-0000-000064620000}"/>
    <cellStyle name="Normal 5 3 4 9" xfId="9813" xr:uid="{00000000-0005-0000-0000-000065620000}"/>
    <cellStyle name="Normal 5 3 4_FLUX TEMPLATE - SAMPLE 5210 1720000_Rents Receivable (2)" xfId="9814" xr:uid="{00000000-0005-0000-0000-000066620000}"/>
    <cellStyle name="Normal 5 3 5" xfId="9815" xr:uid="{00000000-0005-0000-0000-000067620000}"/>
    <cellStyle name="Normal 5 3 5 10" xfId="9816" xr:uid="{00000000-0005-0000-0000-000068620000}"/>
    <cellStyle name="Normal 5 3 5 11" xfId="32316" xr:uid="{00000000-0005-0000-0000-000069620000}"/>
    <cellStyle name="Normal 5 3 5 2" xfId="9817" xr:uid="{00000000-0005-0000-0000-00006A620000}"/>
    <cellStyle name="Normal 5 3 5 2 2" xfId="9818" xr:uid="{00000000-0005-0000-0000-00006B620000}"/>
    <cellStyle name="Normal 5 3 5 2 2 2" xfId="9819" xr:uid="{00000000-0005-0000-0000-00006C620000}"/>
    <cellStyle name="Normal 5 3 5 2 2 2 2" xfId="9820" xr:uid="{00000000-0005-0000-0000-00006D620000}"/>
    <cellStyle name="Normal 5 3 5 2 2 2 2 2" xfId="9821" xr:uid="{00000000-0005-0000-0000-00006E620000}"/>
    <cellStyle name="Normal 5 3 5 2 2 2 2 3" xfId="9822" xr:uid="{00000000-0005-0000-0000-00006F620000}"/>
    <cellStyle name="Normal 5 3 5 2 2 2 3" xfId="9823" xr:uid="{00000000-0005-0000-0000-000070620000}"/>
    <cellStyle name="Normal 5 3 5 2 2 2 4" xfId="9824" xr:uid="{00000000-0005-0000-0000-000071620000}"/>
    <cellStyle name="Normal 5 3 5 2 2 3" xfId="9825" xr:uid="{00000000-0005-0000-0000-000072620000}"/>
    <cellStyle name="Normal 5 3 5 2 2 3 2" xfId="9826" xr:uid="{00000000-0005-0000-0000-000073620000}"/>
    <cellStyle name="Normal 5 3 5 2 2 3 3" xfId="9827" xr:uid="{00000000-0005-0000-0000-000074620000}"/>
    <cellStyle name="Normal 5 3 5 2 2 4" xfId="9828" xr:uid="{00000000-0005-0000-0000-000075620000}"/>
    <cellStyle name="Normal 5 3 5 2 2 4 2" xfId="9829" xr:uid="{00000000-0005-0000-0000-000076620000}"/>
    <cellStyle name="Normal 5 3 5 2 2 5" xfId="9830" xr:uid="{00000000-0005-0000-0000-000077620000}"/>
    <cellStyle name="Normal 5 3 5 2 2 6" xfId="9831" xr:uid="{00000000-0005-0000-0000-000078620000}"/>
    <cellStyle name="Normal 5 3 5 2 3" xfId="9832" xr:uid="{00000000-0005-0000-0000-000079620000}"/>
    <cellStyle name="Normal 5 3 5 2 3 2" xfId="9833" xr:uid="{00000000-0005-0000-0000-00007A620000}"/>
    <cellStyle name="Normal 5 3 5 2 3 2 2" xfId="9834" xr:uid="{00000000-0005-0000-0000-00007B620000}"/>
    <cellStyle name="Normal 5 3 5 2 3 2 2 2" xfId="9835" xr:uid="{00000000-0005-0000-0000-00007C620000}"/>
    <cellStyle name="Normal 5 3 5 2 3 2 2 3" xfId="9836" xr:uid="{00000000-0005-0000-0000-00007D620000}"/>
    <cellStyle name="Normal 5 3 5 2 3 2 3" xfId="9837" xr:uid="{00000000-0005-0000-0000-00007E620000}"/>
    <cellStyle name="Normal 5 3 5 2 3 2 4" xfId="9838" xr:uid="{00000000-0005-0000-0000-00007F620000}"/>
    <cellStyle name="Normal 5 3 5 2 3 3" xfId="9839" xr:uid="{00000000-0005-0000-0000-000080620000}"/>
    <cellStyle name="Normal 5 3 5 2 3 3 2" xfId="9840" xr:uid="{00000000-0005-0000-0000-000081620000}"/>
    <cellStyle name="Normal 5 3 5 2 3 3 3" xfId="9841" xr:uid="{00000000-0005-0000-0000-000082620000}"/>
    <cellStyle name="Normal 5 3 5 2 3 4" xfId="9842" xr:uid="{00000000-0005-0000-0000-000083620000}"/>
    <cellStyle name="Normal 5 3 5 2 3 4 2" xfId="9843" xr:uid="{00000000-0005-0000-0000-000084620000}"/>
    <cellStyle name="Normal 5 3 5 2 3 5" xfId="9844" xr:uid="{00000000-0005-0000-0000-000085620000}"/>
    <cellStyle name="Normal 5 3 5 2 3 6" xfId="9845" xr:uid="{00000000-0005-0000-0000-000086620000}"/>
    <cellStyle name="Normal 5 3 5 2 4" xfId="9846" xr:uid="{00000000-0005-0000-0000-000087620000}"/>
    <cellStyle name="Normal 5 3 5 2 4 2" xfId="9847" xr:uid="{00000000-0005-0000-0000-000088620000}"/>
    <cellStyle name="Normal 5 3 5 2 4 2 2" xfId="9848" xr:uid="{00000000-0005-0000-0000-000089620000}"/>
    <cellStyle name="Normal 5 3 5 2 4 2 3" xfId="9849" xr:uid="{00000000-0005-0000-0000-00008A620000}"/>
    <cellStyle name="Normal 5 3 5 2 4 3" xfId="9850" xr:uid="{00000000-0005-0000-0000-00008B620000}"/>
    <cellStyle name="Normal 5 3 5 2 4 4" xfId="9851" xr:uid="{00000000-0005-0000-0000-00008C620000}"/>
    <cellStyle name="Normal 5 3 5 2 5" xfId="9852" xr:uid="{00000000-0005-0000-0000-00008D620000}"/>
    <cellStyle name="Normal 5 3 5 2 5 2" xfId="9853" xr:uid="{00000000-0005-0000-0000-00008E620000}"/>
    <cellStyle name="Normal 5 3 5 2 5 3" xfId="9854" xr:uid="{00000000-0005-0000-0000-00008F620000}"/>
    <cellStyle name="Normal 5 3 5 2 6" xfId="9855" xr:uid="{00000000-0005-0000-0000-000090620000}"/>
    <cellStyle name="Normal 5 3 5 2 6 2" xfId="9856" xr:uid="{00000000-0005-0000-0000-000091620000}"/>
    <cellStyle name="Normal 5 3 5 2 7" xfId="9857" xr:uid="{00000000-0005-0000-0000-000092620000}"/>
    <cellStyle name="Normal 5 3 5 2 8" xfId="9858" xr:uid="{00000000-0005-0000-0000-000093620000}"/>
    <cellStyle name="Normal 5 3 5 3" xfId="9859" xr:uid="{00000000-0005-0000-0000-000094620000}"/>
    <cellStyle name="Normal 5 3 5 3 2" xfId="9860" xr:uid="{00000000-0005-0000-0000-000095620000}"/>
    <cellStyle name="Normal 5 3 5 3 2 2" xfId="9861" xr:uid="{00000000-0005-0000-0000-000096620000}"/>
    <cellStyle name="Normal 5 3 5 3 2 2 2" xfId="9862" xr:uid="{00000000-0005-0000-0000-000097620000}"/>
    <cellStyle name="Normal 5 3 5 3 2 2 2 2" xfId="9863" xr:uid="{00000000-0005-0000-0000-000098620000}"/>
    <cellStyle name="Normal 5 3 5 3 2 2 2 3" xfId="9864" xr:uid="{00000000-0005-0000-0000-000099620000}"/>
    <cellStyle name="Normal 5 3 5 3 2 2 3" xfId="9865" xr:uid="{00000000-0005-0000-0000-00009A620000}"/>
    <cellStyle name="Normal 5 3 5 3 2 2 4" xfId="9866" xr:uid="{00000000-0005-0000-0000-00009B620000}"/>
    <cellStyle name="Normal 5 3 5 3 2 3" xfId="9867" xr:uid="{00000000-0005-0000-0000-00009C620000}"/>
    <cellStyle name="Normal 5 3 5 3 2 3 2" xfId="9868" xr:uid="{00000000-0005-0000-0000-00009D620000}"/>
    <cellStyle name="Normal 5 3 5 3 2 3 3" xfId="9869" xr:uid="{00000000-0005-0000-0000-00009E620000}"/>
    <cellStyle name="Normal 5 3 5 3 2 4" xfId="9870" xr:uid="{00000000-0005-0000-0000-00009F620000}"/>
    <cellStyle name="Normal 5 3 5 3 2 4 2" xfId="9871" xr:uid="{00000000-0005-0000-0000-0000A0620000}"/>
    <cellStyle name="Normal 5 3 5 3 2 5" xfId="9872" xr:uid="{00000000-0005-0000-0000-0000A1620000}"/>
    <cellStyle name="Normal 5 3 5 3 2 6" xfId="9873" xr:uid="{00000000-0005-0000-0000-0000A2620000}"/>
    <cellStyle name="Normal 5 3 5 3 3" xfId="9874" xr:uid="{00000000-0005-0000-0000-0000A3620000}"/>
    <cellStyle name="Normal 5 3 5 3 3 2" xfId="9875" xr:uid="{00000000-0005-0000-0000-0000A4620000}"/>
    <cellStyle name="Normal 5 3 5 3 3 2 2" xfId="9876" xr:uid="{00000000-0005-0000-0000-0000A5620000}"/>
    <cellStyle name="Normal 5 3 5 3 3 2 2 2" xfId="9877" xr:uid="{00000000-0005-0000-0000-0000A6620000}"/>
    <cellStyle name="Normal 5 3 5 3 3 2 2 3" xfId="9878" xr:uid="{00000000-0005-0000-0000-0000A7620000}"/>
    <cellStyle name="Normal 5 3 5 3 3 2 3" xfId="9879" xr:uid="{00000000-0005-0000-0000-0000A8620000}"/>
    <cellStyle name="Normal 5 3 5 3 3 2 4" xfId="9880" xr:uid="{00000000-0005-0000-0000-0000A9620000}"/>
    <cellStyle name="Normal 5 3 5 3 3 3" xfId="9881" xr:uid="{00000000-0005-0000-0000-0000AA620000}"/>
    <cellStyle name="Normal 5 3 5 3 3 3 2" xfId="9882" xr:uid="{00000000-0005-0000-0000-0000AB620000}"/>
    <cellStyle name="Normal 5 3 5 3 3 3 3" xfId="9883" xr:uid="{00000000-0005-0000-0000-0000AC620000}"/>
    <cellStyle name="Normal 5 3 5 3 3 4" xfId="9884" xr:uid="{00000000-0005-0000-0000-0000AD620000}"/>
    <cellStyle name="Normal 5 3 5 3 3 4 2" xfId="9885" xr:uid="{00000000-0005-0000-0000-0000AE620000}"/>
    <cellStyle name="Normal 5 3 5 3 3 5" xfId="9886" xr:uid="{00000000-0005-0000-0000-0000AF620000}"/>
    <cellStyle name="Normal 5 3 5 3 3 6" xfId="9887" xr:uid="{00000000-0005-0000-0000-0000B0620000}"/>
    <cellStyle name="Normal 5 3 5 3 4" xfId="9888" xr:uid="{00000000-0005-0000-0000-0000B1620000}"/>
    <cellStyle name="Normal 5 3 5 3 4 2" xfId="9889" xr:uid="{00000000-0005-0000-0000-0000B2620000}"/>
    <cellStyle name="Normal 5 3 5 3 4 2 2" xfId="9890" xr:uid="{00000000-0005-0000-0000-0000B3620000}"/>
    <cellStyle name="Normal 5 3 5 3 4 2 3" xfId="9891" xr:uid="{00000000-0005-0000-0000-0000B4620000}"/>
    <cellStyle name="Normal 5 3 5 3 4 3" xfId="9892" xr:uid="{00000000-0005-0000-0000-0000B5620000}"/>
    <cellStyle name="Normal 5 3 5 3 4 4" xfId="9893" xr:uid="{00000000-0005-0000-0000-0000B6620000}"/>
    <cellStyle name="Normal 5 3 5 3 5" xfId="9894" xr:uid="{00000000-0005-0000-0000-0000B7620000}"/>
    <cellStyle name="Normal 5 3 5 3 5 2" xfId="9895" xr:uid="{00000000-0005-0000-0000-0000B8620000}"/>
    <cellStyle name="Normal 5 3 5 3 5 3" xfId="9896" xr:uid="{00000000-0005-0000-0000-0000B9620000}"/>
    <cellStyle name="Normal 5 3 5 3 6" xfId="9897" xr:uid="{00000000-0005-0000-0000-0000BA620000}"/>
    <cellStyle name="Normal 5 3 5 3 6 2" xfId="9898" xr:uid="{00000000-0005-0000-0000-0000BB620000}"/>
    <cellStyle name="Normal 5 3 5 3 7" xfId="9899" xr:uid="{00000000-0005-0000-0000-0000BC620000}"/>
    <cellStyle name="Normal 5 3 5 3 8" xfId="9900" xr:uid="{00000000-0005-0000-0000-0000BD620000}"/>
    <cellStyle name="Normal 5 3 5 4" xfId="9901" xr:uid="{00000000-0005-0000-0000-0000BE620000}"/>
    <cellStyle name="Normal 5 3 5 4 2" xfId="9902" xr:uid="{00000000-0005-0000-0000-0000BF620000}"/>
    <cellStyle name="Normal 5 3 5 4 2 2" xfId="9903" xr:uid="{00000000-0005-0000-0000-0000C0620000}"/>
    <cellStyle name="Normal 5 3 5 4 2 2 2" xfId="9904" xr:uid="{00000000-0005-0000-0000-0000C1620000}"/>
    <cellStyle name="Normal 5 3 5 4 2 2 3" xfId="9905" xr:uid="{00000000-0005-0000-0000-0000C2620000}"/>
    <cellStyle name="Normal 5 3 5 4 2 3" xfId="9906" xr:uid="{00000000-0005-0000-0000-0000C3620000}"/>
    <cellStyle name="Normal 5 3 5 4 2 4" xfId="9907" xr:uid="{00000000-0005-0000-0000-0000C4620000}"/>
    <cellStyle name="Normal 5 3 5 4 3" xfId="9908" xr:uid="{00000000-0005-0000-0000-0000C5620000}"/>
    <cellStyle name="Normal 5 3 5 4 3 2" xfId="9909" xr:uid="{00000000-0005-0000-0000-0000C6620000}"/>
    <cellStyle name="Normal 5 3 5 4 3 3" xfId="9910" xr:uid="{00000000-0005-0000-0000-0000C7620000}"/>
    <cellStyle name="Normal 5 3 5 4 4" xfId="9911" xr:uid="{00000000-0005-0000-0000-0000C8620000}"/>
    <cellStyle name="Normal 5 3 5 4 4 2" xfId="9912" xr:uid="{00000000-0005-0000-0000-0000C9620000}"/>
    <cellStyle name="Normal 5 3 5 4 5" xfId="9913" xr:uid="{00000000-0005-0000-0000-0000CA620000}"/>
    <cellStyle name="Normal 5 3 5 4 6" xfId="9914" xr:uid="{00000000-0005-0000-0000-0000CB620000}"/>
    <cellStyle name="Normal 5 3 5 5" xfId="9915" xr:uid="{00000000-0005-0000-0000-0000CC620000}"/>
    <cellStyle name="Normal 5 3 5 5 2" xfId="9916" xr:uid="{00000000-0005-0000-0000-0000CD620000}"/>
    <cellStyle name="Normal 5 3 5 5 2 2" xfId="9917" xr:uid="{00000000-0005-0000-0000-0000CE620000}"/>
    <cellStyle name="Normal 5 3 5 5 2 2 2" xfId="9918" xr:uid="{00000000-0005-0000-0000-0000CF620000}"/>
    <cellStyle name="Normal 5 3 5 5 2 2 3" xfId="9919" xr:uid="{00000000-0005-0000-0000-0000D0620000}"/>
    <cellStyle name="Normal 5 3 5 5 2 3" xfId="9920" xr:uid="{00000000-0005-0000-0000-0000D1620000}"/>
    <cellStyle name="Normal 5 3 5 5 2 4" xfId="9921" xr:uid="{00000000-0005-0000-0000-0000D2620000}"/>
    <cellStyle name="Normal 5 3 5 5 3" xfId="9922" xr:uid="{00000000-0005-0000-0000-0000D3620000}"/>
    <cellStyle name="Normal 5 3 5 5 3 2" xfId="9923" xr:uid="{00000000-0005-0000-0000-0000D4620000}"/>
    <cellStyle name="Normal 5 3 5 5 3 3" xfId="9924" xr:uid="{00000000-0005-0000-0000-0000D5620000}"/>
    <cellStyle name="Normal 5 3 5 5 4" xfId="9925" xr:uid="{00000000-0005-0000-0000-0000D6620000}"/>
    <cellStyle name="Normal 5 3 5 5 4 2" xfId="9926" xr:uid="{00000000-0005-0000-0000-0000D7620000}"/>
    <cellStyle name="Normal 5 3 5 5 5" xfId="9927" xr:uid="{00000000-0005-0000-0000-0000D8620000}"/>
    <cellStyle name="Normal 5 3 5 5 6" xfId="9928" xr:uid="{00000000-0005-0000-0000-0000D9620000}"/>
    <cellStyle name="Normal 5 3 5 6" xfId="9929" xr:uid="{00000000-0005-0000-0000-0000DA620000}"/>
    <cellStyle name="Normal 5 3 5 6 2" xfId="9930" xr:uid="{00000000-0005-0000-0000-0000DB620000}"/>
    <cellStyle name="Normal 5 3 5 6 2 2" xfId="9931" xr:uid="{00000000-0005-0000-0000-0000DC620000}"/>
    <cellStyle name="Normal 5 3 5 6 2 3" xfId="9932" xr:uid="{00000000-0005-0000-0000-0000DD620000}"/>
    <cellStyle name="Normal 5 3 5 6 3" xfId="9933" xr:uid="{00000000-0005-0000-0000-0000DE620000}"/>
    <cellStyle name="Normal 5 3 5 6 4" xfId="9934" xr:uid="{00000000-0005-0000-0000-0000DF620000}"/>
    <cellStyle name="Normal 5 3 5 7" xfId="9935" xr:uid="{00000000-0005-0000-0000-0000E0620000}"/>
    <cellStyle name="Normal 5 3 5 7 2" xfId="9936" xr:uid="{00000000-0005-0000-0000-0000E1620000}"/>
    <cellStyle name="Normal 5 3 5 7 3" xfId="9937" xr:uid="{00000000-0005-0000-0000-0000E2620000}"/>
    <cellStyle name="Normal 5 3 5 8" xfId="9938" xr:uid="{00000000-0005-0000-0000-0000E3620000}"/>
    <cellStyle name="Normal 5 3 5 8 2" xfId="9939" xr:uid="{00000000-0005-0000-0000-0000E4620000}"/>
    <cellStyle name="Normal 5 3 5 9" xfId="9940" xr:uid="{00000000-0005-0000-0000-0000E5620000}"/>
    <cellStyle name="Normal 5 3 5_FLUX TEMPLATE - SAMPLE 5210 1720000_Rents Receivable (2)" xfId="9941" xr:uid="{00000000-0005-0000-0000-0000E6620000}"/>
    <cellStyle name="Normal 5 3 6" xfId="9942" xr:uid="{00000000-0005-0000-0000-0000E7620000}"/>
    <cellStyle name="Normal 5 3 6 10" xfId="9943" xr:uid="{00000000-0005-0000-0000-0000E8620000}"/>
    <cellStyle name="Normal 5 3 6 2" xfId="9944" xr:uid="{00000000-0005-0000-0000-0000E9620000}"/>
    <cellStyle name="Normal 5 3 6 2 2" xfId="9945" xr:uid="{00000000-0005-0000-0000-0000EA620000}"/>
    <cellStyle name="Normal 5 3 6 2 2 2" xfId="9946" xr:uid="{00000000-0005-0000-0000-0000EB620000}"/>
    <cellStyle name="Normal 5 3 6 2 2 2 2" xfId="9947" xr:uid="{00000000-0005-0000-0000-0000EC620000}"/>
    <cellStyle name="Normal 5 3 6 2 2 2 2 2" xfId="9948" xr:uid="{00000000-0005-0000-0000-0000ED620000}"/>
    <cellStyle name="Normal 5 3 6 2 2 2 2 3" xfId="9949" xr:uid="{00000000-0005-0000-0000-0000EE620000}"/>
    <cellStyle name="Normal 5 3 6 2 2 2 3" xfId="9950" xr:uid="{00000000-0005-0000-0000-0000EF620000}"/>
    <cellStyle name="Normal 5 3 6 2 2 2 4" xfId="9951" xr:uid="{00000000-0005-0000-0000-0000F0620000}"/>
    <cellStyle name="Normal 5 3 6 2 2 3" xfId="9952" xr:uid="{00000000-0005-0000-0000-0000F1620000}"/>
    <cellStyle name="Normal 5 3 6 2 2 3 2" xfId="9953" xr:uid="{00000000-0005-0000-0000-0000F2620000}"/>
    <cellStyle name="Normal 5 3 6 2 2 3 3" xfId="9954" xr:uid="{00000000-0005-0000-0000-0000F3620000}"/>
    <cellStyle name="Normal 5 3 6 2 2 4" xfId="9955" xr:uid="{00000000-0005-0000-0000-0000F4620000}"/>
    <cellStyle name="Normal 5 3 6 2 2 4 2" xfId="9956" xr:uid="{00000000-0005-0000-0000-0000F5620000}"/>
    <cellStyle name="Normal 5 3 6 2 2 5" xfId="9957" xr:uid="{00000000-0005-0000-0000-0000F6620000}"/>
    <cellStyle name="Normal 5 3 6 2 2 6" xfId="9958" xr:uid="{00000000-0005-0000-0000-0000F7620000}"/>
    <cellStyle name="Normal 5 3 6 2 3" xfId="9959" xr:uid="{00000000-0005-0000-0000-0000F8620000}"/>
    <cellStyle name="Normal 5 3 6 2 3 2" xfId="9960" xr:uid="{00000000-0005-0000-0000-0000F9620000}"/>
    <cellStyle name="Normal 5 3 6 2 3 2 2" xfId="9961" xr:uid="{00000000-0005-0000-0000-0000FA620000}"/>
    <cellStyle name="Normal 5 3 6 2 3 2 2 2" xfId="9962" xr:uid="{00000000-0005-0000-0000-0000FB620000}"/>
    <cellStyle name="Normal 5 3 6 2 3 2 2 3" xfId="9963" xr:uid="{00000000-0005-0000-0000-0000FC620000}"/>
    <cellStyle name="Normal 5 3 6 2 3 2 3" xfId="9964" xr:uid="{00000000-0005-0000-0000-0000FD620000}"/>
    <cellStyle name="Normal 5 3 6 2 3 2 4" xfId="9965" xr:uid="{00000000-0005-0000-0000-0000FE620000}"/>
    <cellStyle name="Normal 5 3 6 2 3 3" xfId="9966" xr:uid="{00000000-0005-0000-0000-0000FF620000}"/>
    <cellStyle name="Normal 5 3 6 2 3 3 2" xfId="9967" xr:uid="{00000000-0005-0000-0000-000000630000}"/>
    <cellStyle name="Normal 5 3 6 2 3 3 3" xfId="9968" xr:uid="{00000000-0005-0000-0000-000001630000}"/>
    <cellStyle name="Normal 5 3 6 2 3 4" xfId="9969" xr:uid="{00000000-0005-0000-0000-000002630000}"/>
    <cellStyle name="Normal 5 3 6 2 3 4 2" xfId="9970" xr:uid="{00000000-0005-0000-0000-000003630000}"/>
    <cellStyle name="Normal 5 3 6 2 3 5" xfId="9971" xr:uid="{00000000-0005-0000-0000-000004630000}"/>
    <cellStyle name="Normal 5 3 6 2 3 6" xfId="9972" xr:uid="{00000000-0005-0000-0000-000005630000}"/>
    <cellStyle name="Normal 5 3 6 2 4" xfId="9973" xr:uid="{00000000-0005-0000-0000-000006630000}"/>
    <cellStyle name="Normal 5 3 6 2 4 2" xfId="9974" xr:uid="{00000000-0005-0000-0000-000007630000}"/>
    <cellStyle name="Normal 5 3 6 2 4 2 2" xfId="9975" xr:uid="{00000000-0005-0000-0000-000008630000}"/>
    <cellStyle name="Normal 5 3 6 2 4 2 3" xfId="9976" xr:uid="{00000000-0005-0000-0000-000009630000}"/>
    <cellStyle name="Normal 5 3 6 2 4 3" xfId="9977" xr:uid="{00000000-0005-0000-0000-00000A630000}"/>
    <cellStyle name="Normal 5 3 6 2 4 4" xfId="9978" xr:uid="{00000000-0005-0000-0000-00000B630000}"/>
    <cellStyle name="Normal 5 3 6 2 5" xfId="9979" xr:uid="{00000000-0005-0000-0000-00000C630000}"/>
    <cellStyle name="Normal 5 3 6 2 5 2" xfId="9980" xr:uid="{00000000-0005-0000-0000-00000D630000}"/>
    <cellStyle name="Normal 5 3 6 2 5 3" xfId="9981" xr:uid="{00000000-0005-0000-0000-00000E630000}"/>
    <cellStyle name="Normal 5 3 6 2 6" xfId="9982" xr:uid="{00000000-0005-0000-0000-00000F630000}"/>
    <cellStyle name="Normal 5 3 6 2 6 2" xfId="9983" xr:uid="{00000000-0005-0000-0000-000010630000}"/>
    <cellStyle name="Normal 5 3 6 2 7" xfId="9984" xr:uid="{00000000-0005-0000-0000-000011630000}"/>
    <cellStyle name="Normal 5 3 6 2 8" xfId="9985" xr:uid="{00000000-0005-0000-0000-000012630000}"/>
    <cellStyle name="Normal 5 3 6 3" xfId="9986" xr:uid="{00000000-0005-0000-0000-000013630000}"/>
    <cellStyle name="Normal 5 3 6 3 2" xfId="9987" xr:uid="{00000000-0005-0000-0000-000014630000}"/>
    <cellStyle name="Normal 5 3 6 3 2 2" xfId="9988" xr:uid="{00000000-0005-0000-0000-000015630000}"/>
    <cellStyle name="Normal 5 3 6 3 2 2 2" xfId="9989" xr:uid="{00000000-0005-0000-0000-000016630000}"/>
    <cellStyle name="Normal 5 3 6 3 2 2 2 2" xfId="9990" xr:uid="{00000000-0005-0000-0000-000017630000}"/>
    <cellStyle name="Normal 5 3 6 3 2 2 2 3" xfId="9991" xr:uid="{00000000-0005-0000-0000-000018630000}"/>
    <cellStyle name="Normal 5 3 6 3 2 2 3" xfId="9992" xr:uid="{00000000-0005-0000-0000-000019630000}"/>
    <cellStyle name="Normal 5 3 6 3 2 2 4" xfId="9993" xr:uid="{00000000-0005-0000-0000-00001A630000}"/>
    <cellStyle name="Normal 5 3 6 3 2 3" xfId="9994" xr:uid="{00000000-0005-0000-0000-00001B630000}"/>
    <cellStyle name="Normal 5 3 6 3 2 3 2" xfId="9995" xr:uid="{00000000-0005-0000-0000-00001C630000}"/>
    <cellStyle name="Normal 5 3 6 3 2 3 3" xfId="9996" xr:uid="{00000000-0005-0000-0000-00001D630000}"/>
    <cellStyle name="Normal 5 3 6 3 2 4" xfId="9997" xr:uid="{00000000-0005-0000-0000-00001E630000}"/>
    <cellStyle name="Normal 5 3 6 3 2 4 2" xfId="9998" xr:uid="{00000000-0005-0000-0000-00001F630000}"/>
    <cellStyle name="Normal 5 3 6 3 2 5" xfId="9999" xr:uid="{00000000-0005-0000-0000-000020630000}"/>
    <cellStyle name="Normal 5 3 6 3 2 6" xfId="10000" xr:uid="{00000000-0005-0000-0000-000021630000}"/>
    <cellStyle name="Normal 5 3 6 3 3" xfId="10001" xr:uid="{00000000-0005-0000-0000-000022630000}"/>
    <cellStyle name="Normal 5 3 6 3 3 2" xfId="10002" xr:uid="{00000000-0005-0000-0000-000023630000}"/>
    <cellStyle name="Normal 5 3 6 3 3 2 2" xfId="10003" xr:uid="{00000000-0005-0000-0000-000024630000}"/>
    <cellStyle name="Normal 5 3 6 3 3 2 2 2" xfId="10004" xr:uid="{00000000-0005-0000-0000-000025630000}"/>
    <cellStyle name="Normal 5 3 6 3 3 2 2 3" xfId="10005" xr:uid="{00000000-0005-0000-0000-000026630000}"/>
    <cellStyle name="Normal 5 3 6 3 3 2 3" xfId="10006" xr:uid="{00000000-0005-0000-0000-000027630000}"/>
    <cellStyle name="Normal 5 3 6 3 3 2 4" xfId="10007" xr:uid="{00000000-0005-0000-0000-000028630000}"/>
    <cellStyle name="Normal 5 3 6 3 3 3" xfId="10008" xr:uid="{00000000-0005-0000-0000-000029630000}"/>
    <cellStyle name="Normal 5 3 6 3 3 3 2" xfId="10009" xr:uid="{00000000-0005-0000-0000-00002A630000}"/>
    <cellStyle name="Normal 5 3 6 3 3 3 3" xfId="10010" xr:uid="{00000000-0005-0000-0000-00002B630000}"/>
    <cellStyle name="Normal 5 3 6 3 3 4" xfId="10011" xr:uid="{00000000-0005-0000-0000-00002C630000}"/>
    <cellStyle name="Normal 5 3 6 3 3 4 2" xfId="10012" xr:uid="{00000000-0005-0000-0000-00002D630000}"/>
    <cellStyle name="Normal 5 3 6 3 3 5" xfId="10013" xr:uid="{00000000-0005-0000-0000-00002E630000}"/>
    <cellStyle name="Normal 5 3 6 3 3 6" xfId="10014" xr:uid="{00000000-0005-0000-0000-00002F630000}"/>
    <cellStyle name="Normal 5 3 6 3 4" xfId="10015" xr:uid="{00000000-0005-0000-0000-000030630000}"/>
    <cellStyle name="Normal 5 3 6 3 4 2" xfId="10016" xr:uid="{00000000-0005-0000-0000-000031630000}"/>
    <cellStyle name="Normal 5 3 6 3 4 2 2" xfId="10017" xr:uid="{00000000-0005-0000-0000-000032630000}"/>
    <cellStyle name="Normal 5 3 6 3 4 2 3" xfId="10018" xr:uid="{00000000-0005-0000-0000-000033630000}"/>
    <cellStyle name="Normal 5 3 6 3 4 3" xfId="10019" xr:uid="{00000000-0005-0000-0000-000034630000}"/>
    <cellStyle name="Normal 5 3 6 3 4 4" xfId="10020" xr:uid="{00000000-0005-0000-0000-000035630000}"/>
    <cellStyle name="Normal 5 3 6 3 5" xfId="10021" xr:uid="{00000000-0005-0000-0000-000036630000}"/>
    <cellStyle name="Normal 5 3 6 3 5 2" xfId="10022" xr:uid="{00000000-0005-0000-0000-000037630000}"/>
    <cellStyle name="Normal 5 3 6 3 5 3" xfId="10023" xr:uid="{00000000-0005-0000-0000-000038630000}"/>
    <cellStyle name="Normal 5 3 6 3 6" xfId="10024" xr:uid="{00000000-0005-0000-0000-000039630000}"/>
    <cellStyle name="Normal 5 3 6 3 6 2" xfId="10025" xr:uid="{00000000-0005-0000-0000-00003A630000}"/>
    <cellStyle name="Normal 5 3 6 3 7" xfId="10026" xr:uid="{00000000-0005-0000-0000-00003B630000}"/>
    <cellStyle name="Normal 5 3 6 3 8" xfId="10027" xr:uid="{00000000-0005-0000-0000-00003C630000}"/>
    <cellStyle name="Normal 5 3 6 4" xfId="10028" xr:uid="{00000000-0005-0000-0000-00003D630000}"/>
    <cellStyle name="Normal 5 3 6 4 2" xfId="10029" xr:uid="{00000000-0005-0000-0000-00003E630000}"/>
    <cellStyle name="Normal 5 3 6 4 2 2" xfId="10030" xr:uid="{00000000-0005-0000-0000-00003F630000}"/>
    <cellStyle name="Normal 5 3 6 4 2 2 2" xfId="10031" xr:uid="{00000000-0005-0000-0000-000040630000}"/>
    <cellStyle name="Normal 5 3 6 4 2 2 3" xfId="10032" xr:uid="{00000000-0005-0000-0000-000041630000}"/>
    <cellStyle name="Normal 5 3 6 4 2 3" xfId="10033" xr:uid="{00000000-0005-0000-0000-000042630000}"/>
    <cellStyle name="Normal 5 3 6 4 2 4" xfId="10034" xr:uid="{00000000-0005-0000-0000-000043630000}"/>
    <cellStyle name="Normal 5 3 6 4 3" xfId="10035" xr:uid="{00000000-0005-0000-0000-000044630000}"/>
    <cellStyle name="Normal 5 3 6 4 3 2" xfId="10036" xr:uid="{00000000-0005-0000-0000-000045630000}"/>
    <cellStyle name="Normal 5 3 6 4 3 3" xfId="10037" xr:uid="{00000000-0005-0000-0000-000046630000}"/>
    <cellStyle name="Normal 5 3 6 4 4" xfId="10038" xr:uid="{00000000-0005-0000-0000-000047630000}"/>
    <cellStyle name="Normal 5 3 6 4 4 2" xfId="10039" xr:uid="{00000000-0005-0000-0000-000048630000}"/>
    <cellStyle name="Normal 5 3 6 4 5" xfId="10040" xr:uid="{00000000-0005-0000-0000-000049630000}"/>
    <cellStyle name="Normal 5 3 6 4 6" xfId="10041" xr:uid="{00000000-0005-0000-0000-00004A630000}"/>
    <cellStyle name="Normal 5 3 6 5" xfId="10042" xr:uid="{00000000-0005-0000-0000-00004B630000}"/>
    <cellStyle name="Normal 5 3 6 5 2" xfId="10043" xr:uid="{00000000-0005-0000-0000-00004C630000}"/>
    <cellStyle name="Normal 5 3 6 5 2 2" xfId="10044" xr:uid="{00000000-0005-0000-0000-00004D630000}"/>
    <cellStyle name="Normal 5 3 6 5 2 2 2" xfId="10045" xr:uid="{00000000-0005-0000-0000-00004E630000}"/>
    <cellStyle name="Normal 5 3 6 5 2 2 3" xfId="10046" xr:uid="{00000000-0005-0000-0000-00004F630000}"/>
    <cellStyle name="Normal 5 3 6 5 2 3" xfId="10047" xr:uid="{00000000-0005-0000-0000-000050630000}"/>
    <cellStyle name="Normal 5 3 6 5 2 4" xfId="10048" xr:uid="{00000000-0005-0000-0000-000051630000}"/>
    <cellStyle name="Normal 5 3 6 5 3" xfId="10049" xr:uid="{00000000-0005-0000-0000-000052630000}"/>
    <cellStyle name="Normal 5 3 6 5 3 2" xfId="10050" xr:uid="{00000000-0005-0000-0000-000053630000}"/>
    <cellStyle name="Normal 5 3 6 5 3 3" xfId="10051" xr:uid="{00000000-0005-0000-0000-000054630000}"/>
    <cellStyle name="Normal 5 3 6 5 4" xfId="10052" xr:uid="{00000000-0005-0000-0000-000055630000}"/>
    <cellStyle name="Normal 5 3 6 5 4 2" xfId="10053" xr:uid="{00000000-0005-0000-0000-000056630000}"/>
    <cellStyle name="Normal 5 3 6 5 5" xfId="10054" xr:uid="{00000000-0005-0000-0000-000057630000}"/>
    <cellStyle name="Normal 5 3 6 5 6" xfId="10055" xr:uid="{00000000-0005-0000-0000-000058630000}"/>
    <cellStyle name="Normal 5 3 6 6" xfId="10056" xr:uid="{00000000-0005-0000-0000-000059630000}"/>
    <cellStyle name="Normal 5 3 6 6 2" xfId="10057" xr:uid="{00000000-0005-0000-0000-00005A630000}"/>
    <cellStyle name="Normal 5 3 6 6 2 2" xfId="10058" xr:uid="{00000000-0005-0000-0000-00005B630000}"/>
    <cellStyle name="Normal 5 3 6 6 2 3" xfId="10059" xr:uid="{00000000-0005-0000-0000-00005C630000}"/>
    <cellStyle name="Normal 5 3 6 6 3" xfId="10060" xr:uid="{00000000-0005-0000-0000-00005D630000}"/>
    <cellStyle name="Normal 5 3 6 6 4" xfId="10061" xr:uid="{00000000-0005-0000-0000-00005E630000}"/>
    <cellStyle name="Normal 5 3 6 7" xfId="10062" xr:uid="{00000000-0005-0000-0000-00005F630000}"/>
    <cellStyle name="Normal 5 3 6 7 2" xfId="10063" xr:uid="{00000000-0005-0000-0000-000060630000}"/>
    <cellStyle name="Normal 5 3 6 7 3" xfId="10064" xr:uid="{00000000-0005-0000-0000-000061630000}"/>
    <cellStyle name="Normal 5 3 6 8" xfId="10065" xr:uid="{00000000-0005-0000-0000-000062630000}"/>
    <cellStyle name="Normal 5 3 6 8 2" xfId="10066" xr:uid="{00000000-0005-0000-0000-000063630000}"/>
    <cellStyle name="Normal 5 3 6 9" xfId="10067" xr:uid="{00000000-0005-0000-0000-000064630000}"/>
    <cellStyle name="Normal 5 3 6_FLUX TEMPLATE - SAMPLE 5210 1720000_Rents Receivable (2)" xfId="10068" xr:uid="{00000000-0005-0000-0000-000065630000}"/>
    <cellStyle name="Normal 5 3 7" xfId="10069" xr:uid="{00000000-0005-0000-0000-000066630000}"/>
    <cellStyle name="Normal 5 3 7 10" xfId="10070" xr:uid="{00000000-0005-0000-0000-000067630000}"/>
    <cellStyle name="Normal 5 3 7 2" xfId="10071" xr:uid="{00000000-0005-0000-0000-000068630000}"/>
    <cellStyle name="Normal 5 3 7 2 2" xfId="10072" xr:uid="{00000000-0005-0000-0000-000069630000}"/>
    <cellStyle name="Normal 5 3 7 2 2 2" xfId="10073" xr:uid="{00000000-0005-0000-0000-00006A630000}"/>
    <cellStyle name="Normal 5 3 7 2 2 2 2" xfId="10074" xr:uid="{00000000-0005-0000-0000-00006B630000}"/>
    <cellStyle name="Normal 5 3 7 2 2 2 2 2" xfId="10075" xr:uid="{00000000-0005-0000-0000-00006C630000}"/>
    <cellStyle name="Normal 5 3 7 2 2 2 2 3" xfId="10076" xr:uid="{00000000-0005-0000-0000-00006D630000}"/>
    <cellStyle name="Normal 5 3 7 2 2 2 3" xfId="10077" xr:uid="{00000000-0005-0000-0000-00006E630000}"/>
    <cellStyle name="Normal 5 3 7 2 2 2 4" xfId="10078" xr:uid="{00000000-0005-0000-0000-00006F630000}"/>
    <cellStyle name="Normal 5 3 7 2 2 3" xfId="10079" xr:uid="{00000000-0005-0000-0000-000070630000}"/>
    <cellStyle name="Normal 5 3 7 2 2 3 2" xfId="10080" xr:uid="{00000000-0005-0000-0000-000071630000}"/>
    <cellStyle name="Normal 5 3 7 2 2 3 3" xfId="10081" xr:uid="{00000000-0005-0000-0000-000072630000}"/>
    <cellStyle name="Normal 5 3 7 2 2 4" xfId="10082" xr:uid="{00000000-0005-0000-0000-000073630000}"/>
    <cellStyle name="Normal 5 3 7 2 2 4 2" xfId="10083" xr:uid="{00000000-0005-0000-0000-000074630000}"/>
    <cellStyle name="Normal 5 3 7 2 2 5" xfId="10084" xr:uid="{00000000-0005-0000-0000-000075630000}"/>
    <cellStyle name="Normal 5 3 7 2 2 6" xfId="10085" xr:uid="{00000000-0005-0000-0000-000076630000}"/>
    <cellStyle name="Normal 5 3 7 2 3" xfId="10086" xr:uid="{00000000-0005-0000-0000-000077630000}"/>
    <cellStyle name="Normal 5 3 7 2 3 2" xfId="10087" xr:uid="{00000000-0005-0000-0000-000078630000}"/>
    <cellStyle name="Normal 5 3 7 2 3 2 2" xfId="10088" xr:uid="{00000000-0005-0000-0000-000079630000}"/>
    <cellStyle name="Normal 5 3 7 2 3 2 2 2" xfId="10089" xr:uid="{00000000-0005-0000-0000-00007A630000}"/>
    <cellStyle name="Normal 5 3 7 2 3 2 2 3" xfId="10090" xr:uid="{00000000-0005-0000-0000-00007B630000}"/>
    <cellStyle name="Normal 5 3 7 2 3 2 3" xfId="10091" xr:uid="{00000000-0005-0000-0000-00007C630000}"/>
    <cellStyle name="Normal 5 3 7 2 3 2 4" xfId="10092" xr:uid="{00000000-0005-0000-0000-00007D630000}"/>
    <cellStyle name="Normal 5 3 7 2 3 3" xfId="10093" xr:uid="{00000000-0005-0000-0000-00007E630000}"/>
    <cellStyle name="Normal 5 3 7 2 3 3 2" xfId="10094" xr:uid="{00000000-0005-0000-0000-00007F630000}"/>
    <cellStyle name="Normal 5 3 7 2 3 3 3" xfId="10095" xr:uid="{00000000-0005-0000-0000-000080630000}"/>
    <cellStyle name="Normal 5 3 7 2 3 4" xfId="10096" xr:uid="{00000000-0005-0000-0000-000081630000}"/>
    <cellStyle name="Normal 5 3 7 2 3 4 2" xfId="10097" xr:uid="{00000000-0005-0000-0000-000082630000}"/>
    <cellStyle name="Normal 5 3 7 2 3 5" xfId="10098" xr:uid="{00000000-0005-0000-0000-000083630000}"/>
    <cellStyle name="Normal 5 3 7 2 3 6" xfId="10099" xr:uid="{00000000-0005-0000-0000-000084630000}"/>
    <cellStyle name="Normal 5 3 7 2 4" xfId="10100" xr:uid="{00000000-0005-0000-0000-000085630000}"/>
    <cellStyle name="Normal 5 3 7 2 4 2" xfId="10101" xr:uid="{00000000-0005-0000-0000-000086630000}"/>
    <cellStyle name="Normal 5 3 7 2 4 2 2" xfId="10102" xr:uid="{00000000-0005-0000-0000-000087630000}"/>
    <cellStyle name="Normal 5 3 7 2 4 2 3" xfId="10103" xr:uid="{00000000-0005-0000-0000-000088630000}"/>
    <cellStyle name="Normal 5 3 7 2 4 3" xfId="10104" xr:uid="{00000000-0005-0000-0000-000089630000}"/>
    <cellStyle name="Normal 5 3 7 2 4 4" xfId="10105" xr:uid="{00000000-0005-0000-0000-00008A630000}"/>
    <cellStyle name="Normal 5 3 7 2 5" xfId="10106" xr:uid="{00000000-0005-0000-0000-00008B630000}"/>
    <cellStyle name="Normal 5 3 7 2 5 2" xfId="10107" xr:uid="{00000000-0005-0000-0000-00008C630000}"/>
    <cellStyle name="Normal 5 3 7 2 5 3" xfId="10108" xr:uid="{00000000-0005-0000-0000-00008D630000}"/>
    <cellStyle name="Normal 5 3 7 2 6" xfId="10109" xr:uid="{00000000-0005-0000-0000-00008E630000}"/>
    <cellStyle name="Normal 5 3 7 2 6 2" xfId="10110" xr:uid="{00000000-0005-0000-0000-00008F630000}"/>
    <cellStyle name="Normal 5 3 7 2 7" xfId="10111" xr:uid="{00000000-0005-0000-0000-000090630000}"/>
    <cellStyle name="Normal 5 3 7 2 8" xfId="10112" xr:uid="{00000000-0005-0000-0000-000091630000}"/>
    <cellStyle name="Normal 5 3 7 3" xfId="10113" xr:uid="{00000000-0005-0000-0000-000092630000}"/>
    <cellStyle name="Normal 5 3 7 3 2" xfId="10114" xr:uid="{00000000-0005-0000-0000-000093630000}"/>
    <cellStyle name="Normal 5 3 7 3 2 2" xfId="10115" xr:uid="{00000000-0005-0000-0000-000094630000}"/>
    <cellStyle name="Normal 5 3 7 3 2 2 2" xfId="10116" xr:uid="{00000000-0005-0000-0000-000095630000}"/>
    <cellStyle name="Normal 5 3 7 3 2 2 2 2" xfId="10117" xr:uid="{00000000-0005-0000-0000-000096630000}"/>
    <cellStyle name="Normal 5 3 7 3 2 2 2 3" xfId="10118" xr:uid="{00000000-0005-0000-0000-000097630000}"/>
    <cellStyle name="Normal 5 3 7 3 2 2 3" xfId="10119" xr:uid="{00000000-0005-0000-0000-000098630000}"/>
    <cellStyle name="Normal 5 3 7 3 2 2 4" xfId="10120" xr:uid="{00000000-0005-0000-0000-000099630000}"/>
    <cellStyle name="Normal 5 3 7 3 2 3" xfId="10121" xr:uid="{00000000-0005-0000-0000-00009A630000}"/>
    <cellStyle name="Normal 5 3 7 3 2 3 2" xfId="10122" xr:uid="{00000000-0005-0000-0000-00009B630000}"/>
    <cellStyle name="Normal 5 3 7 3 2 3 3" xfId="10123" xr:uid="{00000000-0005-0000-0000-00009C630000}"/>
    <cellStyle name="Normal 5 3 7 3 2 4" xfId="10124" xr:uid="{00000000-0005-0000-0000-00009D630000}"/>
    <cellStyle name="Normal 5 3 7 3 2 4 2" xfId="10125" xr:uid="{00000000-0005-0000-0000-00009E630000}"/>
    <cellStyle name="Normal 5 3 7 3 2 5" xfId="10126" xr:uid="{00000000-0005-0000-0000-00009F630000}"/>
    <cellStyle name="Normal 5 3 7 3 2 6" xfId="10127" xr:uid="{00000000-0005-0000-0000-0000A0630000}"/>
    <cellStyle name="Normal 5 3 7 3 3" xfId="10128" xr:uid="{00000000-0005-0000-0000-0000A1630000}"/>
    <cellStyle name="Normal 5 3 7 3 3 2" xfId="10129" xr:uid="{00000000-0005-0000-0000-0000A2630000}"/>
    <cellStyle name="Normal 5 3 7 3 3 2 2" xfId="10130" xr:uid="{00000000-0005-0000-0000-0000A3630000}"/>
    <cellStyle name="Normal 5 3 7 3 3 2 2 2" xfId="10131" xr:uid="{00000000-0005-0000-0000-0000A4630000}"/>
    <cellStyle name="Normal 5 3 7 3 3 2 2 3" xfId="10132" xr:uid="{00000000-0005-0000-0000-0000A5630000}"/>
    <cellStyle name="Normal 5 3 7 3 3 2 3" xfId="10133" xr:uid="{00000000-0005-0000-0000-0000A6630000}"/>
    <cellStyle name="Normal 5 3 7 3 3 2 4" xfId="10134" xr:uid="{00000000-0005-0000-0000-0000A7630000}"/>
    <cellStyle name="Normal 5 3 7 3 3 3" xfId="10135" xr:uid="{00000000-0005-0000-0000-0000A8630000}"/>
    <cellStyle name="Normal 5 3 7 3 3 3 2" xfId="10136" xr:uid="{00000000-0005-0000-0000-0000A9630000}"/>
    <cellStyle name="Normal 5 3 7 3 3 3 3" xfId="10137" xr:uid="{00000000-0005-0000-0000-0000AA630000}"/>
    <cellStyle name="Normal 5 3 7 3 3 4" xfId="10138" xr:uid="{00000000-0005-0000-0000-0000AB630000}"/>
    <cellStyle name="Normal 5 3 7 3 3 4 2" xfId="10139" xr:uid="{00000000-0005-0000-0000-0000AC630000}"/>
    <cellStyle name="Normal 5 3 7 3 3 5" xfId="10140" xr:uid="{00000000-0005-0000-0000-0000AD630000}"/>
    <cellStyle name="Normal 5 3 7 3 3 6" xfId="10141" xr:uid="{00000000-0005-0000-0000-0000AE630000}"/>
    <cellStyle name="Normal 5 3 7 3 4" xfId="10142" xr:uid="{00000000-0005-0000-0000-0000AF630000}"/>
    <cellStyle name="Normal 5 3 7 3 4 2" xfId="10143" xr:uid="{00000000-0005-0000-0000-0000B0630000}"/>
    <cellStyle name="Normal 5 3 7 3 4 2 2" xfId="10144" xr:uid="{00000000-0005-0000-0000-0000B1630000}"/>
    <cellStyle name="Normal 5 3 7 3 4 2 3" xfId="10145" xr:uid="{00000000-0005-0000-0000-0000B2630000}"/>
    <cellStyle name="Normal 5 3 7 3 4 3" xfId="10146" xr:uid="{00000000-0005-0000-0000-0000B3630000}"/>
    <cellStyle name="Normal 5 3 7 3 4 4" xfId="10147" xr:uid="{00000000-0005-0000-0000-0000B4630000}"/>
    <cellStyle name="Normal 5 3 7 3 5" xfId="10148" xr:uid="{00000000-0005-0000-0000-0000B5630000}"/>
    <cellStyle name="Normal 5 3 7 3 5 2" xfId="10149" xr:uid="{00000000-0005-0000-0000-0000B6630000}"/>
    <cellStyle name="Normal 5 3 7 3 5 3" xfId="10150" xr:uid="{00000000-0005-0000-0000-0000B7630000}"/>
    <cellStyle name="Normal 5 3 7 3 6" xfId="10151" xr:uid="{00000000-0005-0000-0000-0000B8630000}"/>
    <cellStyle name="Normal 5 3 7 3 6 2" xfId="10152" xr:uid="{00000000-0005-0000-0000-0000B9630000}"/>
    <cellStyle name="Normal 5 3 7 3 7" xfId="10153" xr:uid="{00000000-0005-0000-0000-0000BA630000}"/>
    <cellStyle name="Normal 5 3 7 3 8" xfId="10154" xr:uid="{00000000-0005-0000-0000-0000BB630000}"/>
    <cellStyle name="Normal 5 3 7 4" xfId="10155" xr:uid="{00000000-0005-0000-0000-0000BC630000}"/>
    <cellStyle name="Normal 5 3 7 4 2" xfId="10156" xr:uid="{00000000-0005-0000-0000-0000BD630000}"/>
    <cellStyle name="Normal 5 3 7 4 2 2" xfId="10157" xr:uid="{00000000-0005-0000-0000-0000BE630000}"/>
    <cellStyle name="Normal 5 3 7 4 2 2 2" xfId="10158" xr:uid="{00000000-0005-0000-0000-0000BF630000}"/>
    <cellStyle name="Normal 5 3 7 4 2 2 3" xfId="10159" xr:uid="{00000000-0005-0000-0000-0000C0630000}"/>
    <cellStyle name="Normal 5 3 7 4 2 3" xfId="10160" xr:uid="{00000000-0005-0000-0000-0000C1630000}"/>
    <cellStyle name="Normal 5 3 7 4 2 4" xfId="10161" xr:uid="{00000000-0005-0000-0000-0000C2630000}"/>
    <cellStyle name="Normal 5 3 7 4 3" xfId="10162" xr:uid="{00000000-0005-0000-0000-0000C3630000}"/>
    <cellStyle name="Normal 5 3 7 4 3 2" xfId="10163" xr:uid="{00000000-0005-0000-0000-0000C4630000}"/>
    <cellStyle name="Normal 5 3 7 4 3 3" xfId="10164" xr:uid="{00000000-0005-0000-0000-0000C5630000}"/>
    <cellStyle name="Normal 5 3 7 4 4" xfId="10165" xr:uid="{00000000-0005-0000-0000-0000C6630000}"/>
    <cellStyle name="Normal 5 3 7 4 4 2" xfId="10166" xr:uid="{00000000-0005-0000-0000-0000C7630000}"/>
    <cellStyle name="Normal 5 3 7 4 5" xfId="10167" xr:uid="{00000000-0005-0000-0000-0000C8630000}"/>
    <cellStyle name="Normal 5 3 7 4 6" xfId="10168" xr:uid="{00000000-0005-0000-0000-0000C9630000}"/>
    <cellStyle name="Normal 5 3 7 5" xfId="10169" xr:uid="{00000000-0005-0000-0000-0000CA630000}"/>
    <cellStyle name="Normal 5 3 7 5 2" xfId="10170" xr:uid="{00000000-0005-0000-0000-0000CB630000}"/>
    <cellStyle name="Normal 5 3 7 5 2 2" xfId="10171" xr:uid="{00000000-0005-0000-0000-0000CC630000}"/>
    <cellStyle name="Normal 5 3 7 5 2 2 2" xfId="10172" xr:uid="{00000000-0005-0000-0000-0000CD630000}"/>
    <cellStyle name="Normal 5 3 7 5 2 2 3" xfId="10173" xr:uid="{00000000-0005-0000-0000-0000CE630000}"/>
    <cellStyle name="Normal 5 3 7 5 2 3" xfId="10174" xr:uid="{00000000-0005-0000-0000-0000CF630000}"/>
    <cellStyle name="Normal 5 3 7 5 2 4" xfId="10175" xr:uid="{00000000-0005-0000-0000-0000D0630000}"/>
    <cellStyle name="Normal 5 3 7 5 3" xfId="10176" xr:uid="{00000000-0005-0000-0000-0000D1630000}"/>
    <cellStyle name="Normal 5 3 7 5 3 2" xfId="10177" xr:uid="{00000000-0005-0000-0000-0000D2630000}"/>
    <cellStyle name="Normal 5 3 7 5 3 3" xfId="10178" xr:uid="{00000000-0005-0000-0000-0000D3630000}"/>
    <cellStyle name="Normal 5 3 7 5 4" xfId="10179" xr:uid="{00000000-0005-0000-0000-0000D4630000}"/>
    <cellStyle name="Normal 5 3 7 5 4 2" xfId="10180" xr:uid="{00000000-0005-0000-0000-0000D5630000}"/>
    <cellStyle name="Normal 5 3 7 5 5" xfId="10181" xr:uid="{00000000-0005-0000-0000-0000D6630000}"/>
    <cellStyle name="Normal 5 3 7 5 6" xfId="10182" xr:uid="{00000000-0005-0000-0000-0000D7630000}"/>
    <cellStyle name="Normal 5 3 7 6" xfId="10183" xr:uid="{00000000-0005-0000-0000-0000D8630000}"/>
    <cellStyle name="Normal 5 3 7 6 2" xfId="10184" xr:uid="{00000000-0005-0000-0000-0000D9630000}"/>
    <cellStyle name="Normal 5 3 7 6 2 2" xfId="10185" xr:uid="{00000000-0005-0000-0000-0000DA630000}"/>
    <cellStyle name="Normal 5 3 7 6 2 3" xfId="10186" xr:uid="{00000000-0005-0000-0000-0000DB630000}"/>
    <cellStyle name="Normal 5 3 7 6 3" xfId="10187" xr:uid="{00000000-0005-0000-0000-0000DC630000}"/>
    <cellStyle name="Normal 5 3 7 6 4" xfId="10188" xr:uid="{00000000-0005-0000-0000-0000DD630000}"/>
    <cellStyle name="Normal 5 3 7 7" xfId="10189" xr:uid="{00000000-0005-0000-0000-0000DE630000}"/>
    <cellStyle name="Normal 5 3 7 7 2" xfId="10190" xr:uid="{00000000-0005-0000-0000-0000DF630000}"/>
    <cellStyle name="Normal 5 3 7 7 3" xfId="10191" xr:uid="{00000000-0005-0000-0000-0000E0630000}"/>
    <cellStyle name="Normal 5 3 7 8" xfId="10192" xr:uid="{00000000-0005-0000-0000-0000E1630000}"/>
    <cellStyle name="Normal 5 3 7 8 2" xfId="10193" xr:uid="{00000000-0005-0000-0000-0000E2630000}"/>
    <cellStyle name="Normal 5 3 7 9" xfId="10194" xr:uid="{00000000-0005-0000-0000-0000E3630000}"/>
    <cellStyle name="Normal 5 3 7_FLUX TEMPLATE - SAMPLE 5210 1720000_Rents Receivable (2)" xfId="10195" xr:uid="{00000000-0005-0000-0000-0000E4630000}"/>
    <cellStyle name="Normal 5 3 8" xfId="10196" xr:uid="{00000000-0005-0000-0000-0000E5630000}"/>
    <cellStyle name="Normal 5 3 8 2" xfId="10197" xr:uid="{00000000-0005-0000-0000-0000E6630000}"/>
    <cellStyle name="Normal 5 3 8 2 2" xfId="10198" xr:uid="{00000000-0005-0000-0000-0000E7630000}"/>
    <cellStyle name="Normal 5 3 8 2 2 2" xfId="10199" xr:uid="{00000000-0005-0000-0000-0000E8630000}"/>
    <cellStyle name="Normal 5 3 8 2 2 2 2" xfId="10200" xr:uid="{00000000-0005-0000-0000-0000E9630000}"/>
    <cellStyle name="Normal 5 3 8 2 2 2 3" xfId="10201" xr:uid="{00000000-0005-0000-0000-0000EA630000}"/>
    <cellStyle name="Normal 5 3 8 2 2 3" xfId="10202" xr:uid="{00000000-0005-0000-0000-0000EB630000}"/>
    <cellStyle name="Normal 5 3 8 2 2 4" xfId="10203" xr:uid="{00000000-0005-0000-0000-0000EC630000}"/>
    <cellStyle name="Normal 5 3 8 2 3" xfId="10204" xr:uid="{00000000-0005-0000-0000-0000ED630000}"/>
    <cellStyle name="Normal 5 3 8 2 3 2" xfId="10205" xr:uid="{00000000-0005-0000-0000-0000EE630000}"/>
    <cellStyle name="Normal 5 3 8 2 3 3" xfId="10206" xr:uid="{00000000-0005-0000-0000-0000EF630000}"/>
    <cellStyle name="Normal 5 3 8 2 4" xfId="10207" xr:uid="{00000000-0005-0000-0000-0000F0630000}"/>
    <cellStyle name="Normal 5 3 8 2 4 2" xfId="10208" xr:uid="{00000000-0005-0000-0000-0000F1630000}"/>
    <cellStyle name="Normal 5 3 8 2 5" xfId="10209" xr:uid="{00000000-0005-0000-0000-0000F2630000}"/>
    <cellStyle name="Normal 5 3 8 2 6" xfId="10210" xr:uid="{00000000-0005-0000-0000-0000F3630000}"/>
    <cellStyle name="Normal 5 3 8 3" xfId="10211" xr:uid="{00000000-0005-0000-0000-0000F4630000}"/>
    <cellStyle name="Normal 5 3 8 3 2" xfId="10212" xr:uid="{00000000-0005-0000-0000-0000F5630000}"/>
    <cellStyle name="Normal 5 3 8 3 2 2" xfId="10213" xr:uid="{00000000-0005-0000-0000-0000F6630000}"/>
    <cellStyle name="Normal 5 3 8 3 2 2 2" xfId="10214" xr:uid="{00000000-0005-0000-0000-0000F7630000}"/>
    <cellStyle name="Normal 5 3 8 3 2 2 3" xfId="10215" xr:uid="{00000000-0005-0000-0000-0000F8630000}"/>
    <cellStyle name="Normal 5 3 8 3 2 3" xfId="10216" xr:uid="{00000000-0005-0000-0000-0000F9630000}"/>
    <cellStyle name="Normal 5 3 8 3 2 4" xfId="10217" xr:uid="{00000000-0005-0000-0000-0000FA630000}"/>
    <cellStyle name="Normal 5 3 8 3 3" xfId="10218" xr:uid="{00000000-0005-0000-0000-0000FB630000}"/>
    <cellStyle name="Normal 5 3 8 3 3 2" xfId="10219" xr:uid="{00000000-0005-0000-0000-0000FC630000}"/>
    <cellStyle name="Normal 5 3 8 3 3 3" xfId="10220" xr:uid="{00000000-0005-0000-0000-0000FD630000}"/>
    <cellStyle name="Normal 5 3 8 3 4" xfId="10221" xr:uid="{00000000-0005-0000-0000-0000FE630000}"/>
    <cellStyle name="Normal 5 3 8 3 4 2" xfId="10222" xr:uid="{00000000-0005-0000-0000-0000FF630000}"/>
    <cellStyle name="Normal 5 3 8 3 5" xfId="10223" xr:uid="{00000000-0005-0000-0000-000000640000}"/>
    <cellStyle name="Normal 5 3 8 3 6" xfId="10224" xr:uid="{00000000-0005-0000-0000-000001640000}"/>
    <cellStyle name="Normal 5 3 8 4" xfId="10225" xr:uid="{00000000-0005-0000-0000-000002640000}"/>
    <cellStyle name="Normal 5 3 8 4 2" xfId="10226" xr:uid="{00000000-0005-0000-0000-000003640000}"/>
    <cellStyle name="Normal 5 3 8 4 2 2" xfId="10227" xr:uid="{00000000-0005-0000-0000-000004640000}"/>
    <cellStyle name="Normal 5 3 8 4 2 3" xfId="10228" xr:uid="{00000000-0005-0000-0000-000005640000}"/>
    <cellStyle name="Normal 5 3 8 4 3" xfId="10229" xr:uid="{00000000-0005-0000-0000-000006640000}"/>
    <cellStyle name="Normal 5 3 8 4 4" xfId="10230" xr:uid="{00000000-0005-0000-0000-000007640000}"/>
    <cellStyle name="Normal 5 3 8 5" xfId="10231" xr:uid="{00000000-0005-0000-0000-000008640000}"/>
    <cellStyle name="Normal 5 3 8 5 2" xfId="10232" xr:uid="{00000000-0005-0000-0000-000009640000}"/>
    <cellStyle name="Normal 5 3 8 5 3" xfId="10233" xr:uid="{00000000-0005-0000-0000-00000A640000}"/>
    <cellStyle name="Normal 5 3 8 6" xfId="10234" xr:uid="{00000000-0005-0000-0000-00000B640000}"/>
    <cellStyle name="Normal 5 3 8 6 2" xfId="10235" xr:uid="{00000000-0005-0000-0000-00000C640000}"/>
    <cellStyle name="Normal 5 3 8 7" xfId="10236" xr:uid="{00000000-0005-0000-0000-00000D640000}"/>
    <cellStyle name="Normal 5 3 8 8" xfId="10237" xr:uid="{00000000-0005-0000-0000-00000E640000}"/>
    <cellStyle name="Normal 5 3 9" xfId="10238" xr:uid="{00000000-0005-0000-0000-00000F640000}"/>
    <cellStyle name="Normal 5 3 9 2" xfId="10239" xr:uid="{00000000-0005-0000-0000-000010640000}"/>
    <cellStyle name="Normal 5 3 9 2 2" xfId="10240" xr:uid="{00000000-0005-0000-0000-000011640000}"/>
    <cellStyle name="Normal 5 3 9 2 2 2" xfId="10241" xr:uid="{00000000-0005-0000-0000-000012640000}"/>
    <cellStyle name="Normal 5 3 9 2 2 2 2" xfId="10242" xr:uid="{00000000-0005-0000-0000-000013640000}"/>
    <cellStyle name="Normal 5 3 9 2 2 2 3" xfId="10243" xr:uid="{00000000-0005-0000-0000-000014640000}"/>
    <cellStyle name="Normal 5 3 9 2 2 3" xfId="10244" xr:uid="{00000000-0005-0000-0000-000015640000}"/>
    <cellStyle name="Normal 5 3 9 2 2 4" xfId="10245" xr:uid="{00000000-0005-0000-0000-000016640000}"/>
    <cellStyle name="Normal 5 3 9 2 3" xfId="10246" xr:uid="{00000000-0005-0000-0000-000017640000}"/>
    <cellStyle name="Normal 5 3 9 2 3 2" xfId="10247" xr:uid="{00000000-0005-0000-0000-000018640000}"/>
    <cellStyle name="Normal 5 3 9 2 3 3" xfId="10248" xr:uid="{00000000-0005-0000-0000-000019640000}"/>
    <cellStyle name="Normal 5 3 9 2 4" xfId="10249" xr:uid="{00000000-0005-0000-0000-00001A640000}"/>
    <cellStyle name="Normal 5 3 9 2 4 2" xfId="10250" xr:uid="{00000000-0005-0000-0000-00001B640000}"/>
    <cellStyle name="Normal 5 3 9 2 5" xfId="10251" xr:uid="{00000000-0005-0000-0000-00001C640000}"/>
    <cellStyle name="Normal 5 3 9 2 6" xfId="10252" xr:uid="{00000000-0005-0000-0000-00001D640000}"/>
    <cellStyle name="Normal 5 3 9 3" xfId="10253" xr:uid="{00000000-0005-0000-0000-00001E640000}"/>
    <cellStyle name="Normal 5 3 9 3 2" xfId="10254" xr:uid="{00000000-0005-0000-0000-00001F640000}"/>
    <cellStyle name="Normal 5 3 9 3 2 2" xfId="10255" xr:uid="{00000000-0005-0000-0000-000020640000}"/>
    <cellStyle name="Normal 5 3 9 3 2 2 2" xfId="10256" xr:uid="{00000000-0005-0000-0000-000021640000}"/>
    <cellStyle name="Normal 5 3 9 3 2 2 3" xfId="10257" xr:uid="{00000000-0005-0000-0000-000022640000}"/>
    <cellStyle name="Normal 5 3 9 3 2 3" xfId="10258" xr:uid="{00000000-0005-0000-0000-000023640000}"/>
    <cellStyle name="Normal 5 3 9 3 2 4" xfId="10259" xr:uid="{00000000-0005-0000-0000-000024640000}"/>
    <cellStyle name="Normal 5 3 9 3 3" xfId="10260" xr:uid="{00000000-0005-0000-0000-000025640000}"/>
    <cellStyle name="Normal 5 3 9 3 3 2" xfId="10261" xr:uid="{00000000-0005-0000-0000-000026640000}"/>
    <cellStyle name="Normal 5 3 9 3 3 3" xfId="10262" xr:uid="{00000000-0005-0000-0000-000027640000}"/>
    <cellStyle name="Normal 5 3 9 3 4" xfId="10263" xr:uid="{00000000-0005-0000-0000-000028640000}"/>
    <cellStyle name="Normal 5 3 9 3 4 2" xfId="10264" xr:uid="{00000000-0005-0000-0000-000029640000}"/>
    <cellStyle name="Normal 5 3 9 3 5" xfId="10265" xr:uid="{00000000-0005-0000-0000-00002A640000}"/>
    <cellStyle name="Normal 5 3 9 3 6" xfId="10266" xr:uid="{00000000-0005-0000-0000-00002B640000}"/>
    <cellStyle name="Normal 5 3 9 4" xfId="10267" xr:uid="{00000000-0005-0000-0000-00002C640000}"/>
    <cellStyle name="Normal 5 3 9 4 2" xfId="10268" xr:uid="{00000000-0005-0000-0000-00002D640000}"/>
    <cellStyle name="Normal 5 3 9 4 2 2" xfId="10269" xr:uid="{00000000-0005-0000-0000-00002E640000}"/>
    <cellStyle name="Normal 5 3 9 4 2 3" xfId="10270" xr:uid="{00000000-0005-0000-0000-00002F640000}"/>
    <cellStyle name="Normal 5 3 9 4 3" xfId="10271" xr:uid="{00000000-0005-0000-0000-000030640000}"/>
    <cellStyle name="Normal 5 3 9 4 4" xfId="10272" xr:uid="{00000000-0005-0000-0000-000031640000}"/>
    <cellStyle name="Normal 5 3 9 5" xfId="10273" xr:uid="{00000000-0005-0000-0000-000032640000}"/>
    <cellStyle name="Normal 5 3 9 5 2" xfId="10274" xr:uid="{00000000-0005-0000-0000-000033640000}"/>
    <cellStyle name="Normal 5 3 9 5 3" xfId="10275" xr:uid="{00000000-0005-0000-0000-000034640000}"/>
    <cellStyle name="Normal 5 3 9 6" xfId="10276" xr:uid="{00000000-0005-0000-0000-000035640000}"/>
    <cellStyle name="Normal 5 3 9 6 2" xfId="10277" xr:uid="{00000000-0005-0000-0000-000036640000}"/>
    <cellStyle name="Normal 5 3 9 7" xfId="10278" xr:uid="{00000000-0005-0000-0000-000037640000}"/>
    <cellStyle name="Normal 5 3 9 8" xfId="10279" xr:uid="{00000000-0005-0000-0000-000038640000}"/>
    <cellStyle name="Normal 5 3_FLUX TEMPLATE - SAMPLE 5210 1720000_Rents Receivable (2)" xfId="10280" xr:uid="{00000000-0005-0000-0000-000039640000}"/>
    <cellStyle name="Normal 5 30" xfId="19194" xr:uid="{00000000-0005-0000-0000-00003A640000}"/>
    <cellStyle name="Normal 5 30 2" xfId="32318" xr:uid="{00000000-0005-0000-0000-00003B640000}"/>
    <cellStyle name="Normal 5 30 2 2" xfId="32319" xr:uid="{00000000-0005-0000-0000-00003C640000}"/>
    <cellStyle name="Normal 5 30 2 3" xfId="32320" xr:uid="{00000000-0005-0000-0000-00003D640000}"/>
    <cellStyle name="Normal 5 30 3" xfId="32321" xr:uid="{00000000-0005-0000-0000-00003E640000}"/>
    <cellStyle name="Normal 5 30 3 2" xfId="32322" xr:uid="{00000000-0005-0000-0000-00003F640000}"/>
    <cellStyle name="Normal 5 30 3 3" xfId="32323" xr:uid="{00000000-0005-0000-0000-000040640000}"/>
    <cellStyle name="Normal 5 30 4" xfId="32324" xr:uid="{00000000-0005-0000-0000-000041640000}"/>
    <cellStyle name="Normal 5 30 5" xfId="32325" xr:uid="{00000000-0005-0000-0000-000042640000}"/>
    <cellStyle name="Normal 5 30 6" xfId="32326" xr:uid="{00000000-0005-0000-0000-000043640000}"/>
    <cellStyle name="Normal 5 30 7" xfId="32317" xr:uid="{00000000-0005-0000-0000-000044640000}"/>
    <cellStyle name="Normal 5 30_Income Statement " xfId="32327" xr:uid="{00000000-0005-0000-0000-000045640000}"/>
    <cellStyle name="Normal 5 31" xfId="19195" xr:uid="{00000000-0005-0000-0000-000046640000}"/>
    <cellStyle name="Normal 5 31 2" xfId="32329" xr:uid="{00000000-0005-0000-0000-000047640000}"/>
    <cellStyle name="Normal 5 31 2 2" xfId="32330" xr:uid="{00000000-0005-0000-0000-000048640000}"/>
    <cellStyle name="Normal 5 31 2 3" xfId="32331" xr:uid="{00000000-0005-0000-0000-000049640000}"/>
    <cellStyle name="Normal 5 31 3" xfId="32332" xr:uid="{00000000-0005-0000-0000-00004A640000}"/>
    <cellStyle name="Normal 5 31 3 2" xfId="32333" xr:uid="{00000000-0005-0000-0000-00004B640000}"/>
    <cellStyle name="Normal 5 31 3 3" xfId="32334" xr:uid="{00000000-0005-0000-0000-00004C640000}"/>
    <cellStyle name="Normal 5 31 4" xfId="32335" xr:uid="{00000000-0005-0000-0000-00004D640000}"/>
    <cellStyle name="Normal 5 31 5" xfId="32336" xr:uid="{00000000-0005-0000-0000-00004E640000}"/>
    <cellStyle name="Normal 5 31 6" xfId="32337" xr:uid="{00000000-0005-0000-0000-00004F640000}"/>
    <cellStyle name="Normal 5 31 7" xfId="32328" xr:uid="{00000000-0005-0000-0000-000050640000}"/>
    <cellStyle name="Normal 5 31_Income Statement " xfId="32338" xr:uid="{00000000-0005-0000-0000-000051640000}"/>
    <cellStyle name="Normal 5 32" xfId="19196" xr:uid="{00000000-0005-0000-0000-000052640000}"/>
    <cellStyle name="Normal 5 32 2" xfId="32340" xr:uid="{00000000-0005-0000-0000-000053640000}"/>
    <cellStyle name="Normal 5 32 2 2" xfId="32341" xr:uid="{00000000-0005-0000-0000-000054640000}"/>
    <cellStyle name="Normal 5 32 2 3" xfId="32342" xr:uid="{00000000-0005-0000-0000-000055640000}"/>
    <cellStyle name="Normal 5 32 3" xfId="32343" xr:uid="{00000000-0005-0000-0000-000056640000}"/>
    <cellStyle name="Normal 5 32 3 2" xfId="32344" xr:uid="{00000000-0005-0000-0000-000057640000}"/>
    <cellStyle name="Normal 5 32 3 3" xfId="32345" xr:uid="{00000000-0005-0000-0000-000058640000}"/>
    <cellStyle name="Normal 5 32 4" xfId="32346" xr:uid="{00000000-0005-0000-0000-000059640000}"/>
    <cellStyle name="Normal 5 32 5" xfId="32347" xr:uid="{00000000-0005-0000-0000-00005A640000}"/>
    <cellStyle name="Normal 5 32 6" xfId="32348" xr:uid="{00000000-0005-0000-0000-00005B640000}"/>
    <cellStyle name="Normal 5 32 7" xfId="32339" xr:uid="{00000000-0005-0000-0000-00005C640000}"/>
    <cellStyle name="Normal 5 32_Income Statement " xfId="32349" xr:uid="{00000000-0005-0000-0000-00005D640000}"/>
    <cellStyle name="Normal 5 33" xfId="19197" xr:uid="{00000000-0005-0000-0000-00005E640000}"/>
    <cellStyle name="Normal 5 33 2" xfId="32351" xr:uid="{00000000-0005-0000-0000-00005F640000}"/>
    <cellStyle name="Normal 5 33 2 2" xfId="32352" xr:uid="{00000000-0005-0000-0000-000060640000}"/>
    <cellStyle name="Normal 5 33 2 3" xfId="32353" xr:uid="{00000000-0005-0000-0000-000061640000}"/>
    <cellStyle name="Normal 5 33 3" xfId="32354" xr:uid="{00000000-0005-0000-0000-000062640000}"/>
    <cellStyle name="Normal 5 33 3 2" xfId="32355" xr:uid="{00000000-0005-0000-0000-000063640000}"/>
    <cellStyle name="Normal 5 33 3 3" xfId="32356" xr:uid="{00000000-0005-0000-0000-000064640000}"/>
    <cellStyle name="Normal 5 33 4" xfId="32357" xr:uid="{00000000-0005-0000-0000-000065640000}"/>
    <cellStyle name="Normal 5 33 5" xfId="32358" xr:uid="{00000000-0005-0000-0000-000066640000}"/>
    <cellStyle name="Normal 5 33 6" xfId="32359" xr:uid="{00000000-0005-0000-0000-000067640000}"/>
    <cellStyle name="Normal 5 33 7" xfId="32350" xr:uid="{00000000-0005-0000-0000-000068640000}"/>
    <cellStyle name="Normal 5 33_Income Statement " xfId="32360" xr:uid="{00000000-0005-0000-0000-000069640000}"/>
    <cellStyle name="Normal 5 34" xfId="19198" xr:uid="{00000000-0005-0000-0000-00006A640000}"/>
    <cellStyle name="Normal 5 34 2" xfId="32362" xr:uid="{00000000-0005-0000-0000-00006B640000}"/>
    <cellStyle name="Normal 5 34 2 2" xfId="32363" xr:uid="{00000000-0005-0000-0000-00006C640000}"/>
    <cellStyle name="Normal 5 34 2 3" xfId="32364" xr:uid="{00000000-0005-0000-0000-00006D640000}"/>
    <cellStyle name="Normal 5 34 3" xfId="32365" xr:uid="{00000000-0005-0000-0000-00006E640000}"/>
    <cellStyle name="Normal 5 34 3 2" xfId="32366" xr:uid="{00000000-0005-0000-0000-00006F640000}"/>
    <cellStyle name="Normal 5 34 3 3" xfId="32367" xr:uid="{00000000-0005-0000-0000-000070640000}"/>
    <cellStyle name="Normal 5 34 4" xfId="32368" xr:uid="{00000000-0005-0000-0000-000071640000}"/>
    <cellStyle name="Normal 5 34 5" xfId="32369" xr:uid="{00000000-0005-0000-0000-000072640000}"/>
    <cellStyle name="Normal 5 34 6" xfId="32370" xr:uid="{00000000-0005-0000-0000-000073640000}"/>
    <cellStyle name="Normal 5 34 7" xfId="32361" xr:uid="{00000000-0005-0000-0000-000074640000}"/>
    <cellStyle name="Normal 5 34_Income Statement " xfId="32371" xr:uid="{00000000-0005-0000-0000-000075640000}"/>
    <cellStyle name="Normal 5 35" xfId="19199" xr:uid="{00000000-0005-0000-0000-000076640000}"/>
    <cellStyle name="Normal 5 35 2" xfId="32373" xr:uid="{00000000-0005-0000-0000-000077640000}"/>
    <cellStyle name="Normal 5 35 2 2" xfId="32374" xr:uid="{00000000-0005-0000-0000-000078640000}"/>
    <cellStyle name="Normal 5 35 2 3" xfId="32375" xr:uid="{00000000-0005-0000-0000-000079640000}"/>
    <cellStyle name="Normal 5 35 3" xfId="32376" xr:uid="{00000000-0005-0000-0000-00007A640000}"/>
    <cellStyle name="Normal 5 35 3 2" xfId="32377" xr:uid="{00000000-0005-0000-0000-00007B640000}"/>
    <cellStyle name="Normal 5 35 3 3" xfId="32378" xr:uid="{00000000-0005-0000-0000-00007C640000}"/>
    <cellStyle name="Normal 5 35 4" xfId="32379" xr:uid="{00000000-0005-0000-0000-00007D640000}"/>
    <cellStyle name="Normal 5 35 5" xfId="32380" xr:uid="{00000000-0005-0000-0000-00007E640000}"/>
    <cellStyle name="Normal 5 35 6" xfId="32381" xr:uid="{00000000-0005-0000-0000-00007F640000}"/>
    <cellStyle name="Normal 5 35 7" xfId="32372" xr:uid="{00000000-0005-0000-0000-000080640000}"/>
    <cellStyle name="Normal 5 35_Income Statement " xfId="32382" xr:uid="{00000000-0005-0000-0000-000081640000}"/>
    <cellStyle name="Normal 5 36" xfId="19200" xr:uid="{00000000-0005-0000-0000-000082640000}"/>
    <cellStyle name="Normal 5 36 2" xfId="32384" xr:uid="{00000000-0005-0000-0000-000083640000}"/>
    <cellStyle name="Normal 5 36 2 2" xfId="32385" xr:uid="{00000000-0005-0000-0000-000084640000}"/>
    <cellStyle name="Normal 5 36 2 3" xfId="32386" xr:uid="{00000000-0005-0000-0000-000085640000}"/>
    <cellStyle name="Normal 5 36 3" xfId="32387" xr:uid="{00000000-0005-0000-0000-000086640000}"/>
    <cellStyle name="Normal 5 36 3 2" xfId="32388" xr:uid="{00000000-0005-0000-0000-000087640000}"/>
    <cellStyle name="Normal 5 36 3 3" xfId="32389" xr:uid="{00000000-0005-0000-0000-000088640000}"/>
    <cellStyle name="Normal 5 36 4" xfId="32390" xr:uid="{00000000-0005-0000-0000-000089640000}"/>
    <cellStyle name="Normal 5 36 5" xfId="32391" xr:uid="{00000000-0005-0000-0000-00008A640000}"/>
    <cellStyle name="Normal 5 36 6" xfId="32392" xr:uid="{00000000-0005-0000-0000-00008B640000}"/>
    <cellStyle name="Normal 5 36 7" xfId="32383" xr:uid="{00000000-0005-0000-0000-00008C640000}"/>
    <cellStyle name="Normal 5 36_Income Statement " xfId="32393" xr:uid="{00000000-0005-0000-0000-00008D640000}"/>
    <cellStyle name="Normal 5 37" xfId="19201" xr:uid="{00000000-0005-0000-0000-00008E640000}"/>
    <cellStyle name="Normal 5 37 2" xfId="32395" xr:uid="{00000000-0005-0000-0000-00008F640000}"/>
    <cellStyle name="Normal 5 37 2 2" xfId="32396" xr:uid="{00000000-0005-0000-0000-000090640000}"/>
    <cellStyle name="Normal 5 37 2 3" xfId="32397" xr:uid="{00000000-0005-0000-0000-000091640000}"/>
    <cellStyle name="Normal 5 37 3" xfId="32398" xr:uid="{00000000-0005-0000-0000-000092640000}"/>
    <cellStyle name="Normal 5 37 3 2" xfId="32399" xr:uid="{00000000-0005-0000-0000-000093640000}"/>
    <cellStyle name="Normal 5 37 3 3" xfId="32400" xr:uid="{00000000-0005-0000-0000-000094640000}"/>
    <cellStyle name="Normal 5 37 4" xfId="32401" xr:uid="{00000000-0005-0000-0000-000095640000}"/>
    <cellStyle name="Normal 5 37 5" xfId="32402" xr:uid="{00000000-0005-0000-0000-000096640000}"/>
    <cellStyle name="Normal 5 37 6" xfId="32403" xr:uid="{00000000-0005-0000-0000-000097640000}"/>
    <cellStyle name="Normal 5 37 7" xfId="32394" xr:uid="{00000000-0005-0000-0000-000098640000}"/>
    <cellStyle name="Normal 5 37_Income Statement " xfId="32404" xr:uid="{00000000-0005-0000-0000-000099640000}"/>
    <cellStyle name="Normal 5 38" xfId="19202" xr:uid="{00000000-0005-0000-0000-00009A640000}"/>
    <cellStyle name="Normal 5 38 2" xfId="32406" xr:uid="{00000000-0005-0000-0000-00009B640000}"/>
    <cellStyle name="Normal 5 38 2 2" xfId="32407" xr:uid="{00000000-0005-0000-0000-00009C640000}"/>
    <cellStyle name="Normal 5 38 2 3" xfId="32408" xr:uid="{00000000-0005-0000-0000-00009D640000}"/>
    <cellStyle name="Normal 5 38 3" xfId="32409" xr:uid="{00000000-0005-0000-0000-00009E640000}"/>
    <cellStyle name="Normal 5 38 3 2" xfId="32410" xr:uid="{00000000-0005-0000-0000-00009F640000}"/>
    <cellStyle name="Normal 5 38 3 3" xfId="32411" xr:uid="{00000000-0005-0000-0000-0000A0640000}"/>
    <cellStyle name="Normal 5 38 4" xfId="32412" xr:uid="{00000000-0005-0000-0000-0000A1640000}"/>
    <cellStyle name="Normal 5 38 5" xfId="32413" xr:uid="{00000000-0005-0000-0000-0000A2640000}"/>
    <cellStyle name="Normal 5 38 6" xfId="32414" xr:uid="{00000000-0005-0000-0000-0000A3640000}"/>
    <cellStyle name="Normal 5 38 7" xfId="32405" xr:uid="{00000000-0005-0000-0000-0000A4640000}"/>
    <cellStyle name="Normal 5 38_Income Statement " xfId="32415" xr:uid="{00000000-0005-0000-0000-0000A5640000}"/>
    <cellStyle name="Normal 5 39" xfId="19203" xr:uid="{00000000-0005-0000-0000-0000A6640000}"/>
    <cellStyle name="Normal 5 39 2" xfId="32417" xr:uid="{00000000-0005-0000-0000-0000A7640000}"/>
    <cellStyle name="Normal 5 39 2 2" xfId="32418" xr:uid="{00000000-0005-0000-0000-0000A8640000}"/>
    <cellStyle name="Normal 5 39 2 3" xfId="32419" xr:uid="{00000000-0005-0000-0000-0000A9640000}"/>
    <cellStyle name="Normal 5 39 3" xfId="32420" xr:uid="{00000000-0005-0000-0000-0000AA640000}"/>
    <cellStyle name="Normal 5 39 3 2" xfId="32421" xr:uid="{00000000-0005-0000-0000-0000AB640000}"/>
    <cellStyle name="Normal 5 39 3 3" xfId="32422" xr:uid="{00000000-0005-0000-0000-0000AC640000}"/>
    <cellStyle name="Normal 5 39 4" xfId="32423" xr:uid="{00000000-0005-0000-0000-0000AD640000}"/>
    <cellStyle name="Normal 5 39 5" xfId="32424" xr:uid="{00000000-0005-0000-0000-0000AE640000}"/>
    <cellStyle name="Normal 5 39 6" xfId="32425" xr:uid="{00000000-0005-0000-0000-0000AF640000}"/>
    <cellStyle name="Normal 5 39 7" xfId="32416" xr:uid="{00000000-0005-0000-0000-0000B0640000}"/>
    <cellStyle name="Normal 5 39_Income Statement " xfId="32426" xr:uid="{00000000-0005-0000-0000-0000B1640000}"/>
    <cellStyle name="Normal 5 4" xfId="10281" xr:uid="{00000000-0005-0000-0000-0000B2640000}"/>
    <cellStyle name="Normal 5 4 10" xfId="19592" xr:uid="{00000000-0005-0000-0000-0000B3640000}"/>
    <cellStyle name="Normal 5 4 11" xfId="39942" xr:uid="{00000000-0005-0000-0000-0000B4640000}"/>
    <cellStyle name="Normal 5 4 2" xfId="10282" xr:uid="{00000000-0005-0000-0000-0000B5640000}"/>
    <cellStyle name="Normal 5 4 2 10" xfId="10283" xr:uid="{00000000-0005-0000-0000-0000B6640000}"/>
    <cellStyle name="Normal 5 4 2 11" xfId="32427" xr:uid="{00000000-0005-0000-0000-0000B7640000}"/>
    <cellStyle name="Normal 5 4 2 12" xfId="39943" xr:uid="{00000000-0005-0000-0000-0000B8640000}"/>
    <cellStyle name="Normal 5 4 2 2" xfId="10284" xr:uid="{00000000-0005-0000-0000-0000B9640000}"/>
    <cellStyle name="Normal 5 4 2 2 2" xfId="10285" xr:uid="{00000000-0005-0000-0000-0000BA640000}"/>
    <cellStyle name="Normal 5 4 2 2 2 2" xfId="10286" xr:uid="{00000000-0005-0000-0000-0000BB640000}"/>
    <cellStyle name="Normal 5 4 2 2 2 2 2" xfId="10287" xr:uid="{00000000-0005-0000-0000-0000BC640000}"/>
    <cellStyle name="Normal 5 4 2 2 2 2 2 2" xfId="10288" xr:uid="{00000000-0005-0000-0000-0000BD640000}"/>
    <cellStyle name="Normal 5 4 2 2 2 2 2 3" xfId="10289" xr:uid="{00000000-0005-0000-0000-0000BE640000}"/>
    <cellStyle name="Normal 5 4 2 2 2 2 3" xfId="10290" xr:uid="{00000000-0005-0000-0000-0000BF640000}"/>
    <cellStyle name="Normal 5 4 2 2 2 2 4" xfId="10291" xr:uid="{00000000-0005-0000-0000-0000C0640000}"/>
    <cellStyle name="Normal 5 4 2 2 2 3" xfId="10292" xr:uid="{00000000-0005-0000-0000-0000C1640000}"/>
    <cellStyle name="Normal 5 4 2 2 2 3 2" xfId="10293" xr:uid="{00000000-0005-0000-0000-0000C2640000}"/>
    <cellStyle name="Normal 5 4 2 2 2 3 3" xfId="10294" xr:uid="{00000000-0005-0000-0000-0000C3640000}"/>
    <cellStyle name="Normal 5 4 2 2 2 4" xfId="10295" xr:uid="{00000000-0005-0000-0000-0000C4640000}"/>
    <cellStyle name="Normal 5 4 2 2 2 4 2" xfId="10296" xr:uid="{00000000-0005-0000-0000-0000C5640000}"/>
    <cellStyle name="Normal 5 4 2 2 2 5" xfId="10297" xr:uid="{00000000-0005-0000-0000-0000C6640000}"/>
    <cellStyle name="Normal 5 4 2 2 2 6" xfId="10298" xr:uid="{00000000-0005-0000-0000-0000C7640000}"/>
    <cellStyle name="Normal 5 4 2 2 3" xfId="10299" xr:uid="{00000000-0005-0000-0000-0000C8640000}"/>
    <cellStyle name="Normal 5 4 2 2 3 2" xfId="10300" xr:uid="{00000000-0005-0000-0000-0000C9640000}"/>
    <cellStyle name="Normal 5 4 2 2 3 2 2" xfId="10301" xr:uid="{00000000-0005-0000-0000-0000CA640000}"/>
    <cellStyle name="Normal 5 4 2 2 3 2 2 2" xfId="10302" xr:uid="{00000000-0005-0000-0000-0000CB640000}"/>
    <cellStyle name="Normal 5 4 2 2 3 2 2 3" xfId="10303" xr:uid="{00000000-0005-0000-0000-0000CC640000}"/>
    <cellStyle name="Normal 5 4 2 2 3 2 3" xfId="10304" xr:uid="{00000000-0005-0000-0000-0000CD640000}"/>
    <cellStyle name="Normal 5 4 2 2 3 2 4" xfId="10305" xr:uid="{00000000-0005-0000-0000-0000CE640000}"/>
    <cellStyle name="Normal 5 4 2 2 3 3" xfId="10306" xr:uid="{00000000-0005-0000-0000-0000CF640000}"/>
    <cellStyle name="Normal 5 4 2 2 3 3 2" xfId="10307" xr:uid="{00000000-0005-0000-0000-0000D0640000}"/>
    <cellStyle name="Normal 5 4 2 2 3 3 3" xfId="10308" xr:uid="{00000000-0005-0000-0000-0000D1640000}"/>
    <cellStyle name="Normal 5 4 2 2 3 4" xfId="10309" xr:uid="{00000000-0005-0000-0000-0000D2640000}"/>
    <cellStyle name="Normal 5 4 2 2 3 4 2" xfId="10310" xr:uid="{00000000-0005-0000-0000-0000D3640000}"/>
    <cellStyle name="Normal 5 4 2 2 3 5" xfId="10311" xr:uid="{00000000-0005-0000-0000-0000D4640000}"/>
    <cellStyle name="Normal 5 4 2 2 3 6" xfId="10312" xr:uid="{00000000-0005-0000-0000-0000D5640000}"/>
    <cellStyle name="Normal 5 4 2 2 4" xfId="10313" xr:uid="{00000000-0005-0000-0000-0000D6640000}"/>
    <cellStyle name="Normal 5 4 2 2 4 2" xfId="10314" xr:uid="{00000000-0005-0000-0000-0000D7640000}"/>
    <cellStyle name="Normal 5 4 2 2 4 2 2" xfId="10315" xr:uid="{00000000-0005-0000-0000-0000D8640000}"/>
    <cellStyle name="Normal 5 4 2 2 4 2 3" xfId="10316" xr:uid="{00000000-0005-0000-0000-0000D9640000}"/>
    <cellStyle name="Normal 5 4 2 2 4 3" xfId="10317" xr:uid="{00000000-0005-0000-0000-0000DA640000}"/>
    <cellStyle name="Normal 5 4 2 2 4 4" xfId="10318" xr:uid="{00000000-0005-0000-0000-0000DB640000}"/>
    <cellStyle name="Normal 5 4 2 2 5" xfId="10319" xr:uid="{00000000-0005-0000-0000-0000DC640000}"/>
    <cellStyle name="Normal 5 4 2 2 5 2" xfId="10320" xr:uid="{00000000-0005-0000-0000-0000DD640000}"/>
    <cellStyle name="Normal 5 4 2 2 5 3" xfId="10321" xr:uid="{00000000-0005-0000-0000-0000DE640000}"/>
    <cellStyle name="Normal 5 4 2 2 6" xfId="10322" xr:uid="{00000000-0005-0000-0000-0000DF640000}"/>
    <cellStyle name="Normal 5 4 2 2 6 2" xfId="10323" xr:uid="{00000000-0005-0000-0000-0000E0640000}"/>
    <cellStyle name="Normal 5 4 2 2 7" xfId="10324" xr:uid="{00000000-0005-0000-0000-0000E1640000}"/>
    <cellStyle name="Normal 5 4 2 2 8" xfId="10325" xr:uid="{00000000-0005-0000-0000-0000E2640000}"/>
    <cellStyle name="Normal 5 4 2 2 9" xfId="32428" xr:uid="{00000000-0005-0000-0000-0000E3640000}"/>
    <cellStyle name="Normal 5 4 2 3" xfId="10326" xr:uid="{00000000-0005-0000-0000-0000E4640000}"/>
    <cellStyle name="Normal 5 4 2 3 2" xfId="10327" xr:uid="{00000000-0005-0000-0000-0000E5640000}"/>
    <cellStyle name="Normal 5 4 2 3 2 2" xfId="10328" xr:uid="{00000000-0005-0000-0000-0000E6640000}"/>
    <cellStyle name="Normal 5 4 2 3 2 2 2" xfId="10329" xr:uid="{00000000-0005-0000-0000-0000E7640000}"/>
    <cellStyle name="Normal 5 4 2 3 2 2 2 2" xfId="10330" xr:uid="{00000000-0005-0000-0000-0000E8640000}"/>
    <cellStyle name="Normal 5 4 2 3 2 2 2 3" xfId="10331" xr:uid="{00000000-0005-0000-0000-0000E9640000}"/>
    <cellStyle name="Normal 5 4 2 3 2 2 3" xfId="10332" xr:uid="{00000000-0005-0000-0000-0000EA640000}"/>
    <cellStyle name="Normal 5 4 2 3 2 2 4" xfId="10333" xr:uid="{00000000-0005-0000-0000-0000EB640000}"/>
    <cellStyle name="Normal 5 4 2 3 2 3" xfId="10334" xr:uid="{00000000-0005-0000-0000-0000EC640000}"/>
    <cellStyle name="Normal 5 4 2 3 2 3 2" xfId="10335" xr:uid="{00000000-0005-0000-0000-0000ED640000}"/>
    <cellStyle name="Normal 5 4 2 3 2 3 3" xfId="10336" xr:uid="{00000000-0005-0000-0000-0000EE640000}"/>
    <cellStyle name="Normal 5 4 2 3 2 4" xfId="10337" xr:uid="{00000000-0005-0000-0000-0000EF640000}"/>
    <cellStyle name="Normal 5 4 2 3 2 4 2" xfId="10338" xr:uid="{00000000-0005-0000-0000-0000F0640000}"/>
    <cellStyle name="Normal 5 4 2 3 2 5" xfId="10339" xr:uid="{00000000-0005-0000-0000-0000F1640000}"/>
    <cellStyle name="Normal 5 4 2 3 2 6" xfId="10340" xr:uid="{00000000-0005-0000-0000-0000F2640000}"/>
    <cellStyle name="Normal 5 4 2 3 3" xfId="10341" xr:uid="{00000000-0005-0000-0000-0000F3640000}"/>
    <cellStyle name="Normal 5 4 2 3 3 2" xfId="10342" xr:uid="{00000000-0005-0000-0000-0000F4640000}"/>
    <cellStyle name="Normal 5 4 2 3 3 2 2" xfId="10343" xr:uid="{00000000-0005-0000-0000-0000F5640000}"/>
    <cellStyle name="Normal 5 4 2 3 3 2 2 2" xfId="10344" xr:uid="{00000000-0005-0000-0000-0000F6640000}"/>
    <cellStyle name="Normal 5 4 2 3 3 2 2 3" xfId="10345" xr:uid="{00000000-0005-0000-0000-0000F7640000}"/>
    <cellStyle name="Normal 5 4 2 3 3 2 3" xfId="10346" xr:uid="{00000000-0005-0000-0000-0000F8640000}"/>
    <cellStyle name="Normal 5 4 2 3 3 2 4" xfId="10347" xr:uid="{00000000-0005-0000-0000-0000F9640000}"/>
    <cellStyle name="Normal 5 4 2 3 3 3" xfId="10348" xr:uid="{00000000-0005-0000-0000-0000FA640000}"/>
    <cellStyle name="Normal 5 4 2 3 3 3 2" xfId="10349" xr:uid="{00000000-0005-0000-0000-0000FB640000}"/>
    <cellStyle name="Normal 5 4 2 3 3 3 3" xfId="10350" xr:uid="{00000000-0005-0000-0000-0000FC640000}"/>
    <cellStyle name="Normal 5 4 2 3 3 4" xfId="10351" xr:uid="{00000000-0005-0000-0000-0000FD640000}"/>
    <cellStyle name="Normal 5 4 2 3 3 4 2" xfId="10352" xr:uid="{00000000-0005-0000-0000-0000FE640000}"/>
    <cellStyle name="Normal 5 4 2 3 3 5" xfId="10353" xr:uid="{00000000-0005-0000-0000-0000FF640000}"/>
    <cellStyle name="Normal 5 4 2 3 3 6" xfId="10354" xr:uid="{00000000-0005-0000-0000-000000650000}"/>
    <cellStyle name="Normal 5 4 2 3 4" xfId="10355" xr:uid="{00000000-0005-0000-0000-000001650000}"/>
    <cellStyle name="Normal 5 4 2 3 4 2" xfId="10356" xr:uid="{00000000-0005-0000-0000-000002650000}"/>
    <cellStyle name="Normal 5 4 2 3 4 2 2" xfId="10357" xr:uid="{00000000-0005-0000-0000-000003650000}"/>
    <cellStyle name="Normal 5 4 2 3 4 2 3" xfId="10358" xr:uid="{00000000-0005-0000-0000-000004650000}"/>
    <cellStyle name="Normal 5 4 2 3 4 3" xfId="10359" xr:uid="{00000000-0005-0000-0000-000005650000}"/>
    <cellStyle name="Normal 5 4 2 3 4 4" xfId="10360" xr:uid="{00000000-0005-0000-0000-000006650000}"/>
    <cellStyle name="Normal 5 4 2 3 5" xfId="10361" xr:uid="{00000000-0005-0000-0000-000007650000}"/>
    <cellStyle name="Normal 5 4 2 3 5 2" xfId="10362" xr:uid="{00000000-0005-0000-0000-000008650000}"/>
    <cellStyle name="Normal 5 4 2 3 5 3" xfId="10363" xr:uid="{00000000-0005-0000-0000-000009650000}"/>
    <cellStyle name="Normal 5 4 2 3 6" xfId="10364" xr:uid="{00000000-0005-0000-0000-00000A650000}"/>
    <cellStyle name="Normal 5 4 2 3 6 2" xfId="10365" xr:uid="{00000000-0005-0000-0000-00000B650000}"/>
    <cellStyle name="Normal 5 4 2 3 7" xfId="10366" xr:uid="{00000000-0005-0000-0000-00000C650000}"/>
    <cellStyle name="Normal 5 4 2 3 8" xfId="10367" xr:uid="{00000000-0005-0000-0000-00000D650000}"/>
    <cellStyle name="Normal 5 4 2 3 9" xfId="32429" xr:uid="{00000000-0005-0000-0000-00000E650000}"/>
    <cellStyle name="Normal 5 4 2 4" xfId="10368" xr:uid="{00000000-0005-0000-0000-00000F650000}"/>
    <cellStyle name="Normal 5 4 2 4 2" xfId="10369" xr:uid="{00000000-0005-0000-0000-000010650000}"/>
    <cellStyle name="Normal 5 4 2 4 2 2" xfId="10370" xr:uid="{00000000-0005-0000-0000-000011650000}"/>
    <cellStyle name="Normal 5 4 2 4 2 2 2" xfId="10371" xr:uid="{00000000-0005-0000-0000-000012650000}"/>
    <cellStyle name="Normal 5 4 2 4 2 2 3" xfId="10372" xr:uid="{00000000-0005-0000-0000-000013650000}"/>
    <cellStyle name="Normal 5 4 2 4 2 3" xfId="10373" xr:uid="{00000000-0005-0000-0000-000014650000}"/>
    <cellStyle name="Normal 5 4 2 4 2 4" xfId="10374" xr:uid="{00000000-0005-0000-0000-000015650000}"/>
    <cellStyle name="Normal 5 4 2 4 3" xfId="10375" xr:uid="{00000000-0005-0000-0000-000016650000}"/>
    <cellStyle name="Normal 5 4 2 4 3 2" xfId="10376" xr:uid="{00000000-0005-0000-0000-000017650000}"/>
    <cellStyle name="Normal 5 4 2 4 3 3" xfId="10377" xr:uid="{00000000-0005-0000-0000-000018650000}"/>
    <cellStyle name="Normal 5 4 2 4 4" xfId="10378" xr:uid="{00000000-0005-0000-0000-000019650000}"/>
    <cellStyle name="Normal 5 4 2 4 4 2" xfId="10379" xr:uid="{00000000-0005-0000-0000-00001A650000}"/>
    <cellStyle name="Normal 5 4 2 4 5" xfId="10380" xr:uid="{00000000-0005-0000-0000-00001B650000}"/>
    <cellStyle name="Normal 5 4 2 4 6" xfId="10381" xr:uid="{00000000-0005-0000-0000-00001C650000}"/>
    <cellStyle name="Normal 5 4 2 5" xfId="10382" xr:uid="{00000000-0005-0000-0000-00001D650000}"/>
    <cellStyle name="Normal 5 4 2 5 2" xfId="10383" xr:uid="{00000000-0005-0000-0000-00001E650000}"/>
    <cellStyle name="Normal 5 4 2 5 2 2" xfId="10384" xr:uid="{00000000-0005-0000-0000-00001F650000}"/>
    <cellStyle name="Normal 5 4 2 5 2 2 2" xfId="10385" xr:uid="{00000000-0005-0000-0000-000020650000}"/>
    <cellStyle name="Normal 5 4 2 5 2 2 3" xfId="10386" xr:uid="{00000000-0005-0000-0000-000021650000}"/>
    <cellStyle name="Normal 5 4 2 5 2 3" xfId="10387" xr:uid="{00000000-0005-0000-0000-000022650000}"/>
    <cellStyle name="Normal 5 4 2 5 2 4" xfId="10388" xr:uid="{00000000-0005-0000-0000-000023650000}"/>
    <cellStyle name="Normal 5 4 2 5 3" xfId="10389" xr:uid="{00000000-0005-0000-0000-000024650000}"/>
    <cellStyle name="Normal 5 4 2 5 3 2" xfId="10390" xr:uid="{00000000-0005-0000-0000-000025650000}"/>
    <cellStyle name="Normal 5 4 2 5 3 3" xfId="10391" xr:uid="{00000000-0005-0000-0000-000026650000}"/>
    <cellStyle name="Normal 5 4 2 5 4" xfId="10392" xr:uid="{00000000-0005-0000-0000-000027650000}"/>
    <cellStyle name="Normal 5 4 2 5 4 2" xfId="10393" xr:uid="{00000000-0005-0000-0000-000028650000}"/>
    <cellStyle name="Normal 5 4 2 5 5" xfId="10394" xr:uid="{00000000-0005-0000-0000-000029650000}"/>
    <cellStyle name="Normal 5 4 2 5 6" xfId="10395" xr:uid="{00000000-0005-0000-0000-00002A650000}"/>
    <cellStyle name="Normal 5 4 2 6" xfId="10396" xr:uid="{00000000-0005-0000-0000-00002B650000}"/>
    <cellStyle name="Normal 5 4 2 6 2" xfId="10397" xr:uid="{00000000-0005-0000-0000-00002C650000}"/>
    <cellStyle name="Normal 5 4 2 6 2 2" xfId="10398" xr:uid="{00000000-0005-0000-0000-00002D650000}"/>
    <cellStyle name="Normal 5 4 2 6 2 3" xfId="10399" xr:uid="{00000000-0005-0000-0000-00002E650000}"/>
    <cellStyle name="Normal 5 4 2 6 3" xfId="10400" xr:uid="{00000000-0005-0000-0000-00002F650000}"/>
    <cellStyle name="Normal 5 4 2 6 4" xfId="10401" xr:uid="{00000000-0005-0000-0000-000030650000}"/>
    <cellStyle name="Normal 5 4 2 7" xfId="10402" xr:uid="{00000000-0005-0000-0000-000031650000}"/>
    <cellStyle name="Normal 5 4 2 7 2" xfId="10403" xr:uid="{00000000-0005-0000-0000-000032650000}"/>
    <cellStyle name="Normal 5 4 2 7 3" xfId="10404" xr:uid="{00000000-0005-0000-0000-000033650000}"/>
    <cellStyle name="Normal 5 4 2 8" xfId="10405" xr:uid="{00000000-0005-0000-0000-000034650000}"/>
    <cellStyle name="Normal 5 4 2 8 2" xfId="10406" xr:uid="{00000000-0005-0000-0000-000035650000}"/>
    <cellStyle name="Normal 5 4 2 9" xfId="10407" xr:uid="{00000000-0005-0000-0000-000036650000}"/>
    <cellStyle name="Normal 5 4 2_FLUX TEMPLATE - SAMPLE 5210 1720000_Rents Receivable (2)" xfId="10408" xr:uid="{00000000-0005-0000-0000-000037650000}"/>
    <cellStyle name="Normal 5 4 3" xfId="10409" xr:uid="{00000000-0005-0000-0000-000038650000}"/>
    <cellStyle name="Normal 5 4 3 10" xfId="10410" xr:uid="{00000000-0005-0000-0000-000039650000}"/>
    <cellStyle name="Normal 5 4 3 11" xfId="32430" xr:uid="{00000000-0005-0000-0000-00003A650000}"/>
    <cellStyle name="Normal 5 4 3 12" xfId="39944" xr:uid="{00000000-0005-0000-0000-00003B650000}"/>
    <cellStyle name="Normal 5 4 3 2" xfId="10411" xr:uid="{00000000-0005-0000-0000-00003C650000}"/>
    <cellStyle name="Normal 5 4 3 2 2" xfId="10412" xr:uid="{00000000-0005-0000-0000-00003D650000}"/>
    <cellStyle name="Normal 5 4 3 2 2 2" xfId="10413" xr:uid="{00000000-0005-0000-0000-00003E650000}"/>
    <cellStyle name="Normal 5 4 3 2 2 2 2" xfId="10414" xr:uid="{00000000-0005-0000-0000-00003F650000}"/>
    <cellStyle name="Normal 5 4 3 2 2 2 2 2" xfId="10415" xr:uid="{00000000-0005-0000-0000-000040650000}"/>
    <cellStyle name="Normal 5 4 3 2 2 2 2 3" xfId="10416" xr:uid="{00000000-0005-0000-0000-000041650000}"/>
    <cellStyle name="Normal 5 4 3 2 2 2 3" xfId="10417" xr:uid="{00000000-0005-0000-0000-000042650000}"/>
    <cellStyle name="Normal 5 4 3 2 2 2 4" xfId="10418" xr:uid="{00000000-0005-0000-0000-000043650000}"/>
    <cellStyle name="Normal 5 4 3 2 2 3" xfId="10419" xr:uid="{00000000-0005-0000-0000-000044650000}"/>
    <cellStyle name="Normal 5 4 3 2 2 3 2" xfId="10420" xr:uid="{00000000-0005-0000-0000-000045650000}"/>
    <cellStyle name="Normal 5 4 3 2 2 3 3" xfId="10421" xr:uid="{00000000-0005-0000-0000-000046650000}"/>
    <cellStyle name="Normal 5 4 3 2 2 4" xfId="10422" xr:uid="{00000000-0005-0000-0000-000047650000}"/>
    <cellStyle name="Normal 5 4 3 2 2 4 2" xfId="10423" xr:uid="{00000000-0005-0000-0000-000048650000}"/>
    <cellStyle name="Normal 5 4 3 2 2 5" xfId="10424" xr:uid="{00000000-0005-0000-0000-000049650000}"/>
    <cellStyle name="Normal 5 4 3 2 2 6" xfId="10425" xr:uid="{00000000-0005-0000-0000-00004A650000}"/>
    <cellStyle name="Normal 5 4 3 2 3" xfId="10426" xr:uid="{00000000-0005-0000-0000-00004B650000}"/>
    <cellStyle name="Normal 5 4 3 2 3 2" xfId="10427" xr:uid="{00000000-0005-0000-0000-00004C650000}"/>
    <cellStyle name="Normal 5 4 3 2 3 2 2" xfId="10428" xr:uid="{00000000-0005-0000-0000-00004D650000}"/>
    <cellStyle name="Normal 5 4 3 2 3 2 2 2" xfId="10429" xr:uid="{00000000-0005-0000-0000-00004E650000}"/>
    <cellStyle name="Normal 5 4 3 2 3 2 2 3" xfId="10430" xr:uid="{00000000-0005-0000-0000-00004F650000}"/>
    <cellStyle name="Normal 5 4 3 2 3 2 3" xfId="10431" xr:uid="{00000000-0005-0000-0000-000050650000}"/>
    <cellStyle name="Normal 5 4 3 2 3 2 4" xfId="10432" xr:uid="{00000000-0005-0000-0000-000051650000}"/>
    <cellStyle name="Normal 5 4 3 2 3 3" xfId="10433" xr:uid="{00000000-0005-0000-0000-000052650000}"/>
    <cellStyle name="Normal 5 4 3 2 3 3 2" xfId="10434" xr:uid="{00000000-0005-0000-0000-000053650000}"/>
    <cellStyle name="Normal 5 4 3 2 3 3 3" xfId="10435" xr:uid="{00000000-0005-0000-0000-000054650000}"/>
    <cellStyle name="Normal 5 4 3 2 3 4" xfId="10436" xr:uid="{00000000-0005-0000-0000-000055650000}"/>
    <cellStyle name="Normal 5 4 3 2 3 4 2" xfId="10437" xr:uid="{00000000-0005-0000-0000-000056650000}"/>
    <cellStyle name="Normal 5 4 3 2 3 5" xfId="10438" xr:uid="{00000000-0005-0000-0000-000057650000}"/>
    <cellStyle name="Normal 5 4 3 2 3 6" xfId="10439" xr:uid="{00000000-0005-0000-0000-000058650000}"/>
    <cellStyle name="Normal 5 4 3 2 4" xfId="10440" xr:uid="{00000000-0005-0000-0000-000059650000}"/>
    <cellStyle name="Normal 5 4 3 2 4 2" xfId="10441" xr:uid="{00000000-0005-0000-0000-00005A650000}"/>
    <cellStyle name="Normal 5 4 3 2 4 2 2" xfId="10442" xr:uid="{00000000-0005-0000-0000-00005B650000}"/>
    <cellStyle name="Normal 5 4 3 2 4 2 3" xfId="10443" xr:uid="{00000000-0005-0000-0000-00005C650000}"/>
    <cellStyle name="Normal 5 4 3 2 4 3" xfId="10444" xr:uid="{00000000-0005-0000-0000-00005D650000}"/>
    <cellStyle name="Normal 5 4 3 2 4 4" xfId="10445" xr:uid="{00000000-0005-0000-0000-00005E650000}"/>
    <cellStyle name="Normal 5 4 3 2 5" xfId="10446" xr:uid="{00000000-0005-0000-0000-00005F650000}"/>
    <cellStyle name="Normal 5 4 3 2 5 2" xfId="10447" xr:uid="{00000000-0005-0000-0000-000060650000}"/>
    <cellStyle name="Normal 5 4 3 2 5 3" xfId="10448" xr:uid="{00000000-0005-0000-0000-000061650000}"/>
    <cellStyle name="Normal 5 4 3 2 6" xfId="10449" xr:uid="{00000000-0005-0000-0000-000062650000}"/>
    <cellStyle name="Normal 5 4 3 2 6 2" xfId="10450" xr:uid="{00000000-0005-0000-0000-000063650000}"/>
    <cellStyle name="Normal 5 4 3 2 7" xfId="10451" xr:uid="{00000000-0005-0000-0000-000064650000}"/>
    <cellStyle name="Normal 5 4 3 2 8" xfId="10452" xr:uid="{00000000-0005-0000-0000-000065650000}"/>
    <cellStyle name="Normal 5 4 3 2 9" xfId="32431" xr:uid="{00000000-0005-0000-0000-000066650000}"/>
    <cellStyle name="Normal 5 4 3 3" xfId="10453" xr:uid="{00000000-0005-0000-0000-000067650000}"/>
    <cellStyle name="Normal 5 4 3 3 2" xfId="10454" xr:uid="{00000000-0005-0000-0000-000068650000}"/>
    <cellStyle name="Normal 5 4 3 3 2 2" xfId="10455" xr:uid="{00000000-0005-0000-0000-000069650000}"/>
    <cellStyle name="Normal 5 4 3 3 2 2 2" xfId="10456" xr:uid="{00000000-0005-0000-0000-00006A650000}"/>
    <cellStyle name="Normal 5 4 3 3 2 2 2 2" xfId="10457" xr:uid="{00000000-0005-0000-0000-00006B650000}"/>
    <cellStyle name="Normal 5 4 3 3 2 2 2 3" xfId="10458" xr:uid="{00000000-0005-0000-0000-00006C650000}"/>
    <cellStyle name="Normal 5 4 3 3 2 2 3" xfId="10459" xr:uid="{00000000-0005-0000-0000-00006D650000}"/>
    <cellStyle name="Normal 5 4 3 3 2 2 4" xfId="10460" xr:uid="{00000000-0005-0000-0000-00006E650000}"/>
    <cellStyle name="Normal 5 4 3 3 2 3" xfId="10461" xr:uid="{00000000-0005-0000-0000-00006F650000}"/>
    <cellStyle name="Normal 5 4 3 3 2 3 2" xfId="10462" xr:uid="{00000000-0005-0000-0000-000070650000}"/>
    <cellStyle name="Normal 5 4 3 3 2 3 3" xfId="10463" xr:uid="{00000000-0005-0000-0000-000071650000}"/>
    <cellStyle name="Normal 5 4 3 3 2 4" xfId="10464" xr:uid="{00000000-0005-0000-0000-000072650000}"/>
    <cellStyle name="Normal 5 4 3 3 2 4 2" xfId="10465" xr:uid="{00000000-0005-0000-0000-000073650000}"/>
    <cellStyle name="Normal 5 4 3 3 2 5" xfId="10466" xr:uid="{00000000-0005-0000-0000-000074650000}"/>
    <cellStyle name="Normal 5 4 3 3 2 6" xfId="10467" xr:uid="{00000000-0005-0000-0000-000075650000}"/>
    <cellStyle name="Normal 5 4 3 3 3" xfId="10468" xr:uid="{00000000-0005-0000-0000-000076650000}"/>
    <cellStyle name="Normal 5 4 3 3 3 2" xfId="10469" xr:uid="{00000000-0005-0000-0000-000077650000}"/>
    <cellStyle name="Normal 5 4 3 3 3 2 2" xfId="10470" xr:uid="{00000000-0005-0000-0000-000078650000}"/>
    <cellStyle name="Normal 5 4 3 3 3 2 2 2" xfId="10471" xr:uid="{00000000-0005-0000-0000-000079650000}"/>
    <cellStyle name="Normal 5 4 3 3 3 2 2 3" xfId="10472" xr:uid="{00000000-0005-0000-0000-00007A650000}"/>
    <cellStyle name="Normal 5 4 3 3 3 2 3" xfId="10473" xr:uid="{00000000-0005-0000-0000-00007B650000}"/>
    <cellStyle name="Normal 5 4 3 3 3 2 4" xfId="10474" xr:uid="{00000000-0005-0000-0000-00007C650000}"/>
    <cellStyle name="Normal 5 4 3 3 3 3" xfId="10475" xr:uid="{00000000-0005-0000-0000-00007D650000}"/>
    <cellStyle name="Normal 5 4 3 3 3 3 2" xfId="10476" xr:uid="{00000000-0005-0000-0000-00007E650000}"/>
    <cellStyle name="Normal 5 4 3 3 3 3 3" xfId="10477" xr:uid="{00000000-0005-0000-0000-00007F650000}"/>
    <cellStyle name="Normal 5 4 3 3 3 4" xfId="10478" xr:uid="{00000000-0005-0000-0000-000080650000}"/>
    <cellStyle name="Normal 5 4 3 3 3 4 2" xfId="10479" xr:uid="{00000000-0005-0000-0000-000081650000}"/>
    <cellStyle name="Normal 5 4 3 3 3 5" xfId="10480" xr:uid="{00000000-0005-0000-0000-000082650000}"/>
    <cellStyle name="Normal 5 4 3 3 3 6" xfId="10481" xr:uid="{00000000-0005-0000-0000-000083650000}"/>
    <cellStyle name="Normal 5 4 3 3 4" xfId="10482" xr:uid="{00000000-0005-0000-0000-000084650000}"/>
    <cellStyle name="Normal 5 4 3 3 4 2" xfId="10483" xr:uid="{00000000-0005-0000-0000-000085650000}"/>
    <cellStyle name="Normal 5 4 3 3 4 2 2" xfId="10484" xr:uid="{00000000-0005-0000-0000-000086650000}"/>
    <cellStyle name="Normal 5 4 3 3 4 2 3" xfId="10485" xr:uid="{00000000-0005-0000-0000-000087650000}"/>
    <cellStyle name="Normal 5 4 3 3 4 3" xfId="10486" xr:uid="{00000000-0005-0000-0000-000088650000}"/>
    <cellStyle name="Normal 5 4 3 3 4 4" xfId="10487" xr:uid="{00000000-0005-0000-0000-000089650000}"/>
    <cellStyle name="Normal 5 4 3 3 5" xfId="10488" xr:uid="{00000000-0005-0000-0000-00008A650000}"/>
    <cellStyle name="Normal 5 4 3 3 5 2" xfId="10489" xr:uid="{00000000-0005-0000-0000-00008B650000}"/>
    <cellStyle name="Normal 5 4 3 3 5 3" xfId="10490" xr:uid="{00000000-0005-0000-0000-00008C650000}"/>
    <cellStyle name="Normal 5 4 3 3 6" xfId="10491" xr:uid="{00000000-0005-0000-0000-00008D650000}"/>
    <cellStyle name="Normal 5 4 3 3 6 2" xfId="10492" xr:uid="{00000000-0005-0000-0000-00008E650000}"/>
    <cellStyle name="Normal 5 4 3 3 7" xfId="10493" xr:uid="{00000000-0005-0000-0000-00008F650000}"/>
    <cellStyle name="Normal 5 4 3 3 8" xfId="10494" xr:uid="{00000000-0005-0000-0000-000090650000}"/>
    <cellStyle name="Normal 5 4 3 3 9" xfId="32432" xr:uid="{00000000-0005-0000-0000-000091650000}"/>
    <cellStyle name="Normal 5 4 3 4" xfId="10495" xr:uid="{00000000-0005-0000-0000-000092650000}"/>
    <cellStyle name="Normal 5 4 3 4 2" xfId="10496" xr:uid="{00000000-0005-0000-0000-000093650000}"/>
    <cellStyle name="Normal 5 4 3 4 2 2" xfId="10497" xr:uid="{00000000-0005-0000-0000-000094650000}"/>
    <cellStyle name="Normal 5 4 3 4 2 2 2" xfId="10498" xr:uid="{00000000-0005-0000-0000-000095650000}"/>
    <cellStyle name="Normal 5 4 3 4 2 2 3" xfId="10499" xr:uid="{00000000-0005-0000-0000-000096650000}"/>
    <cellStyle name="Normal 5 4 3 4 2 3" xfId="10500" xr:uid="{00000000-0005-0000-0000-000097650000}"/>
    <cellStyle name="Normal 5 4 3 4 2 4" xfId="10501" xr:uid="{00000000-0005-0000-0000-000098650000}"/>
    <cellStyle name="Normal 5 4 3 4 3" xfId="10502" xr:uid="{00000000-0005-0000-0000-000099650000}"/>
    <cellStyle name="Normal 5 4 3 4 3 2" xfId="10503" xr:uid="{00000000-0005-0000-0000-00009A650000}"/>
    <cellStyle name="Normal 5 4 3 4 3 3" xfId="10504" xr:uid="{00000000-0005-0000-0000-00009B650000}"/>
    <cellStyle name="Normal 5 4 3 4 4" xfId="10505" xr:uid="{00000000-0005-0000-0000-00009C650000}"/>
    <cellStyle name="Normal 5 4 3 4 4 2" xfId="10506" xr:uid="{00000000-0005-0000-0000-00009D650000}"/>
    <cellStyle name="Normal 5 4 3 4 5" xfId="10507" xr:uid="{00000000-0005-0000-0000-00009E650000}"/>
    <cellStyle name="Normal 5 4 3 4 6" xfId="10508" xr:uid="{00000000-0005-0000-0000-00009F650000}"/>
    <cellStyle name="Normal 5 4 3 5" xfId="10509" xr:uid="{00000000-0005-0000-0000-0000A0650000}"/>
    <cellStyle name="Normal 5 4 3 5 2" xfId="10510" xr:uid="{00000000-0005-0000-0000-0000A1650000}"/>
    <cellStyle name="Normal 5 4 3 5 2 2" xfId="10511" xr:uid="{00000000-0005-0000-0000-0000A2650000}"/>
    <cellStyle name="Normal 5 4 3 5 2 2 2" xfId="10512" xr:uid="{00000000-0005-0000-0000-0000A3650000}"/>
    <cellStyle name="Normal 5 4 3 5 2 2 3" xfId="10513" xr:uid="{00000000-0005-0000-0000-0000A4650000}"/>
    <cellStyle name="Normal 5 4 3 5 2 3" xfId="10514" xr:uid="{00000000-0005-0000-0000-0000A5650000}"/>
    <cellStyle name="Normal 5 4 3 5 2 4" xfId="10515" xr:uid="{00000000-0005-0000-0000-0000A6650000}"/>
    <cellStyle name="Normal 5 4 3 5 3" xfId="10516" xr:uid="{00000000-0005-0000-0000-0000A7650000}"/>
    <cellStyle name="Normal 5 4 3 5 3 2" xfId="10517" xr:uid="{00000000-0005-0000-0000-0000A8650000}"/>
    <cellStyle name="Normal 5 4 3 5 3 3" xfId="10518" xr:uid="{00000000-0005-0000-0000-0000A9650000}"/>
    <cellStyle name="Normal 5 4 3 5 4" xfId="10519" xr:uid="{00000000-0005-0000-0000-0000AA650000}"/>
    <cellStyle name="Normal 5 4 3 5 4 2" xfId="10520" xr:uid="{00000000-0005-0000-0000-0000AB650000}"/>
    <cellStyle name="Normal 5 4 3 5 5" xfId="10521" xr:uid="{00000000-0005-0000-0000-0000AC650000}"/>
    <cellStyle name="Normal 5 4 3 5 6" xfId="10522" xr:uid="{00000000-0005-0000-0000-0000AD650000}"/>
    <cellStyle name="Normal 5 4 3 6" xfId="10523" xr:uid="{00000000-0005-0000-0000-0000AE650000}"/>
    <cellStyle name="Normal 5 4 3 6 2" xfId="10524" xr:uid="{00000000-0005-0000-0000-0000AF650000}"/>
    <cellStyle name="Normal 5 4 3 6 2 2" xfId="10525" xr:uid="{00000000-0005-0000-0000-0000B0650000}"/>
    <cellStyle name="Normal 5 4 3 6 2 3" xfId="10526" xr:uid="{00000000-0005-0000-0000-0000B1650000}"/>
    <cellStyle name="Normal 5 4 3 6 3" xfId="10527" xr:uid="{00000000-0005-0000-0000-0000B2650000}"/>
    <cellStyle name="Normal 5 4 3 6 4" xfId="10528" xr:uid="{00000000-0005-0000-0000-0000B3650000}"/>
    <cellStyle name="Normal 5 4 3 7" xfId="10529" xr:uid="{00000000-0005-0000-0000-0000B4650000}"/>
    <cellStyle name="Normal 5 4 3 7 2" xfId="10530" xr:uid="{00000000-0005-0000-0000-0000B5650000}"/>
    <cellStyle name="Normal 5 4 3 7 3" xfId="10531" xr:uid="{00000000-0005-0000-0000-0000B6650000}"/>
    <cellStyle name="Normal 5 4 3 8" xfId="10532" xr:uid="{00000000-0005-0000-0000-0000B7650000}"/>
    <cellStyle name="Normal 5 4 3 8 2" xfId="10533" xr:uid="{00000000-0005-0000-0000-0000B8650000}"/>
    <cellStyle name="Normal 5 4 3 9" xfId="10534" xr:uid="{00000000-0005-0000-0000-0000B9650000}"/>
    <cellStyle name="Normal 5 4 3_FLUX TEMPLATE - SAMPLE 5210 1720000_Rents Receivable (2)" xfId="10535" xr:uid="{00000000-0005-0000-0000-0000BA650000}"/>
    <cellStyle name="Normal 5 4 4" xfId="10536" xr:uid="{00000000-0005-0000-0000-0000BB650000}"/>
    <cellStyle name="Normal 5 4 4 10" xfId="10537" xr:uid="{00000000-0005-0000-0000-0000BC650000}"/>
    <cellStyle name="Normal 5 4 4 11" xfId="32433" xr:uid="{00000000-0005-0000-0000-0000BD650000}"/>
    <cellStyle name="Normal 5 4 4 12" xfId="39945" xr:uid="{00000000-0005-0000-0000-0000BE650000}"/>
    <cellStyle name="Normal 5 4 4 2" xfId="10538" xr:uid="{00000000-0005-0000-0000-0000BF650000}"/>
    <cellStyle name="Normal 5 4 4 2 2" xfId="10539" xr:uid="{00000000-0005-0000-0000-0000C0650000}"/>
    <cellStyle name="Normal 5 4 4 2 2 2" xfId="10540" xr:uid="{00000000-0005-0000-0000-0000C1650000}"/>
    <cellStyle name="Normal 5 4 4 2 2 2 2" xfId="10541" xr:uid="{00000000-0005-0000-0000-0000C2650000}"/>
    <cellStyle name="Normal 5 4 4 2 2 2 2 2" xfId="10542" xr:uid="{00000000-0005-0000-0000-0000C3650000}"/>
    <cellStyle name="Normal 5 4 4 2 2 2 2 3" xfId="10543" xr:uid="{00000000-0005-0000-0000-0000C4650000}"/>
    <cellStyle name="Normal 5 4 4 2 2 2 3" xfId="10544" xr:uid="{00000000-0005-0000-0000-0000C5650000}"/>
    <cellStyle name="Normal 5 4 4 2 2 2 4" xfId="10545" xr:uid="{00000000-0005-0000-0000-0000C6650000}"/>
    <cellStyle name="Normal 5 4 4 2 2 3" xfId="10546" xr:uid="{00000000-0005-0000-0000-0000C7650000}"/>
    <cellStyle name="Normal 5 4 4 2 2 3 2" xfId="10547" xr:uid="{00000000-0005-0000-0000-0000C8650000}"/>
    <cellStyle name="Normal 5 4 4 2 2 3 3" xfId="10548" xr:uid="{00000000-0005-0000-0000-0000C9650000}"/>
    <cellStyle name="Normal 5 4 4 2 2 4" xfId="10549" xr:uid="{00000000-0005-0000-0000-0000CA650000}"/>
    <cellStyle name="Normal 5 4 4 2 2 4 2" xfId="10550" xr:uid="{00000000-0005-0000-0000-0000CB650000}"/>
    <cellStyle name="Normal 5 4 4 2 2 5" xfId="10551" xr:uid="{00000000-0005-0000-0000-0000CC650000}"/>
    <cellStyle name="Normal 5 4 4 2 2 6" xfId="10552" xr:uid="{00000000-0005-0000-0000-0000CD650000}"/>
    <cellStyle name="Normal 5 4 4 2 3" xfId="10553" xr:uid="{00000000-0005-0000-0000-0000CE650000}"/>
    <cellStyle name="Normal 5 4 4 2 3 2" xfId="10554" xr:uid="{00000000-0005-0000-0000-0000CF650000}"/>
    <cellStyle name="Normal 5 4 4 2 3 2 2" xfId="10555" xr:uid="{00000000-0005-0000-0000-0000D0650000}"/>
    <cellStyle name="Normal 5 4 4 2 3 2 2 2" xfId="10556" xr:uid="{00000000-0005-0000-0000-0000D1650000}"/>
    <cellStyle name="Normal 5 4 4 2 3 2 2 3" xfId="10557" xr:uid="{00000000-0005-0000-0000-0000D2650000}"/>
    <cellStyle name="Normal 5 4 4 2 3 2 3" xfId="10558" xr:uid="{00000000-0005-0000-0000-0000D3650000}"/>
    <cellStyle name="Normal 5 4 4 2 3 2 4" xfId="10559" xr:uid="{00000000-0005-0000-0000-0000D4650000}"/>
    <cellStyle name="Normal 5 4 4 2 3 3" xfId="10560" xr:uid="{00000000-0005-0000-0000-0000D5650000}"/>
    <cellStyle name="Normal 5 4 4 2 3 3 2" xfId="10561" xr:uid="{00000000-0005-0000-0000-0000D6650000}"/>
    <cellStyle name="Normal 5 4 4 2 3 3 3" xfId="10562" xr:uid="{00000000-0005-0000-0000-0000D7650000}"/>
    <cellStyle name="Normal 5 4 4 2 3 4" xfId="10563" xr:uid="{00000000-0005-0000-0000-0000D8650000}"/>
    <cellStyle name="Normal 5 4 4 2 3 4 2" xfId="10564" xr:uid="{00000000-0005-0000-0000-0000D9650000}"/>
    <cellStyle name="Normal 5 4 4 2 3 5" xfId="10565" xr:uid="{00000000-0005-0000-0000-0000DA650000}"/>
    <cellStyle name="Normal 5 4 4 2 3 6" xfId="10566" xr:uid="{00000000-0005-0000-0000-0000DB650000}"/>
    <cellStyle name="Normal 5 4 4 2 4" xfId="10567" xr:uid="{00000000-0005-0000-0000-0000DC650000}"/>
    <cellStyle name="Normal 5 4 4 2 4 2" xfId="10568" xr:uid="{00000000-0005-0000-0000-0000DD650000}"/>
    <cellStyle name="Normal 5 4 4 2 4 2 2" xfId="10569" xr:uid="{00000000-0005-0000-0000-0000DE650000}"/>
    <cellStyle name="Normal 5 4 4 2 4 2 3" xfId="10570" xr:uid="{00000000-0005-0000-0000-0000DF650000}"/>
    <cellStyle name="Normal 5 4 4 2 4 3" xfId="10571" xr:uid="{00000000-0005-0000-0000-0000E0650000}"/>
    <cellStyle name="Normal 5 4 4 2 4 4" xfId="10572" xr:uid="{00000000-0005-0000-0000-0000E1650000}"/>
    <cellStyle name="Normal 5 4 4 2 5" xfId="10573" xr:uid="{00000000-0005-0000-0000-0000E2650000}"/>
    <cellStyle name="Normal 5 4 4 2 5 2" xfId="10574" xr:uid="{00000000-0005-0000-0000-0000E3650000}"/>
    <cellStyle name="Normal 5 4 4 2 5 3" xfId="10575" xr:uid="{00000000-0005-0000-0000-0000E4650000}"/>
    <cellStyle name="Normal 5 4 4 2 6" xfId="10576" xr:uid="{00000000-0005-0000-0000-0000E5650000}"/>
    <cellStyle name="Normal 5 4 4 2 6 2" xfId="10577" xr:uid="{00000000-0005-0000-0000-0000E6650000}"/>
    <cellStyle name="Normal 5 4 4 2 7" xfId="10578" xr:uid="{00000000-0005-0000-0000-0000E7650000}"/>
    <cellStyle name="Normal 5 4 4 2 8" xfId="10579" xr:uid="{00000000-0005-0000-0000-0000E8650000}"/>
    <cellStyle name="Normal 5 4 4 3" xfId="10580" xr:uid="{00000000-0005-0000-0000-0000E9650000}"/>
    <cellStyle name="Normal 5 4 4 3 2" xfId="10581" xr:uid="{00000000-0005-0000-0000-0000EA650000}"/>
    <cellStyle name="Normal 5 4 4 3 2 2" xfId="10582" xr:uid="{00000000-0005-0000-0000-0000EB650000}"/>
    <cellStyle name="Normal 5 4 4 3 2 2 2" xfId="10583" xr:uid="{00000000-0005-0000-0000-0000EC650000}"/>
    <cellStyle name="Normal 5 4 4 3 2 2 2 2" xfId="10584" xr:uid="{00000000-0005-0000-0000-0000ED650000}"/>
    <cellStyle name="Normal 5 4 4 3 2 2 2 3" xfId="10585" xr:uid="{00000000-0005-0000-0000-0000EE650000}"/>
    <cellStyle name="Normal 5 4 4 3 2 2 3" xfId="10586" xr:uid="{00000000-0005-0000-0000-0000EF650000}"/>
    <cellStyle name="Normal 5 4 4 3 2 2 4" xfId="10587" xr:uid="{00000000-0005-0000-0000-0000F0650000}"/>
    <cellStyle name="Normal 5 4 4 3 2 3" xfId="10588" xr:uid="{00000000-0005-0000-0000-0000F1650000}"/>
    <cellStyle name="Normal 5 4 4 3 2 3 2" xfId="10589" xr:uid="{00000000-0005-0000-0000-0000F2650000}"/>
    <cellStyle name="Normal 5 4 4 3 2 3 3" xfId="10590" xr:uid="{00000000-0005-0000-0000-0000F3650000}"/>
    <cellStyle name="Normal 5 4 4 3 2 4" xfId="10591" xr:uid="{00000000-0005-0000-0000-0000F4650000}"/>
    <cellStyle name="Normal 5 4 4 3 2 4 2" xfId="10592" xr:uid="{00000000-0005-0000-0000-0000F5650000}"/>
    <cellStyle name="Normal 5 4 4 3 2 5" xfId="10593" xr:uid="{00000000-0005-0000-0000-0000F6650000}"/>
    <cellStyle name="Normal 5 4 4 3 2 6" xfId="10594" xr:uid="{00000000-0005-0000-0000-0000F7650000}"/>
    <cellStyle name="Normal 5 4 4 3 3" xfId="10595" xr:uid="{00000000-0005-0000-0000-0000F8650000}"/>
    <cellStyle name="Normal 5 4 4 3 3 2" xfId="10596" xr:uid="{00000000-0005-0000-0000-0000F9650000}"/>
    <cellStyle name="Normal 5 4 4 3 3 2 2" xfId="10597" xr:uid="{00000000-0005-0000-0000-0000FA650000}"/>
    <cellStyle name="Normal 5 4 4 3 3 2 2 2" xfId="10598" xr:uid="{00000000-0005-0000-0000-0000FB650000}"/>
    <cellStyle name="Normal 5 4 4 3 3 2 2 3" xfId="10599" xr:uid="{00000000-0005-0000-0000-0000FC650000}"/>
    <cellStyle name="Normal 5 4 4 3 3 2 3" xfId="10600" xr:uid="{00000000-0005-0000-0000-0000FD650000}"/>
    <cellStyle name="Normal 5 4 4 3 3 2 4" xfId="10601" xr:uid="{00000000-0005-0000-0000-0000FE650000}"/>
    <cellStyle name="Normal 5 4 4 3 3 3" xfId="10602" xr:uid="{00000000-0005-0000-0000-0000FF650000}"/>
    <cellStyle name="Normal 5 4 4 3 3 3 2" xfId="10603" xr:uid="{00000000-0005-0000-0000-000000660000}"/>
    <cellStyle name="Normal 5 4 4 3 3 3 3" xfId="10604" xr:uid="{00000000-0005-0000-0000-000001660000}"/>
    <cellStyle name="Normal 5 4 4 3 3 4" xfId="10605" xr:uid="{00000000-0005-0000-0000-000002660000}"/>
    <cellStyle name="Normal 5 4 4 3 3 4 2" xfId="10606" xr:uid="{00000000-0005-0000-0000-000003660000}"/>
    <cellStyle name="Normal 5 4 4 3 3 5" xfId="10607" xr:uid="{00000000-0005-0000-0000-000004660000}"/>
    <cellStyle name="Normal 5 4 4 3 3 6" xfId="10608" xr:uid="{00000000-0005-0000-0000-000005660000}"/>
    <cellStyle name="Normal 5 4 4 3 4" xfId="10609" xr:uid="{00000000-0005-0000-0000-000006660000}"/>
    <cellStyle name="Normal 5 4 4 3 4 2" xfId="10610" xr:uid="{00000000-0005-0000-0000-000007660000}"/>
    <cellStyle name="Normal 5 4 4 3 4 2 2" xfId="10611" xr:uid="{00000000-0005-0000-0000-000008660000}"/>
    <cellStyle name="Normal 5 4 4 3 4 2 3" xfId="10612" xr:uid="{00000000-0005-0000-0000-000009660000}"/>
    <cellStyle name="Normal 5 4 4 3 4 3" xfId="10613" xr:uid="{00000000-0005-0000-0000-00000A660000}"/>
    <cellStyle name="Normal 5 4 4 3 4 4" xfId="10614" xr:uid="{00000000-0005-0000-0000-00000B660000}"/>
    <cellStyle name="Normal 5 4 4 3 5" xfId="10615" xr:uid="{00000000-0005-0000-0000-00000C660000}"/>
    <cellStyle name="Normal 5 4 4 3 5 2" xfId="10616" xr:uid="{00000000-0005-0000-0000-00000D660000}"/>
    <cellStyle name="Normal 5 4 4 3 5 3" xfId="10617" xr:uid="{00000000-0005-0000-0000-00000E660000}"/>
    <cellStyle name="Normal 5 4 4 3 6" xfId="10618" xr:uid="{00000000-0005-0000-0000-00000F660000}"/>
    <cellStyle name="Normal 5 4 4 3 6 2" xfId="10619" xr:uid="{00000000-0005-0000-0000-000010660000}"/>
    <cellStyle name="Normal 5 4 4 3 7" xfId="10620" xr:uid="{00000000-0005-0000-0000-000011660000}"/>
    <cellStyle name="Normal 5 4 4 3 8" xfId="10621" xr:uid="{00000000-0005-0000-0000-000012660000}"/>
    <cellStyle name="Normal 5 4 4 4" xfId="10622" xr:uid="{00000000-0005-0000-0000-000013660000}"/>
    <cellStyle name="Normal 5 4 4 4 2" xfId="10623" xr:uid="{00000000-0005-0000-0000-000014660000}"/>
    <cellStyle name="Normal 5 4 4 4 2 2" xfId="10624" xr:uid="{00000000-0005-0000-0000-000015660000}"/>
    <cellStyle name="Normal 5 4 4 4 2 2 2" xfId="10625" xr:uid="{00000000-0005-0000-0000-000016660000}"/>
    <cellStyle name="Normal 5 4 4 4 2 2 3" xfId="10626" xr:uid="{00000000-0005-0000-0000-000017660000}"/>
    <cellStyle name="Normal 5 4 4 4 2 3" xfId="10627" xr:uid="{00000000-0005-0000-0000-000018660000}"/>
    <cellStyle name="Normal 5 4 4 4 2 4" xfId="10628" xr:uid="{00000000-0005-0000-0000-000019660000}"/>
    <cellStyle name="Normal 5 4 4 4 3" xfId="10629" xr:uid="{00000000-0005-0000-0000-00001A660000}"/>
    <cellStyle name="Normal 5 4 4 4 3 2" xfId="10630" xr:uid="{00000000-0005-0000-0000-00001B660000}"/>
    <cellStyle name="Normal 5 4 4 4 3 3" xfId="10631" xr:uid="{00000000-0005-0000-0000-00001C660000}"/>
    <cellStyle name="Normal 5 4 4 4 4" xfId="10632" xr:uid="{00000000-0005-0000-0000-00001D660000}"/>
    <cellStyle name="Normal 5 4 4 4 4 2" xfId="10633" xr:uid="{00000000-0005-0000-0000-00001E660000}"/>
    <cellStyle name="Normal 5 4 4 4 5" xfId="10634" xr:uid="{00000000-0005-0000-0000-00001F660000}"/>
    <cellStyle name="Normal 5 4 4 4 6" xfId="10635" xr:uid="{00000000-0005-0000-0000-000020660000}"/>
    <cellStyle name="Normal 5 4 4 5" xfId="10636" xr:uid="{00000000-0005-0000-0000-000021660000}"/>
    <cellStyle name="Normal 5 4 4 5 2" xfId="10637" xr:uid="{00000000-0005-0000-0000-000022660000}"/>
    <cellStyle name="Normal 5 4 4 5 2 2" xfId="10638" xr:uid="{00000000-0005-0000-0000-000023660000}"/>
    <cellStyle name="Normal 5 4 4 5 2 2 2" xfId="10639" xr:uid="{00000000-0005-0000-0000-000024660000}"/>
    <cellStyle name="Normal 5 4 4 5 2 2 3" xfId="10640" xr:uid="{00000000-0005-0000-0000-000025660000}"/>
    <cellStyle name="Normal 5 4 4 5 2 3" xfId="10641" xr:uid="{00000000-0005-0000-0000-000026660000}"/>
    <cellStyle name="Normal 5 4 4 5 2 4" xfId="10642" xr:uid="{00000000-0005-0000-0000-000027660000}"/>
    <cellStyle name="Normal 5 4 4 5 3" xfId="10643" xr:uid="{00000000-0005-0000-0000-000028660000}"/>
    <cellStyle name="Normal 5 4 4 5 3 2" xfId="10644" xr:uid="{00000000-0005-0000-0000-000029660000}"/>
    <cellStyle name="Normal 5 4 4 5 3 3" xfId="10645" xr:uid="{00000000-0005-0000-0000-00002A660000}"/>
    <cellStyle name="Normal 5 4 4 5 4" xfId="10646" xr:uid="{00000000-0005-0000-0000-00002B660000}"/>
    <cellStyle name="Normal 5 4 4 5 4 2" xfId="10647" xr:uid="{00000000-0005-0000-0000-00002C660000}"/>
    <cellStyle name="Normal 5 4 4 5 5" xfId="10648" xr:uid="{00000000-0005-0000-0000-00002D660000}"/>
    <cellStyle name="Normal 5 4 4 5 6" xfId="10649" xr:uid="{00000000-0005-0000-0000-00002E660000}"/>
    <cellStyle name="Normal 5 4 4 6" xfId="10650" xr:uid="{00000000-0005-0000-0000-00002F660000}"/>
    <cellStyle name="Normal 5 4 4 6 2" xfId="10651" xr:uid="{00000000-0005-0000-0000-000030660000}"/>
    <cellStyle name="Normal 5 4 4 6 2 2" xfId="10652" xr:uid="{00000000-0005-0000-0000-000031660000}"/>
    <cellStyle name="Normal 5 4 4 6 2 3" xfId="10653" xr:uid="{00000000-0005-0000-0000-000032660000}"/>
    <cellStyle name="Normal 5 4 4 6 3" xfId="10654" xr:uid="{00000000-0005-0000-0000-000033660000}"/>
    <cellStyle name="Normal 5 4 4 6 4" xfId="10655" xr:uid="{00000000-0005-0000-0000-000034660000}"/>
    <cellStyle name="Normal 5 4 4 7" xfId="10656" xr:uid="{00000000-0005-0000-0000-000035660000}"/>
    <cellStyle name="Normal 5 4 4 7 2" xfId="10657" xr:uid="{00000000-0005-0000-0000-000036660000}"/>
    <cellStyle name="Normal 5 4 4 7 3" xfId="10658" xr:uid="{00000000-0005-0000-0000-000037660000}"/>
    <cellStyle name="Normal 5 4 4 8" xfId="10659" xr:uid="{00000000-0005-0000-0000-000038660000}"/>
    <cellStyle name="Normal 5 4 4 8 2" xfId="10660" xr:uid="{00000000-0005-0000-0000-000039660000}"/>
    <cellStyle name="Normal 5 4 4 9" xfId="10661" xr:uid="{00000000-0005-0000-0000-00003A660000}"/>
    <cellStyle name="Normal 5 4 4_FLUX TEMPLATE - SAMPLE 5210 1720000_Rents Receivable (2)" xfId="10662" xr:uid="{00000000-0005-0000-0000-00003B660000}"/>
    <cellStyle name="Normal 5 4 5" xfId="10663" xr:uid="{00000000-0005-0000-0000-00003C660000}"/>
    <cellStyle name="Normal 5 4 5 10" xfId="10664" xr:uid="{00000000-0005-0000-0000-00003D660000}"/>
    <cellStyle name="Normal 5 4 5 11" xfId="32434" xr:uid="{00000000-0005-0000-0000-00003E660000}"/>
    <cellStyle name="Normal 5 4 5 2" xfId="10665" xr:uid="{00000000-0005-0000-0000-00003F660000}"/>
    <cellStyle name="Normal 5 4 5 2 2" xfId="10666" xr:uid="{00000000-0005-0000-0000-000040660000}"/>
    <cellStyle name="Normal 5 4 5 2 2 2" xfId="10667" xr:uid="{00000000-0005-0000-0000-000041660000}"/>
    <cellStyle name="Normal 5 4 5 2 2 2 2" xfId="10668" xr:uid="{00000000-0005-0000-0000-000042660000}"/>
    <cellStyle name="Normal 5 4 5 2 2 2 2 2" xfId="10669" xr:uid="{00000000-0005-0000-0000-000043660000}"/>
    <cellStyle name="Normal 5 4 5 2 2 2 2 3" xfId="10670" xr:uid="{00000000-0005-0000-0000-000044660000}"/>
    <cellStyle name="Normal 5 4 5 2 2 2 3" xfId="10671" xr:uid="{00000000-0005-0000-0000-000045660000}"/>
    <cellStyle name="Normal 5 4 5 2 2 2 4" xfId="10672" xr:uid="{00000000-0005-0000-0000-000046660000}"/>
    <cellStyle name="Normal 5 4 5 2 2 3" xfId="10673" xr:uid="{00000000-0005-0000-0000-000047660000}"/>
    <cellStyle name="Normal 5 4 5 2 2 3 2" xfId="10674" xr:uid="{00000000-0005-0000-0000-000048660000}"/>
    <cellStyle name="Normal 5 4 5 2 2 3 3" xfId="10675" xr:uid="{00000000-0005-0000-0000-000049660000}"/>
    <cellStyle name="Normal 5 4 5 2 2 4" xfId="10676" xr:uid="{00000000-0005-0000-0000-00004A660000}"/>
    <cellStyle name="Normal 5 4 5 2 2 4 2" xfId="10677" xr:uid="{00000000-0005-0000-0000-00004B660000}"/>
    <cellStyle name="Normal 5 4 5 2 2 5" xfId="10678" xr:uid="{00000000-0005-0000-0000-00004C660000}"/>
    <cellStyle name="Normal 5 4 5 2 2 6" xfId="10679" xr:uid="{00000000-0005-0000-0000-00004D660000}"/>
    <cellStyle name="Normal 5 4 5 2 3" xfId="10680" xr:uid="{00000000-0005-0000-0000-00004E660000}"/>
    <cellStyle name="Normal 5 4 5 2 3 2" xfId="10681" xr:uid="{00000000-0005-0000-0000-00004F660000}"/>
    <cellStyle name="Normal 5 4 5 2 3 2 2" xfId="10682" xr:uid="{00000000-0005-0000-0000-000050660000}"/>
    <cellStyle name="Normal 5 4 5 2 3 2 2 2" xfId="10683" xr:uid="{00000000-0005-0000-0000-000051660000}"/>
    <cellStyle name="Normal 5 4 5 2 3 2 2 3" xfId="10684" xr:uid="{00000000-0005-0000-0000-000052660000}"/>
    <cellStyle name="Normal 5 4 5 2 3 2 3" xfId="10685" xr:uid="{00000000-0005-0000-0000-000053660000}"/>
    <cellStyle name="Normal 5 4 5 2 3 2 4" xfId="10686" xr:uid="{00000000-0005-0000-0000-000054660000}"/>
    <cellStyle name="Normal 5 4 5 2 3 3" xfId="10687" xr:uid="{00000000-0005-0000-0000-000055660000}"/>
    <cellStyle name="Normal 5 4 5 2 3 3 2" xfId="10688" xr:uid="{00000000-0005-0000-0000-000056660000}"/>
    <cellStyle name="Normal 5 4 5 2 3 3 3" xfId="10689" xr:uid="{00000000-0005-0000-0000-000057660000}"/>
    <cellStyle name="Normal 5 4 5 2 3 4" xfId="10690" xr:uid="{00000000-0005-0000-0000-000058660000}"/>
    <cellStyle name="Normal 5 4 5 2 3 4 2" xfId="10691" xr:uid="{00000000-0005-0000-0000-000059660000}"/>
    <cellStyle name="Normal 5 4 5 2 3 5" xfId="10692" xr:uid="{00000000-0005-0000-0000-00005A660000}"/>
    <cellStyle name="Normal 5 4 5 2 3 6" xfId="10693" xr:uid="{00000000-0005-0000-0000-00005B660000}"/>
    <cellStyle name="Normal 5 4 5 2 4" xfId="10694" xr:uid="{00000000-0005-0000-0000-00005C660000}"/>
    <cellStyle name="Normal 5 4 5 2 4 2" xfId="10695" xr:uid="{00000000-0005-0000-0000-00005D660000}"/>
    <cellStyle name="Normal 5 4 5 2 4 2 2" xfId="10696" xr:uid="{00000000-0005-0000-0000-00005E660000}"/>
    <cellStyle name="Normal 5 4 5 2 4 2 3" xfId="10697" xr:uid="{00000000-0005-0000-0000-00005F660000}"/>
    <cellStyle name="Normal 5 4 5 2 4 3" xfId="10698" xr:uid="{00000000-0005-0000-0000-000060660000}"/>
    <cellStyle name="Normal 5 4 5 2 4 4" xfId="10699" xr:uid="{00000000-0005-0000-0000-000061660000}"/>
    <cellStyle name="Normal 5 4 5 2 5" xfId="10700" xr:uid="{00000000-0005-0000-0000-000062660000}"/>
    <cellStyle name="Normal 5 4 5 2 5 2" xfId="10701" xr:uid="{00000000-0005-0000-0000-000063660000}"/>
    <cellStyle name="Normal 5 4 5 2 5 3" xfId="10702" xr:uid="{00000000-0005-0000-0000-000064660000}"/>
    <cellStyle name="Normal 5 4 5 2 6" xfId="10703" xr:uid="{00000000-0005-0000-0000-000065660000}"/>
    <cellStyle name="Normal 5 4 5 2 6 2" xfId="10704" xr:uid="{00000000-0005-0000-0000-000066660000}"/>
    <cellStyle name="Normal 5 4 5 2 7" xfId="10705" xr:uid="{00000000-0005-0000-0000-000067660000}"/>
    <cellStyle name="Normal 5 4 5 2 8" xfId="10706" xr:uid="{00000000-0005-0000-0000-000068660000}"/>
    <cellStyle name="Normal 5 4 5 3" xfId="10707" xr:uid="{00000000-0005-0000-0000-000069660000}"/>
    <cellStyle name="Normal 5 4 5 3 2" xfId="10708" xr:uid="{00000000-0005-0000-0000-00006A660000}"/>
    <cellStyle name="Normal 5 4 5 3 2 2" xfId="10709" xr:uid="{00000000-0005-0000-0000-00006B660000}"/>
    <cellStyle name="Normal 5 4 5 3 2 2 2" xfId="10710" xr:uid="{00000000-0005-0000-0000-00006C660000}"/>
    <cellStyle name="Normal 5 4 5 3 2 2 2 2" xfId="10711" xr:uid="{00000000-0005-0000-0000-00006D660000}"/>
    <cellStyle name="Normal 5 4 5 3 2 2 2 3" xfId="10712" xr:uid="{00000000-0005-0000-0000-00006E660000}"/>
    <cellStyle name="Normal 5 4 5 3 2 2 3" xfId="10713" xr:uid="{00000000-0005-0000-0000-00006F660000}"/>
    <cellStyle name="Normal 5 4 5 3 2 2 4" xfId="10714" xr:uid="{00000000-0005-0000-0000-000070660000}"/>
    <cellStyle name="Normal 5 4 5 3 2 3" xfId="10715" xr:uid="{00000000-0005-0000-0000-000071660000}"/>
    <cellStyle name="Normal 5 4 5 3 2 3 2" xfId="10716" xr:uid="{00000000-0005-0000-0000-000072660000}"/>
    <cellStyle name="Normal 5 4 5 3 2 3 3" xfId="10717" xr:uid="{00000000-0005-0000-0000-000073660000}"/>
    <cellStyle name="Normal 5 4 5 3 2 4" xfId="10718" xr:uid="{00000000-0005-0000-0000-000074660000}"/>
    <cellStyle name="Normal 5 4 5 3 2 4 2" xfId="10719" xr:uid="{00000000-0005-0000-0000-000075660000}"/>
    <cellStyle name="Normal 5 4 5 3 2 5" xfId="10720" xr:uid="{00000000-0005-0000-0000-000076660000}"/>
    <cellStyle name="Normal 5 4 5 3 2 6" xfId="10721" xr:uid="{00000000-0005-0000-0000-000077660000}"/>
    <cellStyle name="Normal 5 4 5 3 3" xfId="10722" xr:uid="{00000000-0005-0000-0000-000078660000}"/>
    <cellStyle name="Normal 5 4 5 3 3 2" xfId="10723" xr:uid="{00000000-0005-0000-0000-000079660000}"/>
    <cellStyle name="Normal 5 4 5 3 3 2 2" xfId="10724" xr:uid="{00000000-0005-0000-0000-00007A660000}"/>
    <cellStyle name="Normal 5 4 5 3 3 2 2 2" xfId="10725" xr:uid="{00000000-0005-0000-0000-00007B660000}"/>
    <cellStyle name="Normal 5 4 5 3 3 2 2 3" xfId="10726" xr:uid="{00000000-0005-0000-0000-00007C660000}"/>
    <cellStyle name="Normal 5 4 5 3 3 2 3" xfId="10727" xr:uid="{00000000-0005-0000-0000-00007D660000}"/>
    <cellStyle name="Normal 5 4 5 3 3 2 4" xfId="10728" xr:uid="{00000000-0005-0000-0000-00007E660000}"/>
    <cellStyle name="Normal 5 4 5 3 3 3" xfId="10729" xr:uid="{00000000-0005-0000-0000-00007F660000}"/>
    <cellStyle name="Normal 5 4 5 3 3 3 2" xfId="10730" xr:uid="{00000000-0005-0000-0000-000080660000}"/>
    <cellStyle name="Normal 5 4 5 3 3 3 3" xfId="10731" xr:uid="{00000000-0005-0000-0000-000081660000}"/>
    <cellStyle name="Normal 5 4 5 3 3 4" xfId="10732" xr:uid="{00000000-0005-0000-0000-000082660000}"/>
    <cellStyle name="Normal 5 4 5 3 3 4 2" xfId="10733" xr:uid="{00000000-0005-0000-0000-000083660000}"/>
    <cellStyle name="Normal 5 4 5 3 3 5" xfId="10734" xr:uid="{00000000-0005-0000-0000-000084660000}"/>
    <cellStyle name="Normal 5 4 5 3 3 6" xfId="10735" xr:uid="{00000000-0005-0000-0000-000085660000}"/>
    <cellStyle name="Normal 5 4 5 3 4" xfId="10736" xr:uid="{00000000-0005-0000-0000-000086660000}"/>
    <cellStyle name="Normal 5 4 5 3 4 2" xfId="10737" xr:uid="{00000000-0005-0000-0000-000087660000}"/>
    <cellStyle name="Normal 5 4 5 3 4 2 2" xfId="10738" xr:uid="{00000000-0005-0000-0000-000088660000}"/>
    <cellStyle name="Normal 5 4 5 3 4 2 3" xfId="10739" xr:uid="{00000000-0005-0000-0000-000089660000}"/>
    <cellStyle name="Normal 5 4 5 3 4 3" xfId="10740" xr:uid="{00000000-0005-0000-0000-00008A660000}"/>
    <cellStyle name="Normal 5 4 5 3 4 4" xfId="10741" xr:uid="{00000000-0005-0000-0000-00008B660000}"/>
    <cellStyle name="Normal 5 4 5 3 5" xfId="10742" xr:uid="{00000000-0005-0000-0000-00008C660000}"/>
    <cellStyle name="Normal 5 4 5 3 5 2" xfId="10743" xr:uid="{00000000-0005-0000-0000-00008D660000}"/>
    <cellStyle name="Normal 5 4 5 3 5 3" xfId="10744" xr:uid="{00000000-0005-0000-0000-00008E660000}"/>
    <cellStyle name="Normal 5 4 5 3 6" xfId="10745" xr:uid="{00000000-0005-0000-0000-00008F660000}"/>
    <cellStyle name="Normal 5 4 5 3 6 2" xfId="10746" xr:uid="{00000000-0005-0000-0000-000090660000}"/>
    <cellStyle name="Normal 5 4 5 3 7" xfId="10747" xr:uid="{00000000-0005-0000-0000-000091660000}"/>
    <cellStyle name="Normal 5 4 5 3 8" xfId="10748" xr:uid="{00000000-0005-0000-0000-000092660000}"/>
    <cellStyle name="Normal 5 4 5 4" xfId="10749" xr:uid="{00000000-0005-0000-0000-000093660000}"/>
    <cellStyle name="Normal 5 4 5 4 2" xfId="10750" xr:uid="{00000000-0005-0000-0000-000094660000}"/>
    <cellStyle name="Normal 5 4 5 4 2 2" xfId="10751" xr:uid="{00000000-0005-0000-0000-000095660000}"/>
    <cellStyle name="Normal 5 4 5 4 2 2 2" xfId="10752" xr:uid="{00000000-0005-0000-0000-000096660000}"/>
    <cellStyle name="Normal 5 4 5 4 2 2 3" xfId="10753" xr:uid="{00000000-0005-0000-0000-000097660000}"/>
    <cellStyle name="Normal 5 4 5 4 2 3" xfId="10754" xr:uid="{00000000-0005-0000-0000-000098660000}"/>
    <cellStyle name="Normal 5 4 5 4 2 4" xfId="10755" xr:uid="{00000000-0005-0000-0000-000099660000}"/>
    <cellStyle name="Normal 5 4 5 4 3" xfId="10756" xr:uid="{00000000-0005-0000-0000-00009A660000}"/>
    <cellStyle name="Normal 5 4 5 4 3 2" xfId="10757" xr:uid="{00000000-0005-0000-0000-00009B660000}"/>
    <cellStyle name="Normal 5 4 5 4 3 3" xfId="10758" xr:uid="{00000000-0005-0000-0000-00009C660000}"/>
    <cellStyle name="Normal 5 4 5 4 4" xfId="10759" xr:uid="{00000000-0005-0000-0000-00009D660000}"/>
    <cellStyle name="Normal 5 4 5 4 4 2" xfId="10760" xr:uid="{00000000-0005-0000-0000-00009E660000}"/>
    <cellStyle name="Normal 5 4 5 4 5" xfId="10761" xr:uid="{00000000-0005-0000-0000-00009F660000}"/>
    <cellStyle name="Normal 5 4 5 4 6" xfId="10762" xr:uid="{00000000-0005-0000-0000-0000A0660000}"/>
    <cellStyle name="Normal 5 4 5 5" xfId="10763" xr:uid="{00000000-0005-0000-0000-0000A1660000}"/>
    <cellStyle name="Normal 5 4 5 5 2" xfId="10764" xr:uid="{00000000-0005-0000-0000-0000A2660000}"/>
    <cellStyle name="Normal 5 4 5 5 2 2" xfId="10765" xr:uid="{00000000-0005-0000-0000-0000A3660000}"/>
    <cellStyle name="Normal 5 4 5 5 2 2 2" xfId="10766" xr:uid="{00000000-0005-0000-0000-0000A4660000}"/>
    <cellStyle name="Normal 5 4 5 5 2 2 3" xfId="10767" xr:uid="{00000000-0005-0000-0000-0000A5660000}"/>
    <cellStyle name="Normal 5 4 5 5 2 3" xfId="10768" xr:uid="{00000000-0005-0000-0000-0000A6660000}"/>
    <cellStyle name="Normal 5 4 5 5 2 4" xfId="10769" xr:uid="{00000000-0005-0000-0000-0000A7660000}"/>
    <cellStyle name="Normal 5 4 5 5 3" xfId="10770" xr:uid="{00000000-0005-0000-0000-0000A8660000}"/>
    <cellStyle name="Normal 5 4 5 5 3 2" xfId="10771" xr:uid="{00000000-0005-0000-0000-0000A9660000}"/>
    <cellStyle name="Normal 5 4 5 5 3 3" xfId="10772" xr:uid="{00000000-0005-0000-0000-0000AA660000}"/>
    <cellStyle name="Normal 5 4 5 5 4" xfId="10773" xr:uid="{00000000-0005-0000-0000-0000AB660000}"/>
    <cellStyle name="Normal 5 4 5 5 4 2" xfId="10774" xr:uid="{00000000-0005-0000-0000-0000AC660000}"/>
    <cellStyle name="Normal 5 4 5 5 5" xfId="10775" xr:uid="{00000000-0005-0000-0000-0000AD660000}"/>
    <cellStyle name="Normal 5 4 5 5 6" xfId="10776" xr:uid="{00000000-0005-0000-0000-0000AE660000}"/>
    <cellStyle name="Normal 5 4 5 6" xfId="10777" xr:uid="{00000000-0005-0000-0000-0000AF660000}"/>
    <cellStyle name="Normal 5 4 5 6 2" xfId="10778" xr:uid="{00000000-0005-0000-0000-0000B0660000}"/>
    <cellStyle name="Normal 5 4 5 6 2 2" xfId="10779" xr:uid="{00000000-0005-0000-0000-0000B1660000}"/>
    <cellStyle name="Normal 5 4 5 6 2 3" xfId="10780" xr:uid="{00000000-0005-0000-0000-0000B2660000}"/>
    <cellStyle name="Normal 5 4 5 6 3" xfId="10781" xr:uid="{00000000-0005-0000-0000-0000B3660000}"/>
    <cellStyle name="Normal 5 4 5 6 4" xfId="10782" xr:uid="{00000000-0005-0000-0000-0000B4660000}"/>
    <cellStyle name="Normal 5 4 5 7" xfId="10783" xr:uid="{00000000-0005-0000-0000-0000B5660000}"/>
    <cellStyle name="Normal 5 4 5 7 2" xfId="10784" xr:uid="{00000000-0005-0000-0000-0000B6660000}"/>
    <cellStyle name="Normal 5 4 5 7 3" xfId="10785" xr:uid="{00000000-0005-0000-0000-0000B7660000}"/>
    <cellStyle name="Normal 5 4 5 8" xfId="10786" xr:uid="{00000000-0005-0000-0000-0000B8660000}"/>
    <cellStyle name="Normal 5 4 5 8 2" xfId="10787" xr:uid="{00000000-0005-0000-0000-0000B9660000}"/>
    <cellStyle name="Normal 5 4 5 9" xfId="10788" xr:uid="{00000000-0005-0000-0000-0000BA660000}"/>
    <cellStyle name="Normal 5 4 5_FLUX TEMPLATE - SAMPLE 5210 1720000_Rents Receivable (2)" xfId="10789" xr:uid="{00000000-0005-0000-0000-0000BB660000}"/>
    <cellStyle name="Normal 5 4 6" xfId="10790" xr:uid="{00000000-0005-0000-0000-0000BC660000}"/>
    <cellStyle name="Normal 5 4 6 10" xfId="10791" xr:uid="{00000000-0005-0000-0000-0000BD660000}"/>
    <cellStyle name="Normal 5 4 6 11" xfId="32435" xr:uid="{00000000-0005-0000-0000-0000BE660000}"/>
    <cellStyle name="Normal 5 4 6 2" xfId="10792" xr:uid="{00000000-0005-0000-0000-0000BF660000}"/>
    <cellStyle name="Normal 5 4 6 2 2" xfId="10793" xr:uid="{00000000-0005-0000-0000-0000C0660000}"/>
    <cellStyle name="Normal 5 4 6 2 2 2" xfId="10794" xr:uid="{00000000-0005-0000-0000-0000C1660000}"/>
    <cellStyle name="Normal 5 4 6 2 2 2 2" xfId="10795" xr:uid="{00000000-0005-0000-0000-0000C2660000}"/>
    <cellStyle name="Normal 5 4 6 2 2 2 2 2" xfId="10796" xr:uid="{00000000-0005-0000-0000-0000C3660000}"/>
    <cellStyle name="Normal 5 4 6 2 2 2 2 3" xfId="10797" xr:uid="{00000000-0005-0000-0000-0000C4660000}"/>
    <cellStyle name="Normal 5 4 6 2 2 2 3" xfId="10798" xr:uid="{00000000-0005-0000-0000-0000C5660000}"/>
    <cellStyle name="Normal 5 4 6 2 2 2 4" xfId="10799" xr:uid="{00000000-0005-0000-0000-0000C6660000}"/>
    <cellStyle name="Normal 5 4 6 2 2 3" xfId="10800" xr:uid="{00000000-0005-0000-0000-0000C7660000}"/>
    <cellStyle name="Normal 5 4 6 2 2 3 2" xfId="10801" xr:uid="{00000000-0005-0000-0000-0000C8660000}"/>
    <cellStyle name="Normal 5 4 6 2 2 3 3" xfId="10802" xr:uid="{00000000-0005-0000-0000-0000C9660000}"/>
    <cellStyle name="Normal 5 4 6 2 2 4" xfId="10803" xr:uid="{00000000-0005-0000-0000-0000CA660000}"/>
    <cellStyle name="Normal 5 4 6 2 2 4 2" xfId="10804" xr:uid="{00000000-0005-0000-0000-0000CB660000}"/>
    <cellStyle name="Normal 5 4 6 2 2 5" xfId="10805" xr:uid="{00000000-0005-0000-0000-0000CC660000}"/>
    <cellStyle name="Normal 5 4 6 2 2 6" xfId="10806" xr:uid="{00000000-0005-0000-0000-0000CD660000}"/>
    <cellStyle name="Normal 5 4 6 2 3" xfId="10807" xr:uid="{00000000-0005-0000-0000-0000CE660000}"/>
    <cellStyle name="Normal 5 4 6 2 3 2" xfId="10808" xr:uid="{00000000-0005-0000-0000-0000CF660000}"/>
    <cellStyle name="Normal 5 4 6 2 3 2 2" xfId="10809" xr:uid="{00000000-0005-0000-0000-0000D0660000}"/>
    <cellStyle name="Normal 5 4 6 2 3 2 2 2" xfId="10810" xr:uid="{00000000-0005-0000-0000-0000D1660000}"/>
    <cellStyle name="Normal 5 4 6 2 3 2 2 3" xfId="10811" xr:uid="{00000000-0005-0000-0000-0000D2660000}"/>
    <cellStyle name="Normal 5 4 6 2 3 2 3" xfId="10812" xr:uid="{00000000-0005-0000-0000-0000D3660000}"/>
    <cellStyle name="Normal 5 4 6 2 3 2 4" xfId="10813" xr:uid="{00000000-0005-0000-0000-0000D4660000}"/>
    <cellStyle name="Normal 5 4 6 2 3 3" xfId="10814" xr:uid="{00000000-0005-0000-0000-0000D5660000}"/>
    <cellStyle name="Normal 5 4 6 2 3 3 2" xfId="10815" xr:uid="{00000000-0005-0000-0000-0000D6660000}"/>
    <cellStyle name="Normal 5 4 6 2 3 3 3" xfId="10816" xr:uid="{00000000-0005-0000-0000-0000D7660000}"/>
    <cellStyle name="Normal 5 4 6 2 3 4" xfId="10817" xr:uid="{00000000-0005-0000-0000-0000D8660000}"/>
    <cellStyle name="Normal 5 4 6 2 3 4 2" xfId="10818" xr:uid="{00000000-0005-0000-0000-0000D9660000}"/>
    <cellStyle name="Normal 5 4 6 2 3 5" xfId="10819" xr:uid="{00000000-0005-0000-0000-0000DA660000}"/>
    <cellStyle name="Normal 5 4 6 2 3 6" xfId="10820" xr:uid="{00000000-0005-0000-0000-0000DB660000}"/>
    <cellStyle name="Normal 5 4 6 2 4" xfId="10821" xr:uid="{00000000-0005-0000-0000-0000DC660000}"/>
    <cellStyle name="Normal 5 4 6 2 4 2" xfId="10822" xr:uid="{00000000-0005-0000-0000-0000DD660000}"/>
    <cellStyle name="Normal 5 4 6 2 4 2 2" xfId="10823" xr:uid="{00000000-0005-0000-0000-0000DE660000}"/>
    <cellStyle name="Normal 5 4 6 2 4 2 3" xfId="10824" xr:uid="{00000000-0005-0000-0000-0000DF660000}"/>
    <cellStyle name="Normal 5 4 6 2 4 3" xfId="10825" xr:uid="{00000000-0005-0000-0000-0000E0660000}"/>
    <cellStyle name="Normal 5 4 6 2 4 4" xfId="10826" xr:uid="{00000000-0005-0000-0000-0000E1660000}"/>
    <cellStyle name="Normal 5 4 6 2 5" xfId="10827" xr:uid="{00000000-0005-0000-0000-0000E2660000}"/>
    <cellStyle name="Normal 5 4 6 2 5 2" xfId="10828" xr:uid="{00000000-0005-0000-0000-0000E3660000}"/>
    <cellStyle name="Normal 5 4 6 2 5 3" xfId="10829" xr:uid="{00000000-0005-0000-0000-0000E4660000}"/>
    <cellStyle name="Normal 5 4 6 2 6" xfId="10830" xr:uid="{00000000-0005-0000-0000-0000E5660000}"/>
    <cellStyle name="Normal 5 4 6 2 6 2" xfId="10831" xr:uid="{00000000-0005-0000-0000-0000E6660000}"/>
    <cellStyle name="Normal 5 4 6 2 7" xfId="10832" xr:uid="{00000000-0005-0000-0000-0000E7660000}"/>
    <cellStyle name="Normal 5 4 6 2 8" xfId="10833" xr:uid="{00000000-0005-0000-0000-0000E8660000}"/>
    <cellStyle name="Normal 5 4 6 3" xfId="10834" xr:uid="{00000000-0005-0000-0000-0000E9660000}"/>
    <cellStyle name="Normal 5 4 6 3 2" xfId="10835" xr:uid="{00000000-0005-0000-0000-0000EA660000}"/>
    <cellStyle name="Normal 5 4 6 3 2 2" xfId="10836" xr:uid="{00000000-0005-0000-0000-0000EB660000}"/>
    <cellStyle name="Normal 5 4 6 3 2 2 2" xfId="10837" xr:uid="{00000000-0005-0000-0000-0000EC660000}"/>
    <cellStyle name="Normal 5 4 6 3 2 2 2 2" xfId="10838" xr:uid="{00000000-0005-0000-0000-0000ED660000}"/>
    <cellStyle name="Normal 5 4 6 3 2 2 2 3" xfId="10839" xr:uid="{00000000-0005-0000-0000-0000EE660000}"/>
    <cellStyle name="Normal 5 4 6 3 2 2 3" xfId="10840" xr:uid="{00000000-0005-0000-0000-0000EF660000}"/>
    <cellStyle name="Normal 5 4 6 3 2 2 4" xfId="10841" xr:uid="{00000000-0005-0000-0000-0000F0660000}"/>
    <cellStyle name="Normal 5 4 6 3 2 3" xfId="10842" xr:uid="{00000000-0005-0000-0000-0000F1660000}"/>
    <cellStyle name="Normal 5 4 6 3 2 3 2" xfId="10843" xr:uid="{00000000-0005-0000-0000-0000F2660000}"/>
    <cellStyle name="Normal 5 4 6 3 2 3 3" xfId="10844" xr:uid="{00000000-0005-0000-0000-0000F3660000}"/>
    <cellStyle name="Normal 5 4 6 3 2 4" xfId="10845" xr:uid="{00000000-0005-0000-0000-0000F4660000}"/>
    <cellStyle name="Normal 5 4 6 3 2 4 2" xfId="10846" xr:uid="{00000000-0005-0000-0000-0000F5660000}"/>
    <cellStyle name="Normal 5 4 6 3 2 5" xfId="10847" xr:uid="{00000000-0005-0000-0000-0000F6660000}"/>
    <cellStyle name="Normal 5 4 6 3 2 6" xfId="10848" xr:uid="{00000000-0005-0000-0000-0000F7660000}"/>
    <cellStyle name="Normal 5 4 6 3 3" xfId="10849" xr:uid="{00000000-0005-0000-0000-0000F8660000}"/>
    <cellStyle name="Normal 5 4 6 3 3 2" xfId="10850" xr:uid="{00000000-0005-0000-0000-0000F9660000}"/>
    <cellStyle name="Normal 5 4 6 3 3 2 2" xfId="10851" xr:uid="{00000000-0005-0000-0000-0000FA660000}"/>
    <cellStyle name="Normal 5 4 6 3 3 2 2 2" xfId="10852" xr:uid="{00000000-0005-0000-0000-0000FB660000}"/>
    <cellStyle name="Normal 5 4 6 3 3 2 2 3" xfId="10853" xr:uid="{00000000-0005-0000-0000-0000FC660000}"/>
    <cellStyle name="Normal 5 4 6 3 3 2 3" xfId="10854" xr:uid="{00000000-0005-0000-0000-0000FD660000}"/>
    <cellStyle name="Normal 5 4 6 3 3 2 4" xfId="10855" xr:uid="{00000000-0005-0000-0000-0000FE660000}"/>
    <cellStyle name="Normal 5 4 6 3 3 3" xfId="10856" xr:uid="{00000000-0005-0000-0000-0000FF660000}"/>
    <cellStyle name="Normal 5 4 6 3 3 3 2" xfId="10857" xr:uid="{00000000-0005-0000-0000-000000670000}"/>
    <cellStyle name="Normal 5 4 6 3 3 3 3" xfId="10858" xr:uid="{00000000-0005-0000-0000-000001670000}"/>
    <cellStyle name="Normal 5 4 6 3 3 4" xfId="10859" xr:uid="{00000000-0005-0000-0000-000002670000}"/>
    <cellStyle name="Normal 5 4 6 3 3 4 2" xfId="10860" xr:uid="{00000000-0005-0000-0000-000003670000}"/>
    <cellStyle name="Normal 5 4 6 3 3 5" xfId="10861" xr:uid="{00000000-0005-0000-0000-000004670000}"/>
    <cellStyle name="Normal 5 4 6 3 3 6" xfId="10862" xr:uid="{00000000-0005-0000-0000-000005670000}"/>
    <cellStyle name="Normal 5 4 6 3 4" xfId="10863" xr:uid="{00000000-0005-0000-0000-000006670000}"/>
    <cellStyle name="Normal 5 4 6 3 4 2" xfId="10864" xr:uid="{00000000-0005-0000-0000-000007670000}"/>
    <cellStyle name="Normal 5 4 6 3 4 2 2" xfId="10865" xr:uid="{00000000-0005-0000-0000-000008670000}"/>
    <cellStyle name="Normal 5 4 6 3 4 2 3" xfId="10866" xr:uid="{00000000-0005-0000-0000-000009670000}"/>
    <cellStyle name="Normal 5 4 6 3 4 3" xfId="10867" xr:uid="{00000000-0005-0000-0000-00000A670000}"/>
    <cellStyle name="Normal 5 4 6 3 4 4" xfId="10868" xr:uid="{00000000-0005-0000-0000-00000B670000}"/>
    <cellStyle name="Normal 5 4 6 3 5" xfId="10869" xr:uid="{00000000-0005-0000-0000-00000C670000}"/>
    <cellStyle name="Normal 5 4 6 3 5 2" xfId="10870" xr:uid="{00000000-0005-0000-0000-00000D670000}"/>
    <cellStyle name="Normal 5 4 6 3 5 3" xfId="10871" xr:uid="{00000000-0005-0000-0000-00000E670000}"/>
    <cellStyle name="Normal 5 4 6 3 6" xfId="10872" xr:uid="{00000000-0005-0000-0000-00000F670000}"/>
    <cellStyle name="Normal 5 4 6 3 6 2" xfId="10873" xr:uid="{00000000-0005-0000-0000-000010670000}"/>
    <cellStyle name="Normal 5 4 6 3 7" xfId="10874" xr:uid="{00000000-0005-0000-0000-000011670000}"/>
    <cellStyle name="Normal 5 4 6 3 8" xfId="10875" xr:uid="{00000000-0005-0000-0000-000012670000}"/>
    <cellStyle name="Normal 5 4 6 4" xfId="10876" xr:uid="{00000000-0005-0000-0000-000013670000}"/>
    <cellStyle name="Normal 5 4 6 4 2" xfId="10877" xr:uid="{00000000-0005-0000-0000-000014670000}"/>
    <cellStyle name="Normal 5 4 6 4 2 2" xfId="10878" xr:uid="{00000000-0005-0000-0000-000015670000}"/>
    <cellStyle name="Normal 5 4 6 4 2 2 2" xfId="10879" xr:uid="{00000000-0005-0000-0000-000016670000}"/>
    <cellStyle name="Normal 5 4 6 4 2 2 3" xfId="10880" xr:uid="{00000000-0005-0000-0000-000017670000}"/>
    <cellStyle name="Normal 5 4 6 4 2 3" xfId="10881" xr:uid="{00000000-0005-0000-0000-000018670000}"/>
    <cellStyle name="Normal 5 4 6 4 2 4" xfId="10882" xr:uid="{00000000-0005-0000-0000-000019670000}"/>
    <cellStyle name="Normal 5 4 6 4 3" xfId="10883" xr:uid="{00000000-0005-0000-0000-00001A670000}"/>
    <cellStyle name="Normal 5 4 6 4 3 2" xfId="10884" xr:uid="{00000000-0005-0000-0000-00001B670000}"/>
    <cellStyle name="Normal 5 4 6 4 3 3" xfId="10885" xr:uid="{00000000-0005-0000-0000-00001C670000}"/>
    <cellStyle name="Normal 5 4 6 4 4" xfId="10886" xr:uid="{00000000-0005-0000-0000-00001D670000}"/>
    <cellStyle name="Normal 5 4 6 4 4 2" xfId="10887" xr:uid="{00000000-0005-0000-0000-00001E670000}"/>
    <cellStyle name="Normal 5 4 6 4 5" xfId="10888" xr:uid="{00000000-0005-0000-0000-00001F670000}"/>
    <cellStyle name="Normal 5 4 6 4 6" xfId="10889" xr:uid="{00000000-0005-0000-0000-000020670000}"/>
    <cellStyle name="Normal 5 4 6 5" xfId="10890" xr:uid="{00000000-0005-0000-0000-000021670000}"/>
    <cellStyle name="Normal 5 4 6 5 2" xfId="10891" xr:uid="{00000000-0005-0000-0000-000022670000}"/>
    <cellStyle name="Normal 5 4 6 5 2 2" xfId="10892" xr:uid="{00000000-0005-0000-0000-000023670000}"/>
    <cellStyle name="Normal 5 4 6 5 2 2 2" xfId="10893" xr:uid="{00000000-0005-0000-0000-000024670000}"/>
    <cellStyle name="Normal 5 4 6 5 2 2 3" xfId="10894" xr:uid="{00000000-0005-0000-0000-000025670000}"/>
    <cellStyle name="Normal 5 4 6 5 2 3" xfId="10895" xr:uid="{00000000-0005-0000-0000-000026670000}"/>
    <cellStyle name="Normal 5 4 6 5 2 4" xfId="10896" xr:uid="{00000000-0005-0000-0000-000027670000}"/>
    <cellStyle name="Normal 5 4 6 5 3" xfId="10897" xr:uid="{00000000-0005-0000-0000-000028670000}"/>
    <cellStyle name="Normal 5 4 6 5 3 2" xfId="10898" xr:uid="{00000000-0005-0000-0000-000029670000}"/>
    <cellStyle name="Normal 5 4 6 5 3 3" xfId="10899" xr:uid="{00000000-0005-0000-0000-00002A670000}"/>
    <cellStyle name="Normal 5 4 6 5 4" xfId="10900" xr:uid="{00000000-0005-0000-0000-00002B670000}"/>
    <cellStyle name="Normal 5 4 6 5 4 2" xfId="10901" xr:uid="{00000000-0005-0000-0000-00002C670000}"/>
    <cellStyle name="Normal 5 4 6 5 5" xfId="10902" xr:uid="{00000000-0005-0000-0000-00002D670000}"/>
    <cellStyle name="Normal 5 4 6 5 6" xfId="10903" xr:uid="{00000000-0005-0000-0000-00002E670000}"/>
    <cellStyle name="Normal 5 4 6 6" xfId="10904" xr:uid="{00000000-0005-0000-0000-00002F670000}"/>
    <cellStyle name="Normal 5 4 6 6 2" xfId="10905" xr:uid="{00000000-0005-0000-0000-000030670000}"/>
    <cellStyle name="Normal 5 4 6 6 2 2" xfId="10906" xr:uid="{00000000-0005-0000-0000-000031670000}"/>
    <cellStyle name="Normal 5 4 6 6 2 3" xfId="10907" xr:uid="{00000000-0005-0000-0000-000032670000}"/>
    <cellStyle name="Normal 5 4 6 6 3" xfId="10908" xr:uid="{00000000-0005-0000-0000-000033670000}"/>
    <cellStyle name="Normal 5 4 6 6 4" xfId="10909" xr:uid="{00000000-0005-0000-0000-000034670000}"/>
    <cellStyle name="Normal 5 4 6 7" xfId="10910" xr:uid="{00000000-0005-0000-0000-000035670000}"/>
    <cellStyle name="Normal 5 4 6 7 2" xfId="10911" xr:uid="{00000000-0005-0000-0000-000036670000}"/>
    <cellStyle name="Normal 5 4 6 7 3" xfId="10912" xr:uid="{00000000-0005-0000-0000-000037670000}"/>
    <cellStyle name="Normal 5 4 6 8" xfId="10913" xr:uid="{00000000-0005-0000-0000-000038670000}"/>
    <cellStyle name="Normal 5 4 6 8 2" xfId="10914" xr:uid="{00000000-0005-0000-0000-000039670000}"/>
    <cellStyle name="Normal 5 4 6 9" xfId="10915" xr:uid="{00000000-0005-0000-0000-00003A670000}"/>
    <cellStyle name="Normal 5 4 6_FLUX TEMPLATE - SAMPLE 5210 1720000_Rents Receivable (2)" xfId="10916" xr:uid="{00000000-0005-0000-0000-00003B670000}"/>
    <cellStyle name="Normal 5 4 7" xfId="10917" xr:uid="{00000000-0005-0000-0000-00003C670000}"/>
    <cellStyle name="Normal 5 4 7 2" xfId="10918" xr:uid="{00000000-0005-0000-0000-00003D670000}"/>
    <cellStyle name="Normal 5 4 7 2 2" xfId="10919" xr:uid="{00000000-0005-0000-0000-00003E670000}"/>
    <cellStyle name="Normal 5 4 7 2 2 2" xfId="10920" xr:uid="{00000000-0005-0000-0000-00003F670000}"/>
    <cellStyle name="Normal 5 4 7 2 2 2 2" xfId="10921" xr:uid="{00000000-0005-0000-0000-000040670000}"/>
    <cellStyle name="Normal 5 4 7 2 2 2 3" xfId="10922" xr:uid="{00000000-0005-0000-0000-000041670000}"/>
    <cellStyle name="Normal 5 4 7 2 2 3" xfId="10923" xr:uid="{00000000-0005-0000-0000-000042670000}"/>
    <cellStyle name="Normal 5 4 7 2 2 4" xfId="10924" xr:uid="{00000000-0005-0000-0000-000043670000}"/>
    <cellStyle name="Normal 5 4 7 2 3" xfId="10925" xr:uid="{00000000-0005-0000-0000-000044670000}"/>
    <cellStyle name="Normal 5 4 7 2 3 2" xfId="10926" xr:uid="{00000000-0005-0000-0000-000045670000}"/>
    <cellStyle name="Normal 5 4 7 2 3 3" xfId="10927" xr:uid="{00000000-0005-0000-0000-000046670000}"/>
    <cellStyle name="Normal 5 4 7 2 4" xfId="10928" xr:uid="{00000000-0005-0000-0000-000047670000}"/>
    <cellStyle name="Normal 5 4 7 2 4 2" xfId="10929" xr:uid="{00000000-0005-0000-0000-000048670000}"/>
    <cellStyle name="Normal 5 4 7 2 5" xfId="10930" xr:uid="{00000000-0005-0000-0000-000049670000}"/>
    <cellStyle name="Normal 5 4 7 2 6" xfId="10931" xr:uid="{00000000-0005-0000-0000-00004A670000}"/>
    <cellStyle name="Normal 5 4 7 3" xfId="10932" xr:uid="{00000000-0005-0000-0000-00004B670000}"/>
    <cellStyle name="Normal 5 4 7 3 2" xfId="10933" xr:uid="{00000000-0005-0000-0000-00004C670000}"/>
    <cellStyle name="Normal 5 4 7 3 2 2" xfId="10934" xr:uid="{00000000-0005-0000-0000-00004D670000}"/>
    <cellStyle name="Normal 5 4 7 3 2 2 2" xfId="10935" xr:uid="{00000000-0005-0000-0000-00004E670000}"/>
    <cellStyle name="Normal 5 4 7 3 2 2 3" xfId="10936" xr:uid="{00000000-0005-0000-0000-00004F670000}"/>
    <cellStyle name="Normal 5 4 7 3 2 3" xfId="10937" xr:uid="{00000000-0005-0000-0000-000050670000}"/>
    <cellStyle name="Normal 5 4 7 3 2 4" xfId="10938" xr:uid="{00000000-0005-0000-0000-000051670000}"/>
    <cellStyle name="Normal 5 4 7 3 3" xfId="10939" xr:uid="{00000000-0005-0000-0000-000052670000}"/>
    <cellStyle name="Normal 5 4 7 3 3 2" xfId="10940" xr:uid="{00000000-0005-0000-0000-000053670000}"/>
    <cellStyle name="Normal 5 4 7 3 3 3" xfId="10941" xr:uid="{00000000-0005-0000-0000-000054670000}"/>
    <cellStyle name="Normal 5 4 7 3 4" xfId="10942" xr:uid="{00000000-0005-0000-0000-000055670000}"/>
    <cellStyle name="Normal 5 4 7 3 4 2" xfId="10943" xr:uid="{00000000-0005-0000-0000-000056670000}"/>
    <cellStyle name="Normal 5 4 7 3 5" xfId="10944" xr:uid="{00000000-0005-0000-0000-000057670000}"/>
    <cellStyle name="Normal 5 4 7 3 6" xfId="10945" xr:uid="{00000000-0005-0000-0000-000058670000}"/>
    <cellStyle name="Normal 5 4 7 4" xfId="10946" xr:uid="{00000000-0005-0000-0000-000059670000}"/>
    <cellStyle name="Normal 5 4 7 4 2" xfId="10947" xr:uid="{00000000-0005-0000-0000-00005A670000}"/>
    <cellStyle name="Normal 5 4 7 4 2 2" xfId="10948" xr:uid="{00000000-0005-0000-0000-00005B670000}"/>
    <cellStyle name="Normal 5 4 7 4 2 3" xfId="10949" xr:uid="{00000000-0005-0000-0000-00005C670000}"/>
    <cellStyle name="Normal 5 4 7 4 3" xfId="10950" xr:uid="{00000000-0005-0000-0000-00005D670000}"/>
    <cellStyle name="Normal 5 4 7 4 4" xfId="10951" xr:uid="{00000000-0005-0000-0000-00005E670000}"/>
    <cellStyle name="Normal 5 4 7 5" xfId="10952" xr:uid="{00000000-0005-0000-0000-00005F670000}"/>
    <cellStyle name="Normal 5 4 7 5 2" xfId="10953" xr:uid="{00000000-0005-0000-0000-000060670000}"/>
    <cellStyle name="Normal 5 4 7 5 3" xfId="10954" xr:uid="{00000000-0005-0000-0000-000061670000}"/>
    <cellStyle name="Normal 5 4 7 6" xfId="10955" xr:uid="{00000000-0005-0000-0000-000062670000}"/>
    <cellStyle name="Normal 5 4 7 6 2" xfId="10956" xr:uid="{00000000-0005-0000-0000-000063670000}"/>
    <cellStyle name="Normal 5 4 7 7" xfId="10957" xr:uid="{00000000-0005-0000-0000-000064670000}"/>
    <cellStyle name="Normal 5 4 7 8" xfId="10958" xr:uid="{00000000-0005-0000-0000-000065670000}"/>
    <cellStyle name="Normal 5 4 8" xfId="10959" xr:uid="{00000000-0005-0000-0000-000066670000}"/>
    <cellStyle name="Normal 5 4 8 2" xfId="10960" xr:uid="{00000000-0005-0000-0000-000067670000}"/>
    <cellStyle name="Normal 5 4 8 2 2" xfId="10961" xr:uid="{00000000-0005-0000-0000-000068670000}"/>
    <cellStyle name="Normal 5 4 8 2 2 2" xfId="10962" xr:uid="{00000000-0005-0000-0000-000069670000}"/>
    <cellStyle name="Normal 5 4 8 2 2 2 2" xfId="10963" xr:uid="{00000000-0005-0000-0000-00006A670000}"/>
    <cellStyle name="Normal 5 4 8 2 2 2 3" xfId="10964" xr:uid="{00000000-0005-0000-0000-00006B670000}"/>
    <cellStyle name="Normal 5 4 8 2 2 3" xfId="10965" xr:uid="{00000000-0005-0000-0000-00006C670000}"/>
    <cellStyle name="Normal 5 4 8 2 2 4" xfId="10966" xr:uid="{00000000-0005-0000-0000-00006D670000}"/>
    <cellStyle name="Normal 5 4 8 2 3" xfId="10967" xr:uid="{00000000-0005-0000-0000-00006E670000}"/>
    <cellStyle name="Normal 5 4 8 2 3 2" xfId="10968" xr:uid="{00000000-0005-0000-0000-00006F670000}"/>
    <cellStyle name="Normal 5 4 8 2 3 3" xfId="10969" xr:uid="{00000000-0005-0000-0000-000070670000}"/>
    <cellStyle name="Normal 5 4 8 2 4" xfId="10970" xr:uid="{00000000-0005-0000-0000-000071670000}"/>
    <cellStyle name="Normal 5 4 8 2 4 2" xfId="10971" xr:uid="{00000000-0005-0000-0000-000072670000}"/>
    <cellStyle name="Normal 5 4 8 2 5" xfId="10972" xr:uid="{00000000-0005-0000-0000-000073670000}"/>
    <cellStyle name="Normal 5 4 8 2 6" xfId="10973" xr:uid="{00000000-0005-0000-0000-000074670000}"/>
    <cellStyle name="Normal 5 4 8 3" xfId="10974" xr:uid="{00000000-0005-0000-0000-000075670000}"/>
    <cellStyle name="Normal 5 4 8 3 2" xfId="10975" xr:uid="{00000000-0005-0000-0000-000076670000}"/>
    <cellStyle name="Normal 5 4 8 3 2 2" xfId="10976" xr:uid="{00000000-0005-0000-0000-000077670000}"/>
    <cellStyle name="Normal 5 4 8 3 2 2 2" xfId="10977" xr:uid="{00000000-0005-0000-0000-000078670000}"/>
    <cellStyle name="Normal 5 4 8 3 2 2 3" xfId="10978" xr:uid="{00000000-0005-0000-0000-000079670000}"/>
    <cellStyle name="Normal 5 4 8 3 2 3" xfId="10979" xr:uid="{00000000-0005-0000-0000-00007A670000}"/>
    <cellStyle name="Normal 5 4 8 3 2 4" xfId="10980" xr:uid="{00000000-0005-0000-0000-00007B670000}"/>
    <cellStyle name="Normal 5 4 8 3 3" xfId="10981" xr:uid="{00000000-0005-0000-0000-00007C670000}"/>
    <cellStyle name="Normal 5 4 8 3 3 2" xfId="10982" xr:uid="{00000000-0005-0000-0000-00007D670000}"/>
    <cellStyle name="Normal 5 4 8 3 3 3" xfId="10983" xr:uid="{00000000-0005-0000-0000-00007E670000}"/>
    <cellStyle name="Normal 5 4 8 3 4" xfId="10984" xr:uid="{00000000-0005-0000-0000-00007F670000}"/>
    <cellStyle name="Normal 5 4 8 3 4 2" xfId="10985" xr:uid="{00000000-0005-0000-0000-000080670000}"/>
    <cellStyle name="Normal 5 4 8 3 5" xfId="10986" xr:uid="{00000000-0005-0000-0000-000081670000}"/>
    <cellStyle name="Normal 5 4 8 3 6" xfId="10987" xr:uid="{00000000-0005-0000-0000-000082670000}"/>
    <cellStyle name="Normal 5 4 8 4" xfId="10988" xr:uid="{00000000-0005-0000-0000-000083670000}"/>
    <cellStyle name="Normal 5 4 8 4 2" xfId="10989" xr:uid="{00000000-0005-0000-0000-000084670000}"/>
    <cellStyle name="Normal 5 4 8 4 2 2" xfId="10990" xr:uid="{00000000-0005-0000-0000-000085670000}"/>
    <cellStyle name="Normal 5 4 8 4 2 3" xfId="10991" xr:uid="{00000000-0005-0000-0000-000086670000}"/>
    <cellStyle name="Normal 5 4 8 4 3" xfId="10992" xr:uid="{00000000-0005-0000-0000-000087670000}"/>
    <cellStyle name="Normal 5 4 8 4 4" xfId="10993" xr:uid="{00000000-0005-0000-0000-000088670000}"/>
    <cellStyle name="Normal 5 4 8 5" xfId="10994" xr:uid="{00000000-0005-0000-0000-000089670000}"/>
    <cellStyle name="Normal 5 4 8 5 2" xfId="10995" xr:uid="{00000000-0005-0000-0000-00008A670000}"/>
    <cellStyle name="Normal 5 4 8 5 3" xfId="10996" xr:uid="{00000000-0005-0000-0000-00008B670000}"/>
    <cellStyle name="Normal 5 4 8 6" xfId="10997" xr:uid="{00000000-0005-0000-0000-00008C670000}"/>
    <cellStyle name="Normal 5 4 8 6 2" xfId="10998" xr:uid="{00000000-0005-0000-0000-00008D670000}"/>
    <cellStyle name="Normal 5 4 8 7" xfId="10999" xr:uid="{00000000-0005-0000-0000-00008E670000}"/>
    <cellStyle name="Normal 5 4 8 8" xfId="11000" xr:uid="{00000000-0005-0000-0000-00008F670000}"/>
    <cellStyle name="Normal 5 4 9" xfId="19204" xr:uid="{00000000-0005-0000-0000-000090670000}"/>
    <cellStyle name="Normal 5 4_FLUX TEMPLATE - SAMPLE 5210 1720000_Rents Receivable (2)" xfId="11001" xr:uid="{00000000-0005-0000-0000-000091670000}"/>
    <cellStyle name="Normal 5 40" xfId="19205" xr:uid="{00000000-0005-0000-0000-000092670000}"/>
    <cellStyle name="Normal 5 40 2" xfId="32437" xr:uid="{00000000-0005-0000-0000-000093670000}"/>
    <cellStyle name="Normal 5 40 2 2" xfId="32438" xr:uid="{00000000-0005-0000-0000-000094670000}"/>
    <cellStyle name="Normal 5 40 2 3" xfId="32439" xr:uid="{00000000-0005-0000-0000-000095670000}"/>
    <cellStyle name="Normal 5 40 3" xfId="32440" xr:uid="{00000000-0005-0000-0000-000096670000}"/>
    <cellStyle name="Normal 5 40 3 2" xfId="32441" xr:uid="{00000000-0005-0000-0000-000097670000}"/>
    <cellStyle name="Normal 5 40 3 3" xfId="32442" xr:uid="{00000000-0005-0000-0000-000098670000}"/>
    <cellStyle name="Normal 5 40 4" xfId="32443" xr:uid="{00000000-0005-0000-0000-000099670000}"/>
    <cellStyle name="Normal 5 40 5" xfId="32444" xr:uid="{00000000-0005-0000-0000-00009A670000}"/>
    <cellStyle name="Normal 5 40 6" xfId="32445" xr:uid="{00000000-0005-0000-0000-00009B670000}"/>
    <cellStyle name="Normal 5 40 7" xfId="32436" xr:uid="{00000000-0005-0000-0000-00009C670000}"/>
    <cellStyle name="Normal 5 40_Income Statement " xfId="32446" xr:uid="{00000000-0005-0000-0000-00009D670000}"/>
    <cellStyle name="Normal 5 41" xfId="19206" xr:uid="{00000000-0005-0000-0000-00009E670000}"/>
    <cellStyle name="Normal 5 41 2" xfId="32448" xr:uid="{00000000-0005-0000-0000-00009F670000}"/>
    <cellStyle name="Normal 5 41 2 2" xfId="32449" xr:uid="{00000000-0005-0000-0000-0000A0670000}"/>
    <cellStyle name="Normal 5 41 2 3" xfId="32450" xr:uid="{00000000-0005-0000-0000-0000A1670000}"/>
    <cellStyle name="Normal 5 41 3" xfId="32451" xr:uid="{00000000-0005-0000-0000-0000A2670000}"/>
    <cellStyle name="Normal 5 41 3 2" xfId="32452" xr:uid="{00000000-0005-0000-0000-0000A3670000}"/>
    <cellStyle name="Normal 5 41 3 3" xfId="32453" xr:uid="{00000000-0005-0000-0000-0000A4670000}"/>
    <cellStyle name="Normal 5 41 4" xfId="32454" xr:uid="{00000000-0005-0000-0000-0000A5670000}"/>
    <cellStyle name="Normal 5 41 5" xfId="32455" xr:uid="{00000000-0005-0000-0000-0000A6670000}"/>
    <cellStyle name="Normal 5 41 6" xfId="32456" xr:uid="{00000000-0005-0000-0000-0000A7670000}"/>
    <cellStyle name="Normal 5 41 7" xfId="32447" xr:uid="{00000000-0005-0000-0000-0000A8670000}"/>
    <cellStyle name="Normal 5 41_Income Statement " xfId="32457" xr:uid="{00000000-0005-0000-0000-0000A9670000}"/>
    <cellStyle name="Normal 5 42" xfId="19207" xr:uid="{00000000-0005-0000-0000-0000AA670000}"/>
    <cellStyle name="Normal 5 42 2" xfId="32459" xr:uid="{00000000-0005-0000-0000-0000AB670000}"/>
    <cellStyle name="Normal 5 42 2 2" xfId="32460" xr:uid="{00000000-0005-0000-0000-0000AC670000}"/>
    <cellStyle name="Normal 5 42 2 3" xfId="32461" xr:uid="{00000000-0005-0000-0000-0000AD670000}"/>
    <cellStyle name="Normal 5 42 3" xfId="32462" xr:uid="{00000000-0005-0000-0000-0000AE670000}"/>
    <cellStyle name="Normal 5 42 3 2" xfId="32463" xr:uid="{00000000-0005-0000-0000-0000AF670000}"/>
    <cellStyle name="Normal 5 42 3 3" xfId="32464" xr:uid="{00000000-0005-0000-0000-0000B0670000}"/>
    <cellStyle name="Normal 5 42 4" xfId="32465" xr:uid="{00000000-0005-0000-0000-0000B1670000}"/>
    <cellStyle name="Normal 5 42 5" xfId="32466" xr:uid="{00000000-0005-0000-0000-0000B2670000}"/>
    <cellStyle name="Normal 5 42 6" xfId="32467" xr:uid="{00000000-0005-0000-0000-0000B3670000}"/>
    <cellStyle name="Normal 5 42 7" xfId="32458" xr:uid="{00000000-0005-0000-0000-0000B4670000}"/>
    <cellStyle name="Normal 5 42_Income Statement " xfId="32468" xr:uid="{00000000-0005-0000-0000-0000B5670000}"/>
    <cellStyle name="Normal 5 43" xfId="19208" xr:uid="{00000000-0005-0000-0000-0000B6670000}"/>
    <cellStyle name="Normal 5 43 2" xfId="32470" xr:uid="{00000000-0005-0000-0000-0000B7670000}"/>
    <cellStyle name="Normal 5 43 2 2" xfId="32471" xr:uid="{00000000-0005-0000-0000-0000B8670000}"/>
    <cellStyle name="Normal 5 43 2 3" xfId="32472" xr:uid="{00000000-0005-0000-0000-0000B9670000}"/>
    <cellStyle name="Normal 5 43 3" xfId="32473" xr:uid="{00000000-0005-0000-0000-0000BA670000}"/>
    <cellStyle name="Normal 5 43 3 2" xfId="32474" xr:uid="{00000000-0005-0000-0000-0000BB670000}"/>
    <cellStyle name="Normal 5 43 3 3" xfId="32475" xr:uid="{00000000-0005-0000-0000-0000BC670000}"/>
    <cellStyle name="Normal 5 43 4" xfId="32476" xr:uid="{00000000-0005-0000-0000-0000BD670000}"/>
    <cellStyle name="Normal 5 43 5" xfId="32477" xr:uid="{00000000-0005-0000-0000-0000BE670000}"/>
    <cellStyle name="Normal 5 43 6" xfId="32478" xr:uid="{00000000-0005-0000-0000-0000BF670000}"/>
    <cellStyle name="Normal 5 43 7" xfId="32469" xr:uid="{00000000-0005-0000-0000-0000C0670000}"/>
    <cellStyle name="Normal 5 43_Income Statement " xfId="32479" xr:uid="{00000000-0005-0000-0000-0000C1670000}"/>
    <cellStyle name="Normal 5 44" xfId="19209" xr:uid="{00000000-0005-0000-0000-0000C2670000}"/>
    <cellStyle name="Normal 5 44 2" xfId="32481" xr:uid="{00000000-0005-0000-0000-0000C3670000}"/>
    <cellStyle name="Normal 5 44 2 2" xfId="32482" xr:uid="{00000000-0005-0000-0000-0000C4670000}"/>
    <cellStyle name="Normal 5 44 2 3" xfId="32483" xr:uid="{00000000-0005-0000-0000-0000C5670000}"/>
    <cellStyle name="Normal 5 44 3" xfId="32484" xr:uid="{00000000-0005-0000-0000-0000C6670000}"/>
    <cellStyle name="Normal 5 44 3 2" xfId="32485" xr:uid="{00000000-0005-0000-0000-0000C7670000}"/>
    <cellStyle name="Normal 5 44 3 3" xfId="32486" xr:uid="{00000000-0005-0000-0000-0000C8670000}"/>
    <cellStyle name="Normal 5 44 4" xfId="32487" xr:uid="{00000000-0005-0000-0000-0000C9670000}"/>
    <cellStyle name="Normal 5 44 5" xfId="32488" xr:uid="{00000000-0005-0000-0000-0000CA670000}"/>
    <cellStyle name="Normal 5 44 6" xfId="32489" xr:uid="{00000000-0005-0000-0000-0000CB670000}"/>
    <cellStyle name="Normal 5 44 7" xfId="32480" xr:uid="{00000000-0005-0000-0000-0000CC670000}"/>
    <cellStyle name="Normal 5 44_Income Statement " xfId="32490" xr:uid="{00000000-0005-0000-0000-0000CD670000}"/>
    <cellStyle name="Normal 5 45" xfId="19210" xr:uid="{00000000-0005-0000-0000-0000CE670000}"/>
    <cellStyle name="Normal 5 45 2" xfId="32492" xr:uid="{00000000-0005-0000-0000-0000CF670000}"/>
    <cellStyle name="Normal 5 45 2 2" xfId="32493" xr:uid="{00000000-0005-0000-0000-0000D0670000}"/>
    <cellStyle name="Normal 5 45 2 3" xfId="32494" xr:uid="{00000000-0005-0000-0000-0000D1670000}"/>
    <cellStyle name="Normal 5 45 3" xfId="32495" xr:uid="{00000000-0005-0000-0000-0000D2670000}"/>
    <cellStyle name="Normal 5 45 3 2" xfId="32496" xr:uid="{00000000-0005-0000-0000-0000D3670000}"/>
    <cellStyle name="Normal 5 45 3 3" xfId="32497" xr:uid="{00000000-0005-0000-0000-0000D4670000}"/>
    <cellStyle name="Normal 5 45 4" xfId="32498" xr:uid="{00000000-0005-0000-0000-0000D5670000}"/>
    <cellStyle name="Normal 5 45 5" xfId="32499" xr:uid="{00000000-0005-0000-0000-0000D6670000}"/>
    <cellStyle name="Normal 5 45 6" xfId="32500" xr:uid="{00000000-0005-0000-0000-0000D7670000}"/>
    <cellStyle name="Normal 5 45 7" xfId="32491" xr:uid="{00000000-0005-0000-0000-0000D8670000}"/>
    <cellStyle name="Normal 5 45_Income Statement " xfId="32501" xr:uid="{00000000-0005-0000-0000-0000D9670000}"/>
    <cellStyle name="Normal 5 46" xfId="19211" xr:uid="{00000000-0005-0000-0000-0000DA670000}"/>
    <cellStyle name="Normal 5 46 2" xfId="32503" xr:uid="{00000000-0005-0000-0000-0000DB670000}"/>
    <cellStyle name="Normal 5 46 2 2" xfId="32504" xr:uid="{00000000-0005-0000-0000-0000DC670000}"/>
    <cellStyle name="Normal 5 46 2 3" xfId="32505" xr:uid="{00000000-0005-0000-0000-0000DD670000}"/>
    <cellStyle name="Normal 5 46 3" xfId="32506" xr:uid="{00000000-0005-0000-0000-0000DE670000}"/>
    <cellStyle name="Normal 5 46 3 2" xfId="32507" xr:uid="{00000000-0005-0000-0000-0000DF670000}"/>
    <cellStyle name="Normal 5 46 3 3" xfId="32508" xr:uid="{00000000-0005-0000-0000-0000E0670000}"/>
    <cellStyle name="Normal 5 46 4" xfId="32509" xr:uid="{00000000-0005-0000-0000-0000E1670000}"/>
    <cellStyle name="Normal 5 46 5" xfId="32510" xr:uid="{00000000-0005-0000-0000-0000E2670000}"/>
    <cellStyle name="Normal 5 46 6" xfId="32511" xr:uid="{00000000-0005-0000-0000-0000E3670000}"/>
    <cellStyle name="Normal 5 46 7" xfId="32502" xr:uid="{00000000-0005-0000-0000-0000E4670000}"/>
    <cellStyle name="Normal 5 46_Income Statement " xfId="32512" xr:uid="{00000000-0005-0000-0000-0000E5670000}"/>
    <cellStyle name="Normal 5 47" xfId="19212" xr:uid="{00000000-0005-0000-0000-0000E6670000}"/>
    <cellStyle name="Normal 5 47 2" xfId="32514" xr:uid="{00000000-0005-0000-0000-0000E7670000}"/>
    <cellStyle name="Normal 5 47 2 2" xfId="32515" xr:uid="{00000000-0005-0000-0000-0000E8670000}"/>
    <cellStyle name="Normal 5 47 2 3" xfId="32516" xr:uid="{00000000-0005-0000-0000-0000E9670000}"/>
    <cellStyle name="Normal 5 47 3" xfId="32517" xr:uid="{00000000-0005-0000-0000-0000EA670000}"/>
    <cellStyle name="Normal 5 47 3 2" xfId="32518" xr:uid="{00000000-0005-0000-0000-0000EB670000}"/>
    <cellStyle name="Normal 5 47 3 3" xfId="32519" xr:uid="{00000000-0005-0000-0000-0000EC670000}"/>
    <cellStyle name="Normal 5 47 4" xfId="32520" xr:uid="{00000000-0005-0000-0000-0000ED670000}"/>
    <cellStyle name="Normal 5 47 5" xfId="32521" xr:uid="{00000000-0005-0000-0000-0000EE670000}"/>
    <cellStyle name="Normal 5 47 6" xfId="32522" xr:uid="{00000000-0005-0000-0000-0000EF670000}"/>
    <cellStyle name="Normal 5 47 7" xfId="32513" xr:uid="{00000000-0005-0000-0000-0000F0670000}"/>
    <cellStyle name="Normal 5 47_Income Statement " xfId="32523" xr:uid="{00000000-0005-0000-0000-0000F1670000}"/>
    <cellStyle name="Normal 5 48" xfId="19213" xr:uid="{00000000-0005-0000-0000-0000F2670000}"/>
    <cellStyle name="Normal 5 48 2" xfId="32525" xr:uid="{00000000-0005-0000-0000-0000F3670000}"/>
    <cellStyle name="Normal 5 48 3" xfId="32526" xr:uid="{00000000-0005-0000-0000-0000F4670000}"/>
    <cellStyle name="Normal 5 48 4" xfId="32524" xr:uid="{00000000-0005-0000-0000-0000F5670000}"/>
    <cellStyle name="Normal 5 48 5" xfId="39946" xr:uid="{00000000-0005-0000-0000-0000F6670000}"/>
    <cellStyle name="Normal 5 49" xfId="19214" xr:uid="{00000000-0005-0000-0000-0000F7670000}"/>
    <cellStyle name="Normal 5 49 2" xfId="32528" xr:uid="{00000000-0005-0000-0000-0000F8670000}"/>
    <cellStyle name="Normal 5 49 3" xfId="32529" xr:uid="{00000000-0005-0000-0000-0000F9670000}"/>
    <cellStyle name="Normal 5 49 4" xfId="32527" xr:uid="{00000000-0005-0000-0000-0000FA670000}"/>
    <cellStyle name="Normal 5 49 5" xfId="39947" xr:uid="{00000000-0005-0000-0000-0000FB670000}"/>
    <cellStyle name="Normal 5 5" xfId="11002" xr:uid="{00000000-0005-0000-0000-0000FC670000}"/>
    <cellStyle name="Normal 5 5 10" xfId="11003" xr:uid="{00000000-0005-0000-0000-0000FD670000}"/>
    <cellStyle name="Normal 5 5 10 2" xfId="11004" xr:uid="{00000000-0005-0000-0000-0000FE670000}"/>
    <cellStyle name="Normal 5 5 10 2 2" xfId="11005" xr:uid="{00000000-0005-0000-0000-0000FF670000}"/>
    <cellStyle name="Normal 5 5 10 2 2 2" xfId="11006" xr:uid="{00000000-0005-0000-0000-000000680000}"/>
    <cellStyle name="Normal 5 5 10 2 2 3" xfId="11007" xr:uid="{00000000-0005-0000-0000-000001680000}"/>
    <cellStyle name="Normal 5 5 10 2 3" xfId="11008" xr:uid="{00000000-0005-0000-0000-000002680000}"/>
    <cellStyle name="Normal 5 5 10 2 4" xfId="11009" xr:uid="{00000000-0005-0000-0000-000003680000}"/>
    <cellStyle name="Normal 5 5 10 3" xfId="11010" xr:uid="{00000000-0005-0000-0000-000004680000}"/>
    <cellStyle name="Normal 5 5 10 3 2" xfId="11011" xr:uid="{00000000-0005-0000-0000-000005680000}"/>
    <cellStyle name="Normal 5 5 10 3 3" xfId="11012" xr:uid="{00000000-0005-0000-0000-000006680000}"/>
    <cellStyle name="Normal 5 5 10 4" xfId="11013" xr:uid="{00000000-0005-0000-0000-000007680000}"/>
    <cellStyle name="Normal 5 5 10 4 2" xfId="11014" xr:uid="{00000000-0005-0000-0000-000008680000}"/>
    <cellStyle name="Normal 5 5 10 5" xfId="11015" xr:uid="{00000000-0005-0000-0000-000009680000}"/>
    <cellStyle name="Normal 5 5 10 6" xfId="11016" xr:uid="{00000000-0005-0000-0000-00000A680000}"/>
    <cellStyle name="Normal 5 5 11" xfId="11017" xr:uid="{00000000-0005-0000-0000-00000B680000}"/>
    <cellStyle name="Normal 5 5 11 2" xfId="11018" xr:uid="{00000000-0005-0000-0000-00000C680000}"/>
    <cellStyle name="Normal 5 5 11 2 2" xfId="11019" xr:uid="{00000000-0005-0000-0000-00000D680000}"/>
    <cellStyle name="Normal 5 5 11 2 3" xfId="11020" xr:uid="{00000000-0005-0000-0000-00000E680000}"/>
    <cellStyle name="Normal 5 5 11 3" xfId="11021" xr:uid="{00000000-0005-0000-0000-00000F680000}"/>
    <cellStyle name="Normal 5 5 11 4" xfId="11022" xr:uid="{00000000-0005-0000-0000-000010680000}"/>
    <cellStyle name="Normal 5 5 12" xfId="11023" xr:uid="{00000000-0005-0000-0000-000011680000}"/>
    <cellStyle name="Normal 5 5 12 2" xfId="11024" xr:uid="{00000000-0005-0000-0000-000012680000}"/>
    <cellStyle name="Normal 5 5 12 3" xfId="11025" xr:uid="{00000000-0005-0000-0000-000013680000}"/>
    <cellStyle name="Normal 5 5 13" xfId="11026" xr:uid="{00000000-0005-0000-0000-000014680000}"/>
    <cellStyle name="Normal 5 5 13 2" xfId="11027" xr:uid="{00000000-0005-0000-0000-000015680000}"/>
    <cellStyle name="Normal 5 5 14" xfId="11028" xr:uid="{00000000-0005-0000-0000-000016680000}"/>
    <cellStyle name="Normal 5 5 15" xfId="11029" xr:uid="{00000000-0005-0000-0000-000017680000}"/>
    <cellStyle name="Normal 5 5 16" xfId="19215" xr:uid="{00000000-0005-0000-0000-000018680000}"/>
    <cellStyle name="Normal 5 5 17" xfId="32530" xr:uid="{00000000-0005-0000-0000-000019680000}"/>
    <cellStyle name="Normal 5 5 2" xfId="11030" xr:uid="{00000000-0005-0000-0000-00001A680000}"/>
    <cellStyle name="Normal 5 5 2 10" xfId="11031" xr:uid="{00000000-0005-0000-0000-00001B680000}"/>
    <cellStyle name="Normal 5 5 2 11" xfId="32531" xr:uid="{00000000-0005-0000-0000-00001C680000}"/>
    <cellStyle name="Normal 5 5 2 12" xfId="39948" xr:uid="{00000000-0005-0000-0000-00001D680000}"/>
    <cellStyle name="Normal 5 5 2 2" xfId="11032" xr:uid="{00000000-0005-0000-0000-00001E680000}"/>
    <cellStyle name="Normal 5 5 2 2 2" xfId="11033" xr:uid="{00000000-0005-0000-0000-00001F680000}"/>
    <cellStyle name="Normal 5 5 2 2 2 2" xfId="11034" xr:uid="{00000000-0005-0000-0000-000020680000}"/>
    <cellStyle name="Normal 5 5 2 2 2 2 2" xfId="11035" xr:uid="{00000000-0005-0000-0000-000021680000}"/>
    <cellStyle name="Normal 5 5 2 2 2 2 2 2" xfId="11036" xr:uid="{00000000-0005-0000-0000-000022680000}"/>
    <cellStyle name="Normal 5 5 2 2 2 2 2 3" xfId="11037" xr:uid="{00000000-0005-0000-0000-000023680000}"/>
    <cellStyle name="Normal 5 5 2 2 2 2 3" xfId="11038" xr:uid="{00000000-0005-0000-0000-000024680000}"/>
    <cellStyle name="Normal 5 5 2 2 2 2 4" xfId="11039" xr:uid="{00000000-0005-0000-0000-000025680000}"/>
    <cellStyle name="Normal 5 5 2 2 2 3" xfId="11040" xr:uid="{00000000-0005-0000-0000-000026680000}"/>
    <cellStyle name="Normal 5 5 2 2 2 3 2" xfId="11041" xr:uid="{00000000-0005-0000-0000-000027680000}"/>
    <cellStyle name="Normal 5 5 2 2 2 3 3" xfId="11042" xr:uid="{00000000-0005-0000-0000-000028680000}"/>
    <cellStyle name="Normal 5 5 2 2 2 4" xfId="11043" xr:uid="{00000000-0005-0000-0000-000029680000}"/>
    <cellStyle name="Normal 5 5 2 2 2 4 2" xfId="11044" xr:uid="{00000000-0005-0000-0000-00002A680000}"/>
    <cellStyle name="Normal 5 5 2 2 2 5" xfId="11045" xr:uid="{00000000-0005-0000-0000-00002B680000}"/>
    <cellStyle name="Normal 5 5 2 2 2 6" xfId="11046" xr:uid="{00000000-0005-0000-0000-00002C680000}"/>
    <cellStyle name="Normal 5 5 2 2 3" xfId="11047" xr:uid="{00000000-0005-0000-0000-00002D680000}"/>
    <cellStyle name="Normal 5 5 2 2 3 2" xfId="11048" xr:uid="{00000000-0005-0000-0000-00002E680000}"/>
    <cellStyle name="Normal 5 5 2 2 3 2 2" xfId="11049" xr:uid="{00000000-0005-0000-0000-00002F680000}"/>
    <cellStyle name="Normal 5 5 2 2 3 2 2 2" xfId="11050" xr:uid="{00000000-0005-0000-0000-000030680000}"/>
    <cellStyle name="Normal 5 5 2 2 3 2 2 3" xfId="11051" xr:uid="{00000000-0005-0000-0000-000031680000}"/>
    <cellStyle name="Normal 5 5 2 2 3 2 3" xfId="11052" xr:uid="{00000000-0005-0000-0000-000032680000}"/>
    <cellStyle name="Normal 5 5 2 2 3 2 4" xfId="11053" xr:uid="{00000000-0005-0000-0000-000033680000}"/>
    <cellStyle name="Normal 5 5 2 2 3 3" xfId="11054" xr:uid="{00000000-0005-0000-0000-000034680000}"/>
    <cellStyle name="Normal 5 5 2 2 3 3 2" xfId="11055" xr:uid="{00000000-0005-0000-0000-000035680000}"/>
    <cellStyle name="Normal 5 5 2 2 3 3 3" xfId="11056" xr:uid="{00000000-0005-0000-0000-000036680000}"/>
    <cellStyle name="Normal 5 5 2 2 3 4" xfId="11057" xr:uid="{00000000-0005-0000-0000-000037680000}"/>
    <cellStyle name="Normal 5 5 2 2 3 4 2" xfId="11058" xr:uid="{00000000-0005-0000-0000-000038680000}"/>
    <cellStyle name="Normal 5 5 2 2 3 5" xfId="11059" xr:uid="{00000000-0005-0000-0000-000039680000}"/>
    <cellStyle name="Normal 5 5 2 2 3 6" xfId="11060" xr:uid="{00000000-0005-0000-0000-00003A680000}"/>
    <cellStyle name="Normal 5 5 2 2 4" xfId="11061" xr:uid="{00000000-0005-0000-0000-00003B680000}"/>
    <cellStyle name="Normal 5 5 2 2 4 2" xfId="11062" xr:uid="{00000000-0005-0000-0000-00003C680000}"/>
    <cellStyle name="Normal 5 5 2 2 4 2 2" xfId="11063" xr:uid="{00000000-0005-0000-0000-00003D680000}"/>
    <cellStyle name="Normal 5 5 2 2 4 2 3" xfId="11064" xr:uid="{00000000-0005-0000-0000-00003E680000}"/>
    <cellStyle name="Normal 5 5 2 2 4 3" xfId="11065" xr:uid="{00000000-0005-0000-0000-00003F680000}"/>
    <cellStyle name="Normal 5 5 2 2 4 4" xfId="11066" xr:uid="{00000000-0005-0000-0000-000040680000}"/>
    <cellStyle name="Normal 5 5 2 2 5" xfId="11067" xr:uid="{00000000-0005-0000-0000-000041680000}"/>
    <cellStyle name="Normal 5 5 2 2 5 2" xfId="11068" xr:uid="{00000000-0005-0000-0000-000042680000}"/>
    <cellStyle name="Normal 5 5 2 2 5 3" xfId="11069" xr:uid="{00000000-0005-0000-0000-000043680000}"/>
    <cellStyle name="Normal 5 5 2 2 6" xfId="11070" xr:uid="{00000000-0005-0000-0000-000044680000}"/>
    <cellStyle name="Normal 5 5 2 2 6 2" xfId="11071" xr:uid="{00000000-0005-0000-0000-000045680000}"/>
    <cellStyle name="Normal 5 5 2 2 7" xfId="11072" xr:uid="{00000000-0005-0000-0000-000046680000}"/>
    <cellStyle name="Normal 5 5 2 2 8" xfId="11073" xr:uid="{00000000-0005-0000-0000-000047680000}"/>
    <cellStyle name="Normal 5 5 2 2 9" xfId="32532" xr:uid="{00000000-0005-0000-0000-000048680000}"/>
    <cellStyle name="Normal 5 5 2 3" xfId="11074" xr:uid="{00000000-0005-0000-0000-000049680000}"/>
    <cellStyle name="Normal 5 5 2 3 2" xfId="11075" xr:uid="{00000000-0005-0000-0000-00004A680000}"/>
    <cellStyle name="Normal 5 5 2 3 2 2" xfId="11076" xr:uid="{00000000-0005-0000-0000-00004B680000}"/>
    <cellStyle name="Normal 5 5 2 3 2 2 2" xfId="11077" xr:uid="{00000000-0005-0000-0000-00004C680000}"/>
    <cellStyle name="Normal 5 5 2 3 2 2 2 2" xfId="11078" xr:uid="{00000000-0005-0000-0000-00004D680000}"/>
    <cellStyle name="Normal 5 5 2 3 2 2 2 3" xfId="11079" xr:uid="{00000000-0005-0000-0000-00004E680000}"/>
    <cellStyle name="Normal 5 5 2 3 2 2 3" xfId="11080" xr:uid="{00000000-0005-0000-0000-00004F680000}"/>
    <cellStyle name="Normal 5 5 2 3 2 2 4" xfId="11081" xr:uid="{00000000-0005-0000-0000-000050680000}"/>
    <cellStyle name="Normal 5 5 2 3 2 3" xfId="11082" xr:uid="{00000000-0005-0000-0000-000051680000}"/>
    <cellStyle name="Normal 5 5 2 3 2 3 2" xfId="11083" xr:uid="{00000000-0005-0000-0000-000052680000}"/>
    <cellStyle name="Normal 5 5 2 3 2 3 3" xfId="11084" xr:uid="{00000000-0005-0000-0000-000053680000}"/>
    <cellStyle name="Normal 5 5 2 3 2 4" xfId="11085" xr:uid="{00000000-0005-0000-0000-000054680000}"/>
    <cellStyle name="Normal 5 5 2 3 2 4 2" xfId="11086" xr:uid="{00000000-0005-0000-0000-000055680000}"/>
    <cellStyle name="Normal 5 5 2 3 2 5" xfId="11087" xr:uid="{00000000-0005-0000-0000-000056680000}"/>
    <cellStyle name="Normal 5 5 2 3 2 6" xfId="11088" xr:uid="{00000000-0005-0000-0000-000057680000}"/>
    <cellStyle name="Normal 5 5 2 3 3" xfId="11089" xr:uid="{00000000-0005-0000-0000-000058680000}"/>
    <cellStyle name="Normal 5 5 2 3 3 2" xfId="11090" xr:uid="{00000000-0005-0000-0000-000059680000}"/>
    <cellStyle name="Normal 5 5 2 3 3 2 2" xfId="11091" xr:uid="{00000000-0005-0000-0000-00005A680000}"/>
    <cellStyle name="Normal 5 5 2 3 3 2 2 2" xfId="11092" xr:uid="{00000000-0005-0000-0000-00005B680000}"/>
    <cellStyle name="Normal 5 5 2 3 3 2 2 3" xfId="11093" xr:uid="{00000000-0005-0000-0000-00005C680000}"/>
    <cellStyle name="Normal 5 5 2 3 3 2 3" xfId="11094" xr:uid="{00000000-0005-0000-0000-00005D680000}"/>
    <cellStyle name="Normal 5 5 2 3 3 2 4" xfId="11095" xr:uid="{00000000-0005-0000-0000-00005E680000}"/>
    <cellStyle name="Normal 5 5 2 3 3 3" xfId="11096" xr:uid="{00000000-0005-0000-0000-00005F680000}"/>
    <cellStyle name="Normal 5 5 2 3 3 3 2" xfId="11097" xr:uid="{00000000-0005-0000-0000-000060680000}"/>
    <cellStyle name="Normal 5 5 2 3 3 3 3" xfId="11098" xr:uid="{00000000-0005-0000-0000-000061680000}"/>
    <cellStyle name="Normal 5 5 2 3 3 4" xfId="11099" xr:uid="{00000000-0005-0000-0000-000062680000}"/>
    <cellStyle name="Normal 5 5 2 3 3 4 2" xfId="11100" xr:uid="{00000000-0005-0000-0000-000063680000}"/>
    <cellStyle name="Normal 5 5 2 3 3 5" xfId="11101" xr:uid="{00000000-0005-0000-0000-000064680000}"/>
    <cellStyle name="Normal 5 5 2 3 3 6" xfId="11102" xr:uid="{00000000-0005-0000-0000-000065680000}"/>
    <cellStyle name="Normal 5 5 2 3 4" xfId="11103" xr:uid="{00000000-0005-0000-0000-000066680000}"/>
    <cellStyle name="Normal 5 5 2 3 4 2" xfId="11104" xr:uid="{00000000-0005-0000-0000-000067680000}"/>
    <cellStyle name="Normal 5 5 2 3 4 2 2" xfId="11105" xr:uid="{00000000-0005-0000-0000-000068680000}"/>
    <cellStyle name="Normal 5 5 2 3 4 2 3" xfId="11106" xr:uid="{00000000-0005-0000-0000-000069680000}"/>
    <cellStyle name="Normal 5 5 2 3 4 3" xfId="11107" xr:uid="{00000000-0005-0000-0000-00006A680000}"/>
    <cellStyle name="Normal 5 5 2 3 4 4" xfId="11108" xr:uid="{00000000-0005-0000-0000-00006B680000}"/>
    <cellStyle name="Normal 5 5 2 3 5" xfId="11109" xr:uid="{00000000-0005-0000-0000-00006C680000}"/>
    <cellStyle name="Normal 5 5 2 3 5 2" xfId="11110" xr:uid="{00000000-0005-0000-0000-00006D680000}"/>
    <cellStyle name="Normal 5 5 2 3 5 3" xfId="11111" xr:uid="{00000000-0005-0000-0000-00006E680000}"/>
    <cellStyle name="Normal 5 5 2 3 6" xfId="11112" xr:uid="{00000000-0005-0000-0000-00006F680000}"/>
    <cellStyle name="Normal 5 5 2 3 6 2" xfId="11113" xr:uid="{00000000-0005-0000-0000-000070680000}"/>
    <cellStyle name="Normal 5 5 2 3 7" xfId="11114" xr:uid="{00000000-0005-0000-0000-000071680000}"/>
    <cellStyle name="Normal 5 5 2 3 8" xfId="11115" xr:uid="{00000000-0005-0000-0000-000072680000}"/>
    <cellStyle name="Normal 5 5 2 3 9" xfId="32533" xr:uid="{00000000-0005-0000-0000-000073680000}"/>
    <cellStyle name="Normal 5 5 2 4" xfId="11116" xr:uid="{00000000-0005-0000-0000-000074680000}"/>
    <cellStyle name="Normal 5 5 2 4 2" xfId="11117" xr:uid="{00000000-0005-0000-0000-000075680000}"/>
    <cellStyle name="Normal 5 5 2 4 2 2" xfId="11118" xr:uid="{00000000-0005-0000-0000-000076680000}"/>
    <cellStyle name="Normal 5 5 2 4 2 2 2" xfId="11119" xr:uid="{00000000-0005-0000-0000-000077680000}"/>
    <cellStyle name="Normal 5 5 2 4 2 2 3" xfId="11120" xr:uid="{00000000-0005-0000-0000-000078680000}"/>
    <cellStyle name="Normal 5 5 2 4 2 3" xfId="11121" xr:uid="{00000000-0005-0000-0000-000079680000}"/>
    <cellStyle name="Normal 5 5 2 4 2 4" xfId="11122" xr:uid="{00000000-0005-0000-0000-00007A680000}"/>
    <cellStyle name="Normal 5 5 2 4 3" xfId="11123" xr:uid="{00000000-0005-0000-0000-00007B680000}"/>
    <cellStyle name="Normal 5 5 2 4 3 2" xfId="11124" xr:uid="{00000000-0005-0000-0000-00007C680000}"/>
    <cellStyle name="Normal 5 5 2 4 3 3" xfId="11125" xr:uid="{00000000-0005-0000-0000-00007D680000}"/>
    <cellStyle name="Normal 5 5 2 4 4" xfId="11126" xr:uid="{00000000-0005-0000-0000-00007E680000}"/>
    <cellStyle name="Normal 5 5 2 4 4 2" xfId="11127" xr:uid="{00000000-0005-0000-0000-00007F680000}"/>
    <cellStyle name="Normal 5 5 2 4 5" xfId="11128" xr:uid="{00000000-0005-0000-0000-000080680000}"/>
    <cellStyle name="Normal 5 5 2 4 6" xfId="11129" xr:uid="{00000000-0005-0000-0000-000081680000}"/>
    <cellStyle name="Normal 5 5 2 5" xfId="11130" xr:uid="{00000000-0005-0000-0000-000082680000}"/>
    <cellStyle name="Normal 5 5 2 5 2" xfId="11131" xr:uid="{00000000-0005-0000-0000-000083680000}"/>
    <cellStyle name="Normal 5 5 2 5 2 2" xfId="11132" xr:uid="{00000000-0005-0000-0000-000084680000}"/>
    <cellStyle name="Normal 5 5 2 5 2 2 2" xfId="11133" xr:uid="{00000000-0005-0000-0000-000085680000}"/>
    <cellStyle name="Normal 5 5 2 5 2 2 3" xfId="11134" xr:uid="{00000000-0005-0000-0000-000086680000}"/>
    <cellStyle name="Normal 5 5 2 5 2 3" xfId="11135" xr:uid="{00000000-0005-0000-0000-000087680000}"/>
    <cellStyle name="Normal 5 5 2 5 2 4" xfId="11136" xr:uid="{00000000-0005-0000-0000-000088680000}"/>
    <cellStyle name="Normal 5 5 2 5 3" xfId="11137" xr:uid="{00000000-0005-0000-0000-000089680000}"/>
    <cellStyle name="Normal 5 5 2 5 3 2" xfId="11138" xr:uid="{00000000-0005-0000-0000-00008A680000}"/>
    <cellStyle name="Normal 5 5 2 5 3 3" xfId="11139" xr:uid="{00000000-0005-0000-0000-00008B680000}"/>
    <cellStyle name="Normal 5 5 2 5 4" xfId="11140" xr:uid="{00000000-0005-0000-0000-00008C680000}"/>
    <cellStyle name="Normal 5 5 2 5 4 2" xfId="11141" xr:uid="{00000000-0005-0000-0000-00008D680000}"/>
    <cellStyle name="Normal 5 5 2 5 5" xfId="11142" xr:uid="{00000000-0005-0000-0000-00008E680000}"/>
    <cellStyle name="Normal 5 5 2 5 6" xfId="11143" xr:uid="{00000000-0005-0000-0000-00008F680000}"/>
    <cellStyle name="Normal 5 5 2 6" xfId="11144" xr:uid="{00000000-0005-0000-0000-000090680000}"/>
    <cellStyle name="Normal 5 5 2 6 2" xfId="11145" xr:uid="{00000000-0005-0000-0000-000091680000}"/>
    <cellStyle name="Normal 5 5 2 6 2 2" xfId="11146" xr:uid="{00000000-0005-0000-0000-000092680000}"/>
    <cellStyle name="Normal 5 5 2 6 2 3" xfId="11147" xr:uid="{00000000-0005-0000-0000-000093680000}"/>
    <cellStyle name="Normal 5 5 2 6 3" xfId="11148" xr:uid="{00000000-0005-0000-0000-000094680000}"/>
    <cellStyle name="Normal 5 5 2 6 4" xfId="11149" xr:uid="{00000000-0005-0000-0000-000095680000}"/>
    <cellStyle name="Normal 5 5 2 7" xfId="11150" xr:uid="{00000000-0005-0000-0000-000096680000}"/>
    <cellStyle name="Normal 5 5 2 7 2" xfId="11151" xr:uid="{00000000-0005-0000-0000-000097680000}"/>
    <cellStyle name="Normal 5 5 2 7 3" xfId="11152" xr:uid="{00000000-0005-0000-0000-000098680000}"/>
    <cellStyle name="Normal 5 5 2 8" xfId="11153" xr:uid="{00000000-0005-0000-0000-000099680000}"/>
    <cellStyle name="Normal 5 5 2 8 2" xfId="11154" xr:uid="{00000000-0005-0000-0000-00009A680000}"/>
    <cellStyle name="Normal 5 5 2 9" xfId="11155" xr:uid="{00000000-0005-0000-0000-00009B680000}"/>
    <cellStyle name="Normal 5 5 2_FLUX TEMPLATE - SAMPLE 5210 1720000_Rents Receivable (2)" xfId="11156" xr:uid="{00000000-0005-0000-0000-00009C680000}"/>
    <cellStyle name="Normal 5 5 3" xfId="11157" xr:uid="{00000000-0005-0000-0000-00009D680000}"/>
    <cellStyle name="Normal 5 5 3 10" xfId="11158" xr:uid="{00000000-0005-0000-0000-00009E680000}"/>
    <cellStyle name="Normal 5 5 3 11" xfId="32534" xr:uid="{00000000-0005-0000-0000-00009F680000}"/>
    <cellStyle name="Normal 5 5 3 2" xfId="11159" xr:uid="{00000000-0005-0000-0000-0000A0680000}"/>
    <cellStyle name="Normal 5 5 3 2 2" xfId="11160" xr:uid="{00000000-0005-0000-0000-0000A1680000}"/>
    <cellStyle name="Normal 5 5 3 2 2 2" xfId="11161" xr:uid="{00000000-0005-0000-0000-0000A2680000}"/>
    <cellStyle name="Normal 5 5 3 2 2 2 2" xfId="11162" xr:uid="{00000000-0005-0000-0000-0000A3680000}"/>
    <cellStyle name="Normal 5 5 3 2 2 2 2 2" xfId="11163" xr:uid="{00000000-0005-0000-0000-0000A4680000}"/>
    <cellStyle name="Normal 5 5 3 2 2 2 2 3" xfId="11164" xr:uid="{00000000-0005-0000-0000-0000A5680000}"/>
    <cellStyle name="Normal 5 5 3 2 2 2 3" xfId="11165" xr:uid="{00000000-0005-0000-0000-0000A6680000}"/>
    <cellStyle name="Normal 5 5 3 2 2 2 4" xfId="11166" xr:uid="{00000000-0005-0000-0000-0000A7680000}"/>
    <cellStyle name="Normal 5 5 3 2 2 3" xfId="11167" xr:uid="{00000000-0005-0000-0000-0000A8680000}"/>
    <cellStyle name="Normal 5 5 3 2 2 3 2" xfId="11168" xr:uid="{00000000-0005-0000-0000-0000A9680000}"/>
    <cellStyle name="Normal 5 5 3 2 2 3 3" xfId="11169" xr:uid="{00000000-0005-0000-0000-0000AA680000}"/>
    <cellStyle name="Normal 5 5 3 2 2 4" xfId="11170" xr:uid="{00000000-0005-0000-0000-0000AB680000}"/>
    <cellStyle name="Normal 5 5 3 2 2 4 2" xfId="11171" xr:uid="{00000000-0005-0000-0000-0000AC680000}"/>
    <cellStyle name="Normal 5 5 3 2 2 5" xfId="11172" xr:uid="{00000000-0005-0000-0000-0000AD680000}"/>
    <cellStyle name="Normal 5 5 3 2 2 6" xfId="11173" xr:uid="{00000000-0005-0000-0000-0000AE680000}"/>
    <cellStyle name="Normal 5 5 3 2 3" xfId="11174" xr:uid="{00000000-0005-0000-0000-0000AF680000}"/>
    <cellStyle name="Normal 5 5 3 2 3 2" xfId="11175" xr:uid="{00000000-0005-0000-0000-0000B0680000}"/>
    <cellStyle name="Normal 5 5 3 2 3 2 2" xfId="11176" xr:uid="{00000000-0005-0000-0000-0000B1680000}"/>
    <cellStyle name="Normal 5 5 3 2 3 2 2 2" xfId="11177" xr:uid="{00000000-0005-0000-0000-0000B2680000}"/>
    <cellStyle name="Normal 5 5 3 2 3 2 2 3" xfId="11178" xr:uid="{00000000-0005-0000-0000-0000B3680000}"/>
    <cellStyle name="Normal 5 5 3 2 3 2 3" xfId="11179" xr:uid="{00000000-0005-0000-0000-0000B4680000}"/>
    <cellStyle name="Normal 5 5 3 2 3 2 4" xfId="11180" xr:uid="{00000000-0005-0000-0000-0000B5680000}"/>
    <cellStyle name="Normal 5 5 3 2 3 3" xfId="11181" xr:uid="{00000000-0005-0000-0000-0000B6680000}"/>
    <cellStyle name="Normal 5 5 3 2 3 3 2" xfId="11182" xr:uid="{00000000-0005-0000-0000-0000B7680000}"/>
    <cellStyle name="Normal 5 5 3 2 3 3 3" xfId="11183" xr:uid="{00000000-0005-0000-0000-0000B8680000}"/>
    <cellStyle name="Normal 5 5 3 2 3 4" xfId="11184" xr:uid="{00000000-0005-0000-0000-0000B9680000}"/>
    <cellStyle name="Normal 5 5 3 2 3 4 2" xfId="11185" xr:uid="{00000000-0005-0000-0000-0000BA680000}"/>
    <cellStyle name="Normal 5 5 3 2 3 5" xfId="11186" xr:uid="{00000000-0005-0000-0000-0000BB680000}"/>
    <cellStyle name="Normal 5 5 3 2 3 6" xfId="11187" xr:uid="{00000000-0005-0000-0000-0000BC680000}"/>
    <cellStyle name="Normal 5 5 3 2 4" xfId="11188" xr:uid="{00000000-0005-0000-0000-0000BD680000}"/>
    <cellStyle name="Normal 5 5 3 2 4 2" xfId="11189" xr:uid="{00000000-0005-0000-0000-0000BE680000}"/>
    <cellStyle name="Normal 5 5 3 2 4 2 2" xfId="11190" xr:uid="{00000000-0005-0000-0000-0000BF680000}"/>
    <cellStyle name="Normal 5 5 3 2 4 2 3" xfId="11191" xr:uid="{00000000-0005-0000-0000-0000C0680000}"/>
    <cellStyle name="Normal 5 5 3 2 4 3" xfId="11192" xr:uid="{00000000-0005-0000-0000-0000C1680000}"/>
    <cellStyle name="Normal 5 5 3 2 4 4" xfId="11193" xr:uid="{00000000-0005-0000-0000-0000C2680000}"/>
    <cellStyle name="Normal 5 5 3 2 5" xfId="11194" xr:uid="{00000000-0005-0000-0000-0000C3680000}"/>
    <cellStyle name="Normal 5 5 3 2 5 2" xfId="11195" xr:uid="{00000000-0005-0000-0000-0000C4680000}"/>
    <cellStyle name="Normal 5 5 3 2 5 3" xfId="11196" xr:uid="{00000000-0005-0000-0000-0000C5680000}"/>
    <cellStyle name="Normal 5 5 3 2 6" xfId="11197" xr:uid="{00000000-0005-0000-0000-0000C6680000}"/>
    <cellStyle name="Normal 5 5 3 2 6 2" xfId="11198" xr:uid="{00000000-0005-0000-0000-0000C7680000}"/>
    <cellStyle name="Normal 5 5 3 2 7" xfId="11199" xr:uid="{00000000-0005-0000-0000-0000C8680000}"/>
    <cellStyle name="Normal 5 5 3 2 8" xfId="11200" xr:uid="{00000000-0005-0000-0000-0000C9680000}"/>
    <cellStyle name="Normal 5 5 3 2 9" xfId="32535" xr:uid="{00000000-0005-0000-0000-0000CA680000}"/>
    <cellStyle name="Normal 5 5 3 3" xfId="11201" xr:uid="{00000000-0005-0000-0000-0000CB680000}"/>
    <cellStyle name="Normal 5 5 3 3 2" xfId="11202" xr:uid="{00000000-0005-0000-0000-0000CC680000}"/>
    <cellStyle name="Normal 5 5 3 3 2 2" xfId="11203" xr:uid="{00000000-0005-0000-0000-0000CD680000}"/>
    <cellStyle name="Normal 5 5 3 3 2 2 2" xfId="11204" xr:uid="{00000000-0005-0000-0000-0000CE680000}"/>
    <cellStyle name="Normal 5 5 3 3 2 2 2 2" xfId="11205" xr:uid="{00000000-0005-0000-0000-0000CF680000}"/>
    <cellStyle name="Normal 5 5 3 3 2 2 2 3" xfId="11206" xr:uid="{00000000-0005-0000-0000-0000D0680000}"/>
    <cellStyle name="Normal 5 5 3 3 2 2 3" xfId="11207" xr:uid="{00000000-0005-0000-0000-0000D1680000}"/>
    <cellStyle name="Normal 5 5 3 3 2 2 4" xfId="11208" xr:uid="{00000000-0005-0000-0000-0000D2680000}"/>
    <cellStyle name="Normal 5 5 3 3 2 3" xfId="11209" xr:uid="{00000000-0005-0000-0000-0000D3680000}"/>
    <cellStyle name="Normal 5 5 3 3 2 3 2" xfId="11210" xr:uid="{00000000-0005-0000-0000-0000D4680000}"/>
    <cellStyle name="Normal 5 5 3 3 2 3 3" xfId="11211" xr:uid="{00000000-0005-0000-0000-0000D5680000}"/>
    <cellStyle name="Normal 5 5 3 3 2 4" xfId="11212" xr:uid="{00000000-0005-0000-0000-0000D6680000}"/>
    <cellStyle name="Normal 5 5 3 3 2 4 2" xfId="11213" xr:uid="{00000000-0005-0000-0000-0000D7680000}"/>
    <cellStyle name="Normal 5 5 3 3 2 5" xfId="11214" xr:uid="{00000000-0005-0000-0000-0000D8680000}"/>
    <cellStyle name="Normal 5 5 3 3 2 6" xfId="11215" xr:uid="{00000000-0005-0000-0000-0000D9680000}"/>
    <cellStyle name="Normal 5 5 3 3 3" xfId="11216" xr:uid="{00000000-0005-0000-0000-0000DA680000}"/>
    <cellStyle name="Normal 5 5 3 3 3 2" xfId="11217" xr:uid="{00000000-0005-0000-0000-0000DB680000}"/>
    <cellStyle name="Normal 5 5 3 3 3 2 2" xfId="11218" xr:uid="{00000000-0005-0000-0000-0000DC680000}"/>
    <cellStyle name="Normal 5 5 3 3 3 2 2 2" xfId="11219" xr:uid="{00000000-0005-0000-0000-0000DD680000}"/>
    <cellStyle name="Normal 5 5 3 3 3 2 2 3" xfId="11220" xr:uid="{00000000-0005-0000-0000-0000DE680000}"/>
    <cellStyle name="Normal 5 5 3 3 3 2 3" xfId="11221" xr:uid="{00000000-0005-0000-0000-0000DF680000}"/>
    <cellStyle name="Normal 5 5 3 3 3 2 4" xfId="11222" xr:uid="{00000000-0005-0000-0000-0000E0680000}"/>
    <cellStyle name="Normal 5 5 3 3 3 3" xfId="11223" xr:uid="{00000000-0005-0000-0000-0000E1680000}"/>
    <cellStyle name="Normal 5 5 3 3 3 3 2" xfId="11224" xr:uid="{00000000-0005-0000-0000-0000E2680000}"/>
    <cellStyle name="Normal 5 5 3 3 3 3 3" xfId="11225" xr:uid="{00000000-0005-0000-0000-0000E3680000}"/>
    <cellStyle name="Normal 5 5 3 3 3 4" xfId="11226" xr:uid="{00000000-0005-0000-0000-0000E4680000}"/>
    <cellStyle name="Normal 5 5 3 3 3 4 2" xfId="11227" xr:uid="{00000000-0005-0000-0000-0000E5680000}"/>
    <cellStyle name="Normal 5 5 3 3 3 5" xfId="11228" xr:uid="{00000000-0005-0000-0000-0000E6680000}"/>
    <cellStyle name="Normal 5 5 3 3 3 6" xfId="11229" xr:uid="{00000000-0005-0000-0000-0000E7680000}"/>
    <cellStyle name="Normal 5 5 3 3 4" xfId="11230" xr:uid="{00000000-0005-0000-0000-0000E8680000}"/>
    <cellStyle name="Normal 5 5 3 3 4 2" xfId="11231" xr:uid="{00000000-0005-0000-0000-0000E9680000}"/>
    <cellStyle name="Normal 5 5 3 3 4 2 2" xfId="11232" xr:uid="{00000000-0005-0000-0000-0000EA680000}"/>
    <cellStyle name="Normal 5 5 3 3 4 2 3" xfId="11233" xr:uid="{00000000-0005-0000-0000-0000EB680000}"/>
    <cellStyle name="Normal 5 5 3 3 4 3" xfId="11234" xr:uid="{00000000-0005-0000-0000-0000EC680000}"/>
    <cellStyle name="Normal 5 5 3 3 4 4" xfId="11235" xr:uid="{00000000-0005-0000-0000-0000ED680000}"/>
    <cellStyle name="Normal 5 5 3 3 5" xfId="11236" xr:uid="{00000000-0005-0000-0000-0000EE680000}"/>
    <cellStyle name="Normal 5 5 3 3 5 2" xfId="11237" xr:uid="{00000000-0005-0000-0000-0000EF680000}"/>
    <cellStyle name="Normal 5 5 3 3 5 3" xfId="11238" xr:uid="{00000000-0005-0000-0000-0000F0680000}"/>
    <cellStyle name="Normal 5 5 3 3 6" xfId="11239" xr:uid="{00000000-0005-0000-0000-0000F1680000}"/>
    <cellStyle name="Normal 5 5 3 3 6 2" xfId="11240" xr:uid="{00000000-0005-0000-0000-0000F2680000}"/>
    <cellStyle name="Normal 5 5 3 3 7" xfId="11241" xr:uid="{00000000-0005-0000-0000-0000F3680000}"/>
    <cellStyle name="Normal 5 5 3 3 8" xfId="11242" xr:uid="{00000000-0005-0000-0000-0000F4680000}"/>
    <cellStyle name="Normal 5 5 3 3 9" xfId="32536" xr:uid="{00000000-0005-0000-0000-0000F5680000}"/>
    <cellStyle name="Normal 5 5 3 4" xfId="11243" xr:uid="{00000000-0005-0000-0000-0000F6680000}"/>
    <cellStyle name="Normal 5 5 3 4 2" xfId="11244" xr:uid="{00000000-0005-0000-0000-0000F7680000}"/>
    <cellStyle name="Normal 5 5 3 4 2 2" xfId="11245" xr:uid="{00000000-0005-0000-0000-0000F8680000}"/>
    <cellStyle name="Normal 5 5 3 4 2 2 2" xfId="11246" xr:uid="{00000000-0005-0000-0000-0000F9680000}"/>
    <cellStyle name="Normal 5 5 3 4 2 2 3" xfId="11247" xr:uid="{00000000-0005-0000-0000-0000FA680000}"/>
    <cellStyle name="Normal 5 5 3 4 2 3" xfId="11248" xr:uid="{00000000-0005-0000-0000-0000FB680000}"/>
    <cellStyle name="Normal 5 5 3 4 2 4" xfId="11249" xr:uid="{00000000-0005-0000-0000-0000FC680000}"/>
    <cellStyle name="Normal 5 5 3 4 3" xfId="11250" xr:uid="{00000000-0005-0000-0000-0000FD680000}"/>
    <cellStyle name="Normal 5 5 3 4 3 2" xfId="11251" xr:uid="{00000000-0005-0000-0000-0000FE680000}"/>
    <cellStyle name="Normal 5 5 3 4 3 3" xfId="11252" xr:uid="{00000000-0005-0000-0000-0000FF680000}"/>
    <cellStyle name="Normal 5 5 3 4 4" xfId="11253" xr:uid="{00000000-0005-0000-0000-000000690000}"/>
    <cellStyle name="Normal 5 5 3 4 4 2" xfId="11254" xr:uid="{00000000-0005-0000-0000-000001690000}"/>
    <cellStyle name="Normal 5 5 3 4 5" xfId="11255" xr:uid="{00000000-0005-0000-0000-000002690000}"/>
    <cellStyle name="Normal 5 5 3 4 6" xfId="11256" xr:uid="{00000000-0005-0000-0000-000003690000}"/>
    <cellStyle name="Normal 5 5 3 5" xfId="11257" xr:uid="{00000000-0005-0000-0000-000004690000}"/>
    <cellStyle name="Normal 5 5 3 5 2" xfId="11258" xr:uid="{00000000-0005-0000-0000-000005690000}"/>
    <cellStyle name="Normal 5 5 3 5 2 2" xfId="11259" xr:uid="{00000000-0005-0000-0000-000006690000}"/>
    <cellStyle name="Normal 5 5 3 5 2 2 2" xfId="11260" xr:uid="{00000000-0005-0000-0000-000007690000}"/>
    <cellStyle name="Normal 5 5 3 5 2 2 3" xfId="11261" xr:uid="{00000000-0005-0000-0000-000008690000}"/>
    <cellStyle name="Normal 5 5 3 5 2 3" xfId="11262" xr:uid="{00000000-0005-0000-0000-000009690000}"/>
    <cellStyle name="Normal 5 5 3 5 2 4" xfId="11263" xr:uid="{00000000-0005-0000-0000-00000A690000}"/>
    <cellStyle name="Normal 5 5 3 5 3" xfId="11264" xr:uid="{00000000-0005-0000-0000-00000B690000}"/>
    <cellStyle name="Normal 5 5 3 5 3 2" xfId="11265" xr:uid="{00000000-0005-0000-0000-00000C690000}"/>
    <cellStyle name="Normal 5 5 3 5 3 3" xfId="11266" xr:uid="{00000000-0005-0000-0000-00000D690000}"/>
    <cellStyle name="Normal 5 5 3 5 4" xfId="11267" xr:uid="{00000000-0005-0000-0000-00000E690000}"/>
    <cellStyle name="Normal 5 5 3 5 4 2" xfId="11268" xr:uid="{00000000-0005-0000-0000-00000F690000}"/>
    <cellStyle name="Normal 5 5 3 5 5" xfId="11269" xr:uid="{00000000-0005-0000-0000-000010690000}"/>
    <cellStyle name="Normal 5 5 3 5 6" xfId="11270" xr:uid="{00000000-0005-0000-0000-000011690000}"/>
    <cellStyle name="Normal 5 5 3 6" xfId="11271" xr:uid="{00000000-0005-0000-0000-000012690000}"/>
    <cellStyle name="Normal 5 5 3 6 2" xfId="11272" xr:uid="{00000000-0005-0000-0000-000013690000}"/>
    <cellStyle name="Normal 5 5 3 6 2 2" xfId="11273" xr:uid="{00000000-0005-0000-0000-000014690000}"/>
    <cellStyle name="Normal 5 5 3 6 2 3" xfId="11274" xr:uid="{00000000-0005-0000-0000-000015690000}"/>
    <cellStyle name="Normal 5 5 3 6 3" xfId="11275" xr:uid="{00000000-0005-0000-0000-000016690000}"/>
    <cellStyle name="Normal 5 5 3 6 4" xfId="11276" xr:uid="{00000000-0005-0000-0000-000017690000}"/>
    <cellStyle name="Normal 5 5 3 7" xfId="11277" xr:uid="{00000000-0005-0000-0000-000018690000}"/>
    <cellStyle name="Normal 5 5 3 7 2" xfId="11278" xr:uid="{00000000-0005-0000-0000-000019690000}"/>
    <cellStyle name="Normal 5 5 3 7 3" xfId="11279" xr:uid="{00000000-0005-0000-0000-00001A690000}"/>
    <cellStyle name="Normal 5 5 3 8" xfId="11280" xr:uid="{00000000-0005-0000-0000-00001B690000}"/>
    <cellStyle name="Normal 5 5 3 8 2" xfId="11281" xr:uid="{00000000-0005-0000-0000-00001C690000}"/>
    <cellStyle name="Normal 5 5 3 9" xfId="11282" xr:uid="{00000000-0005-0000-0000-00001D690000}"/>
    <cellStyle name="Normal 5 5 3_FLUX TEMPLATE - SAMPLE 5210 1720000_Rents Receivable (2)" xfId="11283" xr:uid="{00000000-0005-0000-0000-00001E690000}"/>
    <cellStyle name="Normal 5 5 4" xfId="11284" xr:uid="{00000000-0005-0000-0000-00001F690000}"/>
    <cellStyle name="Normal 5 5 4 10" xfId="11285" xr:uid="{00000000-0005-0000-0000-000020690000}"/>
    <cellStyle name="Normal 5 5 4 11" xfId="32537" xr:uid="{00000000-0005-0000-0000-000021690000}"/>
    <cellStyle name="Normal 5 5 4 2" xfId="11286" xr:uid="{00000000-0005-0000-0000-000022690000}"/>
    <cellStyle name="Normal 5 5 4 2 2" xfId="11287" xr:uid="{00000000-0005-0000-0000-000023690000}"/>
    <cellStyle name="Normal 5 5 4 2 2 2" xfId="11288" xr:uid="{00000000-0005-0000-0000-000024690000}"/>
    <cellStyle name="Normal 5 5 4 2 2 2 2" xfId="11289" xr:uid="{00000000-0005-0000-0000-000025690000}"/>
    <cellStyle name="Normal 5 5 4 2 2 2 2 2" xfId="11290" xr:uid="{00000000-0005-0000-0000-000026690000}"/>
    <cellStyle name="Normal 5 5 4 2 2 2 2 3" xfId="11291" xr:uid="{00000000-0005-0000-0000-000027690000}"/>
    <cellStyle name="Normal 5 5 4 2 2 2 3" xfId="11292" xr:uid="{00000000-0005-0000-0000-000028690000}"/>
    <cellStyle name="Normal 5 5 4 2 2 2 4" xfId="11293" xr:uid="{00000000-0005-0000-0000-000029690000}"/>
    <cellStyle name="Normal 5 5 4 2 2 3" xfId="11294" xr:uid="{00000000-0005-0000-0000-00002A690000}"/>
    <cellStyle name="Normal 5 5 4 2 2 3 2" xfId="11295" xr:uid="{00000000-0005-0000-0000-00002B690000}"/>
    <cellStyle name="Normal 5 5 4 2 2 3 3" xfId="11296" xr:uid="{00000000-0005-0000-0000-00002C690000}"/>
    <cellStyle name="Normal 5 5 4 2 2 4" xfId="11297" xr:uid="{00000000-0005-0000-0000-00002D690000}"/>
    <cellStyle name="Normal 5 5 4 2 2 4 2" xfId="11298" xr:uid="{00000000-0005-0000-0000-00002E690000}"/>
    <cellStyle name="Normal 5 5 4 2 2 5" xfId="11299" xr:uid="{00000000-0005-0000-0000-00002F690000}"/>
    <cellStyle name="Normal 5 5 4 2 2 6" xfId="11300" xr:uid="{00000000-0005-0000-0000-000030690000}"/>
    <cellStyle name="Normal 5 5 4 2 3" xfId="11301" xr:uid="{00000000-0005-0000-0000-000031690000}"/>
    <cellStyle name="Normal 5 5 4 2 3 2" xfId="11302" xr:uid="{00000000-0005-0000-0000-000032690000}"/>
    <cellStyle name="Normal 5 5 4 2 3 2 2" xfId="11303" xr:uid="{00000000-0005-0000-0000-000033690000}"/>
    <cellStyle name="Normal 5 5 4 2 3 2 2 2" xfId="11304" xr:uid="{00000000-0005-0000-0000-000034690000}"/>
    <cellStyle name="Normal 5 5 4 2 3 2 2 3" xfId="11305" xr:uid="{00000000-0005-0000-0000-000035690000}"/>
    <cellStyle name="Normal 5 5 4 2 3 2 3" xfId="11306" xr:uid="{00000000-0005-0000-0000-000036690000}"/>
    <cellStyle name="Normal 5 5 4 2 3 2 4" xfId="11307" xr:uid="{00000000-0005-0000-0000-000037690000}"/>
    <cellStyle name="Normal 5 5 4 2 3 3" xfId="11308" xr:uid="{00000000-0005-0000-0000-000038690000}"/>
    <cellStyle name="Normal 5 5 4 2 3 3 2" xfId="11309" xr:uid="{00000000-0005-0000-0000-000039690000}"/>
    <cellStyle name="Normal 5 5 4 2 3 3 3" xfId="11310" xr:uid="{00000000-0005-0000-0000-00003A690000}"/>
    <cellStyle name="Normal 5 5 4 2 3 4" xfId="11311" xr:uid="{00000000-0005-0000-0000-00003B690000}"/>
    <cellStyle name="Normal 5 5 4 2 3 4 2" xfId="11312" xr:uid="{00000000-0005-0000-0000-00003C690000}"/>
    <cellStyle name="Normal 5 5 4 2 3 5" xfId="11313" xr:uid="{00000000-0005-0000-0000-00003D690000}"/>
    <cellStyle name="Normal 5 5 4 2 3 6" xfId="11314" xr:uid="{00000000-0005-0000-0000-00003E690000}"/>
    <cellStyle name="Normal 5 5 4 2 4" xfId="11315" xr:uid="{00000000-0005-0000-0000-00003F690000}"/>
    <cellStyle name="Normal 5 5 4 2 4 2" xfId="11316" xr:uid="{00000000-0005-0000-0000-000040690000}"/>
    <cellStyle name="Normal 5 5 4 2 4 2 2" xfId="11317" xr:uid="{00000000-0005-0000-0000-000041690000}"/>
    <cellStyle name="Normal 5 5 4 2 4 2 3" xfId="11318" xr:uid="{00000000-0005-0000-0000-000042690000}"/>
    <cellStyle name="Normal 5 5 4 2 4 3" xfId="11319" xr:uid="{00000000-0005-0000-0000-000043690000}"/>
    <cellStyle name="Normal 5 5 4 2 4 4" xfId="11320" xr:uid="{00000000-0005-0000-0000-000044690000}"/>
    <cellStyle name="Normal 5 5 4 2 5" xfId="11321" xr:uid="{00000000-0005-0000-0000-000045690000}"/>
    <cellStyle name="Normal 5 5 4 2 5 2" xfId="11322" xr:uid="{00000000-0005-0000-0000-000046690000}"/>
    <cellStyle name="Normal 5 5 4 2 5 3" xfId="11323" xr:uid="{00000000-0005-0000-0000-000047690000}"/>
    <cellStyle name="Normal 5 5 4 2 6" xfId="11324" xr:uid="{00000000-0005-0000-0000-000048690000}"/>
    <cellStyle name="Normal 5 5 4 2 6 2" xfId="11325" xr:uid="{00000000-0005-0000-0000-000049690000}"/>
    <cellStyle name="Normal 5 5 4 2 7" xfId="11326" xr:uid="{00000000-0005-0000-0000-00004A690000}"/>
    <cellStyle name="Normal 5 5 4 2 8" xfId="11327" xr:uid="{00000000-0005-0000-0000-00004B690000}"/>
    <cellStyle name="Normal 5 5 4 3" xfId="11328" xr:uid="{00000000-0005-0000-0000-00004C690000}"/>
    <cellStyle name="Normal 5 5 4 3 2" xfId="11329" xr:uid="{00000000-0005-0000-0000-00004D690000}"/>
    <cellStyle name="Normal 5 5 4 3 2 2" xfId="11330" xr:uid="{00000000-0005-0000-0000-00004E690000}"/>
    <cellStyle name="Normal 5 5 4 3 2 2 2" xfId="11331" xr:uid="{00000000-0005-0000-0000-00004F690000}"/>
    <cellStyle name="Normal 5 5 4 3 2 2 2 2" xfId="11332" xr:uid="{00000000-0005-0000-0000-000050690000}"/>
    <cellStyle name="Normal 5 5 4 3 2 2 2 3" xfId="11333" xr:uid="{00000000-0005-0000-0000-000051690000}"/>
    <cellStyle name="Normal 5 5 4 3 2 2 3" xfId="11334" xr:uid="{00000000-0005-0000-0000-000052690000}"/>
    <cellStyle name="Normal 5 5 4 3 2 2 4" xfId="11335" xr:uid="{00000000-0005-0000-0000-000053690000}"/>
    <cellStyle name="Normal 5 5 4 3 2 3" xfId="11336" xr:uid="{00000000-0005-0000-0000-000054690000}"/>
    <cellStyle name="Normal 5 5 4 3 2 3 2" xfId="11337" xr:uid="{00000000-0005-0000-0000-000055690000}"/>
    <cellStyle name="Normal 5 5 4 3 2 3 3" xfId="11338" xr:uid="{00000000-0005-0000-0000-000056690000}"/>
    <cellStyle name="Normal 5 5 4 3 2 4" xfId="11339" xr:uid="{00000000-0005-0000-0000-000057690000}"/>
    <cellStyle name="Normal 5 5 4 3 2 4 2" xfId="11340" xr:uid="{00000000-0005-0000-0000-000058690000}"/>
    <cellStyle name="Normal 5 5 4 3 2 5" xfId="11341" xr:uid="{00000000-0005-0000-0000-000059690000}"/>
    <cellStyle name="Normal 5 5 4 3 2 6" xfId="11342" xr:uid="{00000000-0005-0000-0000-00005A690000}"/>
    <cellStyle name="Normal 5 5 4 3 3" xfId="11343" xr:uid="{00000000-0005-0000-0000-00005B690000}"/>
    <cellStyle name="Normal 5 5 4 3 3 2" xfId="11344" xr:uid="{00000000-0005-0000-0000-00005C690000}"/>
    <cellStyle name="Normal 5 5 4 3 3 2 2" xfId="11345" xr:uid="{00000000-0005-0000-0000-00005D690000}"/>
    <cellStyle name="Normal 5 5 4 3 3 2 2 2" xfId="11346" xr:uid="{00000000-0005-0000-0000-00005E690000}"/>
    <cellStyle name="Normal 5 5 4 3 3 2 2 3" xfId="11347" xr:uid="{00000000-0005-0000-0000-00005F690000}"/>
    <cellStyle name="Normal 5 5 4 3 3 2 3" xfId="11348" xr:uid="{00000000-0005-0000-0000-000060690000}"/>
    <cellStyle name="Normal 5 5 4 3 3 2 4" xfId="11349" xr:uid="{00000000-0005-0000-0000-000061690000}"/>
    <cellStyle name="Normal 5 5 4 3 3 3" xfId="11350" xr:uid="{00000000-0005-0000-0000-000062690000}"/>
    <cellStyle name="Normal 5 5 4 3 3 3 2" xfId="11351" xr:uid="{00000000-0005-0000-0000-000063690000}"/>
    <cellStyle name="Normal 5 5 4 3 3 3 3" xfId="11352" xr:uid="{00000000-0005-0000-0000-000064690000}"/>
    <cellStyle name="Normal 5 5 4 3 3 4" xfId="11353" xr:uid="{00000000-0005-0000-0000-000065690000}"/>
    <cellStyle name="Normal 5 5 4 3 3 4 2" xfId="11354" xr:uid="{00000000-0005-0000-0000-000066690000}"/>
    <cellStyle name="Normal 5 5 4 3 3 5" xfId="11355" xr:uid="{00000000-0005-0000-0000-000067690000}"/>
    <cellStyle name="Normal 5 5 4 3 3 6" xfId="11356" xr:uid="{00000000-0005-0000-0000-000068690000}"/>
    <cellStyle name="Normal 5 5 4 3 4" xfId="11357" xr:uid="{00000000-0005-0000-0000-000069690000}"/>
    <cellStyle name="Normal 5 5 4 3 4 2" xfId="11358" xr:uid="{00000000-0005-0000-0000-00006A690000}"/>
    <cellStyle name="Normal 5 5 4 3 4 2 2" xfId="11359" xr:uid="{00000000-0005-0000-0000-00006B690000}"/>
    <cellStyle name="Normal 5 5 4 3 4 2 3" xfId="11360" xr:uid="{00000000-0005-0000-0000-00006C690000}"/>
    <cellStyle name="Normal 5 5 4 3 4 3" xfId="11361" xr:uid="{00000000-0005-0000-0000-00006D690000}"/>
    <cellStyle name="Normal 5 5 4 3 4 4" xfId="11362" xr:uid="{00000000-0005-0000-0000-00006E690000}"/>
    <cellStyle name="Normal 5 5 4 3 5" xfId="11363" xr:uid="{00000000-0005-0000-0000-00006F690000}"/>
    <cellStyle name="Normal 5 5 4 3 5 2" xfId="11364" xr:uid="{00000000-0005-0000-0000-000070690000}"/>
    <cellStyle name="Normal 5 5 4 3 5 3" xfId="11365" xr:uid="{00000000-0005-0000-0000-000071690000}"/>
    <cellStyle name="Normal 5 5 4 3 6" xfId="11366" xr:uid="{00000000-0005-0000-0000-000072690000}"/>
    <cellStyle name="Normal 5 5 4 3 6 2" xfId="11367" xr:uid="{00000000-0005-0000-0000-000073690000}"/>
    <cellStyle name="Normal 5 5 4 3 7" xfId="11368" xr:uid="{00000000-0005-0000-0000-000074690000}"/>
    <cellStyle name="Normal 5 5 4 3 8" xfId="11369" xr:uid="{00000000-0005-0000-0000-000075690000}"/>
    <cellStyle name="Normal 5 5 4 4" xfId="11370" xr:uid="{00000000-0005-0000-0000-000076690000}"/>
    <cellStyle name="Normal 5 5 4 4 2" xfId="11371" xr:uid="{00000000-0005-0000-0000-000077690000}"/>
    <cellStyle name="Normal 5 5 4 4 2 2" xfId="11372" xr:uid="{00000000-0005-0000-0000-000078690000}"/>
    <cellStyle name="Normal 5 5 4 4 2 2 2" xfId="11373" xr:uid="{00000000-0005-0000-0000-000079690000}"/>
    <cellStyle name="Normal 5 5 4 4 2 2 3" xfId="11374" xr:uid="{00000000-0005-0000-0000-00007A690000}"/>
    <cellStyle name="Normal 5 5 4 4 2 3" xfId="11375" xr:uid="{00000000-0005-0000-0000-00007B690000}"/>
    <cellStyle name="Normal 5 5 4 4 2 4" xfId="11376" xr:uid="{00000000-0005-0000-0000-00007C690000}"/>
    <cellStyle name="Normal 5 5 4 4 3" xfId="11377" xr:uid="{00000000-0005-0000-0000-00007D690000}"/>
    <cellStyle name="Normal 5 5 4 4 3 2" xfId="11378" xr:uid="{00000000-0005-0000-0000-00007E690000}"/>
    <cellStyle name="Normal 5 5 4 4 3 3" xfId="11379" xr:uid="{00000000-0005-0000-0000-00007F690000}"/>
    <cellStyle name="Normal 5 5 4 4 4" xfId="11380" xr:uid="{00000000-0005-0000-0000-000080690000}"/>
    <cellStyle name="Normal 5 5 4 4 4 2" xfId="11381" xr:uid="{00000000-0005-0000-0000-000081690000}"/>
    <cellStyle name="Normal 5 5 4 4 5" xfId="11382" xr:uid="{00000000-0005-0000-0000-000082690000}"/>
    <cellStyle name="Normal 5 5 4 4 6" xfId="11383" xr:uid="{00000000-0005-0000-0000-000083690000}"/>
    <cellStyle name="Normal 5 5 4 5" xfId="11384" xr:uid="{00000000-0005-0000-0000-000084690000}"/>
    <cellStyle name="Normal 5 5 4 5 2" xfId="11385" xr:uid="{00000000-0005-0000-0000-000085690000}"/>
    <cellStyle name="Normal 5 5 4 5 2 2" xfId="11386" xr:uid="{00000000-0005-0000-0000-000086690000}"/>
    <cellStyle name="Normal 5 5 4 5 2 2 2" xfId="11387" xr:uid="{00000000-0005-0000-0000-000087690000}"/>
    <cellStyle name="Normal 5 5 4 5 2 2 3" xfId="11388" xr:uid="{00000000-0005-0000-0000-000088690000}"/>
    <cellStyle name="Normal 5 5 4 5 2 3" xfId="11389" xr:uid="{00000000-0005-0000-0000-000089690000}"/>
    <cellStyle name="Normal 5 5 4 5 2 4" xfId="11390" xr:uid="{00000000-0005-0000-0000-00008A690000}"/>
    <cellStyle name="Normal 5 5 4 5 3" xfId="11391" xr:uid="{00000000-0005-0000-0000-00008B690000}"/>
    <cellStyle name="Normal 5 5 4 5 3 2" xfId="11392" xr:uid="{00000000-0005-0000-0000-00008C690000}"/>
    <cellStyle name="Normal 5 5 4 5 3 3" xfId="11393" xr:uid="{00000000-0005-0000-0000-00008D690000}"/>
    <cellStyle name="Normal 5 5 4 5 4" xfId="11394" xr:uid="{00000000-0005-0000-0000-00008E690000}"/>
    <cellStyle name="Normal 5 5 4 5 4 2" xfId="11395" xr:uid="{00000000-0005-0000-0000-00008F690000}"/>
    <cellStyle name="Normal 5 5 4 5 5" xfId="11396" xr:uid="{00000000-0005-0000-0000-000090690000}"/>
    <cellStyle name="Normal 5 5 4 5 6" xfId="11397" xr:uid="{00000000-0005-0000-0000-000091690000}"/>
    <cellStyle name="Normal 5 5 4 6" xfId="11398" xr:uid="{00000000-0005-0000-0000-000092690000}"/>
    <cellStyle name="Normal 5 5 4 6 2" xfId="11399" xr:uid="{00000000-0005-0000-0000-000093690000}"/>
    <cellStyle name="Normal 5 5 4 6 2 2" xfId="11400" xr:uid="{00000000-0005-0000-0000-000094690000}"/>
    <cellStyle name="Normal 5 5 4 6 2 3" xfId="11401" xr:uid="{00000000-0005-0000-0000-000095690000}"/>
    <cellStyle name="Normal 5 5 4 6 3" xfId="11402" xr:uid="{00000000-0005-0000-0000-000096690000}"/>
    <cellStyle name="Normal 5 5 4 6 4" xfId="11403" xr:uid="{00000000-0005-0000-0000-000097690000}"/>
    <cellStyle name="Normal 5 5 4 7" xfId="11404" xr:uid="{00000000-0005-0000-0000-000098690000}"/>
    <cellStyle name="Normal 5 5 4 7 2" xfId="11405" xr:uid="{00000000-0005-0000-0000-000099690000}"/>
    <cellStyle name="Normal 5 5 4 7 3" xfId="11406" xr:uid="{00000000-0005-0000-0000-00009A690000}"/>
    <cellStyle name="Normal 5 5 4 8" xfId="11407" xr:uid="{00000000-0005-0000-0000-00009B690000}"/>
    <cellStyle name="Normal 5 5 4 8 2" xfId="11408" xr:uid="{00000000-0005-0000-0000-00009C690000}"/>
    <cellStyle name="Normal 5 5 4 9" xfId="11409" xr:uid="{00000000-0005-0000-0000-00009D690000}"/>
    <cellStyle name="Normal 5 5 4_FLUX TEMPLATE - SAMPLE 5210 1720000_Rents Receivable (2)" xfId="11410" xr:uid="{00000000-0005-0000-0000-00009E690000}"/>
    <cellStyle name="Normal 5 5 5" xfId="11411" xr:uid="{00000000-0005-0000-0000-00009F690000}"/>
    <cellStyle name="Normal 5 5 5 10" xfId="11412" xr:uid="{00000000-0005-0000-0000-0000A0690000}"/>
    <cellStyle name="Normal 5 5 5 11" xfId="32538" xr:uid="{00000000-0005-0000-0000-0000A1690000}"/>
    <cellStyle name="Normal 5 5 5 2" xfId="11413" xr:uid="{00000000-0005-0000-0000-0000A2690000}"/>
    <cellStyle name="Normal 5 5 5 2 2" xfId="11414" xr:uid="{00000000-0005-0000-0000-0000A3690000}"/>
    <cellStyle name="Normal 5 5 5 2 2 2" xfId="11415" xr:uid="{00000000-0005-0000-0000-0000A4690000}"/>
    <cellStyle name="Normal 5 5 5 2 2 2 2" xfId="11416" xr:uid="{00000000-0005-0000-0000-0000A5690000}"/>
    <cellStyle name="Normal 5 5 5 2 2 2 2 2" xfId="11417" xr:uid="{00000000-0005-0000-0000-0000A6690000}"/>
    <cellStyle name="Normal 5 5 5 2 2 2 2 3" xfId="11418" xr:uid="{00000000-0005-0000-0000-0000A7690000}"/>
    <cellStyle name="Normal 5 5 5 2 2 2 3" xfId="11419" xr:uid="{00000000-0005-0000-0000-0000A8690000}"/>
    <cellStyle name="Normal 5 5 5 2 2 2 4" xfId="11420" xr:uid="{00000000-0005-0000-0000-0000A9690000}"/>
    <cellStyle name="Normal 5 5 5 2 2 3" xfId="11421" xr:uid="{00000000-0005-0000-0000-0000AA690000}"/>
    <cellStyle name="Normal 5 5 5 2 2 3 2" xfId="11422" xr:uid="{00000000-0005-0000-0000-0000AB690000}"/>
    <cellStyle name="Normal 5 5 5 2 2 3 3" xfId="11423" xr:uid="{00000000-0005-0000-0000-0000AC690000}"/>
    <cellStyle name="Normal 5 5 5 2 2 4" xfId="11424" xr:uid="{00000000-0005-0000-0000-0000AD690000}"/>
    <cellStyle name="Normal 5 5 5 2 2 4 2" xfId="11425" xr:uid="{00000000-0005-0000-0000-0000AE690000}"/>
    <cellStyle name="Normal 5 5 5 2 2 5" xfId="11426" xr:uid="{00000000-0005-0000-0000-0000AF690000}"/>
    <cellStyle name="Normal 5 5 5 2 2 6" xfId="11427" xr:uid="{00000000-0005-0000-0000-0000B0690000}"/>
    <cellStyle name="Normal 5 5 5 2 3" xfId="11428" xr:uid="{00000000-0005-0000-0000-0000B1690000}"/>
    <cellStyle name="Normal 5 5 5 2 3 2" xfId="11429" xr:uid="{00000000-0005-0000-0000-0000B2690000}"/>
    <cellStyle name="Normal 5 5 5 2 3 2 2" xfId="11430" xr:uid="{00000000-0005-0000-0000-0000B3690000}"/>
    <cellStyle name="Normal 5 5 5 2 3 2 2 2" xfId="11431" xr:uid="{00000000-0005-0000-0000-0000B4690000}"/>
    <cellStyle name="Normal 5 5 5 2 3 2 2 3" xfId="11432" xr:uid="{00000000-0005-0000-0000-0000B5690000}"/>
    <cellStyle name="Normal 5 5 5 2 3 2 3" xfId="11433" xr:uid="{00000000-0005-0000-0000-0000B6690000}"/>
    <cellStyle name="Normal 5 5 5 2 3 2 4" xfId="11434" xr:uid="{00000000-0005-0000-0000-0000B7690000}"/>
    <cellStyle name="Normal 5 5 5 2 3 3" xfId="11435" xr:uid="{00000000-0005-0000-0000-0000B8690000}"/>
    <cellStyle name="Normal 5 5 5 2 3 3 2" xfId="11436" xr:uid="{00000000-0005-0000-0000-0000B9690000}"/>
    <cellStyle name="Normal 5 5 5 2 3 3 3" xfId="11437" xr:uid="{00000000-0005-0000-0000-0000BA690000}"/>
    <cellStyle name="Normal 5 5 5 2 3 4" xfId="11438" xr:uid="{00000000-0005-0000-0000-0000BB690000}"/>
    <cellStyle name="Normal 5 5 5 2 3 4 2" xfId="11439" xr:uid="{00000000-0005-0000-0000-0000BC690000}"/>
    <cellStyle name="Normal 5 5 5 2 3 5" xfId="11440" xr:uid="{00000000-0005-0000-0000-0000BD690000}"/>
    <cellStyle name="Normal 5 5 5 2 3 6" xfId="11441" xr:uid="{00000000-0005-0000-0000-0000BE690000}"/>
    <cellStyle name="Normal 5 5 5 2 4" xfId="11442" xr:uid="{00000000-0005-0000-0000-0000BF690000}"/>
    <cellStyle name="Normal 5 5 5 2 4 2" xfId="11443" xr:uid="{00000000-0005-0000-0000-0000C0690000}"/>
    <cellStyle name="Normal 5 5 5 2 4 2 2" xfId="11444" xr:uid="{00000000-0005-0000-0000-0000C1690000}"/>
    <cellStyle name="Normal 5 5 5 2 4 2 3" xfId="11445" xr:uid="{00000000-0005-0000-0000-0000C2690000}"/>
    <cellStyle name="Normal 5 5 5 2 4 3" xfId="11446" xr:uid="{00000000-0005-0000-0000-0000C3690000}"/>
    <cellStyle name="Normal 5 5 5 2 4 4" xfId="11447" xr:uid="{00000000-0005-0000-0000-0000C4690000}"/>
    <cellStyle name="Normal 5 5 5 2 5" xfId="11448" xr:uid="{00000000-0005-0000-0000-0000C5690000}"/>
    <cellStyle name="Normal 5 5 5 2 5 2" xfId="11449" xr:uid="{00000000-0005-0000-0000-0000C6690000}"/>
    <cellStyle name="Normal 5 5 5 2 5 3" xfId="11450" xr:uid="{00000000-0005-0000-0000-0000C7690000}"/>
    <cellStyle name="Normal 5 5 5 2 6" xfId="11451" xr:uid="{00000000-0005-0000-0000-0000C8690000}"/>
    <cellStyle name="Normal 5 5 5 2 6 2" xfId="11452" xr:uid="{00000000-0005-0000-0000-0000C9690000}"/>
    <cellStyle name="Normal 5 5 5 2 7" xfId="11453" xr:uid="{00000000-0005-0000-0000-0000CA690000}"/>
    <cellStyle name="Normal 5 5 5 2 8" xfId="11454" xr:uid="{00000000-0005-0000-0000-0000CB690000}"/>
    <cellStyle name="Normal 5 5 5 3" xfId="11455" xr:uid="{00000000-0005-0000-0000-0000CC690000}"/>
    <cellStyle name="Normal 5 5 5 3 2" xfId="11456" xr:uid="{00000000-0005-0000-0000-0000CD690000}"/>
    <cellStyle name="Normal 5 5 5 3 2 2" xfId="11457" xr:uid="{00000000-0005-0000-0000-0000CE690000}"/>
    <cellStyle name="Normal 5 5 5 3 2 2 2" xfId="11458" xr:uid="{00000000-0005-0000-0000-0000CF690000}"/>
    <cellStyle name="Normal 5 5 5 3 2 2 2 2" xfId="11459" xr:uid="{00000000-0005-0000-0000-0000D0690000}"/>
    <cellStyle name="Normal 5 5 5 3 2 2 2 3" xfId="11460" xr:uid="{00000000-0005-0000-0000-0000D1690000}"/>
    <cellStyle name="Normal 5 5 5 3 2 2 3" xfId="11461" xr:uid="{00000000-0005-0000-0000-0000D2690000}"/>
    <cellStyle name="Normal 5 5 5 3 2 2 4" xfId="11462" xr:uid="{00000000-0005-0000-0000-0000D3690000}"/>
    <cellStyle name="Normal 5 5 5 3 2 3" xfId="11463" xr:uid="{00000000-0005-0000-0000-0000D4690000}"/>
    <cellStyle name="Normal 5 5 5 3 2 3 2" xfId="11464" xr:uid="{00000000-0005-0000-0000-0000D5690000}"/>
    <cellStyle name="Normal 5 5 5 3 2 3 3" xfId="11465" xr:uid="{00000000-0005-0000-0000-0000D6690000}"/>
    <cellStyle name="Normal 5 5 5 3 2 4" xfId="11466" xr:uid="{00000000-0005-0000-0000-0000D7690000}"/>
    <cellStyle name="Normal 5 5 5 3 2 4 2" xfId="11467" xr:uid="{00000000-0005-0000-0000-0000D8690000}"/>
    <cellStyle name="Normal 5 5 5 3 2 5" xfId="11468" xr:uid="{00000000-0005-0000-0000-0000D9690000}"/>
    <cellStyle name="Normal 5 5 5 3 2 6" xfId="11469" xr:uid="{00000000-0005-0000-0000-0000DA690000}"/>
    <cellStyle name="Normal 5 5 5 3 3" xfId="11470" xr:uid="{00000000-0005-0000-0000-0000DB690000}"/>
    <cellStyle name="Normal 5 5 5 3 3 2" xfId="11471" xr:uid="{00000000-0005-0000-0000-0000DC690000}"/>
    <cellStyle name="Normal 5 5 5 3 3 2 2" xfId="11472" xr:uid="{00000000-0005-0000-0000-0000DD690000}"/>
    <cellStyle name="Normal 5 5 5 3 3 2 2 2" xfId="11473" xr:uid="{00000000-0005-0000-0000-0000DE690000}"/>
    <cellStyle name="Normal 5 5 5 3 3 2 2 3" xfId="11474" xr:uid="{00000000-0005-0000-0000-0000DF690000}"/>
    <cellStyle name="Normal 5 5 5 3 3 2 3" xfId="11475" xr:uid="{00000000-0005-0000-0000-0000E0690000}"/>
    <cellStyle name="Normal 5 5 5 3 3 2 4" xfId="11476" xr:uid="{00000000-0005-0000-0000-0000E1690000}"/>
    <cellStyle name="Normal 5 5 5 3 3 3" xfId="11477" xr:uid="{00000000-0005-0000-0000-0000E2690000}"/>
    <cellStyle name="Normal 5 5 5 3 3 3 2" xfId="11478" xr:uid="{00000000-0005-0000-0000-0000E3690000}"/>
    <cellStyle name="Normal 5 5 5 3 3 3 3" xfId="11479" xr:uid="{00000000-0005-0000-0000-0000E4690000}"/>
    <cellStyle name="Normal 5 5 5 3 3 4" xfId="11480" xr:uid="{00000000-0005-0000-0000-0000E5690000}"/>
    <cellStyle name="Normal 5 5 5 3 3 4 2" xfId="11481" xr:uid="{00000000-0005-0000-0000-0000E6690000}"/>
    <cellStyle name="Normal 5 5 5 3 3 5" xfId="11482" xr:uid="{00000000-0005-0000-0000-0000E7690000}"/>
    <cellStyle name="Normal 5 5 5 3 3 6" xfId="11483" xr:uid="{00000000-0005-0000-0000-0000E8690000}"/>
    <cellStyle name="Normal 5 5 5 3 4" xfId="11484" xr:uid="{00000000-0005-0000-0000-0000E9690000}"/>
    <cellStyle name="Normal 5 5 5 3 4 2" xfId="11485" xr:uid="{00000000-0005-0000-0000-0000EA690000}"/>
    <cellStyle name="Normal 5 5 5 3 4 2 2" xfId="11486" xr:uid="{00000000-0005-0000-0000-0000EB690000}"/>
    <cellStyle name="Normal 5 5 5 3 4 2 3" xfId="11487" xr:uid="{00000000-0005-0000-0000-0000EC690000}"/>
    <cellStyle name="Normal 5 5 5 3 4 3" xfId="11488" xr:uid="{00000000-0005-0000-0000-0000ED690000}"/>
    <cellStyle name="Normal 5 5 5 3 4 4" xfId="11489" xr:uid="{00000000-0005-0000-0000-0000EE690000}"/>
    <cellStyle name="Normal 5 5 5 3 5" xfId="11490" xr:uid="{00000000-0005-0000-0000-0000EF690000}"/>
    <cellStyle name="Normal 5 5 5 3 5 2" xfId="11491" xr:uid="{00000000-0005-0000-0000-0000F0690000}"/>
    <cellStyle name="Normal 5 5 5 3 5 3" xfId="11492" xr:uid="{00000000-0005-0000-0000-0000F1690000}"/>
    <cellStyle name="Normal 5 5 5 3 6" xfId="11493" xr:uid="{00000000-0005-0000-0000-0000F2690000}"/>
    <cellStyle name="Normal 5 5 5 3 6 2" xfId="11494" xr:uid="{00000000-0005-0000-0000-0000F3690000}"/>
    <cellStyle name="Normal 5 5 5 3 7" xfId="11495" xr:uid="{00000000-0005-0000-0000-0000F4690000}"/>
    <cellStyle name="Normal 5 5 5 3 8" xfId="11496" xr:uid="{00000000-0005-0000-0000-0000F5690000}"/>
    <cellStyle name="Normal 5 5 5 4" xfId="11497" xr:uid="{00000000-0005-0000-0000-0000F6690000}"/>
    <cellStyle name="Normal 5 5 5 4 2" xfId="11498" xr:uid="{00000000-0005-0000-0000-0000F7690000}"/>
    <cellStyle name="Normal 5 5 5 4 2 2" xfId="11499" xr:uid="{00000000-0005-0000-0000-0000F8690000}"/>
    <cellStyle name="Normal 5 5 5 4 2 2 2" xfId="11500" xr:uid="{00000000-0005-0000-0000-0000F9690000}"/>
    <cellStyle name="Normal 5 5 5 4 2 2 3" xfId="11501" xr:uid="{00000000-0005-0000-0000-0000FA690000}"/>
    <cellStyle name="Normal 5 5 5 4 2 3" xfId="11502" xr:uid="{00000000-0005-0000-0000-0000FB690000}"/>
    <cellStyle name="Normal 5 5 5 4 2 4" xfId="11503" xr:uid="{00000000-0005-0000-0000-0000FC690000}"/>
    <cellStyle name="Normal 5 5 5 4 3" xfId="11504" xr:uid="{00000000-0005-0000-0000-0000FD690000}"/>
    <cellStyle name="Normal 5 5 5 4 3 2" xfId="11505" xr:uid="{00000000-0005-0000-0000-0000FE690000}"/>
    <cellStyle name="Normal 5 5 5 4 3 3" xfId="11506" xr:uid="{00000000-0005-0000-0000-0000FF690000}"/>
    <cellStyle name="Normal 5 5 5 4 4" xfId="11507" xr:uid="{00000000-0005-0000-0000-0000006A0000}"/>
    <cellStyle name="Normal 5 5 5 4 4 2" xfId="11508" xr:uid="{00000000-0005-0000-0000-0000016A0000}"/>
    <cellStyle name="Normal 5 5 5 4 5" xfId="11509" xr:uid="{00000000-0005-0000-0000-0000026A0000}"/>
    <cellStyle name="Normal 5 5 5 4 6" xfId="11510" xr:uid="{00000000-0005-0000-0000-0000036A0000}"/>
    <cellStyle name="Normal 5 5 5 5" xfId="11511" xr:uid="{00000000-0005-0000-0000-0000046A0000}"/>
    <cellStyle name="Normal 5 5 5 5 2" xfId="11512" xr:uid="{00000000-0005-0000-0000-0000056A0000}"/>
    <cellStyle name="Normal 5 5 5 5 2 2" xfId="11513" xr:uid="{00000000-0005-0000-0000-0000066A0000}"/>
    <cellStyle name="Normal 5 5 5 5 2 2 2" xfId="11514" xr:uid="{00000000-0005-0000-0000-0000076A0000}"/>
    <cellStyle name="Normal 5 5 5 5 2 2 3" xfId="11515" xr:uid="{00000000-0005-0000-0000-0000086A0000}"/>
    <cellStyle name="Normal 5 5 5 5 2 3" xfId="11516" xr:uid="{00000000-0005-0000-0000-0000096A0000}"/>
    <cellStyle name="Normal 5 5 5 5 2 4" xfId="11517" xr:uid="{00000000-0005-0000-0000-00000A6A0000}"/>
    <cellStyle name="Normal 5 5 5 5 3" xfId="11518" xr:uid="{00000000-0005-0000-0000-00000B6A0000}"/>
    <cellStyle name="Normal 5 5 5 5 3 2" xfId="11519" xr:uid="{00000000-0005-0000-0000-00000C6A0000}"/>
    <cellStyle name="Normal 5 5 5 5 3 3" xfId="11520" xr:uid="{00000000-0005-0000-0000-00000D6A0000}"/>
    <cellStyle name="Normal 5 5 5 5 4" xfId="11521" xr:uid="{00000000-0005-0000-0000-00000E6A0000}"/>
    <cellStyle name="Normal 5 5 5 5 4 2" xfId="11522" xr:uid="{00000000-0005-0000-0000-00000F6A0000}"/>
    <cellStyle name="Normal 5 5 5 5 5" xfId="11523" xr:uid="{00000000-0005-0000-0000-0000106A0000}"/>
    <cellStyle name="Normal 5 5 5 5 6" xfId="11524" xr:uid="{00000000-0005-0000-0000-0000116A0000}"/>
    <cellStyle name="Normal 5 5 5 6" xfId="11525" xr:uid="{00000000-0005-0000-0000-0000126A0000}"/>
    <cellStyle name="Normal 5 5 5 6 2" xfId="11526" xr:uid="{00000000-0005-0000-0000-0000136A0000}"/>
    <cellStyle name="Normal 5 5 5 6 2 2" xfId="11527" xr:uid="{00000000-0005-0000-0000-0000146A0000}"/>
    <cellStyle name="Normal 5 5 5 6 2 3" xfId="11528" xr:uid="{00000000-0005-0000-0000-0000156A0000}"/>
    <cellStyle name="Normal 5 5 5 6 3" xfId="11529" xr:uid="{00000000-0005-0000-0000-0000166A0000}"/>
    <cellStyle name="Normal 5 5 5 6 4" xfId="11530" xr:uid="{00000000-0005-0000-0000-0000176A0000}"/>
    <cellStyle name="Normal 5 5 5 7" xfId="11531" xr:uid="{00000000-0005-0000-0000-0000186A0000}"/>
    <cellStyle name="Normal 5 5 5 7 2" xfId="11532" xr:uid="{00000000-0005-0000-0000-0000196A0000}"/>
    <cellStyle name="Normal 5 5 5 7 3" xfId="11533" xr:uid="{00000000-0005-0000-0000-00001A6A0000}"/>
    <cellStyle name="Normal 5 5 5 8" xfId="11534" xr:uid="{00000000-0005-0000-0000-00001B6A0000}"/>
    <cellStyle name="Normal 5 5 5 8 2" xfId="11535" xr:uid="{00000000-0005-0000-0000-00001C6A0000}"/>
    <cellStyle name="Normal 5 5 5 9" xfId="11536" xr:uid="{00000000-0005-0000-0000-00001D6A0000}"/>
    <cellStyle name="Normal 5 5 5_FLUX TEMPLATE - SAMPLE 5210 1720000_Rents Receivable (2)" xfId="11537" xr:uid="{00000000-0005-0000-0000-00001E6A0000}"/>
    <cellStyle name="Normal 5 5 6" xfId="11538" xr:uid="{00000000-0005-0000-0000-00001F6A0000}"/>
    <cellStyle name="Normal 5 5 6 10" xfId="11539" xr:uid="{00000000-0005-0000-0000-0000206A0000}"/>
    <cellStyle name="Normal 5 5 6 11" xfId="32539" xr:uid="{00000000-0005-0000-0000-0000216A0000}"/>
    <cellStyle name="Normal 5 5 6 2" xfId="11540" xr:uid="{00000000-0005-0000-0000-0000226A0000}"/>
    <cellStyle name="Normal 5 5 6 2 2" xfId="11541" xr:uid="{00000000-0005-0000-0000-0000236A0000}"/>
    <cellStyle name="Normal 5 5 6 2 2 2" xfId="11542" xr:uid="{00000000-0005-0000-0000-0000246A0000}"/>
    <cellStyle name="Normal 5 5 6 2 2 2 2" xfId="11543" xr:uid="{00000000-0005-0000-0000-0000256A0000}"/>
    <cellStyle name="Normal 5 5 6 2 2 2 2 2" xfId="11544" xr:uid="{00000000-0005-0000-0000-0000266A0000}"/>
    <cellStyle name="Normal 5 5 6 2 2 2 2 3" xfId="11545" xr:uid="{00000000-0005-0000-0000-0000276A0000}"/>
    <cellStyle name="Normal 5 5 6 2 2 2 3" xfId="11546" xr:uid="{00000000-0005-0000-0000-0000286A0000}"/>
    <cellStyle name="Normal 5 5 6 2 2 2 4" xfId="11547" xr:uid="{00000000-0005-0000-0000-0000296A0000}"/>
    <cellStyle name="Normal 5 5 6 2 2 3" xfId="11548" xr:uid="{00000000-0005-0000-0000-00002A6A0000}"/>
    <cellStyle name="Normal 5 5 6 2 2 3 2" xfId="11549" xr:uid="{00000000-0005-0000-0000-00002B6A0000}"/>
    <cellStyle name="Normal 5 5 6 2 2 3 3" xfId="11550" xr:uid="{00000000-0005-0000-0000-00002C6A0000}"/>
    <cellStyle name="Normal 5 5 6 2 2 4" xfId="11551" xr:uid="{00000000-0005-0000-0000-00002D6A0000}"/>
    <cellStyle name="Normal 5 5 6 2 2 4 2" xfId="11552" xr:uid="{00000000-0005-0000-0000-00002E6A0000}"/>
    <cellStyle name="Normal 5 5 6 2 2 5" xfId="11553" xr:uid="{00000000-0005-0000-0000-00002F6A0000}"/>
    <cellStyle name="Normal 5 5 6 2 2 6" xfId="11554" xr:uid="{00000000-0005-0000-0000-0000306A0000}"/>
    <cellStyle name="Normal 5 5 6 2 3" xfId="11555" xr:uid="{00000000-0005-0000-0000-0000316A0000}"/>
    <cellStyle name="Normal 5 5 6 2 3 2" xfId="11556" xr:uid="{00000000-0005-0000-0000-0000326A0000}"/>
    <cellStyle name="Normal 5 5 6 2 3 2 2" xfId="11557" xr:uid="{00000000-0005-0000-0000-0000336A0000}"/>
    <cellStyle name="Normal 5 5 6 2 3 2 2 2" xfId="11558" xr:uid="{00000000-0005-0000-0000-0000346A0000}"/>
    <cellStyle name="Normal 5 5 6 2 3 2 2 3" xfId="11559" xr:uid="{00000000-0005-0000-0000-0000356A0000}"/>
    <cellStyle name="Normal 5 5 6 2 3 2 3" xfId="11560" xr:uid="{00000000-0005-0000-0000-0000366A0000}"/>
    <cellStyle name="Normal 5 5 6 2 3 2 4" xfId="11561" xr:uid="{00000000-0005-0000-0000-0000376A0000}"/>
    <cellStyle name="Normal 5 5 6 2 3 3" xfId="11562" xr:uid="{00000000-0005-0000-0000-0000386A0000}"/>
    <cellStyle name="Normal 5 5 6 2 3 3 2" xfId="11563" xr:uid="{00000000-0005-0000-0000-0000396A0000}"/>
    <cellStyle name="Normal 5 5 6 2 3 3 3" xfId="11564" xr:uid="{00000000-0005-0000-0000-00003A6A0000}"/>
    <cellStyle name="Normal 5 5 6 2 3 4" xfId="11565" xr:uid="{00000000-0005-0000-0000-00003B6A0000}"/>
    <cellStyle name="Normal 5 5 6 2 3 4 2" xfId="11566" xr:uid="{00000000-0005-0000-0000-00003C6A0000}"/>
    <cellStyle name="Normal 5 5 6 2 3 5" xfId="11567" xr:uid="{00000000-0005-0000-0000-00003D6A0000}"/>
    <cellStyle name="Normal 5 5 6 2 3 6" xfId="11568" xr:uid="{00000000-0005-0000-0000-00003E6A0000}"/>
    <cellStyle name="Normal 5 5 6 2 4" xfId="11569" xr:uid="{00000000-0005-0000-0000-00003F6A0000}"/>
    <cellStyle name="Normal 5 5 6 2 4 2" xfId="11570" xr:uid="{00000000-0005-0000-0000-0000406A0000}"/>
    <cellStyle name="Normal 5 5 6 2 4 2 2" xfId="11571" xr:uid="{00000000-0005-0000-0000-0000416A0000}"/>
    <cellStyle name="Normal 5 5 6 2 4 2 3" xfId="11572" xr:uid="{00000000-0005-0000-0000-0000426A0000}"/>
    <cellStyle name="Normal 5 5 6 2 4 3" xfId="11573" xr:uid="{00000000-0005-0000-0000-0000436A0000}"/>
    <cellStyle name="Normal 5 5 6 2 4 4" xfId="11574" xr:uid="{00000000-0005-0000-0000-0000446A0000}"/>
    <cellStyle name="Normal 5 5 6 2 5" xfId="11575" xr:uid="{00000000-0005-0000-0000-0000456A0000}"/>
    <cellStyle name="Normal 5 5 6 2 5 2" xfId="11576" xr:uid="{00000000-0005-0000-0000-0000466A0000}"/>
    <cellStyle name="Normal 5 5 6 2 5 3" xfId="11577" xr:uid="{00000000-0005-0000-0000-0000476A0000}"/>
    <cellStyle name="Normal 5 5 6 2 6" xfId="11578" xr:uid="{00000000-0005-0000-0000-0000486A0000}"/>
    <cellStyle name="Normal 5 5 6 2 6 2" xfId="11579" xr:uid="{00000000-0005-0000-0000-0000496A0000}"/>
    <cellStyle name="Normal 5 5 6 2 7" xfId="11580" xr:uid="{00000000-0005-0000-0000-00004A6A0000}"/>
    <cellStyle name="Normal 5 5 6 2 8" xfId="11581" xr:uid="{00000000-0005-0000-0000-00004B6A0000}"/>
    <cellStyle name="Normal 5 5 6 3" xfId="11582" xr:uid="{00000000-0005-0000-0000-00004C6A0000}"/>
    <cellStyle name="Normal 5 5 6 3 2" xfId="11583" xr:uid="{00000000-0005-0000-0000-00004D6A0000}"/>
    <cellStyle name="Normal 5 5 6 3 2 2" xfId="11584" xr:uid="{00000000-0005-0000-0000-00004E6A0000}"/>
    <cellStyle name="Normal 5 5 6 3 2 2 2" xfId="11585" xr:uid="{00000000-0005-0000-0000-00004F6A0000}"/>
    <cellStyle name="Normal 5 5 6 3 2 2 2 2" xfId="11586" xr:uid="{00000000-0005-0000-0000-0000506A0000}"/>
    <cellStyle name="Normal 5 5 6 3 2 2 2 3" xfId="11587" xr:uid="{00000000-0005-0000-0000-0000516A0000}"/>
    <cellStyle name="Normal 5 5 6 3 2 2 3" xfId="11588" xr:uid="{00000000-0005-0000-0000-0000526A0000}"/>
    <cellStyle name="Normal 5 5 6 3 2 2 4" xfId="11589" xr:uid="{00000000-0005-0000-0000-0000536A0000}"/>
    <cellStyle name="Normal 5 5 6 3 2 3" xfId="11590" xr:uid="{00000000-0005-0000-0000-0000546A0000}"/>
    <cellStyle name="Normal 5 5 6 3 2 3 2" xfId="11591" xr:uid="{00000000-0005-0000-0000-0000556A0000}"/>
    <cellStyle name="Normal 5 5 6 3 2 3 3" xfId="11592" xr:uid="{00000000-0005-0000-0000-0000566A0000}"/>
    <cellStyle name="Normal 5 5 6 3 2 4" xfId="11593" xr:uid="{00000000-0005-0000-0000-0000576A0000}"/>
    <cellStyle name="Normal 5 5 6 3 2 4 2" xfId="11594" xr:uid="{00000000-0005-0000-0000-0000586A0000}"/>
    <cellStyle name="Normal 5 5 6 3 2 5" xfId="11595" xr:uid="{00000000-0005-0000-0000-0000596A0000}"/>
    <cellStyle name="Normal 5 5 6 3 2 6" xfId="11596" xr:uid="{00000000-0005-0000-0000-00005A6A0000}"/>
    <cellStyle name="Normal 5 5 6 3 3" xfId="11597" xr:uid="{00000000-0005-0000-0000-00005B6A0000}"/>
    <cellStyle name="Normal 5 5 6 3 3 2" xfId="11598" xr:uid="{00000000-0005-0000-0000-00005C6A0000}"/>
    <cellStyle name="Normal 5 5 6 3 3 2 2" xfId="11599" xr:uid="{00000000-0005-0000-0000-00005D6A0000}"/>
    <cellStyle name="Normal 5 5 6 3 3 2 2 2" xfId="11600" xr:uid="{00000000-0005-0000-0000-00005E6A0000}"/>
    <cellStyle name="Normal 5 5 6 3 3 2 2 3" xfId="11601" xr:uid="{00000000-0005-0000-0000-00005F6A0000}"/>
    <cellStyle name="Normal 5 5 6 3 3 2 3" xfId="11602" xr:uid="{00000000-0005-0000-0000-0000606A0000}"/>
    <cellStyle name="Normal 5 5 6 3 3 2 4" xfId="11603" xr:uid="{00000000-0005-0000-0000-0000616A0000}"/>
    <cellStyle name="Normal 5 5 6 3 3 3" xfId="11604" xr:uid="{00000000-0005-0000-0000-0000626A0000}"/>
    <cellStyle name="Normal 5 5 6 3 3 3 2" xfId="11605" xr:uid="{00000000-0005-0000-0000-0000636A0000}"/>
    <cellStyle name="Normal 5 5 6 3 3 3 3" xfId="11606" xr:uid="{00000000-0005-0000-0000-0000646A0000}"/>
    <cellStyle name="Normal 5 5 6 3 3 4" xfId="11607" xr:uid="{00000000-0005-0000-0000-0000656A0000}"/>
    <cellStyle name="Normal 5 5 6 3 3 4 2" xfId="11608" xr:uid="{00000000-0005-0000-0000-0000666A0000}"/>
    <cellStyle name="Normal 5 5 6 3 3 5" xfId="11609" xr:uid="{00000000-0005-0000-0000-0000676A0000}"/>
    <cellStyle name="Normal 5 5 6 3 3 6" xfId="11610" xr:uid="{00000000-0005-0000-0000-0000686A0000}"/>
    <cellStyle name="Normal 5 5 6 3 4" xfId="11611" xr:uid="{00000000-0005-0000-0000-0000696A0000}"/>
    <cellStyle name="Normal 5 5 6 3 4 2" xfId="11612" xr:uid="{00000000-0005-0000-0000-00006A6A0000}"/>
    <cellStyle name="Normal 5 5 6 3 4 2 2" xfId="11613" xr:uid="{00000000-0005-0000-0000-00006B6A0000}"/>
    <cellStyle name="Normal 5 5 6 3 4 2 3" xfId="11614" xr:uid="{00000000-0005-0000-0000-00006C6A0000}"/>
    <cellStyle name="Normal 5 5 6 3 4 3" xfId="11615" xr:uid="{00000000-0005-0000-0000-00006D6A0000}"/>
    <cellStyle name="Normal 5 5 6 3 4 4" xfId="11616" xr:uid="{00000000-0005-0000-0000-00006E6A0000}"/>
    <cellStyle name="Normal 5 5 6 3 5" xfId="11617" xr:uid="{00000000-0005-0000-0000-00006F6A0000}"/>
    <cellStyle name="Normal 5 5 6 3 5 2" xfId="11618" xr:uid="{00000000-0005-0000-0000-0000706A0000}"/>
    <cellStyle name="Normal 5 5 6 3 5 3" xfId="11619" xr:uid="{00000000-0005-0000-0000-0000716A0000}"/>
    <cellStyle name="Normal 5 5 6 3 6" xfId="11620" xr:uid="{00000000-0005-0000-0000-0000726A0000}"/>
    <cellStyle name="Normal 5 5 6 3 6 2" xfId="11621" xr:uid="{00000000-0005-0000-0000-0000736A0000}"/>
    <cellStyle name="Normal 5 5 6 3 7" xfId="11622" xr:uid="{00000000-0005-0000-0000-0000746A0000}"/>
    <cellStyle name="Normal 5 5 6 3 8" xfId="11623" xr:uid="{00000000-0005-0000-0000-0000756A0000}"/>
    <cellStyle name="Normal 5 5 6 4" xfId="11624" xr:uid="{00000000-0005-0000-0000-0000766A0000}"/>
    <cellStyle name="Normal 5 5 6 4 2" xfId="11625" xr:uid="{00000000-0005-0000-0000-0000776A0000}"/>
    <cellStyle name="Normal 5 5 6 4 2 2" xfId="11626" xr:uid="{00000000-0005-0000-0000-0000786A0000}"/>
    <cellStyle name="Normal 5 5 6 4 2 2 2" xfId="11627" xr:uid="{00000000-0005-0000-0000-0000796A0000}"/>
    <cellStyle name="Normal 5 5 6 4 2 2 3" xfId="11628" xr:uid="{00000000-0005-0000-0000-00007A6A0000}"/>
    <cellStyle name="Normal 5 5 6 4 2 3" xfId="11629" xr:uid="{00000000-0005-0000-0000-00007B6A0000}"/>
    <cellStyle name="Normal 5 5 6 4 2 4" xfId="11630" xr:uid="{00000000-0005-0000-0000-00007C6A0000}"/>
    <cellStyle name="Normal 5 5 6 4 3" xfId="11631" xr:uid="{00000000-0005-0000-0000-00007D6A0000}"/>
    <cellStyle name="Normal 5 5 6 4 3 2" xfId="11632" xr:uid="{00000000-0005-0000-0000-00007E6A0000}"/>
    <cellStyle name="Normal 5 5 6 4 3 3" xfId="11633" xr:uid="{00000000-0005-0000-0000-00007F6A0000}"/>
    <cellStyle name="Normal 5 5 6 4 4" xfId="11634" xr:uid="{00000000-0005-0000-0000-0000806A0000}"/>
    <cellStyle name="Normal 5 5 6 4 4 2" xfId="11635" xr:uid="{00000000-0005-0000-0000-0000816A0000}"/>
    <cellStyle name="Normal 5 5 6 4 5" xfId="11636" xr:uid="{00000000-0005-0000-0000-0000826A0000}"/>
    <cellStyle name="Normal 5 5 6 4 6" xfId="11637" xr:uid="{00000000-0005-0000-0000-0000836A0000}"/>
    <cellStyle name="Normal 5 5 6 5" xfId="11638" xr:uid="{00000000-0005-0000-0000-0000846A0000}"/>
    <cellStyle name="Normal 5 5 6 5 2" xfId="11639" xr:uid="{00000000-0005-0000-0000-0000856A0000}"/>
    <cellStyle name="Normal 5 5 6 5 2 2" xfId="11640" xr:uid="{00000000-0005-0000-0000-0000866A0000}"/>
    <cellStyle name="Normal 5 5 6 5 2 2 2" xfId="11641" xr:uid="{00000000-0005-0000-0000-0000876A0000}"/>
    <cellStyle name="Normal 5 5 6 5 2 2 3" xfId="11642" xr:uid="{00000000-0005-0000-0000-0000886A0000}"/>
    <cellStyle name="Normal 5 5 6 5 2 3" xfId="11643" xr:uid="{00000000-0005-0000-0000-0000896A0000}"/>
    <cellStyle name="Normal 5 5 6 5 2 4" xfId="11644" xr:uid="{00000000-0005-0000-0000-00008A6A0000}"/>
    <cellStyle name="Normal 5 5 6 5 3" xfId="11645" xr:uid="{00000000-0005-0000-0000-00008B6A0000}"/>
    <cellStyle name="Normal 5 5 6 5 3 2" xfId="11646" xr:uid="{00000000-0005-0000-0000-00008C6A0000}"/>
    <cellStyle name="Normal 5 5 6 5 3 3" xfId="11647" xr:uid="{00000000-0005-0000-0000-00008D6A0000}"/>
    <cellStyle name="Normal 5 5 6 5 4" xfId="11648" xr:uid="{00000000-0005-0000-0000-00008E6A0000}"/>
    <cellStyle name="Normal 5 5 6 5 4 2" xfId="11649" xr:uid="{00000000-0005-0000-0000-00008F6A0000}"/>
    <cellStyle name="Normal 5 5 6 5 5" xfId="11650" xr:uid="{00000000-0005-0000-0000-0000906A0000}"/>
    <cellStyle name="Normal 5 5 6 5 6" xfId="11651" xr:uid="{00000000-0005-0000-0000-0000916A0000}"/>
    <cellStyle name="Normal 5 5 6 6" xfId="11652" xr:uid="{00000000-0005-0000-0000-0000926A0000}"/>
    <cellStyle name="Normal 5 5 6 6 2" xfId="11653" xr:uid="{00000000-0005-0000-0000-0000936A0000}"/>
    <cellStyle name="Normal 5 5 6 6 2 2" xfId="11654" xr:uid="{00000000-0005-0000-0000-0000946A0000}"/>
    <cellStyle name="Normal 5 5 6 6 2 3" xfId="11655" xr:uid="{00000000-0005-0000-0000-0000956A0000}"/>
    <cellStyle name="Normal 5 5 6 6 3" xfId="11656" xr:uid="{00000000-0005-0000-0000-0000966A0000}"/>
    <cellStyle name="Normal 5 5 6 6 4" xfId="11657" xr:uid="{00000000-0005-0000-0000-0000976A0000}"/>
    <cellStyle name="Normal 5 5 6 7" xfId="11658" xr:uid="{00000000-0005-0000-0000-0000986A0000}"/>
    <cellStyle name="Normal 5 5 6 7 2" xfId="11659" xr:uid="{00000000-0005-0000-0000-0000996A0000}"/>
    <cellStyle name="Normal 5 5 6 7 3" xfId="11660" xr:uid="{00000000-0005-0000-0000-00009A6A0000}"/>
    <cellStyle name="Normal 5 5 6 8" xfId="11661" xr:uid="{00000000-0005-0000-0000-00009B6A0000}"/>
    <cellStyle name="Normal 5 5 6 8 2" xfId="11662" xr:uid="{00000000-0005-0000-0000-00009C6A0000}"/>
    <cellStyle name="Normal 5 5 6 9" xfId="11663" xr:uid="{00000000-0005-0000-0000-00009D6A0000}"/>
    <cellStyle name="Normal 5 5 6_FLUX TEMPLATE - SAMPLE 5210 1720000_Rents Receivable (2)" xfId="11664" xr:uid="{00000000-0005-0000-0000-00009E6A0000}"/>
    <cellStyle name="Normal 5 5 7" xfId="11665" xr:uid="{00000000-0005-0000-0000-00009F6A0000}"/>
    <cellStyle name="Normal 5 5 7 2" xfId="11666" xr:uid="{00000000-0005-0000-0000-0000A06A0000}"/>
    <cellStyle name="Normal 5 5 7 2 2" xfId="11667" xr:uid="{00000000-0005-0000-0000-0000A16A0000}"/>
    <cellStyle name="Normal 5 5 7 2 2 2" xfId="11668" xr:uid="{00000000-0005-0000-0000-0000A26A0000}"/>
    <cellStyle name="Normal 5 5 7 2 2 2 2" xfId="11669" xr:uid="{00000000-0005-0000-0000-0000A36A0000}"/>
    <cellStyle name="Normal 5 5 7 2 2 2 3" xfId="11670" xr:uid="{00000000-0005-0000-0000-0000A46A0000}"/>
    <cellStyle name="Normal 5 5 7 2 2 3" xfId="11671" xr:uid="{00000000-0005-0000-0000-0000A56A0000}"/>
    <cellStyle name="Normal 5 5 7 2 2 4" xfId="11672" xr:uid="{00000000-0005-0000-0000-0000A66A0000}"/>
    <cellStyle name="Normal 5 5 7 2 3" xfId="11673" xr:uid="{00000000-0005-0000-0000-0000A76A0000}"/>
    <cellStyle name="Normal 5 5 7 2 3 2" xfId="11674" xr:uid="{00000000-0005-0000-0000-0000A86A0000}"/>
    <cellStyle name="Normal 5 5 7 2 3 3" xfId="11675" xr:uid="{00000000-0005-0000-0000-0000A96A0000}"/>
    <cellStyle name="Normal 5 5 7 2 4" xfId="11676" xr:uid="{00000000-0005-0000-0000-0000AA6A0000}"/>
    <cellStyle name="Normal 5 5 7 2 4 2" xfId="11677" xr:uid="{00000000-0005-0000-0000-0000AB6A0000}"/>
    <cellStyle name="Normal 5 5 7 2 5" xfId="11678" xr:uid="{00000000-0005-0000-0000-0000AC6A0000}"/>
    <cellStyle name="Normal 5 5 7 2 6" xfId="11679" xr:uid="{00000000-0005-0000-0000-0000AD6A0000}"/>
    <cellStyle name="Normal 5 5 7 3" xfId="11680" xr:uid="{00000000-0005-0000-0000-0000AE6A0000}"/>
    <cellStyle name="Normal 5 5 7 3 2" xfId="11681" xr:uid="{00000000-0005-0000-0000-0000AF6A0000}"/>
    <cellStyle name="Normal 5 5 7 3 2 2" xfId="11682" xr:uid="{00000000-0005-0000-0000-0000B06A0000}"/>
    <cellStyle name="Normal 5 5 7 3 2 2 2" xfId="11683" xr:uid="{00000000-0005-0000-0000-0000B16A0000}"/>
    <cellStyle name="Normal 5 5 7 3 2 2 3" xfId="11684" xr:uid="{00000000-0005-0000-0000-0000B26A0000}"/>
    <cellStyle name="Normal 5 5 7 3 2 3" xfId="11685" xr:uid="{00000000-0005-0000-0000-0000B36A0000}"/>
    <cellStyle name="Normal 5 5 7 3 2 4" xfId="11686" xr:uid="{00000000-0005-0000-0000-0000B46A0000}"/>
    <cellStyle name="Normal 5 5 7 3 3" xfId="11687" xr:uid="{00000000-0005-0000-0000-0000B56A0000}"/>
    <cellStyle name="Normal 5 5 7 3 3 2" xfId="11688" xr:uid="{00000000-0005-0000-0000-0000B66A0000}"/>
    <cellStyle name="Normal 5 5 7 3 3 3" xfId="11689" xr:uid="{00000000-0005-0000-0000-0000B76A0000}"/>
    <cellStyle name="Normal 5 5 7 3 4" xfId="11690" xr:uid="{00000000-0005-0000-0000-0000B86A0000}"/>
    <cellStyle name="Normal 5 5 7 3 4 2" xfId="11691" xr:uid="{00000000-0005-0000-0000-0000B96A0000}"/>
    <cellStyle name="Normal 5 5 7 3 5" xfId="11692" xr:uid="{00000000-0005-0000-0000-0000BA6A0000}"/>
    <cellStyle name="Normal 5 5 7 3 6" xfId="11693" xr:uid="{00000000-0005-0000-0000-0000BB6A0000}"/>
    <cellStyle name="Normal 5 5 7 4" xfId="11694" xr:uid="{00000000-0005-0000-0000-0000BC6A0000}"/>
    <cellStyle name="Normal 5 5 7 4 2" xfId="11695" xr:uid="{00000000-0005-0000-0000-0000BD6A0000}"/>
    <cellStyle name="Normal 5 5 7 4 2 2" xfId="11696" xr:uid="{00000000-0005-0000-0000-0000BE6A0000}"/>
    <cellStyle name="Normal 5 5 7 4 2 3" xfId="11697" xr:uid="{00000000-0005-0000-0000-0000BF6A0000}"/>
    <cellStyle name="Normal 5 5 7 4 3" xfId="11698" xr:uid="{00000000-0005-0000-0000-0000C06A0000}"/>
    <cellStyle name="Normal 5 5 7 4 4" xfId="11699" xr:uid="{00000000-0005-0000-0000-0000C16A0000}"/>
    <cellStyle name="Normal 5 5 7 5" xfId="11700" xr:uid="{00000000-0005-0000-0000-0000C26A0000}"/>
    <cellStyle name="Normal 5 5 7 5 2" xfId="11701" xr:uid="{00000000-0005-0000-0000-0000C36A0000}"/>
    <cellStyle name="Normal 5 5 7 5 3" xfId="11702" xr:uid="{00000000-0005-0000-0000-0000C46A0000}"/>
    <cellStyle name="Normal 5 5 7 6" xfId="11703" xr:uid="{00000000-0005-0000-0000-0000C56A0000}"/>
    <cellStyle name="Normal 5 5 7 6 2" xfId="11704" xr:uid="{00000000-0005-0000-0000-0000C66A0000}"/>
    <cellStyle name="Normal 5 5 7 7" xfId="11705" xr:uid="{00000000-0005-0000-0000-0000C76A0000}"/>
    <cellStyle name="Normal 5 5 7 8" xfId="11706" xr:uid="{00000000-0005-0000-0000-0000C86A0000}"/>
    <cellStyle name="Normal 5 5 8" xfId="11707" xr:uid="{00000000-0005-0000-0000-0000C96A0000}"/>
    <cellStyle name="Normal 5 5 8 2" xfId="11708" xr:uid="{00000000-0005-0000-0000-0000CA6A0000}"/>
    <cellStyle name="Normal 5 5 8 2 2" xfId="11709" xr:uid="{00000000-0005-0000-0000-0000CB6A0000}"/>
    <cellStyle name="Normal 5 5 8 2 2 2" xfId="11710" xr:uid="{00000000-0005-0000-0000-0000CC6A0000}"/>
    <cellStyle name="Normal 5 5 8 2 2 2 2" xfId="11711" xr:uid="{00000000-0005-0000-0000-0000CD6A0000}"/>
    <cellStyle name="Normal 5 5 8 2 2 2 3" xfId="11712" xr:uid="{00000000-0005-0000-0000-0000CE6A0000}"/>
    <cellStyle name="Normal 5 5 8 2 2 3" xfId="11713" xr:uid="{00000000-0005-0000-0000-0000CF6A0000}"/>
    <cellStyle name="Normal 5 5 8 2 2 4" xfId="11714" xr:uid="{00000000-0005-0000-0000-0000D06A0000}"/>
    <cellStyle name="Normal 5 5 8 2 3" xfId="11715" xr:uid="{00000000-0005-0000-0000-0000D16A0000}"/>
    <cellStyle name="Normal 5 5 8 2 3 2" xfId="11716" xr:uid="{00000000-0005-0000-0000-0000D26A0000}"/>
    <cellStyle name="Normal 5 5 8 2 3 3" xfId="11717" xr:uid="{00000000-0005-0000-0000-0000D36A0000}"/>
    <cellStyle name="Normal 5 5 8 2 4" xfId="11718" xr:uid="{00000000-0005-0000-0000-0000D46A0000}"/>
    <cellStyle name="Normal 5 5 8 2 4 2" xfId="11719" xr:uid="{00000000-0005-0000-0000-0000D56A0000}"/>
    <cellStyle name="Normal 5 5 8 2 5" xfId="11720" xr:uid="{00000000-0005-0000-0000-0000D66A0000}"/>
    <cellStyle name="Normal 5 5 8 2 6" xfId="11721" xr:uid="{00000000-0005-0000-0000-0000D76A0000}"/>
    <cellStyle name="Normal 5 5 8 3" xfId="11722" xr:uid="{00000000-0005-0000-0000-0000D86A0000}"/>
    <cellStyle name="Normal 5 5 8 3 2" xfId="11723" xr:uid="{00000000-0005-0000-0000-0000D96A0000}"/>
    <cellStyle name="Normal 5 5 8 3 2 2" xfId="11724" xr:uid="{00000000-0005-0000-0000-0000DA6A0000}"/>
    <cellStyle name="Normal 5 5 8 3 2 2 2" xfId="11725" xr:uid="{00000000-0005-0000-0000-0000DB6A0000}"/>
    <cellStyle name="Normal 5 5 8 3 2 2 3" xfId="11726" xr:uid="{00000000-0005-0000-0000-0000DC6A0000}"/>
    <cellStyle name="Normal 5 5 8 3 2 3" xfId="11727" xr:uid="{00000000-0005-0000-0000-0000DD6A0000}"/>
    <cellStyle name="Normal 5 5 8 3 2 4" xfId="11728" xr:uid="{00000000-0005-0000-0000-0000DE6A0000}"/>
    <cellStyle name="Normal 5 5 8 3 3" xfId="11729" xr:uid="{00000000-0005-0000-0000-0000DF6A0000}"/>
    <cellStyle name="Normal 5 5 8 3 3 2" xfId="11730" xr:uid="{00000000-0005-0000-0000-0000E06A0000}"/>
    <cellStyle name="Normal 5 5 8 3 3 3" xfId="11731" xr:uid="{00000000-0005-0000-0000-0000E16A0000}"/>
    <cellStyle name="Normal 5 5 8 3 4" xfId="11732" xr:uid="{00000000-0005-0000-0000-0000E26A0000}"/>
    <cellStyle name="Normal 5 5 8 3 4 2" xfId="11733" xr:uid="{00000000-0005-0000-0000-0000E36A0000}"/>
    <cellStyle name="Normal 5 5 8 3 5" xfId="11734" xr:uid="{00000000-0005-0000-0000-0000E46A0000}"/>
    <cellStyle name="Normal 5 5 8 3 6" xfId="11735" xr:uid="{00000000-0005-0000-0000-0000E56A0000}"/>
    <cellStyle name="Normal 5 5 8 4" xfId="11736" xr:uid="{00000000-0005-0000-0000-0000E66A0000}"/>
    <cellStyle name="Normal 5 5 8 4 2" xfId="11737" xr:uid="{00000000-0005-0000-0000-0000E76A0000}"/>
    <cellStyle name="Normal 5 5 8 4 2 2" xfId="11738" xr:uid="{00000000-0005-0000-0000-0000E86A0000}"/>
    <cellStyle name="Normal 5 5 8 4 2 3" xfId="11739" xr:uid="{00000000-0005-0000-0000-0000E96A0000}"/>
    <cellStyle name="Normal 5 5 8 4 3" xfId="11740" xr:uid="{00000000-0005-0000-0000-0000EA6A0000}"/>
    <cellStyle name="Normal 5 5 8 4 4" xfId="11741" xr:uid="{00000000-0005-0000-0000-0000EB6A0000}"/>
    <cellStyle name="Normal 5 5 8 5" xfId="11742" xr:uid="{00000000-0005-0000-0000-0000EC6A0000}"/>
    <cellStyle name="Normal 5 5 8 5 2" xfId="11743" xr:uid="{00000000-0005-0000-0000-0000ED6A0000}"/>
    <cellStyle name="Normal 5 5 8 5 3" xfId="11744" xr:uid="{00000000-0005-0000-0000-0000EE6A0000}"/>
    <cellStyle name="Normal 5 5 8 6" xfId="11745" xr:uid="{00000000-0005-0000-0000-0000EF6A0000}"/>
    <cellStyle name="Normal 5 5 8 6 2" xfId="11746" xr:uid="{00000000-0005-0000-0000-0000F06A0000}"/>
    <cellStyle name="Normal 5 5 8 7" xfId="11747" xr:uid="{00000000-0005-0000-0000-0000F16A0000}"/>
    <cellStyle name="Normal 5 5 8 8" xfId="11748" xr:uid="{00000000-0005-0000-0000-0000F26A0000}"/>
    <cellStyle name="Normal 5 5 9" xfId="11749" xr:uid="{00000000-0005-0000-0000-0000F36A0000}"/>
    <cellStyle name="Normal 5 5 9 2" xfId="11750" xr:uid="{00000000-0005-0000-0000-0000F46A0000}"/>
    <cellStyle name="Normal 5 5 9 2 2" xfId="11751" xr:uid="{00000000-0005-0000-0000-0000F56A0000}"/>
    <cellStyle name="Normal 5 5 9 2 2 2" xfId="11752" xr:uid="{00000000-0005-0000-0000-0000F66A0000}"/>
    <cellStyle name="Normal 5 5 9 2 2 3" xfId="11753" xr:uid="{00000000-0005-0000-0000-0000F76A0000}"/>
    <cellStyle name="Normal 5 5 9 2 3" xfId="11754" xr:uid="{00000000-0005-0000-0000-0000F86A0000}"/>
    <cellStyle name="Normal 5 5 9 2 4" xfId="11755" xr:uid="{00000000-0005-0000-0000-0000F96A0000}"/>
    <cellStyle name="Normal 5 5 9 3" xfId="11756" xr:uid="{00000000-0005-0000-0000-0000FA6A0000}"/>
    <cellStyle name="Normal 5 5 9 3 2" xfId="11757" xr:uid="{00000000-0005-0000-0000-0000FB6A0000}"/>
    <cellStyle name="Normal 5 5 9 3 3" xfId="11758" xr:uid="{00000000-0005-0000-0000-0000FC6A0000}"/>
    <cellStyle name="Normal 5 5 9 4" xfId="11759" xr:uid="{00000000-0005-0000-0000-0000FD6A0000}"/>
    <cellStyle name="Normal 5 5 9 4 2" xfId="11760" xr:uid="{00000000-0005-0000-0000-0000FE6A0000}"/>
    <cellStyle name="Normal 5 5 9 5" xfId="11761" xr:uid="{00000000-0005-0000-0000-0000FF6A0000}"/>
    <cellStyle name="Normal 5 5 9 6" xfId="11762" xr:uid="{00000000-0005-0000-0000-0000006B0000}"/>
    <cellStyle name="Normal 5 5_FLUX TEMPLATE - SAMPLE 5210 1720000_Rents Receivable (2)" xfId="11763" xr:uid="{00000000-0005-0000-0000-0000016B0000}"/>
    <cellStyle name="Normal 5 50" xfId="19216" xr:uid="{00000000-0005-0000-0000-0000026B0000}"/>
    <cellStyle name="Normal 5 50 2" xfId="32540" xr:uid="{00000000-0005-0000-0000-0000036B0000}"/>
    <cellStyle name="Normal 5 51" xfId="19153" xr:uid="{00000000-0005-0000-0000-0000046B0000}"/>
    <cellStyle name="Normal 5 51 2" xfId="32541" xr:uid="{00000000-0005-0000-0000-0000056B0000}"/>
    <cellStyle name="Normal 5 52" xfId="19590" xr:uid="{00000000-0005-0000-0000-0000066B0000}"/>
    <cellStyle name="Normal 5 52 2" xfId="32542" xr:uid="{00000000-0005-0000-0000-0000076B0000}"/>
    <cellStyle name="Normal 5 53" xfId="19620" xr:uid="{00000000-0005-0000-0000-0000086B0000}"/>
    <cellStyle name="Normal 5 53 2" xfId="32544" xr:uid="{00000000-0005-0000-0000-0000096B0000}"/>
    <cellStyle name="Normal 5 53 3" xfId="32543" xr:uid="{00000000-0005-0000-0000-00000A6B0000}"/>
    <cellStyle name="Normal 5 54" xfId="32545" xr:uid="{00000000-0005-0000-0000-00000B6B0000}"/>
    <cellStyle name="Normal 5 54 2" xfId="32546" xr:uid="{00000000-0005-0000-0000-00000C6B0000}"/>
    <cellStyle name="Normal 5 55" xfId="32547" xr:uid="{00000000-0005-0000-0000-00000D6B0000}"/>
    <cellStyle name="Normal 5 55 2" xfId="32548" xr:uid="{00000000-0005-0000-0000-00000E6B0000}"/>
    <cellStyle name="Normal 5 56" xfId="32549" xr:uid="{00000000-0005-0000-0000-00000F6B0000}"/>
    <cellStyle name="Normal 5 56 2" xfId="32550" xr:uid="{00000000-0005-0000-0000-0000106B0000}"/>
    <cellStyle name="Normal 5 57" xfId="32551" xr:uid="{00000000-0005-0000-0000-0000116B0000}"/>
    <cellStyle name="Normal 5 57 2" xfId="32552" xr:uid="{00000000-0005-0000-0000-0000126B0000}"/>
    <cellStyle name="Normal 5 58" xfId="32553" xr:uid="{00000000-0005-0000-0000-0000136B0000}"/>
    <cellStyle name="Normal 5 58 2" xfId="32554" xr:uid="{00000000-0005-0000-0000-0000146B0000}"/>
    <cellStyle name="Normal 5 59" xfId="32555" xr:uid="{00000000-0005-0000-0000-0000156B0000}"/>
    <cellStyle name="Normal 5 59 2" xfId="32556" xr:uid="{00000000-0005-0000-0000-0000166B0000}"/>
    <cellStyle name="Normal 5 6" xfId="11764" xr:uid="{00000000-0005-0000-0000-0000176B0000}"/>
    <cellStyle name="Normal 5 6 10" xfId="11765" xr:uid="{00000000-0005-0000-0000-0000186B0000}"/>
    <cellStyle name="Normal 5 6 11" xfId="19217" xr:uid="{00000000-0005-0000-0000-0000196B0000}"/>
    <cellStyle name="Normal 5 6 12" xfId="32557" xr:uid="{00000000-0005-0000-0000-00001A6B0000}"/>
    <cellStyle name="Normal 5 6 2" xfId="11766" xr:uid="{00000000-0005-0000-0000-00001B6B0000}"/>
    <cellStyle name="Normal 5 6 2 2" xfId="11767" xr:uid="{00000000-0005-0000-0000-00001C6B0000}"/>
    <cellStyle name="Normal 5 6 2 2 2" xfId="11768" xr:uid="{00000000-0005-0000-0000-00001D6B0000}"/>
    <cellStyle name="Normal 5 6 2 2 2 2" xfId="11769" xr:uid="{00000000-0005-0000-0000-00001E6B0000}"/>
    <cellStyle name="Normal 5 6 2 2 2 2 2" xfId="11770" xr:uid="{00000000-0005-0000-0000-00001F6B0000}"/>
    <cellStyle name="Normal 5 6 2 2 2 2 3" xfId="11771" xr:uid="{00000000-0005-0000-0000-0000206B0000}"/>
    <cellStyle name="Normal 5 6 2 2 2 3" xfId="11772" xr:uid="{00000000-0005-0000-0000-0000216B0000}"/>
    <cellStyle name="Normal 5 6 2 2 2 4" xfId="11773" xr:uid="{00000000-0005-0000-0000-0000226B0000}"/>
    <cellStyle name="Normal 5 6 2 2 3" xfId="11774" xr:uid="{00000000-0005-0000-0000-0000236B0000}"/>
    <cellStyle name="Normal 5 6 2 2 3 2" xfId="11775" xr:uid="{00000000-0005-0000-0000-0000246B0000}"/>
    <cellStyle name="Normal 5 6 2 2 3 3" xfId="11776" xr:uid="{00000000-0005-0000-0000-0000256B0000}"/>
    <cellStyle name="Normal 5 6 2 2 4" xfId="11777" xr:uid="{00000000-0005-0000-0000-0000266B0000}"/>
    <cellStyle name="Normal 5 6 2 2 4 2" xfId="11778" xr:uid="{00000000-0005-0000-0000-0000276B0000}"/>
    <cellStyle name="Normal 5 6 2 2 5" xfId="11779" xr:uid="{00000000-0005-0000-0000-0000286B0000}"/>
    <cellStyle name="Normal 5 6 2 2 6" xfId="11780" xr:uid="{00000000-0005-0000-0000-0000296B0000}"/>
    <cellStyle name="Normal 5 6 2 2 7" xfId="32559" xr:uid="{00000000-0005-0000-0000-00002A6B0000}"/>
    <cellStyle name="Normal 5 6 2 3" xfId="11781" xr:uid="{00000000-0005-0000-0000-00002B6B0000}"/>
    <cellStyle name="Normal 5 6 2 3 2" xfId="11782" xr:uid="{00000000-0005-0000-0000-00002C6B0000}"/>
    <cellStyle name="Normal 5 6 2 3 2 2" xfId="11783" xr:uid="{00000000-0005-0000-0000-00002D6B0000}"/>
    <cellStyle name="Normal 5 6 2 3 2 2 2" xfId="11784" xr:uid="{00000000-0005-0000-0000-00002E6B0000}"/>
    <cellStyle name="Normal 5 6 2 3 2 2 3" xfId="11785" xr:uid="{00000000-0005-0000-0000-00002F6B0000}"/>
    <cellStyle name="Normal 5 6 2 3 2 3" xfId="11786" xr:uid="{00000000-0005-0000-0000-0000306B0000}"/>
    <cellStyle name="Normal 5 6 2 3 2 4" xfId="11787" xr:uid="{00000000-0005-0000-0000-0000316B0000}"/>
    <cellStyle name="Normal 5 6 2 3 3" xfId="11788" xr:uid="{00000000-0005-0000-0000-0000326B0000}"/>
    <cellStyle name="Normal 5 6 2 3 3 2" xfId="11789" xr:uid="{00000000-0005-0000-0000-0000336B0000}"/>
    <cellStyle name="Normal 5 6 2 3 3 3" xfId="11790" xr:uid="{00000000-0005-0000-0000-0000346B0000}"/>
    <cellStyle name="Normal 5 6 2 3 4" xfId="11791" xr:uid="{00000000-0005-0000-0000-0000356B0000}"/>
    <cellStyle name="Normal 5 6 2 3 4 2" xfId="11792" xr:uid="{00000000-0005-0000-0000-0000366B0000}"/>
    <cellStyle name="Normal 5 6 2 3 5" xfId="11793" xr:uid="{00000000-0005-0000-0000-0000376B0000}"/>
    <cellStyle name="Normal 5 6 2 3 6" xfId="11794" xr:uid="{00000000-0005-0000-0000-0000386B0000}"/>
    <cellStyle name="Normal 5 6 2 3 7" xfId="32560" xr:uid="{00000000-0005-0000-0000-0000396B0000}"/>
    <cellStyle name="Normal 5 6 2 4" xfId="11795" xr:uid="{00000000-0005-0000-0000-00003A6B0000}"/>
    <cellStyle name="Normal 5 6 2 4 2" xfId="11796" xr:uid="{00000000-0005-0000-0000-00003B6B0000}"/>
    <cellStyle name="Normal 5 6 2 4 2 2" xfId="11797" xr:uid="{00000000-0005-0000-0000-00003C6B0000}"/>
    <cellStyle name="Normal 5 6 2 4 2 3" xfId="11798" xr:uid="{00000000-0005-0000-0000-00003D6B0000}"/>
    <cellStyle name="Normal 5 6 2 4 3" xfId="11799" xr:uid="{00000000-0005-0000-0000-00003E6B0000}"/>
    <cellStyle name="Normal 5 6 2 4 4" xfId="11800" xr:uid="{00000000-0005-0000-0000-00003F6B0000}"/>
    <cellStyle name="Normal 5 6 2 5" xfId="11801" xr:uid="{00000000-0005-0000-0000-0000406B0000}"/>
    <cellStyle name="Normal 5 6 2 5 2" xfId="11802" xr:uid="{00000000-0005-0000-0000-0000416B0000}"/>
    <cellStyle name="Normal 5 6 2 5 3" xfId="11803" xr:uid="{00000000-0005-0000-0000-0000426B0000}"/>
    <cellStyle name="Normal 5 6 2 6" xfId="11804" xr:uid="{00000000-0005-0000-0000-0000436B0000}"/>
    <cellStyle name="Normal 5 6 2 6 2" xfId="11805" xr:uid="{00000000-0005-0000-0000-0000446B0000}"/>
    <cellStyle name="Normal 5 6 2 7" xfId="11806" xr:uid="{00000000-0005-0000-0000-0000456B0000}"/>
    <cellStyle name="Normal 5 6 2 8" xfId="11807" xr:uid="{00000000-0005-0000-0000-0000466B0000}"/>
    <cellStyle name="Normal 5 6 2 9" xfId="32558" xr:uid="{00000000-0005-0000-0000-0000476B0000}"/>
    <cellStyle name="Normal 5 6 3" xfId="11808" xr:uid="{00000000-0005-0000-0000-0000486B0000}"/>
    <cellStyle name="Normal 5 6 3 2" xfId="11809" xr:uid="{00000000-0005-0000-0000-0000496B0000}"/>
    <cellStyle name="Normal 5 6 3 2 2" xfId="11810" xr:uid="{00000000-0005-0000-0000-00004A6B0000}"/>
    <cellStyle name="Normal 5 6 3 2 2 2" xfId="11811" xr:uid="{00000000-0005-0000-0000-00004B6B0000}"/>
    <cellStyle name="Normal 5 6 3 2 2 2 2" xfId="11812" xr:uid="{00000000-0005-0000-0000-00004C6B0000}"/>
    <cellStyle name="Normal 5 6 3 2 2 2 3" xfId="11813" xr:uid="{00000000-0005-0000-0000-00004D6B0000}"/>
    <cellStyle name="Normal 5 6 3 2 2 3" xfId="11814" xr:uid="{00000000-0005-0000-0000-00004E6B0000}"/>
    <cellStyle name="Normal 5 6 3 2 2 4" xfId="11815" xr:uid="{00000000-0005-0000-0000-00004F6B0000}"/>
    <cellStyle name="Normal 5 6 3 2 3" xfId="11816" xr:uid="{00000000-0005-0000-0000-0000506B0000}"/>
    <cellStyle name="Normal 5 6 3 2 3 2" xfId="11817" xr:uid="{00000000-0005-0000-0000-0000516B0000}"/>
    <cellStyle name="Normal 5 6 3 2 3 3" xfId="11818" xr:uid="{00000000-0005-0000-0000-0000526B0000}"/>
    <cellStyle name="Normal 5 6 3 2 4" xfId="11819" xr:uid="{00000000-0005-0000-0000-0000536B0000}"/>
    <cellStyle name="Normal 5 6 3 2 4 2" xfId="11820" xr:uid="{00000000-0005-0000-0000-0000546B0000}"/>
    <cellStyle name="Normal 5 6 3 2 5" xfId="11821" xr:uid="{00000000-0005-0000-0000-0000556B0000}"/>
    <cellStyle name="Normal 5 6 3 2 6" xfId="11822" xr:uid="{00000000-0005-0000-0000-0000566B0000}"/>
    <cellStyle name="Normal 5 6 3 2 7" xfId="32562" xr:uid="{00000000-0005-0000-0000-0000576B0000}"/>
    <cellStyle name="Normal 5 6 3 3" xfId="11823" xr:uid="{00000000-0005-0000-0000-0000586B0000}"/>
    <cellStyle name="Normal 5 6 3 3 2" xfId="11824" xr:uid="{00000000-0005-0000-0000-0000596B0000}"/>
    <cellStyle name="Normal 5 6 3 3 2 2" xfId="11825" xr:uid="{00000000-0005-0000-0000-00005A6B0000}"/>
    <cellStyle name="Normal 5 6 3 3 2 2 2" xfId="11826" xr:uid="{00000000-0005-0000-0000-00005B6B0000}"/>
    <cellStyle name="Normal 5 6 3 3 2 2 3" xfId="11827" xr:uid="{00000000-0005-0000-0000-00005C6B0000}"/>
    <cellStyle name="Normal 5 6 3 3 2 3" xfId="11828" xr:uid="{00000000-0005-0000-0000-00005D6B0000}"/>
    <cellStyle name="Normal 5 6 3 3 2 4" xfId="11829" xr:uid="{00000000-0005-0000-0000-00005E6B0000}"/>
    <cellStyle name="Normal 5 6 3 3 3" xfId="11830" xr:uid="{00000000-0005-0000-0000-00005F6B0000}"/>
    <cellStyle name="Normal 5 6 3 3 3 2" xfId="11831" xr:uid="{00000000-0005-0000-0000-0000606B0000}"/>
    <cellStyle name="Normal 5 6 3 3 3 3" xfId="11832" xr:uid="{00000000-0005-0000-0000-0000616B0000}"/>
    <cellStyle name="Normal 5 6 3 3 4" xfId="11833" xr:uid="{00000000-0005-0000-0000-0000626B0000}"/>
    <cellStyle name="Normal 5 6 3 3 4 2" xfId="11834" xr:uid="{00000000-0005-0000-0000-0000636B0000}"/>
    <cellStyle name="Normal 5 6 3 3 5" xfId="11835" xr:uid="{00000000-0005-0000-0000-0000646B0000}"/>
    <cellStyle name="Normal 5 6 3 3 6" xfId="11836" xr:uid="{00000000-0005-0000-0000-0000656B0000}"/>
    <cellStyle name="Normal 5 6 3 3 7" xfId="32563" xr:uid="{00000000-0005-0000-0000-0000666B0000}"/>
    <cellStyle name="Normal 5 6 3 4" xfId="11837" xr:uid="{00000000-0005-0000-0000-0000676B0000}"/>
    <cellStyle name="Normal 5 6 3 4 2" xfId="11838" xr:uid="{00000000-0005-0000-0000-0000686B0000}"/>
    <cellStyle name="Normal 5 6 3 4 2 2" xfId="11839" xr:uid="{00000000-0005-0000-0000-0000696B0000}"/>
    <cellStyle name="Normal 5 6 3 4 2 3" xfId="11840" xr:uid="{00000000-0005-0000-0000-00006A6B0000}"/>
    <cellStyle name="Normal 5 6 3 4 3" xfId="11841" xr:uid="{00000000-0005-0000-0000-00006B6B0000}"/>
    <cellStyle name="Normal 5 6 3 4 4" xfId="11842" xr:uid="{00000000-0005-0000-0000-00006C6B0000}"/>
    <cellStyle name="Normal 5 6 3 5" xfId="11843" xr:uid="{00000000-0005-0000-0000-00006D6B0000}"/>
    <cellStyle name="Normal 5 6 3 5 2" xfId="11844" xr:uid="{00000000-0005-0000-0000-00006E6B0000}"/>
    <cellStyle name="Normal 5 6 3 5 3" xfId="11845" xr:uid="{00000000-0005-0000-0000-00006F6B0000}"/>
    <cellStyle name="Normal 5 6 3 6" xfId="11846" xr:uid="{00000000-0005-0000-0000-0000706B0000}"/>
    <cellStyle name="Normal 5 6 3 6 2" xfId="11847" xr:uid="{00000000-0005-0000-0000-0000716B0000}"/>
    <cellStyle name="Normal 5 6 3 7" xfId="11848" xr:uid="{00000000-0005-0000-0000-0000726B0000}"/>
    <cellStyle name="Normal 5 6 3 8" xfId="11849" xr:uid="{00000000-0005-0000-0000-0000736B0000}"/>
    <cellStyle name="Normal 5 6 3 9" xfId="32561" xr:uid="{00000000-0005-0000-0000-0000746B0000}"/>
    <cellStyle name="Normal 5 6 4" xfId="11850" xr:uid="{00000000-0005-0000-0000-0000756B0000}"/>
    <cellStyle name="Normal 5 6 4 2" xfId="11851" xr:uid="{00000000-0005-0000-0000-0000766B0000}"/>
    <cellStyle name="Normal 5 6 4 2 2" xfId="11852" xr:uid="{00000000-0005-0000-0000-0000776B0000}"/>
    <cellStyle name="Normal 5 6 4 2 2 2" xfId="11853" xr:uid="{00000000-0005-0000-0000-0000786B0000}"/>
    <cellStyle name="Normal 5 6 4 2 2 3" xfId="11854" xr:uid="{00000000-0005-0000-0000-0000796B0000}"/>
    <cellStyle name="Normal 5 6 4 2 3" xfId="11855" xr:uid="{00000000-0005-0000-0000-00007A6B0000}"/>
    <cellStyle name="Normal 5 6 4 2 4" xfId="11856" xr:uid="{00000000-0005-0000-0000-00007B6B0000}"/>
    <cellStyle name="Normal 5 6 4 3" xfId="11857" xr:uid="{00000000-0005-0000-0000-00007C6B0000}"/>
    <cellStyle name="Normal 5 6 4 3 2" xfId="11858" xr:uid="{00000000-0005-0000-0000-00007D6B0000}"/>
    <cellStyle name="Normal 5 6 4 3 3" xfId="11859" xr:uid="{00000000-0005-0000-0000-00007E6B0000}"/>
    <cellStyle name="Normal 5 6 4 4" xfId="11860" xr:uid="{00000000-0005-0000-0000-00007F6B0000}"/>
    <cellStyle name="Normal 5 6 4 4 2" xfId="11861" xr:uid="{00000000-0005-0000-0000-0000806B0000}"/>
    <cellStyle name="Normal 5 6 4 5" xfId="11862" xr:uid="{00000000-0005-0000-0000-0000816B0000}"/>
    <cellStyle name="Normal 5 6 4 6" xfId="11863" xr:uid="{00000000-0005-0000-0000-0000826B0000}"/>
    <cellStyle name="Normal 5 6 4 7" xfId="32564" xr:uid="{00000000-0005-0000-0000-0000836B0000}"/>
    <cellStyle name="Normal 5 6 5" xfId="11864" xr:uid="{00000000-0005-0000-0000-0000846B0000}"/>
    <cellStyle name="Normal 5 6 5 2" xfId="11865" xr:uid="{00000000-0005-0000-0000-0000856B0000}"/>
    <cellStyle name="Normal 5 6 5 2 2" xfId="11866" xr:uid="{00000000-0005-0000-0000-0000866B0000}"/>
    <cellStyle name="Normal 5 6 5 2 2 2" xfId="11867" xr:uid="{00000000-0005-0000-0000-0000876B0000}"/>
    <cellStyle name="Normal 5 6 5 2 2 3" xfId="11868" xr:uid="{00000000-0005-0000-0000-0000886B0000}"/>
    <cellStyle name="Normal 5 6 5 2 3" xfId="11869" xr:uid="{00000000-0005-0000-0000-0000896B0000}"/>
    <cellStyle name="Normal 5 6 5 2 4" xfId="11870" xr:uid="{00000000-0005-0000-0000-00008A6B0000}"/>
    <cellStyle name="Normal 5 6 5 3" xfId="11871" xr:uid="{00000000-0005-0000-0000-00008B6B0000}"/>
    <cellStyle name="Normal 5 6 5 3 2" xfId="11872" xr:uid="{00000000-0005-0000-0000-00008C6B0000}"/>
    <cellStyle name="Normal 5 6 5 3 3" xfId="11873" xr:uid="{00000000-0005-0000-0000-00008D6B0000}"/>
    <cellStyle name="Normal 5 6 5 4" xfId="11874" xr:uid="{00000000-0005-0000-0000-00008E6B0000}"/>
    <cellStyle name="Normal 5 6 5 4 2" xfId="11875" xr:uid="{00000000-0005-0000-0000-00008F6B0000}"/>
    <cellStyle name="Normal 5 6 5 5" xfId="11876" xr:uid="{00000000-0005-0000-0000-0000906B0000}"/>
    <cellStyle name="Normal 5 6 5 6" xfId="11877" xr:uid="{00000000-0005-0000-0000-0000916B0000}"/>
    <cellStyle name="Normal 5 6 5 7" xfId="32565" xr:uid="{00000000-0005-0000-0000-0000926B0000}"/>
    <cellStyle name="Normal 5 6 6" xfId="11878" xr:uid="{00000000-0005-0000-0000-0000936B0000}"/>
    <cellStyle name="Normal 5 6 6 2" xfId="11879" xr:uid="{00000000-0005-0000-0000-0000946B0000}"/>
    <cellStyle name="Normal 5 6 6 2 2" xfId="11880" xr:uid="{00000000-0005-0000-0000-0000956B0000}"/>
    <cellStyle name="Normal 5 6 6 2 3" xfId="11881" xr:uid="{00000000-0005-0000-0000-0000966B0000}"/>
    <cellStyle name="Normal 5 6 6 3" xfId="11882" xr:uid="{00000000-0005-0000-0000-0000976B0000}"/>
    <cellStyle name="Normal 5 6 6 4" xfId="11883" xr:uid="{00000000-0005-0000-0000-0000986B0000}"/>
    <cellStyle name="Normal 5 6 6 5" xfId="32566" xr:uid="{00000000-0005-0000-0000-0000996B0000}"/>
    <cellStyle name="Normal 5 6 7" xfId="11884" xr:uid="{00000000-0005-0000-0000-00009A6B0000}"/>
    <cellStyle name="Normal 5 6 7 2" xfId="11885" xr:uid="{00000000-0005-0000-0000-00009B6B0000}"/>
    <cellStyle name="Normal 5 6 7 3" xfId="11886" xr:uid="{00000000-0005-0000-0000-00009C6B0000}"/>
    <cellStyle name="Normal 5 6 8" xfId="11887" xr:uid="{00000000-0005-0000-0000-00009D6B0000}"/>
    <cellStyle name="Normal 5 6 8 2" xfId="11888" xr:uid="{00000000-0005-0000-0000-00009E6B0000}"/>
    <cellStyle name="Normal 5 6 9" xfId="11889" xr:uid="{00000000-0005-0000-0000-00009F6B0000}"/>
    <cellStyle name="Normal 5 6_FLUX TEMPLATE - SAMPLE 5210 1720000_Rents Receivable (2)" xfId="11890" xr:uid="{00000000-0005-0000-0000-0000A06B0000}"/>
    <cellStyle name="Normal 5 60" xfId="32567" xr:uid="{00000000-0005-0000-0000-0000A16B0000}"/>
    <cellStyle name="Normal 5 60 2" xfId="32568" xr:uid="{00000000-0005-0000-0000-0000A26B0000}"/>
    <cellStyle name="Normal 5 61" xfId="32569" xr:uid="{00000000-0005-0000-0000-0000A36B0000}"/>
    <cellStyle name="Normal 5 62" xfId="32570" xr:uid="{00000000-0005-0000-0000-0000A46B0000}"/>
    <cellStyle name="Normal 5 63" xfId="32571" xr:uid="{00000000-0005-0000-0000-0000A56B0000}"/>
    <cellStyle name="Normal 5 64" xfId="32572" xr:uid="{00000000-0005-0000-0000-0000A66B0000}"/>
    <cellStyle name="Normal 5 65" xfId="32573" xr:uid="{00000000-0005-0000-0000-0000A76B0000}"/>
    <cellStyle name="Normal 5 66" xfId="32574" xr:uid="{00000000-0005-0000-0000-0000A86B0000}"/>
    <cellStyle name="Normal 5 67" xfId="31872" xr:uid="{00000000-0005-0000-0000-0000A96B0000}"/>
    <cellStyle name="Normal 5 68" xfId="39928" xr:uid="{00000000-0005-0000-0000-0000AA6B0000}"/>
    <cellStyle name="Normal 5 69" xfId="40462" xr:uid="{00000000-0005-0000-0000-0000AB6B0000}"/>
    <cellStyle name="Normal 5 7" xfId="11891" xr:uid="{00000000-0005-0000-0000-0000AC6B0000}"/>
    <cellStyle name="Normal 5 7 10" xfId="11892" xr:uid="{00000000-0005-0000-0000-0000AD6B0000}"/>
    <cellStyle name="Normal 5 7 11" xfId="19218" xr:uid="{00000000-0005-0000-0000-0000AE6B0000}"/>
    <cellStyle name="Normal 5 7 12" xfId="32575" xr:uid="{00000000-0005-0000-0000-0000AF6B0000}"/>
    <cellStyle name="Normal 5 7 2" xfId="11893" xr:uid="{00000000-0005-0000-0000-0000B06B0000}"/>
    <cellStyle name="Normal 5 7 2 2" xfId="11894" xr:uid="{00000000-0005-0000-0000-0000B16B0000}"/>
    <cellStyle name="Normal 5 7 2 2 2" xfId="11895" xr:uid="{00000000-0005-0000-0000-0000B26B0000}"/>
    <cellStyle name="Normal 5 7 2 2 2 2" xfId="11896" xr:uid="{00000000-0005-0000-0000-0000B36B0000}"/>
    <cellStyle name="Normal 5 7 2 2 2 2 2" xfId="11897" xr:uid="{00000000-0005-0000-0000-0000B46B0000}"/>
    <cellStyle name="Normal 5 7 2 2 2 2 3" xfId="11898" xr:uid="{00000000-0005-0000-0000-0000B56B0000}"/>
    <cellStyle name="Normal 5 7 2 2 2 3" xfId="11899" xr:uid="{00000000-0005-0000-0000-0000B66B0000}"/>
    <cellStyle name="Normal 5 7 2 2 2 4" xfId="11900" xr:uid="{00000000-0005-0000-0000-0000B76B0000}"/>
    <cellStyle name="Normal 5 7 2 2 3" xfId="11901" xr:uid="{00000000-0005-0000-0000-0000B86B0000}"/>
    <cellStyle name="Normal 5 7 2 2 3 2" xfId="11902" xr:uid="{00000000-0005-0000-0000-0000B96B0000}"/>
    <cellStyle name="Normal 5 7 2 2 3 3" xfId="11903" xr:uid="{00000000-0005-0000-0000-0000BA6B0000}"/>
    <cellStyle name="Normal 5 7 2 2 4" xfId="11904" xr:uid="{00000000-0005-0000-0000-0000BB6B0000}"/>
    <cellStyle name="Normal 5 7 2 2 4 2" xfId="11905" xr:uid="{00000000-0005-0000-0000-0000BC6B0000}"/>
    <cellStyle name="Normal 5 7 2 2 5" xfId="11906" xr:uid="{00000000-0005-0000-0000-0000BD6B0000}"/>
    <cellStyle name="Normal 5 7 2 2 6" xfId="11907" xr:uid="{00000000-0005-0000-0000-0000BE6B0000}"/>
    <cellStyle name="Normal 5 7 2 2 7" xfId="32577" xr:uid="{00000000-0005-0000-0000-0000BF6B0000}"/>
    <cellStyle name="Normal 5 7 2 3" xfId="11908" xr:uid="{00000000-0005-0000-0000-0000C06B0000}"/>
    <cellStyle name="Normal 5 7 2 3 2" xfId="11909" xr:uid="{00000000-0005-0000-0000-0000C16B0000}"/>
    <cellStyle name="Normal 5 7 2 3 2 2" xfId="11910" xr:uid="{00000000-0005-0000-0000-0000C26B0000}"/>
    <cellStyle name="Normal 5 7 2 3 2 2 2" xfId="11911" xr:uid="{00000000-0005-0000-0000-0000C36B0000}"/>
    <cellStyle name="Normal 5 7 2 3 2 2 3" xfId="11912" xr:uid="{00000000-0005-0000-0000-0000C46B0000}"/>
    <cellStyle name="Normal 5 7 2 3 2 3" xfId="11913" xr:uid="{00000000-0005-0000-0000-0000C56B0000}"/>
    <cellStyle name="Normal 5 7 2 3 2 4" xfId="11914" xr:uid="{00000000-0005-0000-0000-0000C66B0000}"/>
    <cellStyle name="Normal 5 7 2 3 3" xfId="11915" xr:uid="{00000000-0005-0000-0000-0000C76B0000}"/>
    <cellStyle name="Normal 5 7 2 3 3 2" xfId="11916" xr:uid="{00000000-0005-0000-0000-0000C86B0000}"/>
    <cellStyle name="Normal 5 7 2 3 3 3" xfId="11917" xr:uid="{00000000-0005-0000-0000-0000C96B0000}"/>
    <cellStyle name="Normal 5 7 2 3 4" xfId="11918" xr:uid="{00000000-0005-0000-0000-0000CA6B0000}"/>
    <cellStyle name="Normal 5 7 2 3 4 2" xfId="11919" xr:uid="{00000000-0005-0000-0000-0000CB6B0000}"/>
    <cellStyle name="Normal 5 7 2 3 5" xfId="11920" xr:uid="{00000000-0005-0000-0000-0000CC6B0000}"/>
    <cellStyle name="Normal 5 7 2 3 6" xfId="11921" xr:uid="{00000000-0005-0000-0000-0000CD6B0000}"/>
    <cellStyle name="Normal 5 7 2 3 7" xfId="32578" xr:uid="{00000000-0005-0000-0000-0000CE6B0000}"/>
    <cellStyle name="Normal 5 7 2 4" xfId="11922" xr:uid="{00000000-0005-0000-0000-0000CF6B0000}"/>
    <cellStyle name="Normal 5 7 2 4 2" xfId="11923" xr:uid="{00000000-0005-0000-0000-0000D06B0000}"/>
    <cellStyle name="Normal 5 7 2 4 2 2" xfId="11924" xr:uid="{00000000-0005-0000-0000-0000D16B0000}"/>
    <cellStyle name="Normal 5 7 2 4 2 3" xfId="11925" xr:uid="{00000000-0005-0000-0000-0000D26B0000}"/>
    <cellStyle name="Normal 5 7 2 4 3" xfId="11926" xr:uid="{00000000-0005-0000-0000-0000D36B0000}"/>
    <cellStyle name="Normal 5 7 2 4 4" xfId="11927" xr:uid="{00000000-0005-0000-0000-0000D46B0000}"/>
    <cellStyle name="Normal 5 7 2 5" xfId="11928" xr:uid="{00000000-0005-0000-0000-0000D56B0000}"/>
    <cellStyle name="Normal 5 7 2 5 2" xfId="11929" xr:uid="{00000000-0005-0000-0000-0000D66B0000}"/>
    <cellStyle name="Normal 5 7 2 5 3" xfId="11930" xr:uid="{00000000-0005-0000-0000-0000D76B0000}"/>
    <cellStyle name="Normal 5 7 2 6" xfId="11931" xr:uid="{00000000-0005-0000-0000-0000D86B0000}"/>
    <cellStyle name="Normal 5 7 2 6 2" xfId="11932" xr:uid="{00000000-0005-0000-0000-0000D96B0000}"/>
    <cellStyle name="Normal 5 7 2 7" xfId="11933" xr:uid="{00000000-0005-0000-0000-0000DA6B0000}"/>
    <cellStyle name="Normal 5 7 2 8" xfId="11934" xr:uid="{00000000-0005-0000-0000-0000DB6B0000}"/>
    <cellStyle name="Normal 5 7 2 9" xfId="32576" xr:uid="{00000000-0005-0000-0000-0000DC6B0000}"/>
    <cellStyle name="Normal 5 7 3" xfId="11935" xr:uid="{00000000-0005-0000-0000-0000DD6B0000}"/>
    <cellStyle name="Normal 5 7 3 2" xfId="11936" xr:uid="{00000000-0005-0000-0000-0000DE6B0000}"/>
    <cellStyle name="Normal 5 7 3 2 2" xfId="11937" xr:uid="{00000000-0005-0000-0000-0000DF6B0000}"/>
    <cellStyle name="Normal 5 7 3 2 2 2" xfId="11938" xr:uid="{00000000-0005-0000-0000-0000E06B0000}"/>
    <cellStyle name="Normal 5 7 3 2 2 2 2" xfId="11939" xr:uid="{00000000-0005-0000-0000-0000E16B0000}"/>
    <cellStyle name="Normal 5 7 3 2 2 2 3" xfId="11940" xr:uid="{00000000-0005-0000-0000-0000E26B0000}"/>
    <cellStyle name="Normal 5 7 3 2 2 3" xfId="11941" xr:uid="{00000000-0005-0000-0000-0000E36B0000}"/>
    <cellStyle name="Normal 5 7 3 2 2 4" xfId="11942" xr:uid="{00000000-0005-0000-0000-0000E46B0000}"/>
    <cellStyle name="Normal 5 7 3 2 3" xfId="11943" xr:uid="{00000000-0005-0000-0000-0000E56B0000}"/>
    <cellStyle name="Normal 5 7 3 2 3 2" xfId="11944" xr:uid="{00000000-0005-0000-0000-0000E66B0000}"/>
    <cellStyle name="Normal 5 7 3 2 3 3" xfId="11945" xr:uid="{00000000-0005-0000-0000-0000E76B0000}"/>
    <cellStyle name="Normal 5 7 3 2 4" xfId="11946" xr:uid="{00000000-0005-0000-0000-0000E86B0000}"/>
    <cellStyle name="Normal 5 7 3 2 4 2" xfId="11947" xr:uid="{00000000-0005-0000-0000-0000E96B0000}"/>
    <cellStyle name="Normal 5 7 3 2 5" xfId="11948" xr:uid="{00000000-0005-0000-0000-0000EA6B0000}"/>
    <cellStyle name="Normal 5 7 3 2 6" xfId="11949" xr:uid="{00000000-0005-0000-0000-0000EB6B0000}"/>
    <cellStyle name="Normal 5 7 3 2 7" xfId="32580" xr:uid="{00000000-0005-0000-0000-0000EC6B0000}"/>
    <cellStyle name="Normal 5 7 3 3" xfId="11950" xr:uid="{00000000-0005-0000-0000-0000ED6B0000}"/>
    <cellStyle name="Normal 5 7 3 3 2" xfId="11951" xr:uid="{00000000-0005-0000-0000-0000EE6B0000}"/>
    <cellStyle name="Normal 5 7 3 3 2 2" xfId="11952" xr:uid="{00000000-0005-0000-0000-0000EF6B0000}"/>
    <cellStyle name="Normal 5 7 3 3 2 2 2" xfId="11953" xr:uid="{00000000-0005-0000-0000-0000F06B0000}"/>
    <cellStyle name="Normal 5 7 3 3 2 2 3" xfId="11954" xr:uid="{00000000-0005-0000-0000-0000F16B0000}"/>
    <cellStyle name="Normal 5 7 3 3 2 3" xfId="11955" xr:uid="{00000000-0005-0000-0000-0000F26B0000}"/>
    <cellStyle name="Normal 5 7 3 3 2 4" xfId="11956" xr:uid="{00000000-0005-0000-0000-0000F36B0000}"/>
    <cellStyle name="Normal 5 7 3 3 3" xfId="11957" xr:uid="{00000000-0005-0000-0000-0000F46B0000}"/>
    <cellStyle name="Normal 5 7 3 3 3 2" xfId="11958" xr:uid="{00000000-0005-0000-0000-0000F56B0000}"/>
    <cellStyle name="Normal 5 7 3 3 3 3" xfId="11959" xr:uid="{00000000-0005-0000-0000-0000F66B0000}"/>
    <cellStyle name="Normal 5 7 3 3 4" xfId="11960" xr:uid="{00000000-0005-0000-0000-0000F76B0000}"/>
    <cellStyle name="Normal 5 7 3 3 4 2" xfId="11961" xr:uid="{00000000-0005-0000-0000-0000F86B0000}"/>
    <cellStyle name="Normal 5 7 3 3 5" xfId="11962" xr:uid="{00000000-0005-0000-0000-0000F96B0000}"/>
    <cellStyle name="Normal 5 7 3 3 6" xfId="11963" xr:uid="{00000000-0005-0000-0000-0000FA6B0000}"/>
    <cellStyle name="Normal 5 7 3 3 7" xfId="32581" xr:uid="{00000000-0005-0000-0000-0000FB6B0000}"/>
    <cellStyle name="Normal 5 7 3 4" xfId="11964" xr:uid="{00000000-0005-0000-0000-0000FC6B0000}"/>
    <cellStyle name="Normal 5 7 3 4 2" xfId="11965" xr:uid="{00000000-0005-0000-0000-0000FD6B0000}"/>
    <cellStyle name="Normal 5 7 3 4 2 2" xfId="11966" xr:uid="{00000000-0005-0000-0000-0000FE6B0000}"/>
    <cellStyle name="Normal 5 7 3 4 2 3" xfId="11967" xr:uid="{00000000-0005-0000-0000-0000FF6B0000}"/>
    <cellStyle name="Normal 5 7 3 4 3" xfId="11968" xr:uid="{00000000-0005-0000-0000-0000006C0000}"/>
    <cellStyle name="Normal 5 7 3 4 4" xfId="11969" xr:uid="{00000000-0005-0000-0000-0000016C0000}"/>
    <cellStyle name="Normal 5 7 3 5" xfId="11970" xr:uid="{00000000-0005-0000-0000-0000026C0000}"/>
    <cellStyle name="Normal 5 7 3 5 2" xfId="11971" xr:uid="{00000000-0005-0000-0000-0000036C0000}"/>
    <cellStyle name="Normal 5 7 3 5 3" xfId="11972" xr:uid="{00000000-0005-0000-0000-0000046C0000}"/>
    <cellStyle name="Normal 5 7 3 6" xfId="11973" xr:uid="{00000000-0005-0000-0000-0000056C0000}"/>
    <cellStyle name="Normal 5 7 3 6 2" xfId="11974" xr:uid="{00000000-0005-0000-0000-0000066C0000}"/>
    <cellStyle name="Normal 5 7 3 7" xfId="11975" xr:uid="{00000000-0005-0000-0000-0000076C0000}"/>
    <cellStyle name="Normal 5 7 3 8" xfId="11976" xr:uid="{00000000-0005-0000-0000-0000086C0000}"/>
    <cellStyle name="Normal 5 7 3 9" xfId="32579" xr:uid="{00000000-0005-0000-0000-0000096C0000}"/>
    <cellStyle name="Normal 5 7 4" xfId="11977" xr:uid="{00000000-0005-0000-0000-00000A6C0000}"/>
    <cellStyle name="Normal 5 7 4 2" xfId="11978" xr:uid="{00000000-0005-0000-0000-00000B6C0000}"/>
    <cellStyle name="Normal 5 7 4 2 2" xfId="11979" xr:uid="{00000000-0005-0000-0000-00000C6C0000}"/>
    <cellStyle name="Normal 5 7 4 2 2 2" xfId="11980" xr:uid="{00000000-0005-0000-0000-00000D6C0000}"/>
    <cellStyle name="Normal 5 7 4 2 2 3" xfId="11981" xr:uid="{00000000-0005-0000-0000-00000E6C0000}"/>
    <cellStyle name="Normal 5 7 4 2 3" xfId="11982" xr:uid="{00000000-0005-0000-0000-00000F6C0000}"/>
    <cellStyle name="Normal 5 7 4 2 4" xfId="11983" xr:uid="{00000000-0005-0000-0000-0000106C0000}"/>
    <cellStyle name="Normal 5 7 4 3" xfId="11984" xr:uid="{00000000-0005-0000-0000-0000116C0000}"/>
    <cellStyle name="Normal 5 7 4 3 2" xfId="11985" xr:uid="{00000000-0005-0000-0000-0000126C0000}"/>
    <cellStyle name="Normal 5 7 4 3 3" xfId="11986" xr:uid="{00000000-0005-0000-0000-0000136C0000}"/>
    <cellStyle name="Normal 5 7 4 4" xfId="11987" xr:uid="{00000000-0005-0000-0000-0000146C0000}"/>
    <cellStyle name="Normal 5 7 4 4 2" xfId="11988" xr:uid="{00000000-0005-0000-0000-0000156C0000}"/>
    <cellStyle name="Normal 5 7 4 5" xfId="11989" xr:uid="{00000000-0005-0000-0000-0000166C0000}"/>
    <cellStyle name="Normal 5 7 4 6" xfId="11990" xr:uid="{00000000-0005-0000-0000-0000176C0000}"/>
    <cellStyle name="Normal 5 7 4 7" xfId="32582" xr:uid="{00000000-0005-0000-0000-0000186C0000}"/>
    <cellStyle name="Normal 5 7 5" xfId="11991" xr:uid="{00000000-0005-0000-0000-0000196C0000}"/>
    <cellStyle name="Normal 5 7 5 2" xfId="11992" xr:uid="{00000000-0005-0000-0000-00001A6C0000}"/>
    <cellStyle name="Normal 5 7 5 2 2" xfId="11993" xr:uid="{00000000-0005-0000-0000-00001B6C0000}"/>
    <cellStyle name="Normal 5 7 5 2 2 2" xfId="11994" xr:uid="{00000000-0005-0000-0000-00001C6C0000}"/>
    <cellStyle name="Normal 5 7 5 2 2 3" xfId="11995" xr:uid="{00000000-0005-0000-0000-00001D6C0000}"/>
    <cellStyle name="Normal 5 7 5 2 3" xfId="11996" xr:uid="{00000000-0005-0000-0000-00001E6C0000}"/>
    <cellStyle name="Normal 5 7 5 2 4" xfId="11997" xr:uid="{00000000-0005-0000-0000-00001F6C0000}"/>
    <cellStyle name="Normal 5 7 5 3" xfId="11998" xr:uid="{00000000-0005-0000-0000-0000206C0000}"/>
    <cellStyle name="Normal 5 7 5 3 2" xfId="11999" xr:uid="{00000000-0005-0000-0000-0000216C0000}"/>
    <cellStyle name="Normal 5 7 5 3 3" xfId="12000" xr:uid="{00000000-0005-0000-0000-0000226C0000}"/>
    <cellStyle name="Normal 5 7 5 4" xfId="12001" xr:uid="{00000000-0005-0000-0000-0000236C0000}"/>
    <cellStyle name="Normal 5 7 5 4 2" xfId="12002" xr:uid="{00000000-0005-0000-0000-0000246C0000}"/>
    <cellStyle name="Normal 5 7 5 5" xfId="12003" xr:uid="{00000000-0005-0000-0000-0000256C0000}"/>
    <cellStyle name="Normal 5 7 5 6" xfId="12004" xr:uid="{00000000-0005-0000-0000-0000266C0000}"/>
    <cellStyle name="Normal 5 7 5 7" xfId="32583" xr:uid="{00000000-0005-0000-0000-0000276C0000}"/>
    <cellStyle name="Normal 5 7 6" xfId="12005" xr:uid="{00000000-0005-0000-0000-0000286C0000}"/>
    <cellStyle name="Normal 5 7 6 2" xfId="12006" xr:uid="{00000000-0005-0000-0000-0000296C0000}"/>
    <cellStyle name="Normal 5 7 6 2 2" xfId="12007" xr:uid="{00000000-0005-0000-0000-00002A6C0000}"/>
    <cellStyle name="Normal 5 7 6 2 3" xfId="12008" xr:uid="{00000000-0005-0000-0000-00002B6C0000}"/>
    <cellStyle name="Normal 5 7 6 3" xfId="12009" xr:uid="{00000000-0005-0000-0000-00002C6C0000}"/>
    <cellStyle name="Normal 5 7 6 4" xfId="12010" xr:uid="{00000000-0005-0000-0000-00002D6C0000}"/>
    <cellStyle name="Normal 5 7 6 5" xfId="32584" xr:uid="{00000000-0005-0000-0000-00002E6C0000}"/>
    <cellStyle name="Normal 5 7 7" xfId="12011" xr:uid="{00000000-0005-0000-0000-00002F6C0000}"/>
    <cellStyle name="Normal 5 7 7 2" xfId="12012" xr:uid="{00000000-0005-0000-0000-0000306C0000}"/>
    <cellStyle name="Normal 5 7 7 3" xfId="12013" xr:uid="{00000000-0005-0000-0000-0000316C0000}"/>
    <cellStyle name="Normal 5 7 8" xfId="12014" xr:uid="{00000000-0005-0000-0000-0000326C0000}"/>
    <cellStyle name="Normal 5 7 8 2" xfId="12015" xr:uid="{00000000-0005-0000-0000-0000336C0000}"/>
    <cellStyle name="Normal 5 7 9" xfId="12016" xr:uid="{00000000-0005-0000-0000-0000346C0000}"/>
    <cellStyle name="Normal 5 7_FLUX TEMPLATE - SAMPLE 5210 1720000_Rents Receivable (2)" xfId="12017" xr:uid="{00000000-0005-0000-0000-0000356C0000}"/>
    <cellStyle name="Normal 5 70" xfId="40528" xr:uid="{00000000-0005-0000-0000-0000366C0000}"/>
    <cellStyle name="Normal 5 8" xfId="12018" xr:uid="{00000000-0005-0000-0000-0000376C0000}"/>
    <cellStyle name="Normal 5 8 10" xfId="12019" xr:uid="{00000000-0005-0000-0000-0000386C0000}"/>
    <cellStyle name="Normal 5 8 11" xfId="19219" xr:uid="{00000000-0005-0000-0000-0000396C0000}"/>
    <cellStyle name="Normal 5 8 12" xfId="32585" xr:uid="{00000000-0005-0000-0000-00003A6C0000}"/>
    <cellStyle name="Normal 5 8 2" xfId="12020" xr:uid="{00000000-0005-0000-0000-00003B6C0000}"/>
    <cellStyle name="Normal 5 8 2 2" xfId="12021" xr:uid="{00000000-0005-0000-0000-00003C6C0000}"/>
    <cellStyle name="Normal 5 8 2 2 2" xfId="12022" xr:uid="{00000000-0005-0000-0000-00003D6C0000}"/>
    <cellStyle name="Normal 5 8 2 2 2 2" xfId="12023" xr:uid="{00000000-0005-0000-0000-00003E6C0000}"/>
    <cellStyle name="Normal 5 8 2 2 2 2 2" xfId="12024" xr:uid="{00000000-0005-0000-0000-00003F6C0000}"/>
    <cellStyle name="Normal 5 8 2 2 2 2 3" xfId="12025" xr:uid="{00000000-0005-0000-0000-0000406C0000}"/>
    <cellStyle name="Normal 5 8 2 2 2 3" xfId="12026" xr:uid="{00000000-0005-0000-0000-0000416C0000}"/>
    <cellStyle name="Normal 5 8 2 2 2 4" xfId="12027" xr:uid="{00000000-0005-0000-0000-0000426C0000}"/>
    <cellStyle name="Normal 5 8 2 2 3" xfId="12028" xr:uid="{00000000-0005-0000-0000-0000436C0000}"/>
    <cellStyle name="Normal 5 8 2 2 3 2" xfId="12029" xr:uid="{00000000-0005-0000-0000-0000446C0000}"/>
    <cellStyle name="Normal 5 8 2 2 3 3" xfId="12030" xr:uid="{00000000-0005-0000-0000-0000456C0000}"/>
    <cellStyle name="Normal 5 8 2 2 4" xfId="12031" xr:uid="{00000000-0005-0000-0000-0000466C0000}"/>
    <cellStyle name="Normal 5 8 2 2 4 2" xfId="12032" xr:uid="{00000000-0005-0000-0000-0000476C0000}"/>
    <cellStyle name="Normal 5 8 2 2 5" xfId="12033" xr:uid="{00000000-0005-0000-0000-0000486C0000}"/>
    <cellStyle name="Normal 5 8 2 2 6" xfId="12034" xr:uid="{00000000-0005-0000-0000-0000496C0000}"/>
    <cellStyle name="Normal 5 8 2 2 7" xfId="32587" xr:uid="{00000000-0005-0000-0000-00004A6C0000}"/>
    <cellStyle name="Normal 5 8 2 3" xfId="12035" xr:uid="{00000000-0005-0000-0000-00004B6C0000}"/>
    <cellStyle name="Normal 5 8 2 3 2" xfId="12036" xr:uid="{00000000-0005-0000-0000-00004C6C0000}"/>
    <cellStyle name="Normal 5 8 2 3 2 2" xfId="12037" xr:uid="{00000000-0005-0000-0000-00004D6C0000}"/>
    <cellStyle name="Normal 5 8 2 3 2 2 2" xfId="12038" xr:uid="{00000000-0005-0000-0000-00004E6C0000}"/>
    <cellStyle name="Normal 5 8 2 3 2 2 3" xfId="12039" xr:uid="{00000000-0005-0000-0000-00004F6C0000}"/>
    <cellStyle name="Normal 5 8 2 3 2 3" xfId="12040" xr:uid="{00000000-0005-0000-0000-0000506C0000}"/>
    <cellStyle name="Normal 5 8 2 3 2 4" xfId="12041" xr:uid="{00000000-0005-0000-0000-0000516C0000}"/>
    <cellStyle name="Normal 5 8 2 3 3" xfId="12042" xr:uid="{00000000-0005-0000-0000-0000526C0000}"/>
    <cellStyle name="Normal 5 8 2 3 3 2" xfId="12043" xr:uid="{00000000-0005-0000-0000-0000536C0000}"/>
    <cellStyle name="Normal 5 8 2 3 3 3" xfId="12044" xr:uid="{00000000-0005-0000-0000-0000546C0000}"/>
    <cellStyle name="Normal 5 8 2 3 4" xfId="12045" xr:uid="{00000000-0005-0000-0000-0000556C0000}"/>
    <cellStyle name="Normal 5 8 2 3 4 2" xfId="12046" xr:uid="{00000000-0005-0000-0000-0000566C0000}"/>
    <cellStyle name="Normal 5 8 2 3 5" xfId="12047" xr:uid="{00000000-0005-0000-0000-0000576C0000}"/>
    <cellStyle name="Normal 5 8 2 3 6" xfId="12048" xr:uid="{00000000-0005-0000-0000-0000586C0000}"/>
    <cellStyle name="Normal 5 8 2 3 7" xfId="32588" xr:uid="{00000000-0005-0000-0000-0000596C0000}"/>
    <cellStyle name="Normal 5 8 2 4" xfId="12049" xr:uid="{00000000-0005-0000-0000-00005A6C0000}"/>
    <cellStyle name="Normal 5 8 2 4 2" xfId="12050" xr:uid="{00000000-0005-0000-0000-00005B6C0000}"/>
    <cellStyle name="Normal 5 8 2 4 2 2" xfId="12051" xr:uid="{00000000-0005-0000-0000-00005C6C0000}"/>
    <cellStyle name="Normal 5 8 2 4 2 3" xfId="12052" xr:uid="{00000000-0005-0000-0000-00005D6C0000}"/>
    <cellStyle name="Normal 5 8 2 4 3" xfId="12053" xr:uid="{00000000-0005-0000-0000-00005E6C0000}"/>
    <cellStyle name="Normal 5 8 2 4 4" xfId="12054" xr:uid="{00000000-0005-0000-0000-00005F6C0000}"/>
    <cellStyle name="Normal 5 8 2 5" xfId="12055" xr:uid="{00000000-0005-0000-0000-0000606C0000}"/>
    <cellStyle name="Normal 5 8 2 5 2" xfId="12056" xr:uid="{00000000-0005-0000-0000-0000616C0000}"/>
    <cellStyle name="Normal 5 8 2 5 3" xfId="12057" xr:uid="{00000000-0005-0000-0000-0000626C0000}"/>
    <cellStyle name="Normal 5 8 2 6" xfId="12058" xr:uid="{00000000-0005-0000-0000-0000636C0000}"/>
    <cellStyle name="Normal 5 8 2 6 2" xfId="12059" xr:uid="{00000000-0005-0000-0000-0000646C0000}"/>
    <cellStyle name="Normal 5 8 2 7" xfId="12060" xr:uid="{00000000-0005-0000-0000-0000656C0000}"/>
    <cellStyle name="Normal 5 8 2 8" xfId="12061" xr:uid="{00000000-0005-0000-0000-0000666C0000}"/>
    <cellStyle name="Normal 5 8 2 9" xfId="32586" xr:uid="{00000000-0005-0000-0000-0000676C0000}"/>
    <cellStyle name="Normal 5 8 3" xfId="12062" xr:uid="{00000000-0005-0000-0000-0000686C0000}"/>
    <cellStyle name="Normal 5 8 3 2" xfId="12063" xr:uid="{00000000-0005-0000-0000-0000696C0000}"/>
    <cellStyle name="Normal 5 8 3 2 2" xfId="12064" xr:uid="{00000000-0005-0000-0000-00006A6C0000}"/>
    <cellStyle name="Normal 5 8 3 2 2 2" xfId="12065" xr:uid="{00000000-0005-0000-0000-00006B6C0000}"/>
    <cellStyle name="Normal 5 8 3 2 2 2 2" xfId="12066" xr:uid="{00000000-0005-0000-0000-00006C6C0000}"/>
    <cellStyle name="Normal 5 8 3 2 2 2 3" xfId="12067" xr:uid="{00000000-0005-0000-0000-00006D6C0000}"/>
    <cellStyle name="Normal 5 8 3 2 2 3" xfId="12068" xr:uid="{00000000-0005-0000-0000-00006E6C0000}"/>
    <cellStyle name="Normal 5 8 3 2 2 4" xfId="12069" xr:uid="{00000000-0005-0000-0000-00006F6C0000}"/>
    <cellStyle name="Normal 5 8 3 2 3" xfId="12070" xr:uid="{00000000-0005-0000-0000-0000706C0000}"/>
    <cellStyle name="Normal 5 8 3 2 3 2" xfId="12071" xr:uid="{00000000-0005-0000-0000-0000716C0000}"/>
    <cellStyle name="Normal 5 8 3 2 3 3" xfId="12072" xr:uid="{00000000-0005-0000-0000-0000726C0000}"/>
    <cellStyle name="Normal 5 8 3 2 4" xfId="12073" xr:uid="{00000000-0005-0000-0000-0000736C0000}"/>
    <cellStyle name="Normal 5 8 3 2 4 2" xfId="12074" xr:uid="{00000000-0005-0000-0000-0000746C0000}"/>
    <cellStyle name="Normal 5 8 3 2 5" xfId="12075" xr:uid="{00000000-0005-0000-0000-0000756C0000}"/>
    <cellStyle name="Normal 5 8 3 2 6" xfId="12076" xr:uid="{00000000-0005-0000-0000-0000766C0000}"/>
    <cellStyle name="Normal 5 8 3 2 7" xfId="32590" xr:uid="{00000000-0005-0000-0000-0000776C0000}"/>
    <cellStyle name="Normal 5 8 3 3" xfId="12077" xr:uid="{00000000-0005-0000-0000-0000786C0000}"/>
    <cellStyle name="Normal 5 8 3 3 2" xfId="12078" xr:uid="{00000000-0005-0000-0000-0000796C0000}"/>
    <cellStyle name="Normal 5 8 3 3 2 2" xfId="12079" xr:uid="{00000000-0005-0000-0000-00007A6C0000}"/>
    <cellStyle name="Normal 5 8 3 3 2 2 2" xfId="12080" xr:uid="{00000000-0005-0000-0000-00007B6C0000}"/>
    <cellStyle name="Normal 5 8 3 3 2 2 3" xfId="12081" xr:uid="{00000000-0005-0000-0000-00007C6C0000}"/>
    <cellStyle name="Normal 5 8 3 3 2 3" xfId="12082" xr:uid="{00000000-0005-0000-0000-00007D6C0000}"/>
    <cellStyle name="Normal 5 8 3 3 2 4" xfId="12083" xr:uid="{00000000-0005-0000-0000-00007E6C0000}"/>
    <cellStyle name="Normal 5 8 3 3 3" xfId="12084" xr:uid="{00000000-0005-0000-0000-00007F6C0000}"/>
    <cellStyle name="Normal 5 8 3 3 3 2" xfId="12085" xr:uid="{00000000-0005-0000-0000-0000806C0000}"/>
    <cellStyle name="Normal 5 8 3 3 3 3" xfId="12086" xr:uid="{00000000-0005-0000-0000-0000816C0000}"/>
    <cellStyle name="Normal 5 8 3 3 4" xfId="12087" xr:uid="{00000000-0005-0000-0000-0000826C0000}"/>
    <cellStyle name="Normal 5 8 3 3 4 2" xfId="12088" xr:uid="{00000000-0005-0000-0000-0000836C0000}"/>
    <cellStyle name="Normal 5 8 3 3 5" xfId="12089" xr:uid="{00000000-0005-0000-0000-0000846C0000}"/>
    <cellStyle name="Normal 5 8 3 3 6" xfId="12090" xr:uid="{00000000-0005-0000-0000-0000856C0000}"/>
    <cellStyle name="Normal 5 8 3 3 7" xfId="32591" xr:uid="{00000000-0005-0000-0000-0000866C0000}"/>
    <cellStyle name="Normal 5 8 3 4" xfId="12091" xr:uid="{00000000-0005-0000-0000-0000876C0000}"/>
    <cellStyle name="Normal 5 8 3 4 2" xfId="12092" xr:uid="{00000000-0005-0000-0000-0000886C0000}"/>
    <cellStyle name="Normal 5 8 3 4 2 2" xfId="12093" xr:uid="{00000000-0005-0000-0000-0000896C0000}"/>
    <cellStyle name="Normal 5 8 3 4 2 3" xfId="12094" xr:uid="{00000000-0005-0000-0000-00008A6C0000}"/>
    <cellStyle name="Normal 5 8 3 4 3" xfId="12095" xr:uid="{00000000-0005-0000-0000-00008B6C0000}"/>
    <cellStyle name="Normal 5 8 3 4 4" xfId="12096" xr:uid="{00000000-0005-0000-0000-00008C6C0000}"/>
    <cellStyle name="Normal 5 8 3 5" xfId="12097" xr:uid="{00000000-0005-0000-0000-00008D6C0000}"/>
    <cellStyle name="Normal 5 8 3 5 2" xfId="12098" xr:uid="{00000000-0005-0000-0000-00008E6C0000}"/>
    <cellStyle name="Normal 5 8 3 5 3" xfId="12099" xr:uid="{00000000-0005-0000-0000-00008F6C0000}"/>
    <cellStyle name="Normal 5 8 3 6" xfId="12100" xr:uid="{00000000-0005-0000-0000-0000906C0000}"/>
    <cellStyle name="Normal 5 8 3 6 2" xfId="12101" xr:uid="{00000000-0005-0000-0000-0000916C0000}"/>
    <cellStyle name="Normal 5 8 3 7" xfId="12102" xr:uid="{00000000-0005-0000-0000-0000926C0000}"/>
    <cellStyle name="Normal 5 8 3 8" xfId="12103" xr:uid="{00000000-0005-0000-0000-0000936C0000}"/>
    <cellStyle name="Normal 5 8 3 9" xfId="32589" xr:uid="{00000000-0005-0000-0000-0000946C0000}"/>
    <cellStyle name="Normal 5 8 4" xfId="12104" xr:uid="{00000000-0005-0000-0000-0000956C0000}"/>
    <cellStyle name="Normal 5 8 4 2" xfId="12105" xr:uid="{00000000-0005-0000-0000-0000966C0000}"/>
    <cellStyle name="Normal 5 8 4 2 2" xfId="12106" xr:uid="{00000000-0005-0000-0000-0000976C0000}"/>
    <cellStyle name="Normal 5 8 4 2 2 2" xfId="12107" xr:uid="{00000000-0005-0000-0000-0000986C0000}"/>
    <cellStyle name="Normal 5 8 4 2 2 3" xfId="12108" xr:uid="{00000000-0005-0000-0000-0000996C0000}"/>
    <cellStyle name="Normal 5 8 4 2 3" xfId="12109" xr:uid="{00000000-0005-0000-0000-00009A6C0000}"/>
    <cellStyle name="Normal 5 8 4 2 4" xfId="12110" xr:uid="{00000000-0005-0000-0000-00009B6C0000}"/>
    <cellStyle name="Normal 5 8 4 3" xfId="12111" xr:uid="{00000000-0005-0000-0000-00009C6C0000}"/>
    <cellStyle name="Normal 5 8 4 3 2" xfId="12112" xr:uid="{00000000-0005-0000-0000-00009D6C0000}"/>
    <cellStyle name="Normal 5 8 4 3 3" xfId="12113" xr:uid="{00000000-0005-0000-0000-00009E6C0000}"/>
    <cellStyle name="Normal 5 8 4 4" xfId="12114" xr:uid="{00000000-0005-0000-0000-00009F6C0000}"/>
    <cellStyle name="Normal 5 8 4 4 2" xfId="12115" xr:uid="{00000000-0005-0000-0000-0000A06C0000}"/>
    <cellStyle name="Normal 5 8 4 5" xfId="12116" xr:uid="{00000000-0005-0000-0000-0000A16C0000}"/>
    <cellStyle name="Normal 5 8 4 6" xfId="12117" xr:uid="{00000000-0005-0000-0000-0000A26C0000}"/>
    <cellStyle name="Normal 5 8 4 7" xfId="32592" xr:uid="{00000000-0005-0000-0000-0000A36C0000}"/>
    <cellStyle name="Normal 5 8 5" xfId="12118" xr:uid="{00000000-0005-0000-0000-0000A46C0000}"/>
    <cellStyle name="Normal 5 8 5 2" xfId="12119" xr:uid="{00000000-0005-0000-0000-0000A56C0000}"/>
    <cellStyle name="Normal 5 8 5 2 2" xfId="12120" xr:uid="{00000000-0005-0000-0000-0000A66C0000}"/>
    <cellStyle name="Normal 5 8 5 2 2 2" xfId="12121" xr:uid="{00000000-0005-0000-0000-0000A76C0000}"/>
    <cellStyle name="Normal 5 8 5 2 2 3" xfId="12122" xr:uid="{00000000-0005-0000-0000-0000A86C0000}"/>
    <cellStyle name="Normal 5 8 5 2 3" xfId="12123" xr:uid="{00000000-0005-0000-0000-0000A96C0000}"/>
    <cellStyle name="Normal 5 8 5 2 4" xfId="12124" xr:uid="{00000000-0005-0000-0000-0000AA6C0000}"/>
    <cellStyle name="Normal 5 8 5 3" xfId="12125" xr:uid="{00000000-0005-0000-0000-0000AB6C0000}"/>
    <cellStyle name="Normal 5 8 5 3 2" xfId="12126" xr:uid="{00000000-0005-0000-0000-0000AC6C0000}"/>
    <cellStyle name="Normal 5 8 5 3 3" xfId="12127" xr:uid="{00000000-0005-0000-0000-0000AD6C0000}"/>
    <cellStyle name="Normal 5 8 5 4" xfId="12128" xr:uid="{00000000-0005-0000-0000-0000AE6C0000}"/>
    <cellStyle name="Normal 5 8 5 4 2" xfId="12129" xr:uid="{00000000-0005-0000-0000-0000AF6C0000}"/>
    <cellStyle name="Normal 5 8 5 5" xfId="12130" xr:uid="{00000000-0005-0000-0000-0000B06C0000}"/>
    <cellStyle name="Normal 5 8 5 6" xfId="12131" xr:uid="{00000000-0005-0000-0000-0000B16C0000}"/>
    <cellStyle name="Normal 5 8 5 7" xfId="32593" xr:uid="{00000000-0005-0000-0000-0000B26C0000}"/>
    <cellStyle name="Normal 5 8 6" xfId="12132" xr:uid="{00000000-0005-0000-0000-0000B36C0000}"/>
    <cellStyle name="Normal 5 8 6 2" xfId="12133" xr:uid="{00000000-0005-0000-0000-0000B46C0000}"/>
    <cellStyle name="Normal 5 8 6 2 2" xfId="12134" xr:uid="{00000000-0005-0000-0000-0000B56C0000}"/>
    <cellStyle name="Normal 5 8 6 2 3" xfId="12135" xr:uid="{00000000-0005-0000-0000-0000B66C0000}"/>
    <cellStyle name="Normal 5 8 6 3" xfId="12136" xr:uid="{00000000-0005-0000-0000-0000B76C0000}"/>
    <cellStyle name="Normal 5 8 6 4" xfId="12137" xr:uid="{00000000-0005-0000-0000-0000B86C0000}"/>
    <cellStyle name="Normal 5 8 6 5" xfId="32594" xr:uid="{00000000-0005-0000-0000-0000B96C0000}"/>
    <cellStyle name="Normal 5 8 7" xfId="12138" xr:uid="{00000000-0005-0000-0000-0000BA6C0000}"/>
    <cellStyle name="Normal 5 8 7 2" xfId="12139" xr:uid="{00000000-0005-0000-0000-0000BB6C0000}"/>
    <cellStyle name="Normal 5 8 7 3" xfId="12140" xr:uid="{00000000-0005-0000-0000-0000BC6C0000}"/>
    <cellStyle name="Normal 5 8 8" xfId="12141" xr:uid="{00000000-0005-0000-0000-0000BD6C0000}"/>
    <cellStyle name="Normal 5 8 8 2" xfId="12142" xr:uid="{00000000-0005-0000-0000-0000BE6C0000}"/>
    <cellStyle name="Normal 5 8 9" xfId="12143" xr:uid="{00000000-0005-0000-0000-0000BF6C0000}"/>
    <cellStyle name="Normal 5 8_FLUX TEMPLATE - SAMPLE 5210 1720000_Rents Receivable (2)" xfId="12144" xr:uid="{00000000-0005-0000-0000-0000C06C0000}"/>
    <cellStyle name="Normal 5 9" xfId="12145" xr:uid="{00000000-0005-0000-0000-0000C16C0000}"/>
    <cellStyle name="Normal 5 9 10" xfId="12146" xr:uid="{00000000-0005-0000-0000-0000C26C0000}"/>
    <cellStyle name="Normal 5 9 11" xfId="19220" xr:uid="{00000000-0005-0000-0000-0000C36C0000}"/>
    <cellStyle name="Normal 5 9 12" xfId="32595" xr:uid="{00000000-0005-0000-0000-0000C46C0000}"/>
    <cellStyle name="Normal 5 9 2" xfId="12147" xr:uid="{00000000-0005-0000-0000-0000C56C0000}"/>
    <cellStyle name="Normal 5 9 2 2" xfId="12148" xr:uid="{00000000-0005-0000-0000-0000C66C0000}"/>
    <cellStyle name="Normal 5 9 2 2 2" xfId="12149" xr:uid="{00000000-0005-0000-0000-0000C76C0000}"/>
    <cellStyle name="Normal 5 9 2 2 2 2" xfId="12150" xr:uid="{00000000-0005-0000-0000-0000C86C0000}"/>
    <cellStyle name="Normal 5 9 2 2 2 2 2" xfId="12151" xr:uid="{00000000-0005-0000-0000-0000C96C0000}"/>
    <cellStyle name="Normal 5 9 2 2 2 2 3" xfId="12152" xr:uid="{00000000-0005-0000-0000-0000CA6C0000}"/>
    <cellStyle name="Normal 5 9 2 2 2 3" xfId="12153" xr:uid="{00000000-0005-0000-0000-0000CB6C0000}"/>
    <cellStyle name="Normal 5 9 2 2 2 4" xfId="12154" xr:uid="{00000000-0005-0000-0000-0000CC6C0000}"/>
    <cellStyle name="Normal 5 9 2 2 3" xfId="12155" xr:uid="{00000000-0005-0000-0000-0000CD6C0000}"/>
    <cellStyle name="Normal 5 9 2 2 3 2" xfId="12156" xr:uid="{00000000-0005-0000-0000-0000CE6C0000}"/>
    <cellStyle name="Normal 5 9 2 2 3 3" xfId="12157" xr:uid="{00000000-0005-0000-0000-0000CF6C0000}"/>
    <cellStyle name="Normal 5 9 2 2 4" xfId="12158" xr:uid="{00000000-0005-0000-0000-0000D06C0000}"/>
    <cellStyle name="Normal 5 9 2 2 4 2" xfId="12159" xr:uid="{00000000-0005-0000-0000-0000D16C0000}"/>
    <cellStyle name="Normal 5 9 2 2 5" xfId="12160" xr:uid="{00000000-0005-0000-0000-0000D26C0000}"/>
    <cellStyle name="Normal 5 9 2 2 6" xfId="12161" xr:uid="{00000000-0005-0000-0000-0000D36C0000}"/>
    <cellStyle name="Normal 5 9 2 2 7" xfId="32597" xr:uid="{00000000-0005-0000-0000-0000D46C0000}"/>
    <cellStyle name="Normal 5 9 2 3" xfId="12162" xr:uid="{00000000-0005-0000-0000-0000D56C0000}"/>
    <cellStyle name="Normal 5 9 2 3 2" xfId="12163" xr:uid="{00000000-0005-0000-0000-0000D66C0000}"/>
    <cellStyle name="Normal 5 9 2 3 2 2" xfId="12164" xr:uid="{00000000-0005-0000-0000-0000D76C0000}"/>
    <cellStyle name="Normal 5 9 2 3 2 2 2" xfId="12165" xr:uid="{00000000-0005-0000-0000-0000D86C0000}"/>
    <cellStyle name="Normal 5 9 2 3 2 2 3" xfId="12166" xr:uid="{00000000-0005-0000-0000-0000D96C0000}"/>
    <cellStyle name="Normal 5 9 2 3 2 3" xfId="12167" xr:uid="{00000000-0005-0000-0000-0000DA6C0000}"/>
    <cellStyle name="Normal 5 9 2 3 2 4" xfId="12168" xr:uid="{00000000-0005-0000-0000-0000DB6C0000}"/>
    <cellStyle name="Normal 5 9 2 3 3" xfId="12169" xr:uid="{00000000-0005-0000-0000-0000DC6C0000}"/>
    <cellStyle name="Normal 5 9 2 3 3 2" xfId="12170" xr:uid="{00000000-0005-0000-0000-0000DD6C0000}"/>
    <cellStyle name="Normal 5 9 2 3 3 3" xfId="12171" xr:uid="{00000000-0005-0000-0000-0000DE6C0000}"/>
    <cellStyle name="Normal 5 9 2 3 4" xfId="12172" xr:uid="{00000000-0005-0000-0000-0000DF6C0000}"/>
    <cellStyle name="Normal 5 9 2 3 4 2" xfId="12173" xr:uid="{00000000-0005-0000-0000-0000E06C0000}"/>
    <cellStyle name="Normal 5 9 2 3 5" xfId="12174" xr:uid="{00000000-0005-0000-0000-0000E16C0000}"/>
    <cellStyle name="Normal 5 9 2 3 6" xfId="12175" xr:uid="{00000000-0005-0000-0000-0000E26C0000}"/>
    <cellStyle name="Normal 5 9 2 3 7" xfId="32598" xr:uid="{00000000-0005-0000-0000-0000E36C0000}"/>
    <cellStyle name="Normal 5 9 2 4" xfId="12176" xr:uid="{00000000-0005-0000-0000-0000E46C0000}"/>
    <cellStyle name="Normal 5 9 2 4 2" xfId="12177" xr:uid="{00000000-0005-0000-0000-0000E56C0000}"/>
    <cellStyle name="Normal 5 9 2 4 2 2" xfId="12178" xr:uid="{00000000-0005-0000-0000-0000E66C0000}"/>
    <cellStyle name="Normal 5 9 2 4 2 3" xfId="12179" xr:uid="{00000000-0005-0000-0000-0000E76C0000}"/>
    <cellStyle name="Normal 5 9 2 4 3" xfId="12180" xr:uid="{00000000-0005-0000-0000-0000E86C0000}"/>
    <cellStyle name="Normal 5 9 2 4 4" xfId="12181" xr:uid="{00000000-0005-0000-0000-0000E96C0000}"/>
    <cellStyle name="Normal 5 9 2 5" xfId="12182" xr:uid="{00000000-0005-0000-0000-0000EA6C0000}"/>
    <cellStyle name="Normal 5 9 2 5 2" xfId="12183" xr:uid="{00000000-0005-0000-0000-0000EB6C0000}"/>
    <cellStyle name="Normal 5 9 2 5 3" xfId="12184" xr:uid="{00000000-0005-0000-0000-0000EC6C0000}"/>
    <cellStyle name="Normal 5 9 2 6" xfId="12185" xr:uid="{00000000-0005-0000-0000-0000ED6C0000}"/>
    <cellStyle name="Normal 5 9 2 6 2" xfId="12186" xr:uid="{00000000-0005-0000-0000-0000EE6C0000}"/>
    <cellStyle name="Normal 5 9 2 7" xfId="12187" xr:uid="{00000000-0005-0000-0000-0000EF6C0000}"/>
    <cellStyle name="Normal 5 9 2 8" xfId="12188" xr:uid="{00000000-0005-0000-0000-0000F06C0000}"/>
    <cellStyle name="Normal 5 9 2 9" xfId="32596" xr:uid="{00000000-0005-0000-0000-0000F16C0000}"/>
    <cellStyle name="Normal 5 9 3" xfId="12189" xr:uid="{00000000-0005-0000-0000-0000F26C0000}"/>
    <cellStyle name="Normal 5 9 3 2" xfId="12190" xr:uid="{00000000-0005-0000-0000-0000F36C0000}"/>
    <cellStyle name="Normal 5 9 3 2 2" xfId="12191" xr:uid="{00000000-0005-0000-0000-0000F46C0000}"/>
    <cellStyle name="Normal 5 9 3 2 2 2" xfId="12192" xr:uid="{00000000-0005-0000-0000-0000F56C0000}"/>
    <cellStyle name="Normal 5 9 3 2 2 2 2" xfId="12193" xr:uid="{00000000-0005-0000-0000-0000F66C0000}"/>
    <cellStyle name="Normal 5 9 3 2 2 2 3" xfId="12194" xr:uid="{00000000-0005-0000-0000-0000F76C0000}"/>
    <cellStyle name="Normal 5 9 3 2 2 3" xfId="12195" xr:uid="{00000000-0005-0000-0000-0000F86C0000}"/>
    <cellStyle name="Normal 5 9 3 2 2 4" xfId="12196" xr:uid="{00000000-0005-0000-0000-0000F96C0000}"/>
    <cellStyle name="Normal 5 9 3 2 3" xfId="12197" xr:uid="{00000000-0005-0000-0000-0000FA6C0000}"/>
    <cellStyle name="Normal 5 9 3 2 3 2" xfId="12198" xr:uid="{00000000-0005-0000-0000-0000FB6C0000}"/>
    <cellStyle name="Normal 5 9 3 2 3 3" xfId="12199" xr:uid="{00000000-0005-0000-0000-0000FC6C0000}"/>
    <cellStyle name="Normal 5 9 3 2 4" xfId="12200" xr:uid="{00000000-0005-0000-0000-0000FD6C0000}"/>
    <cellStyle name="Normal 5 9 3 2 4 2" xfId="12201" xr:uid="{00000000-0005-0000-0000-0000FE6C0000}"/>
    <cellStyle name="Normal 5 9 3 2 5" xfId="12202" xr:uid="{00000000-0005-0000-0000-0000FF6C0000}"/>
    <cellStyle name="Normal 5 9 3 2 6" xfId="12203" xr:uid="{00000000-0005-0000-0000-0000006D0000}"/>
    <cellStyle name="Normal 5 9 3 2 7" xfId="32600" xr:uid="{00000000-0005-0000-0000-0000016D0000}"/>
    <cellStyle name="Normal 5 9 3 3" xfId="12204" xr:uid="{00000000-0005-0000-0000-0000026D0000}"/>
    <cellStyle name="Normal 5 9 3 3 2" xfId="12205" xr:uid="{00000000-0005-0000-0000-0000036D0000}"/>
    <cellStyle name="Normal 5 9 3 3 2 2" xfId="12206" xr:uid="{00000000-0005-0000-0000-0000046D0000}"/>
    <cellStyle name="Normal 5 9 3 3 2 2 2" xfId="12207" xr:uid="{00000000-0005-0000-0000-0000056D0000}"/>
    <cellStyle name="Normal 5 9 3 3 2 2 3" xfId="12208" xr:uid="{00000000-0005-0000-0000-0000066D0000}"/>
    <cellStyle name="Normal 5 9 3 3 2 3" xfId="12209" xr:uid="{00000000-0005-0000-0000-0000076D0000}"/>
    <cellStyle name="Normal 5 9 3 3 2 4" xfId="12210" xr:uid="{00000000-0005-0000-0000-0000086D0000}"/>
    <cellStyle name="Normal 5 9 3 3 3" xfId="12211" xr:uid="{00000000-0005-0000-0000-0000096D0000}"/>
    <cellStyle name="Normal 5 9 3 3 3 2" xfId="12212" xr:uid="{00000000-0005-0000-0000-00000A6D0000}"/>
    <cellStyle name="Normal 5 9 3 3 3 3" xfId="12213" xr:uid="{00000000-0005-0000-0000-00000B6D0000}"/>
    <cellStyle name="Normal 5 9 3 3 4" xfId="12214" xr:uid="{00000000-0005-0000-0000-00000C6D0000}"/>
    <cellStyle name="Normal 5 9 3 3 4 2" xfId="12215" xr:uid="{00000000-0005-0000-0000-00000D6D0000}"/>
    <cellStyle name="Normal 5 9 3 3 5" xfId="12216" xr:uid="{00000000-0005-0000-0000-00000E6D0000}"/>
    <cellStyle name="Normal 5 9 3 3 6" xfId="12217" xr:uid="{00000000-0005-0000-0000-00000F6D0000}"/>
    <cellStyle name="Normal 5 9 3 3 7" xfId="32601" xr:uid="{00000000-0005-0000-0000-0000106D0000}"/>
    <cellStyle name="Normal 5 9 3 4" xfId="12218" xr:uid="{00000000-0005-0000-0000-0000116D0000}"/>
    <cellStyle name="Normal 5 9 3 4 2" xfId="12219" xr:uid="{00000000-0005-0000-0000-0000126D0000}"/>
    <cellStyle name="Normal 5 9 3 4 2 2" xfId="12220" xr:uid="{00000000-0005-0000-0000-0000136D0000}"/>
    <cellStyle name="Normal 5 9 3 4 2 3" xfId="12221" xr:uid="{00000000-0005-0000-0000-0000146D0000}"/>
    <cellStyle name="Normal 5 9 3 4 3" xfId="12222" xr:uid="{00000000-0005-0000-0000-0000156D0000}"/>
    <cellStyle name="Normal 5 9 3 4 4" xfId="12223" xr:uid="{00000000-0005-0000-0000-0000166D0000}"/>
    <cellStyle name="Normal 5 9 3 5" xfId="12224" xr:uid="{00000000-0005-0000-0000-0000176D0000}"/>
    <cellStyle name="Normal 5 9 3 5 2" xfId="12225" xr:uid="{00000000-0005-0000-0000-0000186D0000}"/>
    <cellStyle name="Normal 5 9 3 5 3" xfId="12226" xr:uid="{00000000-0005-0000-0000-0000196D0000}"/>
    <cellStyle name="Normal 5 9 3 6" xfId="12227" xr:uid="{00000000-0005-0000-0000-00001A6D0000}"/>
    <cellStyle name="Normal 5 9 3 6 2" xfId="12228" xr:uid="{00000000-0005-0000-0000-00001B6D0000}"/>
    <cellStyle name="Normal 5 9 3 7" xfId="12229" xr:uid="{00000000-0005-0000-0000-00001C6D0000}"/>
    <cellStyle name="Normal 5 9 3 8" xfId="12230" xr:uid="{00000000-0005-0000-0000-00001D6D0000}"/>
    <cellStyle name="Normal 5 9 3 9" xfId="32599" xr:uid="{00000000-0005-0000-0000-00001E6D0000}"/>
    <cellStyle name="Normal 5 9 4" xfId="12231" xr:uid="{00000000-0005-0000-0000-00001F6D0000}"/>
    <cellStyle name="Normal 5 9 4 2" xfId="12232" xr:uid="{00000000-0005-0000-0000-0000206D0000}"/>
    <cellStyle name="Normal 5 9 4 2 2" xfId="12233" xr:uid="{00000000-0005-0000-0000-0000216D0000}"/>
    <cellStyle name="Normal 5 9 4 2 2 2" xfId="12234" xr:uid="{00000000-0005-0000-0000-0000226D0000}"/>
    <cellStyle name="Normal 5 9 4 2 2 3" xfId="12235" xr:uid="{00000000-0005-0000-0000-0000236D0000}"/>
    <cellStyle name="Normal 5 9 4 2 3" xfId="12236" xr:uid="{00000000-0005-0000-0000-0000246D0000}"/>
    <cellStyle name="Normal 5 9 4 2 4" xfId="12237" xr:uid="{00000000-0005-0000-0000-0000256D0000}"/>
    <cellStyle name="Normal 5 9 4 3" xfId="12238" xr:uid="{00000000-0005-0000-0000-0000266D0000}"/>
    <cellStyle name="Normal 5 9 4 3 2" xfId="12239" xr:uid="{00000000-0005-0000-0000-0000276D0000}"/>
    <cellStyle name="Normal 5 9 4 3 3" xfId="12240" xr:uid="{00000000-0005-0000-0000-0000286D0000}"/>
    <cellStyle name="Normal 5 9 4 4" xfId="12241" xr:uid="{00000000-0005-0000-0000-0000296D0000}"/>
    <cellStyle name="Normal 5 9 4 4 2" xfId="12242" xr:uid="{00000000-0005-0000-0000-00002A6D0000}"/>
    <cellStyle name="Normal 5 9 4 5" xfId="12243" xr:uid="{00000000-0005-0000-0000-00002B6D0000}"/>
    <cellStyle name="Normal 5 9 4 6" xfId="12244" xr:uid="{00000000-0005-0000-0000-00002C6D0000}"/>
    <cellStyle name="Normal 5 9 4 7" xfId="32602" xr:uid="{00000000-0005-0000-0000-00002D6D0000}"/>
    <cellStyle name="Normal 5 9 5" xfId="12245" xr:uid="{00000000-0005-0000-0000-00002E6D0000}"/>
    <cellStyle name="Normal 5 9 5 2" xfId="12246" xr:uid="{00000000-0005-0000-0000-00002F6D0000}"/>
    <cellStyle name="Normal 5 9 5 2 2" xfId="12247" xr:uid="{00000000-0005-0000-0000-0000306D0000}"/>
    <cellStyle name="Normal 5 9 5 2 2 2" xfId="12248" xr:uid="{00000000-0005-0000-0000-0000316D0000}"/>
    <cellStyle name="Normal 5 9 5 2 2 3" xfId="12249" xr:uid="{00000000-0005-0000-0000-0000326D0000}"/>
    <cellStyle name="Normal 5 9 5 2 3" xfId="12250" xr:uid="{00000000-0005-0000-0000-0000336D0000}"/>
    <cellStyle name="Normal 5 9 5 2 4" xfId="12251" xr:uid="{00000000-0005-0000-0000-0000346D0000}"/>
    <cellStyle name="Normal 5 9 5 3" xfId="12252" xr:uid="{00000000-0005-0000-0000-0000356D0000}"/>
    <cellStyle name="Normal 5 9 5 3 2" xfId="12253" xr:uid="{00000000-0005-0000-0000-0000366D0000}"/>
    <cellStyle name="Normal 5 9 5 3 3" xfId="12254" xr:uid="{00000000-0005-0000-0000-0000376D0000}"/>
    <cellStyle name="Normal 5 9 5 4" xfId="12255" xr:uid="{00000000-0005-0000-0000-0000386D0000}"/>
    <cellStyle name="Normal 5 9 5 4 2" xfId="12256" xr:uid="{00000000-0005-0000-0000-0000396D0000}"/>
    <cellStyle name="Normal 5 9 5 5" xfId="12257" xr:uid="{00000000-0005-0000-0000-00003A6D0000}"/>
    <cellStyle name="Normal 5 9 5 6" xfId="12258" xr:uid="{00000000-0005-0000-0000-00003B6D0000}"/>
    <cellStyle name="Normal 5 9 5 7" xfId="32603" xr:uid="{00000000-0005-0000-0000-00003C6D0000}"/>
    <cellStyle name="Normal 5 9 6" xfId="12259" xr:uid="{00000000-0005-0000-0000-00003D6D0000}"/>
    <cellStyle name="Normal 5 9 6 2" xfId="12260" xr:uid="{00000000-0005-0000-0000-00003E6D0000}"/>
    <cellStyle name="Normal 5 9 6 2 2" xfId="12261" xr:uid="{00000000-0005-0000-0000-00003F6D0000}"/>
    <cellStyle name="Normal 5 9 6 2 3" xfId="12262" xr:uid="{00000000-0005-0000-0000-0000406D0000}"/>
    <cellStyle name="Normal 5 9 6 3" xfId="12263" xr:uid="{00000000-0005-0000-0000-0000416D0000}"/>
    <cellStyle name="Normal 5 9 6 4" xfId="12264" xr:uid="{00000000-0005-0000-0000-0000426D0000}"/>
    <cellStyle name="Normal 5 9 6 5" xfId="32604" xr:uid="{00000000-0005-0000-0000-0000436D0000}"/>
    <cellStyle name="Normal 5 9 7" xfId="12265" xr:uid="{00000000-0005-0000-0000-0000446D0000}"/>
    <cellStyle name="Normal 5 9 7 2" xfId="12266" xr:uid="{00000000-0005-0000-0000-0000456D0000}"/>
    <cellStyle name="Normal 5 9 7 3" xfId="12267" xr:uid="{00000000-0005-0000-0000-0000466D0000}"/>
    <cellStyle name="Normal 5 9 8" xfId="12268" xr:uid="{00000000-0005-0000-0000-0000476D0000}"/>
    <cellStyle name="Normal 5 9 8 2" xfId="12269" xr:uid="{00000000-0005-0000-0000-0000486D0000}"/>
    <cellStyle name="Normal 5 9 9" xfId="12270" xr:uid="{00000000-0005-0000-0000-0000496D0000}"/>
    <cellStyle name="Normal 5 9_FLUX TEMPLATE - SAMPLE 5210 1720000_Rents Receivable (2)" xfId="12271" xr:uid="{00000000-0005-0000-0000-00004A6D0000}"/>
    <cellStyle name="Normal 5_00401" xfId="19221" xr:uid="{00000000-0005-0000-0000-00004B6D0000}"/>
    <cellStyle name="Normal 50" xfId="12272" xr:uid="{00000000-0005-0000-0000-00004C6D0000}"/>
    <cellStyle name="Normal 50 2" xfId="12273" xr:uid="{00000000-0005-0000-0000-00004D6D0000}"/>
    <cellStyle name="Normal 50 2 2" xfId="32606" xr:uid="{00000000-0005-0000-0000-00004E6D0000}"/>
    <cellStyle name="Normal 50 3" xfId="32607" xr:uid="{00000000-0005-0000-0000-00004F6D0000}"/>
    <cellStyle name="Normal 50 4" xfId="32605" xr:uid="{00000000-0005-0000-0000-0000506D0000}"/>
    <cellStyle name="Normal 51" xfId="12274" xr:uid="{00000000-0005-0000-0000-0000516D0000}"/>
    <cellStyle name="Normal 51 2" xfId="12275" xr:uid="{00000000-0005-0000-0000-0000526D0000}"/>
    <cellStyle name="Normal 51 2 2" xfId="12276" xr:uid="{00000000-0005-0000-0000-0000536D0000}"/>
    <cellStyle name="Normal 51 2 3" xfId="32609" xr:uid="{00000000-0005-0000-0000-0000546D0000}"/>
    <cellStyle name="Normal 51 2 4" xfId="40531" xr:uid="{00000000-0005-0000-0000-0000556D0000}"/>
    <cellStyle name="Normal 51 3" xfId="12277" xr:uid="{00000000-0005-0000-0000-0000566D0000}"/>
    <cellStyle name="Normal 51 3 2" xfId="32610" xr:uid="{00000000-0005-0000-0000-0000576D0000}"/>
    <cellStyle name="Normal 51 4" xfId="32608" xr:uid="{00000000-0005-0000-0000-0000586D0000}"/>
    <cellStyle name="Normal 51 5" xfId="40530" xr:uid="{00000000-0005-0000-0000-0000596D0000}"/>
    <cellStyle name="Normal 52" xfId="12278" xr:uid="{00000000-0005-0000-0000-00005A6D0000}"/>
    <cellStyle name="Normal 52 2" xfId="12279" xr:uid="{00000000-0005-0000-0000-00005B6D0000}"/>
    <cellStyle name="Normal 52 2 2" xfId="32612" xr:uid="{00000000-0005-0000-0000-00005C6D0000}"/>
    <cellStyle name="Normal 52 3" xfId="32613" xr:uid="{00000000-0005-0000-0000-00005D6D0000}"/>
    <cellStyle name="Normal 52 4" xfId="32611" xr:uid="{00000000-0005-0000-0000-00005E6D0000}"/>
    <cellStyle name="Normal 53" xfId="12280" xr:uid="{00000000-0005-0000-0000-00005F6D0000}"/>
    <cellStyle name="Normal 53 2" xfId="12281" xr:uid="{00000000-0005-0000-0000-0000606D0000}"/>
    <cellStyle name="Normal 53 2 2" xfId="32615" xr:uid="{00000000-0005-0000-0000-0000616D0000}"/>
    <cellStyle name="Normal 53 3" xfId="12282" xr:uid="{00000000-0005-0000-0000-0000626D0000}"/>
    <cellStyle name="Normal 53 3 2" xfId="32616" xr:uid="{00000000-0005-0000-0000-0000636D0000}"/>
    <cellStyle name="Normal 53 4" xfId="32614" xr:uid="{00000000-0005-0000-0000-0000646D0000}"/>
    <cellStyle name="Normal 54" xfId="12283" xr:uid="{00000000-0005-0000-0000-0000656D0000}"/>
    <cellStyle name="Normal 54 2" xfId="12284" xr:uid="{00000000-0005-0000-0000-0000666D0000}"/>
    <cellStyle name="Normal 54 2 2" xfId="32618" xr:uid="{00000000-0005-0000-0000-0000676D0000}"/>
    <cellStyle name="Normal 54 3" xfId="32619" xr:uid="{00000000-0005-0000-0000-0000686D0000}"/>
    <cellStyle name="Normal 54 4" xfId="32617" xr:uid="{00000000-0005-0000-0000-0000696D0000}"/>
    <cellStyle name="Normal 54 5" xfId="40491" xr:uid="{00000000-0005-0000-0000-00006A6D0000}"/>
    <cellStyle name="Normal 55" xfId="12285" xr:uid="{00000000-0005-0000-0000-00006B6D0000}"/>
    <cellStyle name="Normal 55 2" xfId="12286" xr:uid="{00000000-0005-0000-0000-00006C6D0000}"/>
    <cellStyle name="Normal 55 2 2" xfId="32621" xr:uid="{00000000-0005-0000-0000-00006D6D0000}"/>
    <cellStyle name="Normal 55 3" xfId="32622" xr:uid="{00000000-0005-0000-0000-00006E6D0000}"/>
    <cellStyle name="Normal 55 4" xfId="32620" xr:uid="{00000000-0005-0000-0000-00006F6D0000}"/>
    <cellStyle name="Normal 56" xfId="12287" xr:uid="{00000000-0005-0000-0000-0000706D0000}"/>
    <cellStyle name="Normal 56 2" xfId="12288" xr:uid="{00000000-0005-0000-0000-0000716D0000}"/>
    <cellStyle name="Normal 56 2 2" xfId="32624" xr:uid="{00000000-0005-0000-0000-0000726D0000}"/>
    <cellStyle name="Normal 56 3" xfId="32625" xr:uid="{00000000-0005-0000-0000-0000736D0000}"/>
    <cellStyle name="Normal 56 4" xfId="32623" xr:uid="{00000000-0005-0000-0000-0000746D0000}"/>
    <cellStyle name="Normal 57" xfId="12289" xr:uid="{00000000-0005-0000-0000-0000756D0000}"/>
    <cellStyle name="Normal 57 2" xfId="12290" xr:uid="{00000000-0005-0000-0000-0000766D0000}"/>
    <cellStyle name="Normal 57 2 2" xfId="12291" xr:uid="{00000000-0005-0000-0000-0000776D0000}"/>
    <cellStyle name="Normal 57 2 3" xfId="32627" xr:uid="{00000000-0005-0000-0000-0000786D0000}"/>
    <cellStyle name="Normal 57 3" xfId="32628" xr:uid="{00000000-0005-0000-0000-0000796D0000}"/>
    <cellStyle name="Normal 57 4" xfId="32626" xr:uid="{00000000-0005-0000-0000-00007A6D0000}"/>
    <cellStyle name="Normal 58" xfId="12292" xr:uid="{00000000-0005-0000-0000-00007B6D0000}"/>
    <cellStyle name="Normal 58 2" xfId="12293" xr:uid="{00000000-0005-0000-0000-00007C6D0000}"/>
    <cellStyle name="Normal 58 2 2" xfId="32630" xr:uid="{00000000-0005-0000-0000-00007D6D0000}"/>
    <cellStyle name="Normal 58 3" xfId="32631" xr:uid="{00000000-0005-0000-0000-00007E6D0000}"/>
    <cellStyle name="Normal 58 4" xfId="32629" xr:uid="{00000000-0005-0000-0000-00007F6D0000}"/>
    <cellStyle name="Normal 59" xfId="12294" xr:uid="{00000000-0005-0000-0000-0000806D0000}"/>
    <cellStyle name="Normal 59 2" xfId="12295" xr:uid="{00000000-0005-0000-0000-0000816D0000}"/>
    <cellStyle name="Normal 59 2 2" xfId="32633" xr:uid="{00000000-0005-0000-0000-0000826D0000}"/>
    <cellStyle name="Normal 59 3" xfId="32634" xr:uid="{00000000-0005-0000-0000-0000836D0000}"/>
    <cellStyle name="Normal 59 4" xfId="32632" xr:uid="{00000000-0005-0000-0000-0000846D0000}"/>
    <cellStyle name="Normal 6" xfId="12296" xr:uid="{00000000-0005-0000-0000-0000856D0000}"/>
    <cellStyle name="Normal 6 10" xfId="19223" xr:uid="{00000000-0005-0000-0000-0000866D0000}"/>
    <cellStyle name="Normal 6 10 2" xfId="32636" xr:uid="{00000000-0005-0000-0000-0000876D0000}"/>
    <cellStyle name="Normal 6 10 2 2" xfId="32637" xr:uid="{00000000-0005-0000-0000-0000886D0000}"/>
    <cellStyle name="Normal 6 10 2 3" xfId="32638" xr:uid="{00000000-0005-0000-0000-0000896D0000}"/>
    <cellStyle name="Normal 6 10 3" xfId="32639" xr:uid="{00000000-0005-0000-0000-00008A6D0000}"/>
    <cellStyle name="Normal 6 10 3 2" xfId="32640" xr:uid="{00000000-0005-0000-0000-00008B6D0000}"/>
    <cellStyle name="Normal 6 10 3 3" xfId="32641" xr:uid="{00000000-0005-0000-0000-00008C6D0000}"/>
    <cellStyle name="Normal 6 10 4" xfId="32642" xr:uid="{00000000-0005-0000-0000-00008D6D0000}"/>
    <cellStyle name="Normal 6 10 5" xfId="32643" xr:uid="{00000000-0005-0000-0000-00008E6D0000}"/>
    <cellStyle name="Normal 6 10 6" xfId="32644" xr:uid="{00000000-0005-0000-0000-00008F6D0000}"/>
    <cellStyle name="Normal 6 10 7" xfId="32635" xr:uid="{00000000-0005-0000-0000-0000906D0000}"/>
    <cellStyle name="Normal 6 10_Income Statement " xfId="32645" xr:uid="{00000000-0005-0000-0000-0000916D0000}"/>
    <cellStyle name="Normal 6 100" xfId="32646" xr:uid="{00000000-0005-0000-0000-0000926D0000}"/>
    <cellStyle name="Normal 6 101" xfId="32647" xr:uid="{00000000-0005-0000-0000-0000936D0000}"/>
    <cellStyle name="Normal 6 102" xfId="32648" xr:uid="{00000000-0005-0000-0000-0000946D0000}"/>
    <cellStyle name="Normal 6 103" xfId="32649" xr:uid="{00000000-0005-0000-0000-0000956D0000}"/>
    <cellStyle name="Normal 6 104" xfId="32650" xr:uid="{00000000-0005-0000-0000-0000966D0000}"/>
    <cellStyle name="Normal 6 105" xfId="32651" xr:uid="{00000000-0005-0000-0000-0000976D0000}"/>
    <cellStyle name="Normal 6 106" xfId="32652" xr:uid="{00000000-0005-0000-0000-0000986D0000}"/>
    <cellStyle name="Normal 6 107" xfId="32653" xr:uid="{00000000-0005-0000-0000-0000996D0000}"/>
    <cellStyle name="Normal 6 108" xfId="32654" xr:uid="{00000000-0005-0000-0000-00009A6D0000}"/>
    <cellStyle name="Normal 6 109" xfId="32655" xr:uid="{00000000-0005-0000-0000-00009B6D0000}"/>
    <cellStyle name="Normal 6 11" xfId="19224" xr:uid="{00000000-0005-0000-0000-00009C6D0000}"/>
    <cellStyle name="Normal 6 11 2" xfId="32657" xr:uid="{00000000-0005-0000-0000-00009D6D0000}"/>
    <cellStyle name="Normal 6 11 2 2" xfId="32658" xr:uid="{00000000-0005-0000-0000-00009E6D0000}"/>
    <cellStyle name="Normal 6 11 2 3" xfId="32659" xr:uid="{00000000-0005-0000-0000-00009F6D0000}"/>
    <cellStyle name="Normal 6 11 3" xfId="32660" xr:uid="{00000000-0005-0000-0000-0000A06D0000}"/>
    <cellStyle name="Normal 6 11 3 2" xfId="32661" xr:uid="{00000000-0005-0000-0000-0000A16D0000}"/>
    <cellStyle name="Normal 6 11 3 3" xfId="32662" xr:uid="{00000000-0005-0000-0000-0000A26D0000}"/>
    <cellStyle name="Normal 6 11 4" xfId="32663" xr:uid="{00000000-0005-0000-0000-0000A36D0000}"/>
    <cellStyle name="Normal 6 11 5" xfId="32664" xr:uid="{00000000-0005-0000-0000-0000A46D0000}"/>
    <cellStyle name="Normal 6 11 6" xfId="32665" xr:uid="{00000000-0005-0000-0000-0000A56D0000}"/>
    <cellStyle name="Normal 6 11 7" xfId="32656" xr:uid="{00000000-0005-0000-0000-0000A66D0000}"/>
    <cellStyle name="Normal 6 11_Income Statement " xfId="32666" xr:uid="{00000000-0005-0000-0000-0000A76D0000}"/>
    <cellStyle name="Normal 6 110" xfId="32667" xr:uid="{00000000-0005-0000-0000-0000A86D0000}"/>
    <cellStyle name="Normal 6 111" xfId="32668" xr:uid="{00000000-0005-0000-0000-0000A96D0000}"/>
    <cellStyle name="Normal 6 112" xfId="32669" xr:uid="{00000000-0005-0000-0000-0000AA6D0000}"/>
    <cellStyle name="Normal 6 113" xfId="32670" xr:uid="{00000000-0005-0000-0000-0000AB6D0000}"/>
    <cellStyle name="Normal 6 114" xfId="32671" xr:uid="{00000000-0005-0000-0000-0000AC6D0000}"/>
    <cellStyle name="Normal 6 115" xfId="32672" xr:uid="{00000000-0005-0000-0000-0000AD6D0000}"/>
    <cellStyle name="Normal 6 116" xfId="32673" xr:uid="{00000000-0005-0000-0000-0000AE6D0000}"/>
    <cellStyle name="Normal 6 117" xfId="32674" xr:uid="{00000000-0005-0000-0000-0000AF6D0000}"/>
    <cellStyle name="Normal 6 118" xfId="32675" xr:uid="{00000000-0005-0000-0000-0000B06D0000}"/>
    <cellStyle name="Normal 6 119" xfId="32676" xr:uid="{00000000-0005-0000-0000-0000B16D0000}"/>
    <cellStyle name="Normal 6 12" xfId="19225" xr:uid="{00000000-0005-0000-0000-0000B26D0000}"/>
    <cellStyle name="Normal 6 12 2" xfId="32678" xr:uid="{00000000-0005-0000-0000-0000B36D0000}"/>
    <cellStyle name="Normal 6 12 2 2" xfId="32679" xr:uid="{00000000-0005-0000-0000-0000B46D0000}"/>
    <cellStyle name="Normal 6 12 2 3" xfId="32680" xr:uid="{00000000-0005-0000-0000-0000B56D0000}"/>
    <cellStyle name="Normal 6 12 3" xfId="32681" xr:uid="{00000000-0005-0000-0000-0000B66D0000}"/>
    <cellStyle name="Normal 6 12 3 2" xfId="32682" xr:uid="{00000000-0005-0000-0000-0000B76D0000}"/>
    <cellStyle name="Normal 6 12 3 3" xfId="32683" xr:uid="{00000000-0005-0000-0000-0000B86D0000}"/>
    <cellStyle name="Normal 6 12 4" xfId="32684" xr:uid="{00000000-0005-0000-0000-0000B96D0000}"/>
    <cellStyle name="Normal 6 12 5" xfId="32685" xr:uid="{00000000-0005-0000-0000-0000BA6D0000}"/>
    <cellStyle name="Normal 6 12 6" xfId="32686" xr:uid="{00000000-0005-0000-0000-0000BB6D0000}"/>
    <cellStyle name="Normal 6 12 7" xfId="32677" xr:uid="{00000000-0005-0000-0000-0000BC6D0000}"/>
    <cellStyle name="Normal 6 12_Income Statement " xfId="32687" xr:uid="{00000000-0005-0000-0000-0000BD6D0000}"/>
    <cellStyle name="Normal 6 120" xfId="32688" xr:uid="{00000000-0005-0000-0000-0000BE6D0000}"/>
    <cellStyle name="Normal 6 121" xfId="32689" xr:uid="{00000000-0005-0000-0000-0000BF6D0000}"/>
    <cellStyle name="Normal 6 122" xfId="32690" xr:uid="{00000000-0005-0000-0000-0000C06D0000}"/>
    <cellStyle name="Normal 6 123" xfId="32691" xr:uid="{00000000-0005-0000-0000-0000C16D0000}"/>
    <cellStyle name="Normal 6 124" xfId="40532" xr:uid="{00000000-0005-0000-0000-0000C26D0000}"/>
    <cellStyle name="Normal 6 13" xfId="19226" xr:uid="{00000000-0005-0000-0000-0000C36D0000}"/>
    <cellStyle name="Normal 6 13 2" xfId="32693" xr:uid="{00000000-0005-0000-0000-0000C46D0000}"/>
    <cellStyle name="Normal 6 13 3" xfId="32692" xr:uid="{00000000-0005-0000-0000-0000C56D0000}"/>
    <cellStyle name="Normal 6 13_Income Statement " xfId="32694" xr:uid="{00000000-0005-0000-0000-0000C66D0000}"/>
    <cellStyle name="Normal 6 14" xfId="19227" xr:uid="{00000000-0005-0000-0000-0000C76D0000}"/>
    <cellStyle name="Normal 6 14 2" xfId="32696" xr:uid="{00000000-0005-0000-0000-0000C86D0000}"/>
    <cellStyle name="Normal 6 14 3" xfId="32695" xr:uid="{00000000-0005-0000-0000-0000C96D0000}"/>
    <cellStyle name="Normal 6 14_Income Statement " xfId="32697" xr:uid="{00000000-0005-0000-0000-0000CA6D0000}"/>
    <cellStyle name="Normal 6 15" xfId="19228" xr:uid="{00000000-0005-0000-0000-0000CB6D0000}"/>
    <cellStyle name="Normal 6 15 2" xfId="32699" xr:uid="{00000000-0005-0000-0000-0000CC6D0000}"/>
    <cellStyle name="Normal 6 15 3" xfId="32698" xr:uid="{00000000-0005-0000-0000-0000CD6D0000}"/>
    <cellStyle name="Normal 6 15_Income Statement " xfId="32700" xr:uid="{00000000-0005-0000-0000-0000CE6D0000}"/>
    <cellStyle name="Normal 6 16" xfId="19229" xr:uid="{00000000-0005-0000-0000-0000CF6D0000}"/>
    <cellStyle name="Normal 6 16 2" xfId="32702" xr:uid="{00000000-0005-0000-0000-0000D06D0000}"/>
    <cellStyle name="Normal 6 16 3" xfId="32701" xr:uid="{00000000-0005-0000-0000-0000D16D0000}"/>
    <cellStyle name="Normal 6 16_Income Statement " xfId="32703" xr:uid="{00000000-0005-0000-0000-0000D26D0000}"/>
    <cellStyle name="Normal 6 17" xfId="19230" xr:uid="{00000000-0005-0000-0000-0000D36D0000}"/>
    <cellStyle name="Normal 6 17 2" xfId="32705" xr:uid="{00000000-0005-0000-0000-0000D46D0000}"/>
    <cellStyle name="Normal 6 17 3" xfId="32704" xr:uid="{00000000-0005-0000-0000-0000D56D0000}"/>
    <cellStyle name="Normal 6 17_Income Statement " xfId="32706" xr:uid="{00000000-0005-0000-0000-0000D66D0000}"/>
    <cellStyle name="Normal 6 18" xfId="19231" xr:uid="{00000000-0005-0000-0000-0000D76D0000}"/>
    <cellStyle name="Normal 6 18 2" xfId="32708" xr:uid="{00000000-0005-0000-0000-0000D86D0000}"/>
    <cellStyle name="Normal 6 18 3" xfId="32707" xr:uid="{00000000-0005-0000-0000-0000D96D0000}"/>
    <cellStyle name="Normal 6 18_Income Statement " xfId="32709" xr:uid="{00000000-0005-0000-0000-0000DA6D0000}"/>
    <cellStyle name="Normal 6 19" xfId="19232" xr:uid="{00000000-0005-0000-0000-0000DB6D0000}"/>
    <cellStyle name="Normal 6 19 2" xfId="32711" xr:uid="{00000000-0005-0000-0000-0000DC6D0000}"/>
    <cellStyle name="Normal 6 19 3" xfId="32710" xr:uid="{00000000-0005-0000-0000-0000DD6D0000}"/>
    <cellStyle name="Normal 6 19_Income Statement " xfId="32712" xr:uid="{00000000-0005-0000-0000-0000DE6D0000}"/>
    <cellStyle name="Normal 6 2" xfId="12297" xr:uid="{00000000-0005-0000-0000-0000DF6D0000}"/>
    <cellStyle name="Normal 6 2 10" xfId="19234" xr:uid="{00000000-0005-0000-0000-0000E06D0000}"/>
    <cellStyle name="Normal 6 2 10 2" xfId="32714" xr:uid="{00000000-0005-0000-0000-0000E16D0000}"/>
    <cellStyle name="Normal 6 2 10 2 2" xfId="32715" xr:uid="{00000000-0005-0000-0000-0000E26D0000}"/>
    <cellStyle name="Normal 6 2 10 2 3" xfId="32716" xr:uid="{00000000-0005-0000-0000-0000E36D0000}"/>
    <cellStyle name="Normal 6 2 10 3" xfId="32717" xr:uid="{00000000-0005-0000-0000-0000E46D0000}"/>
    <cellStyle name="Normal 6 2 10 3 2" xfId="32718" xr:uid="{00000000-0005-0000-0000-0000E56D0000}"/>
    <cellStyle name="Normal 6 2 10 3 3" xfId="32719" xr:uid="{00000000-0005-0000-0000-0000E66D0000}"/>
    <cellStyle name="Normal 6 2 10 4" xfId="32720" xr:uid="{00000000-0005-0000-0000-0000E76D0000}"/>
    <cellStyle name="Normal 6 2 10 5" xfId="32721" xr:uid="{00000000-0005-0000-0000-0000E86D0000}"/>
    <cellStyle name="Normal 6 2 10 6" xfId="32722" xr:uid="{00000000-0005-0000-0000-0000E96D0000}"/>
    <cellStyle name="Normal 6 2 10 7" xfId="32713" xr:uid="{00000000-0005-0000-0000-0000EA6D0000}"/>
    <cellStyle name="Normal 6 2 10_Income Statement " xfId="32723" xr:uid="{00000000-0005-0000-0000-0000EB6D0000}"/>
    <cellStyle name="Normal 6 2 11" xfId="19235" xr:uid="{00000000-0005-0000-0000-0000EC6D0000}"/>
    <cellStyle name="Normal 6 2 11 2" xfId="32725" xr:uid="{00000000-0005-0000-0000-0000ED6D0000}"/>
    <cellStyle name="Normal 6 2 11 2 2" xfId="32726" xr:uid="{00000000-0005-0000-0000-0000EE6D0000}"/>
    <cellStyle name="Normal 6 2 11 2 3" xfId="32727" xr:uid="{00000000-0005-0000-0000-0000EF6D0000}"/>
    <cellStyle name="Normal 6 2 11 3" xfId="32728" xr:uid="{00000000-0005-0000-0000-0000F06D0000}"/>
    <cellStyle name="Normal 6 2 11 3 2" xfId="32729" xr:uid="{00000000-0005-0000-0000-0000F16D0000}"/>
    <cellStyle name="Normal 6 2 11 3 3" xfId="32730" xr:uid="{00000000-0005-0000-0000-0000F26D0000}"/>
    <cellStyle name="Normal 6 2 11 4" xfId="32731" xr:uid="{00000000-0005-0000-0000-0000F36D0000}"/>
    <cellStyle name="Normal 6 2 11 5" xfId="32732" xr:uid="{00000000-0005-0000-0000-0000F46D0000}"/>
    <cellStyle name="Normal 6 2 11 6" xfId="32733" xr:uid="{00000000-0005-0000-0000-0000F56D0000}"/>
    <cellStyle name="Normal 6 2 11 7" xfId="32724" xr:uid="{00000000-0005-0000-0000-0000F66D0000}"/>
    <cellStyle name="Normal 6 2 11_Income Statement " xfId="32734" xr:uid="{00000000-0005-0000-0000-0000F76D0000}"/>
    <cellStyle name="Normal 6 2 12" xfId="19236" xr:uid="{00000000-0005-0000-0000-0000F86D0000}"/>
    <cellStyle name="Normal 6 2 12 2" xfId="32736" xr:uid="{00000000-0005-0000-0000-0000F96D0000}"/>
    <cellStyle name="Normal 6 2 12 2 2" xfId="32737" xr:uid="{00000000-0005-0000-0000-0000FA6D0000}"/>
    <cellStyle name="Normal 6 2 12 2 3" xfId="32738" xr:uid="{00000000-0005-0000-0000-0000FB6D0000}"/>
    <cellStyle name="Normal 6 2 12 3" xfId="32739" xr:uid="{00000000-0005-0000-0000-0000FC6D0000}"/>
    <cellStyle name="Normal 6 2 12 3 2" xfId="32740" xr:uid="{00000000-0005-0000-0000-0000FD6D0000}"/>
    <cellStyle name="Normal 6 2 12 3 3" xfId="32741" xr:uid="{00000000-0005-0000-0000-0000FE6D0000}"/>
    <cellStyle name="Normal 6 2 12 4" xfId="32742" xr:uid="{00000000-0005-0000-0000-0000FF6D0000}"/>
    <cellStyle name="Normal 6 2 12 5" xfId="32743" xr:uid="{00000000-0005-0000-0000-0000006E0000}"/>
    <cellStyle name="Normal 6 2 12 6" xfId="32744" xr:uid="{00000000-0005-0000-0000-0000016E0000}"/>
    <cellStyle name="Normal 6 2 12 7" xfId="32735" xr:uid="{00000000-0005-0000-0000-0000026E0000}"/>
    <cellStyle name="Normal 6 2 12_Income Statement " xfId="32745" xr:uid="{00000000-0005-0000-0000-0000036E0000}"/>
    <cellStyle name="Normal 6 2 13" xfId="19237" xr:uid="{00000000-0005-0000-0000-0000046E0000}"/>
    <cellStyle name="Normal 6 2 13 2" xfId="32747" xr:uid="{00000000-0005-0000-0000-0000056E0000}"/>
    <cellStyle name="Normal 6 2 13 2 2" xfId="32748" xr:uid="{00000000-0005-0000-0000-0000066E0000}"/>
    <cellStyle name="Normal 6 2 13 2 3" xfId="32749" xr:uid="{00000000-0005-0000-0000-0000076E0000}"/>
    <cellStyle name="Normal 6 2 13 3" xfId="32750" xr:uid="{00000000-0005-0000-0000-0000086E0000}"/>
    <cellStyle name="Normal 6 2 13 3 2" xfId="32751" xr:uid="{00000000-0005-0000-0000-0000096E0000}"/>
    <cellStyle name="Normal 6 2 13 3 3" xfId="32752" xr:uid="{00000000-0005-0000-0000-00000A6E0000}"/>
    <cellStyle name="Normal 6 2 13 4" xfId="32753" xr:uid="{00000000-0005-0000-0000-00000B6E0000}"/>
    <cellStyle name="Normal 6 2 13 5" xfId="32754" xr:uid="{00000000-0005-0000-0000-00000C6E0000}"/>
    <cellStyle name="Normal 6 2 13 6" xfId="32755" xr:uid="{00000000-0005-0000-0000-00000D6E0000}"/>
    <cellStyle name="Normal 6 2 13 7" xfId="32746" xr:uid="{00000000-0005-0000-0000-00000E6E0000}"/>
    <cellStyle name="Normal 6 2 13_Income Statement " xfId="32756" xr:uid="{00000000-0005-0000-0000-00000F6E0000}"/>
    <cellStyle name="Normal 6 2 14" xfId="19238" xr:uid="{00000000-0005-0000-0000-0000106E0000}"/>
    <cellStyle name="Normal 6 2 14 2" xfId="32758" xr:uid="{00000000-0005-0000-0000-0000116E0000}"/>
    <cellStyle name="Normal 6 2 14 2 2" xfId="32759" xr:uid="{00000000-0005-0000-0000-0000126E0000}"/>
    <cellStyle name="Normal 6 2 14 2 3" xfId="32760" xr:uid="{00000000-0005-0000-0000-0000136E0000}"/>
    <cellStyle name="Normal 6 2 14 3" xfId="32761" xr:uid="{00000000-0005-0000-0000-0000146E0000}"/>
    <cellStyle name="Normal 6 2 14 3 2" xfId="32762" xr:uid="{00000000-0005-0000-0000-0000156E0000}"/>
    <cellStyle name="Normal 6 2 14 3 3" xfId="32763" xr:uid="{00000000-0005-0000-0000-0000166E0000}"/>
    <cellStyle name="Normal 6 2 14 4" xfId="32764" xr:uid="{00000000-0005-0000-0000-0000176E0000}"/>
    <cellStyle name="Normal 6 2 14 5" xfId="32765" xr:uid="{00000000-0005-0000-0000-0000186E0000}"/>
    <cellStyle name="Normal 6 2 14 6" xfId="32766" xr:uid="{00000000-0005-0000-0000-0000196E0000}"/>
    <cellStyle name="Normal 6 2 14 7" xfId="32757" xr:uid="{00000000-0005-0000-0000-00001A6E0000}"/>
    <cellStyle name="Normal 6 2 14_Income Statement " xfId="32767" xr:uid="{00000000-0005-0000-0000-00001B6E0000}"/>
    <cellStyle name="Normal 6 2 15" xfId="19239" xr:uid="{00000000-0005-0000-0000-00001C6E0000}"/>
    <cellStyle name="Normal 6 2 15 2" xfId="32769" xr:uid="{00000000-0005-0000-0000-00001D6E0000}"/>
    <cellStyle name="Normal 6 2 15 2 2" xfId="32770" xr:uid="{00000000-0005-0000-0000-00001E6E0000}"/>
    <cellStyle name="Normal 6 2 15 2 3" xfId="32771" xr:uid="{00000000-0005-0000-0000-00001F6E0000}"/>
    <cellStyle name="Normal 6 2 15 3" xfId="32772" xr:uid="{00000000-0005-0000-0000-0000206E0000}"/>
    <cellStyle name="Normal 6 2 15 3 2" xfId="32773" xr:uid="{00000000-0005-0000-0000-0000216E0000}"/>
    <cellStyle name="Normal 6 2 15 3 3" xfId="32774" xr:uid="{00000000-0005-0000-0000-0000226E0000}"/>
    <cellStyle name="Normal 6 2 15 4" xfId="32775" xr:uid="{00000000-0005-0000-0000-0000236E0000}"/>
    <cellStyle name="Normal 6 2 15 5" xfId="32776" xr:uid="{00000000-0005-0000-0000-0000246E0000}"/>
    <cellStyle name="Normal 6 2 15 6" xfId="32777" xr:uid="{00000000-0005-0000-0000-0000256E0000}"/>
    <cellStyle name="Normal 6 2 15 7" xfId="32768" xr:uid="{00000000-0005-0000-0000-0000266E0000}"/>
    <cellStyle name="Normal 6 2 15_Income Statement " xfId="32778" xr:uid="{00000000-0005-0000-0000-0000276E0000}"/>
    <cellStyle name="Normal 6 2 16" xfId="19240" xr:uid="{00000000-0005-0000-0000-0000286E0000}"/>
    <cellStyle name="Normal 6 2 16 2" xfId="32780" xr:uid="{00000000-0005-0000-0000-0000296E0000}"/>
    <cellStyle name="Normal 6 2 16 2 2" xfId="32781" xr:uid="{00000000-0005-0000-0000-00002A6E0000}"/>
    <cellStyle name="Normal 6 2 16 2 3" xfId="32782" xr:uid="{00000000-0005-0000-0000-00002B6E0000}"/>
    <cellStyle name="Normal 6 2 16 3" xfId="32783" xr:uid="{00000000-0005-0000-0000-00002C6E0000}"/>
    <cellStyle name="Normal 6 2 16 3 2" xfId="32784" xr:uid="{00000000-0005-0000-0000-00002D6E0000}"/>
    <cellStyle name="Normal 6 2 16 3 3" xfId="32785" xr:uid="{00000000-0005-0000-0000-00002E6E0000}"/>
    <cellStyle name="Normal 6 2 16 4" xfId="32786" xr:uid="{00000000-0005-0000-0000-00002F6E0000}"/>
    <cellStyle name="Normal 6 2 16 5" xfId="32787" xr:uid="{00000000-0005-0000-0000-0000306E0000}"/>
    <cellStyle name="Normal 6 2 16 6" xfId="32788" xr:uid="{00000000-0005-0000-0000-0000316E0000}"/>
    <cellStyle name="Normal 6 2 16 7" xfId="32779" xr:uid="{00000000-0005-0000-0000-0000326E0000}"/>
    <cellStyle name="Normal 6 2 16_Income Statement " xfId="32789" xr:uid="{00000000-0005-0000-0000-0000336E0000}"/>
    <cellStyle name="Normal 6 2 17" xfId="19241" xr:uid="{00000000-0005-0000-0000-0000346E0000}"/>
    <cellStyle name="Normal 6 2 17 2" xfId="32791" xr:uid="{00000000-0005-0000-0000-0000356E0000}"/>
    <cellStyle name="Normal 6 2 17 2 2" xfId="32792" xr:uid="{00000000-0005-0000-0000-0000366E0000}"/>
    <cellStyle name="Normal 6 2 17 2 3" xfId="32793" xr:uid="{00000000-0005-0000-0000-0000376E0000}"/>
    <cellStyle name="Normal 6 2 17 3" xfId="32794" xr:uid="{00000000-0005-0000-0000-0000386E0000}"/>
    <cellStyle name="Normal 6 2 17 3 2" xfId="32795" xr:uid="{00000000-0005-0000-0000-0000396E0000}"/>
    <cellStyle name="Normal 6 2 17 3 3" xfId="32796" xr:uid="{00000000-0005-0000-0000-00003A6E0000}"/>
    <cellStyle name="Normal 6 2 17 4" xfId="32797" xr:uid="{00000000-0005-0000-0000-00003B6E0000}"/>
    <cellStyle name="Normal 6 2 17 5" xfId="32798" xr:uid="{00000000-0005-0000-0000-00003C6E0000}"/>
    <cellStyle name="Normal 6 2 17 6" xfId="32799" xr:uid="{00000000-0005-0000-0000-00003D6E0000}"/>
    <cellStyle name="Normal 6 2 17 7" xfId="32790" xr:uid="{00000000-0005-0000-0000-00003E6E0000}"/>
    <cellStyle name="Normal 6 2 17_Income Statement " xfId="32800" xr:uid="{00000000-0005-0000-0000-00003F6E0000}"/>
    <cellStyle name="Normal 6 2 18" xfId="19242" xr:uid="{00000000-0005-0000-0000-0000406E0000}"/>
    <cellStyle name="Normal 6 2 18 2" xfId="32802" xr:uid="{00000000-0005-0000-0000-0000416E0000}"/>
    <cellStyle name="Normal 6 2 18 2 2" xfId="32803" xr:uid="{00000000-0005-0000-0000-0000426E0000}"/>
    <cellStyle name="Normal 6 2 18 2 3" xfId="32804" xr:uid="{00000000-0005-0000-0000-0000436E0000}"/>
    <cellStyle name="Normal 6 2 18 3" xfId="32805" xr:uid="{00000000-0005-0000-0000-0000446E0000}"/>
    <cellStyle name="Normal 6 2 18 3 2" xfId="32806" xr:uid="{00000000-0005-0000-0000-0000456E0000}"/>
    <cellStyle name="Normal 6 2 18 3 3" xfId="32807" xr:uid="{00000000-0005-0000-0000-0000466E0000}"/>
    <cellStyle name="Normal 6 2 18 4" xfId="32808" xr:uid="{00000000-0005-0000-0000-0000476E0000}"/>
    <cellStyle name="Normal 6 2 18 5" xfId="32809" xr:uid="{00000000-0005-0000-0000-0000486E0000}"/>
    <cellStyle name="Normal 6 2 18 6" xfId="32810" xr:uid="{00000000-0005-0000-0000-0000496E0000}"/>
    <cellStyle name="Normal 6 2 18 7" xfId="32801" xr:uid="{00000000-0005-0000-0000-00004A6E0000}"/>
    <cellStyle name="Normal 6 2 18_Income Statement " xfId="32811" xr:uid="{00000000-0005-0000-0000-00004B6E0000}"/>
    <cellStyle name="Normal 6 2 19" xfId="19243" xr:uid="{00000000-0005-0000-0000-00004C6E0000}"/>
    <cellStyle name="Normal 6 2 19 2" xfId="32813" xr:uid="{00000000-0005-0000-0000-00004D6E0000}"/>
    <cellStyle name="Normal 6 2 19 2 2" xfId="32814" xr:uid="{00000000-0005-0000-0000-00004E6E0000}"/>
    <cellStyle name="Normal 6 2 19 2 3" xfId="32815" xr:uid="{00000000-0005-0000-0000-00004F6E0000}"/>
    <cellStyle name="Normal 6 2 19 3" xfId="32816" xr:uid="{00000000-0005-0000-0000-0000506E0000}"/>
    <cellStyle name="Normal 6 2 19 3 2" xfId="32817" xr:uid="{00000000-0005-0000-0000-0000516E0000}"/>
    <cellStyle name="Normal 6 2 19 3 3" xfId="32818" xr:uid="{00000000-0005-0000-0000-0000526E0000}"/>
    <cellStyle name="Normal 6 2 19 4" xfId="32819" xr:uid="{00000000-0005-0000-0000-0000536E0000}"/>
    <cellStyle name="Normal 6 2 19 5" xfId="32820" xr:uid="{00000000-0005-0000-0000-0000546E0000}"/>
    <cellStyle name="Normal 6 2 19 6" xfId="32821" xr:uid="{00000000-0005-0000-0000-0000556E0000}"/>
    <cellStyle name="Normal 6 2 19 7" xfId="32812" xr:uid="{00000000-0005-0000-0000-0000566E0000}"/>
    <cellStyle name="Normal 6 2 19_Income Statement " xfId="32822" xr:uid="{00000000-0005-0000-0000-0000576E0000}"/>
    <cellStyle name="Normal 6 2 2" xfId="12298" xr:uid="{00000000-0005-0000-0000-0000586E0000}"/>
    <cellStyle name="Normal 6 2 2 2" xfId="19244" xr:uid="{00000000-0005-0000-0000-0000596E0000}"/>
    <cellStyle name="Normal 6 2 2 2 2" xfId="32825" xr:uid="{00000000-0005-0000-0000-00005A6E0000}"/>
    <cellStyle name="Normal 6 2 2 2 2 2" xfId="39951" xr:uid="{00000000-0005-0000-0000-00005B6E0000}"/>
    <cellStyle name="Normal 6 2 2 2 3" xfId="32826" xr:uid="{00000000-0005-0000-0000-00005C6E0000}"/>
    <cellStyle name="Normal 6 2 2 2 4" xfId="32824" xr:uid="{00000000-0005-0000-0000-00005D6E0000}"/>
    <cellStyle name="Normal 6 2 2 2 5" xfId="39950" xr:uid="{00000000-0005-0000-0000-00005E6E0000}"/>
    <cellStyle name="Normal 6 2 2 3" xfId="32827" xr:uid="{00000000-0005-0000-0000-00005F6E0000}"/>
    <cellStyle name="Normal 6 2 2 3 2" xfId="32828" xr:uid="{00000000-0005-0000-0000-0000606E0000}"/>
    <cellStyle name="Normal 6 2 2 3 3" xfId="32829" xr:uid="{00000000-0005-0000-0000-0000616E0000}"/>
    <cellStyle name="Normal 6 2 2 3 4" xfId="39952" xr:uid="{00000000-0005-0000-0000-0000626E0000}"/>
    <cellStyle name="Normal 6 2 2 4" xfId="32830" xr:uid="{00000000-0005-0000-0000-0000636E0000}"/>
    <cellStyle name="Normal 6 2 2 5" xfId="32831" xr:uid="{00000000-0005-0000-0000-0000646E0000}"/>
    <cellStyle name="Normal 6 2 2 6" xfId="32832" xr:uid="{00000000-0005-0000-0000-0000656E0000}"/>
    <cellStyle name="Normal 6 2 2 7" xfId="32823" xr:uid="{00000000-0005-0000-0000-0000666E0000}"/>
    <cellStyle name="Normal 6 2 2_Income Statement " xfId="32833" xr:uid="{00000000-0005-0000-0000-0000676E0000}"/>
    <cellStyle name="Normal 6 2 20" xfId="19233" xr:uid="{00000000-0005-0000-0000-0000686E0000}"/>
    <cellStyle name="Normal 6 2 20 2" xfId="39953" xr:uid="{00000000-0005-0000-0000-0000696E0000}"/>
    <cellStyle name="Normal 6 2 21" xfId="32834" xr:uid="{00000000-0005-0000-0000-00006A6E0000}"/>
    <cellStyle name="Normal 6 2 22" xfId="32835" xr:uid="{00000000-0005-0000-0000-00006B6E0000}"/>
    <cellStyle name="Normal 6 2 23" xfId="32836" xr:uid="{00000000-0005-0000-0000-00006C6E0000}"/>
    <cellStyle name="Normal 6 2 24" xfId="32837" xr:uid="{00000000-0005-0000-0000-00006D6E0000}"/>
    <cellStyle name="Normal 6 2 25" xfId="32838" xr:uid="{00000000-0005-0000-0000-00006E6E0000}"/>
    <cellStyle name="Normal 6 2 26" xfId="32839" xr:uid="{00000000-0005-0000-0000-00006F6E0000}"/>
    <cellStyle name="Normal 6 2 27" xfId="32840" xr:uid="{00000000-0005-0000-0000-0000706E0000}"/>
    <cellStyle name="Normal 6 2 28" xfId="32841" xr:uid="{00000000-0005-0000-0000-0000716E0000}"/>
    <cellStyle name="Normal 6 2 29" xfId="32842" xr:uid="{00000000-0005-0000-0000-0000726E0000}"/>
    <cellStyle name="Normal 6 2 3" xfId="12299" xr:uid="{00000000-0005-0000-0000-0000736E0000}"/>
    <cellStyle name="Normal 6 2 3 2" xfId="19245" xr:uid="{00000000-0005-0000-0000-0000746E0000}"/>
    <cellStyle name="Normal 6 2 3 2 2" xfId="32845" xr:uid="{00000000-0005-0000-0000-0000756E0000}"/>
    <cellStyle name="Normal 6 2 3 2 3" xfId="32846" xr:uid="{00000000-0005-0000-0000-0000766E0000}"/>
    <cellStyle name="Normal 6 2 3 2 4" xfId="32844" xr:uid="{00000000-0005-0000-0000-0000776E0000}"/>
    <cellStyle name="Normal 6 2 3 2 5" xfId="39954" xr:uid="{00000000-0005-0000-0000-0000786E0000}"/>
    <cellStyle name="Normal 6 2 3 3" xfId="32847" xr:uid="{00000000-0005-0000-0000-0000796E0000}"/>
    <cellStyle name="Normal 6 2 3 3 2" xfId="32848" xr:uid="{00000000-0005-0000-0000-00007A6E0000}"/>
    <cellStyle name="Normal 6 2 3 3 3" xfId="32849" xr:uid="{00000000-0005-0000-0000-00007B6E0000}"/>
    <cellStyle name="Normal 6 2 3 4" xfId="32850" xr:uid="{00000000-0005-0000-0000-00007C6E0000}"/>
    <cellStyle name="Normal 6 2 3 5" xfId="32851" xr:uid="{00000000-0005-0000-0000-00007D6E0000}"/>
    <cellStyle name="Normal 6 2 3 6" xfId="32852" xr:uid="{00000000-0005-0000-0000-00007E6E0000}"/>
    <cellStyle name="Normal 6 2 3 7" xfId="32843" xr:uid="{00000000-0005-0000-0000-00007F6E0000}"/>
    <cellStyle name="Normal 6 2 3_Income Statement " xfId="32853" xr:uid="{00000000-0005-0000-0000-0000806E0000}"/>
    <cellStyle name="Normal 6 2 30" xfId="32854" xr:uid="{00000000-0005-0000-0000-0000816E0000}"/>
    <cellStyle name="Normal 6 2 31" xfId="32855" xr:uid="{00000000-0005-0000-0000-0000826E0000}"/>
    <cellStyle name="Normal 6 2 32" xfId="32856" xr:uid="{00000000-0005-0000-0000-0000836E0000}"/>
    <cellStyle name="Normal 6 2 33" xfId="32857" xr:uid="{00000000-0005-0000-0000-0000846E0000}"/>
    <cellStyle name="Normal 6 2 34" xfId="32858" xr:uid="{00000000-0005-0000-0000-0000856E0000}"/>
    <cellStyle name="Normal 6 2 35" xfId="39949" xr:uid="{00000000-0005-0000-0000-0000866E0000}"/>
    <cellStyle name="Normal 6 2 36" xfId="40464" xr:uid="{00000000-0005-0000-0000-0000876E0000}"/>
    <cellStyle name="Normal 6 2 37" xfId="40533" xr:uid="{00000000-0005-0000-0000-0000886E0000}"/>
    <cellStyle name="Normal 6 2 4" xfId="19246" xr:uid="{00000000-0005-0000-0000-0000896E0000}"/>
    <cellStyle name="Normal 6 2 4 2" xfId="32860" xr:uid="{00000000-0005-0000-0000-00008A6E0000}"/>
    <cellStyle name="Normal 6 2 4 2 2" xfId="32861" xr:uid="{00000000-0005-0000-0000-00008B6E0000}"/>
    <cellStyle name="Normal 6 2 4 2 3" xfId="32862" xr:uid="{00000000-0005-0000-0000-00008C6E0000}"/>
    <cellStyle name="Normal 6 2 4 2 4" xfId="39955" xr:uid="{00000000-0005-0000-0000-00008D6E0000}"/>
    <cellStyle name="Normal 6 2 4 3" xfId="32863" xr:uid="{00000000-0005-0000-0000-00008E6E0000}"/>
    <cellStyle name="Normal 6 2 4 3 2" xfId="32864" xr:uid="{00000000-0005-0000-0000-00008F6E0000}"/>
    <cellStyle name="Normal 6 2 4 3 3" xfId="32865" xr:uid="{00000000-0005-0000-0000-0000906E0000}"/>
    <cellStyle name="Normal 6 2 4 4" xfId="32866" xr:uid="{00000000-0005-0000-0000-0000916E0000}"/>
    <cellStyle name="Normal 6 2 4 5" xfId="32867" xr:uid="{00000000-0005-0000-0000-0000926E0000}"/>
    <cellStyle name="Normal 6 2 4 6" xfId="32868" xr:uid="{00000000-0005-0000-0000-0000936E0000}"/>
    <cellStyle name="Normal 6 2 4 7" xfId="32859" xr:uid="{00000000-0005-0000-0000-0000946E0000}"/>
    <cellStyle name="Normal 6 2 4_Income Statement " xfId="32869" xr:uid="{00000000-0005-0000-0000-0000956E0000}"/>
    <cellStyle name="Normal 6 2 5" xfId="19247" xr:uid="{00000000-0005-0000-0000-0000966E0000}"/>
    <cellStyle name="Normal 6 2 5 2" xfId="32871" xr:uid="{00000000-0005-0000-0000-0000976E0000}"/>
    <cellStyle name="Normal 6 2 5 2 2" xfId="32872" xr:uid="{00000000-0005-0000-0000-0000986E0000}"/>
    <cellStyle name="Normal 6 2 5 2 3" xfId="32873" xr:uid="{00000000-0005-0000-0000-0000996E0000}"/>
    <cellStyle name="Normal 6 2 5 2 4" xfId="39956" xr:uid="{00000000-0005-0000-0000-00009A6E0000}"/>
    <cellStyle name="Normal 6 2 5 3" xfId="32874" xr:uid="{00000000-0005-0000-0000-00009B6E0000}"/>
    <cellStyle name="Normal 6 2 5 3 2" xfId="32875" xr:uid="{00000000-0005-0000-0000-00009C6E0000}"/>
    <cellStyle name="Normal 6 2 5 3 3" xfId="32876" xr:uid="{00000000-0005-0000-0000-00009D6E0000}"/>
    <cellStyle name="Normal 6 2 5 4" xfId="32877" xr:uid="{00000000-0005-0000-0000-00009E6E0000}"/>
    <cellStyle name="Normal 6 2 5 5" xfId="32878" xr:uid="{00000000-0005-0000-0000-00009F6E0000}"/>
    <cellStyle name="Normal 6 2 5 6" xfId="32879" xr:uid="{00000000-0005-0000-0000-0000A06E0000}"/>
    <cellStyle name="Normal 6 2 5 7" xfId="32870" xr:uid="{00000000-0005-0000-0000-0000A16E0000}"/>
    <cellStyle name="Normal 6 2 5_Income Statement " xfId="32880" xr:uid="{00000000-0005-0000-0000-0000A26E0000}"/>
    <cellStyle name="Normal 6 2 6" xfId="19248" xr:uid="{00000000-0005-0000-0000-0000A36E0000}"/>
    <cellStyle name="Normal 6 2 6 2" xfId="32882" xr:uid="{00000000-0005-0000-0000-0000A46E0000}"/>
    <cellStyle name="Normal 6 2 6 2 2" xfId="32883" xr:uid="{00000000-0005-0000-0000-0000A56E0000}"/>
    <cellStyle name="Normal 6 2 6 2 3" xfId="32884" xr:uid="{00000000-0005-0000-0000-0000A66E0000}"/>
    <cellStyle name="Normal 6 2 6 3" xfId="32885" xr:uid="{00000000-0005-0000-0000-0000A76E0000}"/>
    <cellStyle name="Normal 6 2 6 3 2" xfId="32886" xr:uid="{00000000-0005-0000-0000-0000A86E0000}"/>
    <cellStyle name="Normal 6 2 6 3 3" xfId="32887" xr:uid="{00000000-0005-0000-0000-0000A96E0000}"/>
    <cellStyle name="Normal 6 2 6 4" xfId="32888" xr:uid="{00000000-0005-0000-0000-0000AA6E0000}"/>
    <cellStyle name="Normal 6 2 6 5" xfId="32889" xr:uid="{00000000-0005-0000-0000-0000AB6E0000}"/>
    <cellStyle name="Normal 6 2 6 6" xfId="32890" xr:uid="{00000000-0005-0000-0000-0000AC6E0000}"/>
    <cellStyle name="Normal 6 2 6 7" xfId="32881" xr:uid="{00000000-0005-0000-0000-0000AD6E0000}"/>
    <cellStyle name="Normal 6 2 6_Income Statement " xfId="32891" xr:uid="{00000000-0005-0000-0000-0000AE6E0000}"/>
    <cellStyle name="Normal 6 2 7" xfId="19249" xr:uid="{00000000-0005-0000-0000-0000AF6E0000}"/>
    <cellStyle name="Normal 6 2 7 2" xfId="32893" xr:uid="{00000000-0005-0000-0000-0000B06E0000}"/>
    <cellStyle name="Normal 6 2 7 2 2" xfId="32894" xr:uid="{00000000-0005-0000-0000-0000B16E0000}"/>
    <cellStyle name="Normal 6 2 7 2 3" xfId="32895" xr:uid="{00000000-0005-0000-0000-0000B26E0000}"/>
    <cellStyle name="Normal 6 2 7 3" xfId="32896" xr:uid="{00000000-0005-0000-0000-0000B36E0000}"/>
    <cellStyle name="Normal 6 2 7 3 2" xfId="32897" xr:uid="{00000000-0005-0000-0000-0000B46E0000}"/>
    <cellStyle name="Normal 6 2 7 3 3" xfId="32898" xr:uid="{00000000-0005-0000-0000-0000B56E0000}"/>
    <cellStyle name="Normal 6 2 7 4" xfId="32899" xr:uid="{00000000-0005-0000-0000-0000B66E0000}"/>
    <cellStyle name="Normal 6 2 7 5" xfId="32900" xr:uid="{00000000-0005-0000-0000-0000B76E0000}"/>
    <cellStyle name="Normal 6 2 7 6" xfId="32901" xr:uid="{00000000-0005-0000-0000-0000B86E0000}"/>
    <cellStyle name="Normal 6 2 7 7" xfId="32892" xr:uid="{00000000-0005-0000-0000-0000B96E0000}"/>
    <cellStyle name="Normal 6 2 7_Income Statement " xfId="32902" xr:uid="{00000000-0005-0000-0000-0000BA6E0000}"/>
    <cellStyle name="Normal 6 2 8" xfId="19250" xr:uid="{00000000-0005-0000-0000-0000BB6E0000}"/>
    <cellStyle name="Normal 6 2 8 2" xfId="32904" xr:uid="{00000000-0005-0000-0000-0000BC6E0000}"/>
    <cellStyle name="Normal 6 2 8 2 2" xfId="32905" xr:uid="{00000000-0005-0000-0000-0000BD6E0000}"/>
    <cellStyle name="Normal 6 2 8 2 3" xfId="32906" xr:uid="{00000000-0005-0000-0000-0000BE6E0000}"/>
    <cellStyle name="Normal 6 2 8 3" xfId="32907" xr:uid="{00000000-0005-0000-0000-0000BF6E0000}"/>
    <cellStyle name="Normal 6 2 8 3 2" xfId="32908" xr:uid="{00000000-0005-0000-0000-0000C06E0000}"/>
    <cellStyle name="Normal 6 2 8 3 3" xfId="32909" xr:uid="{00000000-0005-0000-0000-0000C16E0000}"/>
    <cellStyle name="Normal 6 2 8 4" xfId="32910" xr:uid="{00000000-0005-0000-0000-0000C26E0000}"/>
    <cellStyle name="Normal 6 2 8 5" xfId="32911" xr:uid="{00000000-0005-0000-0000-0000C36E0000}"/>
    <cellStyle name="Normal 6 2 8 6" xfId="32912" xr:uid="{00000000-0005-0000-0000-0000C46E0000}"/>
    <cellStyle name="Normal 6 2 8 7" xfId="32903" xr:uid="{00000000-0005-0000-0000-0000C56E0000}"/>
    <cellStyle name="Normal 6 2 8_Income Statement " xfId="32913" xr:uid="{00000000-0005-0000-0000-0000C66E0000}"/>
    <cellStyle name="Normal 6 2 9" xfId="19251" xr:uid="{00000000-0005-0000-0000-0000C76E0000}"/>
    <cellStyle name="Normal 6 2 9 2" xfId="32915" xr:uid="{00000000-0005-0000-0000-0000C86E0000}"/>
    <cellStyle name="Normal 6 2 9 2 2" xfId="32916" xr:uid="{00000000-0005-0000-0000-0000C96E0000}"/>
    <cellStyle name="Normal 6 2 9 2 3" xfId="32917" xr:uid="{00000000-0005-0000-0000-0000CA6E0000}"/>
    <cellStyle name="Normal 6 2 9 3" xfId="32918" xr:uid="{00000000-0005-0000-0000-0000CB6E0000}"/>
    <cellStyle name="Normal 6 2 9 3 2" xfId="32919" xr:uid="{00000000-0005-0000-0000-0000CC6E0000}"/>
    <cellStyle name="Normal 6 2 9 3 3" xfId="32920" xr:uid="{00000000-0005-0000-0000-0000CD6E0000}"/>
    <cellStyle name="Normal 6 2 9 4" xfId="32921" xr:uid="{00000000-0005-0000-0000-0000CE6E0000}"/>
    <cellStyle name="Normal 6 2 9 5" xfId="32922" xr:uid="{00000000-0005-0000-0000-0000CF6E0000}"/>
    <cellStyle name="Normal 6 2 9 6" xfId="32923" xr:uid="{00000000-0005-0000-0000-0000D06E0000}"/>
    <cellStyle name="Normal 6 2 9 7" xfId="32914" xr:uid="{00000000-0005-0000-0000-0000D16E0000}"/>
    <cellStyle name="Normal 6 2 9_Income Statement " xfId="32924" xr:uid="{00000000-0005-0000-0000-0000D26E0000}"/>
    <cellStyle name="Normal 6 2_94" xfId="19252" xr:uid="{00000000-0005-0000-0000-0000D36E0000}"/>
    <cellStyle name="Normal 6 20" xfId="19253" xr:uid="{00000000-0005-0000-0000-0000D46E0000}"/>
    <cellStyle name="Normal 6 20 2" xfId="32926" xr:uid="{00000000-0005-0000-0000-0000D56E0000}"/>
    <cellStyle name="Normal 6 20 3" xfId="32925" xr:uid="{00000000-0005-0000-0000-0000D66E0000}"/>
    <cellStyle name="Normal 6 20_Income Statement " xfId="32927" xr:uid="{00000000-0005-0000-0000-0000D76E0000}"/>
    <cellStyle name="Normal 6 21" xfId="19254" xr:uid="{00000000-0005-0000-0000-0000D86E0000}"/>
    <cellStyle name="Normal 6 21 2" xfId="32929" xr:uid="{00000000-0005-0000-0000-0000D96E0000}"/>
    <cellStyle name="Normal 6 21 3" xfId="32928" xr:uid="{00000000-0005-0000-0000-0000DA6E0000}"/>
    <cellStyle name="Normal 6 21_Income Statement " xfId="32930" xr:uid="{00000000-0005-0000-0000-0000DB6E0000}"/>
    <cellStyle name="Normal 6 22" xfId="19255" xr:uid="{00000000-0005-0000-0000-0000DC6E0000}"/>
    <cellStyle name="Normal 6 22 2" xfId="32932" xr:uid="{00000000-0005-0000-0000-0000DD6E0000}"/>
    <cellStyle name="Normal 6 22 3" xfId="32931" xr:uid="{00000000-0005-0000-0000-0000DE6E0000}"/>
    <cellStyle name="Normal 6 22_Income Statement " xfId="32933" xr:uid="{00000000-0005-0000-0000-0000DF6E0000}"/>
    <cellStyle name="Normal 6 23" xfId="19256" xr:uid="{00000000-0005-0000-0000-0000E06E0000}"/>
    <cellStyle name="Normal 6 23 2" xfId="32935" xr:uid="{00000000-0005-0000-0000-0000E16E0000}"/>
    <cellStyle name="Normal 6 23 3" xfId="32934" xr:uid="{00000000-0005-0000-0000-0000E26E0000}"/>
    <cellStyle name="Normal 6 23_Income Statement " xfId="32936" xr:uid="{00000000-0005-0000-0000-0000E36E0000}"/>
    <cellStyle name="Normal 6 24" xfId="19257" xr:uid="{00000000-0005-0000-0000-0000E46E0000}"/>
    <cellStyle name="Normal 6 24 2" xfId="32938" xr:uid="{00000000-0005-0000-0000-0000E56E0000}"/>
    <cellStyle name="Normal 6 24 3" xfId="32937" xr:uid="{00000000-0005-0000-0000-0000E66E0000}"/>
    <cellStyle name="Normal 6 24_Income Statement " xfId="32939" xr:uid="{00000000-0005-0000-0000-0000E76E0000}"/>
    <cellStyle name="Normal 6 25" xfId="19258" xr:uid="{00000000-0005-0000-0000-0000E86E0000}"/>
    <cellStyle name="Normal 6 25 2" xfId="32941" xr:uid="{00000000-0005-0000-0000-0000E96E0000}"/>
    <cellStyle name="Normal 6 25 3" xfId="32940" xr:uid="{00000000-0005-0000-0000-0000EA6E0000}"/>
    <cellStyle name="Normal 6 25_Income Statement " xfId="32942" xr:uid="{00000000-0005-0000-0000-0000EB6E0000}"/>
    <cellStyle name="Normal 6 26" xfId="19259" xr:uid="{00000000-0005-0000-0000-0000EC6E0000}"/>
    <cellStyle name="Normal 6 26 2" xfId="32944" xr:uid="{00000000-0005-0000-0000-0000ED6E0000}"/>
    <cellStyle name="Normal 6 26 3" xfId="32943" xr:uid="{00000000-0005-0000-0000-0000EE6E0000}"/>
    <cellStyle name="Normal 6 26_Income Statement " xfId="32945" xr:uid="{00000000-0005-0000-0000-0000EF6E0000}"/>
    <cellStyle name="Normal 6 27" xfId="19260" xr:uid="{00000000-0005-0000-0000-0000F06E0000}"/>
    <cellStyle name="Normal 6 27 2" xfId="32947" xr:uid="{00000000-0005-0000-0000-0000F16E0000}"/>
    <cellStyle name="Normal 6 27 3" xfId="32946" xr:uid="{00000000-0005-0000-0000-0000F26E0000}"/>
    <cellStyle name="Normal 6 27_Income Statement " xfId="32948" xr:uid="{00000000-0005-0000-0000-0000F36E0000}"/>
    <cellStyle name="Normal 6 28" xfId="19261" xr:uid="{00000000-0005-0000-0000-0000F46E0000}"/>
    <cellStyle name="Normal 6 28 2" xfId="32950" xr:uid="{00000000-0005-0000-0000-0000F56E0000}"/>
    <cellStyle name="Normal 6 28 3" xfId="32949" xr:uid="{00000000-0005-0000-0000-0000F66E0000}"/>
    <cellStyle name="Normal 6 28_Income Statement " xfId="32951" xr:uid="{00000000-0005-0000-0000-0000F76E0000}"/>
    <cellStyle name="Normal 6 29" xfId="19262" xr:uid="{00000000-0005-0000-0000-0000F86E0000}"/>
    <cellStyle name="Normal 6 29 2" xfId="32953" xr:uid="{00000000-0005-0000-0000-0000F96E0000}"/>
    <cellStyle name="Normal 6 29 3" xfId="32952" xr:uid="{00000000-0005-0000-0000-0000FA6E0000}"/>
    <cellStyle name="Normal 6 29_Income Statement " xfId="32954" xr:uid="{00000000-0005-0000-0000-0000FB6E0000}"/>
    <cellStyle name="Normal 6 3" xfId="12300" xr:uid="{00000000-0005-0000-0000-0000FC6E0000}"/>
    <cellStyle name="Normal 6 3 10" xfId="32955" xr:uid="{00000000-0005-0000-0000-0000FD6E0000}"/>
    <cellStyle name="Normal 6 3 2" xfId="19263" xr:uid="{00000000-0005-0000-0000-0000FE6E0000}"/>
    <cellStyle name="Normal 6 3 2 2" xfId="32957" xr:uid="{00000000-0005-0000-0000-0000FF6E0000}"/>
    <cellStyle name="Normal 6 3 2 2 2" xfId="39958" xr:uid="{00000000-0005-0000-0000-0000006F0000}"/>
    <cellStyle name="Normal 6 3 2 3" xfId="32958" xr:uid="{00000000-0005-0000-0000-0000016F0000}"/>
    <cellStyle name="Normal 6 3 2 3 2" xfId="39959" xr:uid="{00000000-0005-0000-0000-0000026F0000}"/>
    <cellStyle name="Normal 6 3 2 4" xfId="32956" xr:uid="{00000000-0005-0000-0000-0000036F0000}"/>
    <cellStyle name="Normal 6 3 2 5" xfId="39957" xr:uid="{00000000-0005-0000-0000-0000046F0000}"/>
    <cellStyle name="Normal 6 3 3" xfId="19621" xr:uid="{00000000-0005-0000-0000-0000056F0000}"/>
    <cellStyle name="Normal 6 3 3 2" xfId="32960" xr:uid="{00000000-0005-0000-0000-0000066F0000}"/>
    <cellStyle name="Normal 6 3 3 3" xfId="32961" xr:uid="{00000000-0005-0000-0000-0000076F0000}"/>
    <cellStyle name="Normal 6 3 3 4" xfId="32959" xr:uid="{00000000-0005-0000-0000-0000086F0000}"/>
    <cellStyle name="Normal 6 3 3 5" xfId="39960" xr:uid="{00000000-0005-0000-0000-0000096F0000}"/>
    <cellStyle name="Normal 6 3 4" xfId="32962" xr:uid="{00000000-0005-0000-0000-00000A6F0000}"/>
    <cellStyle name="Normal 6 3 4 2" xfId="39961" xr:uid="{00000000-0005-0000-0000-00000B6F0000}"/>
    <cellStyle name="Normal 6 3 5" xfId="32963" xr:uid="{00000000-0005-0000-0000-00000C6F0000}"/>
    <cellStyle name="Normal 6 3 5 2" xfId="39962" xr:uid="{00000000-0005-0000-0000-00000D6F0000}"/>
    <cellStyle name="Normal 6 3 6" xfId="32964" xr:uid="{00000000-0005-0000-0000-00000E6F0000}"/>
    <cellStyle name="Normal 6 3 6 2" xfId="39963" xr:uid="{00000000-0005-0000-0000-00000F6F0000}"/>
    <cellStyle name="Normal 6 3 7" xfId="32965" xr:uid="{00000000-0005-0000-0000-0000106F0000}"/>
    <cellStyle name="Normal 6 3 7 2" xfId="32966" xr:uid="{00000000-0005-0000-0000-0000116F0000}"/>
    <cellStyle name="Normal 6 3 8" xfId="32967" xr:uid="{00000000-0005-0000-0000-0000126F0000}"/>
    <cellStyle name="Normal 6 3 8 2" xfId="32968" xr:uid="{00000000-0005-0000-0000-0000136F0000}"/>
    <cellStyle name="Normal 6 3 9" xfId="32969" xr:uid="{00000000-0005-0000-0000-0000146F0000}"/>
    <cellStyle name="Normal 6 3_Income Statement " xfId="32970" xr:uid="{00000000-0005-0000-0000-0000156F0000}"/>
    <cellStyle name="Normal 6 30" xfId="19222" xr:uid="{00000000-0005-0000-0000-0000166F0000}"/>
    <cellStyle name="Normal 6 30 2" xfId="32971" xr:uid="{00000000-0005-0000-0000-0000176F0000}"/>
    <cellStyle name="Normal 6 30 3" xfId="32972" xr:uid="{00000000-0005-0000-0000-0000186F0000}"/>
    <cellStyle name="Normal 6 30 4" xfId="39964" xr:uid="{00000000-0005-0000-0000-0000196F0000}"/>
    <cellStyle name="Normal 6 31" xfId="32973" xr:uid="{00000000-0005-0000-0000-00001A6F0000}"/>
    <cellStyle name="Normal 6 31 2" xfId="32974" xr:uid="{00000000-0005-0000-0000-00001B6F0000}"/>
    <cellStyle name="Normal 6 31 3" xfId="32975" xr:uid="{00000000-0005-0000-0000-00001C6F0000}"/>
    <cellStyle name="Normal 6 31 4" xfId="39965" xr:uid="{00000000-0005-0000-0000-00001D6F0000}"/>
    <cellStyle name="Normal 6 32" xfId="32976" xr:uid="{00000000-0005-0000-0000-00001E6F0000}"/>
    <cellStyle name="Normal 6 32 2" xfId="32977" xr:uid="{00000000-0005-0000-0000-00001F6F0000}"/>
    <cellStyle name="Normal 6 32 3" xfId="32978" xr:uid="{00000000-0005-0000-0000-0000206F0000}"/>
    <cellStyle name="Normal 6 33" xfId="32979" xr:uid="{00000000-0005-0000-0000-0000216F0000}"/>
    <cellStyle name="Normal 6 33 2" xfId="32980" xr:uid="{00000000-0005-0000-0000-0000226F0000}"/>
    <cellStyle name="Normal 6 33 3" xfId="32981" xr:uid="{00000000-0005-0000-0000-0000236F0000}"/>
    <cellStyle name="Normal 6 34" xfId="32982" xr:uid="{00000000-0005-0000-0000-0000246F0000}"/>
    <cellStyle name="Normal 6 34 2" xfId="32983" xr:uid="{00000000-0005-0000-0000-0000256F0000}"/>
    <cellStyle name="Normal 6 34 3" xfId="32984" xr:uid="{00000000-0005-0000-0000-0000266F0000}"/>
    <cellStyle name="Normal 6 35" xfId="32985" xr:uid="{00000000-0005-0000-0000-0000276F0000}"/>
    <cellStyle name="Normal 6 35 2" xfId="32986" xr:uid="{00000000-0005-0000-0000-0000286F0000}"/>
    <cellStyle name="Normal 6 35 3" xfId="32987" xr:uid="{00000000-0005-0000-0000-0000296F0000}"/>
    <cellStyle name="Normal 6 36" xfId="32988" xr:uid="{00000000-0005-0000-0000-00002A6F0000}"/>
    <cellStyle name="Normal 6 36 2" xfId="32989" xr:uid="{00000000-0005-0000-0000-00002B6F0000}"/>
    <cellStyle name="Normal 6 36 3" xfId="32990" xr:uid="{00000000-0005-0000-0000-00002C6F0000}"/>
    <cellStyle name="Normal 6 37" xfId="32991" xr:uid="{00000000-0005-0000-0000-00002D6F0000}"/>
    <cellStyle name="Normal 6 37 2" xfId="32992" xr:uid="{00000000-0005-0000-0000-00002E6F0000}"/>
    <cellStyle name="Normal 6 37 3" xfId="32993" xr:uid="{00000000-0005-0000-0000-00002F6F0000}"/>
    <cellStyle name="Normal 6 38" xfId="32994" xr:uid="{00000000-0005-0000-0000-0000306F0000}"/>
    <cellStyle name="Normal 6 38 2" xfId="32995" xr:uid="{00000000-0005-0000-0000-0000316F0000}"/>
    <cellStyle name="Normal 6 38 3" xfId="32996" xr:uid="{00000000-0005-0000-0000-0000326F0000}"/>
    <cellStyle name="Normal 6 39" xfId="32997" xr:uid="{00000000-0005-0000-0000-0000336F0000}"/>
    <cellStyle name="Normal 6 39 2" xfId="32998" xr:uid="{00000000-0005-0000-0000-0000346F0000}"/>
    <cellStyle name="Normal 6 39 3" xfId="32999" xr:uid="{00000000-0005-0000-0000-0000356F0000}"/>
    <cellStyle name="Normal 6 4" xfId="12301" xr:uid="{00000000-0005-0000-0000-0000366F0000}"/>
    <cellStyle name="Normal 6 4 10" xfId="33000" xr:uid="{00000000-0005-0000-0000-0000376F0000}"/>
    <cellStyle name="Normal 6 4 2" xfId="12302" xr:uid="{00000000-0005-0000-0000-0000386F0000}"/>
    <cellStyle name="Normal 6 4 2 2" xfId="12303" xr:uid="{00000000-0005-0000-0000-0000396F0000}"/>
    <cellStyle name="Normal 6 4 2 2 2" xfId="12304" xr:uid="{00000000-0005-0000-0000-00003A6F0000}"/>
    <cellStyle name="Normal 6 4 2 2 2 2" xfId="12305" xr:uid="{00000000-0005-0000-0000-00003B6F0000}"/>
    <cellStyle name="Normal 6 4 2 2 2 3" xfId="12306" xr:uid="{00000000-0005-0000-0000-00003C6F0000}"/>
    <cellStyle name="Normal 6 4 2 2 3" xfId="12307" xr:uid="{00000000-0005-0000-0000-00003D6F0000}"/>
    <cellStyle name="Normal 6 4 2 2 4" xfId="12308" xr:uid="{00000000-0005-0000-0000-00003E6F0000}"/>
    <cellStyle name="Normal 6 4 2 2 5" xfId="33002" xr:uid="{00000000-0005-0000-0000-00003F6F0000}"/>
    <cellStyle name="Normal 6 4 2 2 6" xfId="39967" xr:uid="{00000000-0005-0000-0000-0000406F0000}"/>
    <cellStyle name="Normal 6 4 2 3" xfId="12309" xr:uid="{00000000-0005-0000-0000-0000416F0000}"/>
    <cellStyle name="Normal 6 4 2 3 2" xfId="12310" xr:uid="{00000000-0005-0000-0000-0000426F0000}"/>
    <cellStyle name="Normal 6 4 2 3 3" xfId="12311" xr:uid="{00000000-0005-0000-0000-0000436F0000}"/>
    <cellStyle name="Normal 6 4 2 3 4" xfId="33003" xr:uid="{00000000-0005-0000-0000-0000446F0000}"/>
    <cellStyle name="Normal 6 4 2 4" xfId="12312" xr:uid="{00000000-0005-0000-0000-0000456F0000}"/>
    <cellStyle name="Normal 6 4 2 4 2" xfId="12313" xr:uid="{00000000-0005-0000-0000-0000466F0000}"/>
    <cellStyle name="Normal 6 4 2 5" xfId="12314" xr:uid="{00000000-0005-0000-0000-0000476F0000}"/>
    <cellStyle name="Normal 6 4 2 6" xfId="12315" xr:uid="{00000000-0005-0000-0000-0000486F0000}"/>
    <cellStyle name="Normal 6 4 2 7" xfId="33001" xr:uid="{00000000-0005-0000-0000-0000496F0000}"/>
    <cellStyle name="Normal 6 4 2 8" xfId="39966" xr:uid="{00000000-0005-0000-0000-00004A6F0000}"/>
    <cellStyle name="Normal 6 4 3" xfId="12316" xr:uid="{00000000-0005-0000-0000-00004B6F0000}"/>
    <cellStyle name="Normal 6 4 3 2" xfId="12317" xr:uid="{00000000-0005-0000-0000-00004C6F0000}"/>
    <cellStyle name="Normal 6 4 3 2 2" xfId="12318" xr:uid="{00000000-0005-0000-0000-00004D6F0000}"/>
    <cellStyle name="Normal 6 4 3 2 2 2" xfId="12319" xr:uid="{00000000-0005-0000-0000-00004E6F0000}"/>
    <cellStyle name="Normal 6 4 3 2 2 3" xfId="12320" xr:uid="{00000000-0005-0000-0000-00004F6F0000}"/>
    <cellStyle name="Normal 6 4 3 2 3" xfId="12321" xr:uid="{00000000-0005-0000-0000-0000506F0000}"/>
    <cellStyle name="Normal 6 4 3 2 4" xfId="12322" xr:uid="{00000000-0005-0000-0000-0000516F0000}"/>
    <cellStyle name="Normal 6 4 3 2 5" xfId="33005" xr:uid="{00000000-0005-0000-0000-0000526F0000}"/>
    <cellStyle name="Normal 6 4 3 3" xfId="12323" xr:uid="{00000000-0005-0000-0000-0000536F0000}"/>
    <cellStyle name="Normal 6 4 3 3 2" xfId="12324" xr:uid="{00000000-0005-0000-0000-0000546F0000}"/>
    <cellStyle name="Normal 6 4 3 3 3" xfId="12325" xr:uid="{00000000-0005-0000-0000-0000556F0000}"/>
    <cellStyle name="Normal 6 4 3 3 4" xfId="33006" xr:uid="{00000000-0005-0000-0000-0000566F0000}"/>
    <cellStyle name="Normal 6 4 3 4" xfId="12326" xr:uid="{00000000-0005-0000-0000-0000576F0000}"/>
    <cellStyle name="Normal 6 4 3 4 2" xfId="12327" xr:uid="{00000000-0005-0000-0000-0000586F0000}"/>
    <cellStyle name="Normal 6 4 3 5" xfId="12328" xr:uid="{00000000-0005-0000-0000-0000596F0000}"/>
    <cellStyle name="Normal 6 4 3 6" xfId="12329" xr:uid="{00000000-0005-0000-0000-00005A6F0000}"/>
    <cellStyle name="Normal 6 4 3 7" xfId="33004" xr:uid="{00000000-0005-0000-0000-00005B6F0000}"/>
    <cellStyle name="Normal 6 4 3 8" xfId="39968" xr:uid="{00000000-0005-0000-0000-00005C6F0000}"/>
    <cellStyle name="Normal 6 4 4" xfId="12330" xr:uid="{00000000-0005-0000-0000-00005D6F0000}"/>
    <cellStyle name="Normal 6 4 4 2" xfId="12331" xr:uid="{00000000-0005-0000-0000-00005E6F0000}"/>
    <cellStyle name="Normal 6 4 4 2 2" xfId="12332" xr:uid="{00000000-0005-0000-0000-00005F6F0000}"/>
    <cellStyle name="Normal 6 4 4 2 3" xfId="12333" xr:uid="{00000000-0005-0000-0000-0000606F0000}"/>
    <cellStyle name="Normal 6 4 4 3" xfId="12334" xr:uid="{00000000-0005-0000-0000-0000616F0000}"/>
    <cellStyle name="Normal 6 4 4 4" xfId="12335" xr:uid="{00000000-0005-0000-0000-0000626F0000}"/>
    <cellStyle name="Normal 6 4 4 5" xfId="33007" xr:uid="{00000000-0005-0000-0000-0000636F0000}"/>
    <cellStyle name="Normal 6 4 4 6" xfId="39969" xr:uid="{00000000-0005-0000-0000-0000646F0000}"/>
    <cellStyle name="Normal 6 4 5" xfId="12336" xr:uid="{00000000-0005-0000-0000-0000656F0000}"/>
    <cellStyle name="Normal 6 4 5 2" xfId="12337" xr:uid="{00000000-0005-0000-0000-0000666F0000}"/>
    <cellStyle name="Normal 6 4 5 3" xfId="12338" xr:uid="{00000000-0005-0000-0000-0000676F0000}"/>
    <cellStyle name="Normal 6 4 5 4" xfId="33008" xr:uid="{00000000-0005-0000-0000-0000686F0000}"/>
    <cellStyle name="Normal 6 4 6" xfId="12339" xr:uid="{00000000-0005-0000-0000-0000696F0000}"/>
    <cellStyle name="Normal 6 4 6 2" xfId="12340" xr:uid="{00000000-0005-0000-0000-00006A6F0000}"/>
    <cellStyle name="Normal 6 4 6 3" xfId="33009" xr:uid="{00000000-0005-0000-0000-00006B6F0000}"/>
    <cellStyle name="Normal 6 4 7" xfId="12341" xr:uid="{00000000-0005-0000-0000-00006C6F0000}"/>
    <cellStyle name="Normal 6 4 8" xfId="12342" xr:uid="{00000000-0005-0000-0000-00006D6F0000}"/>
    <cellStyle name="Normal 6 4 9" xfId="19264" xr:uid="{00000000-0005-0000-0000-00006E6F0000}"/>
    <cellStyle name="Normal 6 4_Income Statement " xfId="33010" xr:uid="{00000000-0005-0000-0000-00006F6F0000}"/>
    <cellStyle name="Normal 6 40" xfId="33011" xr:uid="{00000000-0005-0000-0000-0000706F0000}"/>
    <cellStyle name="Normal 6 40 2" xfId="33012" xr:uid="{00000000-0005-0000-0000-0000716F0000}"/>
    <cellStyle name="Normal 6 40 3" xfId="33013" xr:uid="{00000000-0005-0000-0000-0000726F0000}"/>
    <cellStyle name="Normal 6 41" xfId="33014" xr:uid="{00000000-0005-0000-0000-0000736F0000}"/>
    <cellStyle name="Normal 6 41 2" xfId="33015" xr:uid="{00000000-0005-0000-0000-0000746F0000}"/>
    <cellStyle name="Normal 6 41 3" xfId="33016" xr:uid="{00000000-0005-0000-0000-0000756F0000}"/>
    <cellStyle name="Normal 6 42" xfId="33017" xr:uid="{00000000-0005-0000-0000-0000766F0000}"/>
    <cellStyle name="Normal 6 42 2" xfId="33018" xr:uid="{00000000-0005-0000-0000-0000776F0000}"/>
    <cellStyle name="Normal 6 42 3" xfId="33019" xr:uid="{00000000-0005-0000-0000-0000786F0000}"/>
    <cellStyle name="Normal 6 43" xfId="33020" xr:uid="{00000000-0005-0000-0000-0000796F0000}"/>
    <cellStyle name="Normal 6 43 2" xfId="33021" xr:uid="{00000000-0005-0000-0000-00007A6F0000}"/>
    <cellStyle name="Normal 6 43 3" xfId="33022" xr:uid="{00000000-0005-0000-0000-00007B6F0000}"/>
    <cellStyle name="Normal 6 44" xfId="33023" xr:uid="{00000000-0005-0000-0000-00007C6F0000}"/>
    <cellStyle name="Normal 6 44 2" xfId="33024" xr:uid="{00000000-0005-0000-0000-00007D6F0000}"/>
    <cellStyle name="Normal 6 44 3" xfId="33025" xr:uid="{00000000-0005-0000-0000-00007E6F0000}"/>
    <cellStyle name="Normal 6 45" xfId="33026" xr:uid="{00000000-0005-0000-0000-00007F6F0000}"/>
    <cellStyle name="Normal 6 45 2" xfId="33027" xr:uid="{00000000-0005-0000-0000-0000806F0000}"/>
    <cellStyle name="Normal 6 45 3" xfId="33028" xr:uid="{00000000-0005-0000-0000-0000816F0000}"/>
    <cellStyle name="Normal 6 46" xfId="33029" xr:uid="{00000000-0005-0000-0000-0000826F0000}"/>
    <cellStyle name="Normal 6 46 2" xfId="33030" xr:uid="{00000000-0005-0000-0000-0000836F0000}"/>
    <cellStyle name="Normal 6 46 3" xfId="33031" xr:uid="{00000000-0005-0000-0000-0000846F0000}"/>
    <cellStyle name="Normal 6 47" xfId="33032" xr:uid="{00000000-0005-0000-0000-0000856F0000}"/>
    <cellStyle name="Normal 6 47 2" xfId="33033" xr:uid="{00000000-0005-0000-0000-0000866F0000}"/>
    <cellStyle name="Normal 6 47 3" xfId="33034" xr:uid="{00000000-0005-0000-0000-0000876F0000}"/>
    <cellStyle name="Normal 6 48" xfId="33035" xr:uid="{00000000-0005-0000-0000-0000886F0000}"/>
    <cellStyle name="Normal 6 48 2" xfId="33036" xr:uid="{00000000-0005-0000-0000-0000896F0000}"/>
    <cellStyle name="Normal 6 48 3" xfId="33037" xr:uid="{00000000-0005-0000-0000-00008A6F0000}"/>
    <cellStyle name="Normal 6 49" xfId="33038" xr:uid="{00000000-0005-0000-0000-00008B6F0000}"/>
    <cellStyle name="Normal 6 49 2" xfId="33039" xr:uid="{00000000-0005-0000-0000-00008C6F0000}"/>
    <cellStyle name="Normal 6 49 3" xfId="33040" xr:uid="{00000000-0005-0000-0000-00008D6F0000}"/>
    <cellStyle name="Normal 6 5" xfId="12343" xr:uid="{00000000-0005-0000-0000-00008E6F0000}"/>
    <cellStyle name="Normal 6 5 10" xfId="33041" xr:uid="{00000000-0005-0000-0000-00008F6F0000}"/>
    <cellStyle name="Normal 6 5 2" xfId="12344" xr:uid="{00000000-0005-0000-0000-0000906F0000}"/>
    <cellStyle name="Normal 6 5 2 2" xfId="12345" xr:uid="{00000000-0005-0000-0000-0000916F0000}"/>
    <cellStyle name="Normal 6 5 2 2 2" xfId="12346" xr:uid="{00000000-0005-0000-0000-0000926F0000}"/>
    <cellStyle name="Normal 6 5 2 2 2 2" xfId="12347" xr:uid="{00000000-0005-0000-0000-0000936F0000}"/>
    <cellStyle name="Normal 6 5 2 2 2 3" xfId="12348" xr:uid="{00000000-0005-0000-0000-0000946F0000}"/>
    <cellStyle name="Normal 6 5 2 2 3" xfId="12349" xr:uid="{00000000-0005-0000-0000-0000956F0000}"/>
    <cellStyle name="Normal 6 5 2 2 4" xfId="12350" xr:uid="{00000000-0005-0000-0000-0000966F0000}"/>
    <cellStyle name="Normal 6 5 2 2 5" xfId="33043" xr:uid="{00000000-0005-0000-0000-0000976F0000}"/>
    <cellStyle name="Normal 6 5 2 3" xfId="12351" xr:uid="{00000000-0005-0000-0000-0000986F0000}"/>
    <cellStyle name="Normal 6 5 2 3 2" xfId="12352" xr:uid="{00000000-0005-0000-0000-0000996F0000}"/>
    <cellStyle name="Normal 6 5 2 3 3" xfId="12353" xr:uid="{00000000-0005-0000-0000-00009A6F0000}"/>
    <cellStyle name="Normal 6 5 2 3 4" xfId="33044" xr:uid="{00000000-0005-0000-0000-00009B6F0000}"/>
    <cellStyle name="Normal 6 5 2 4" xfId="12354" xr:uid="{00000000-0005-0000-0000-00009C6F0000}"/>
    <cellStyle name="Normal 6 5 2 4 2" xfId="12355" xr:uid="{00000000-0005-0000-0000-00009D6F0000}"/>
    <cellStyle name="Normal 6 5 2 5" xfId="12356" xr:uid="{00000000-0005-0000-0000-00009E6F0000}"/>
    <cellStyle name="Normal 6 5 2 6" xfId="12357" xr:uid="{00000000-0005-0000-0000-00009F6F0000}"/>
    <cellStyle name="Normal 6 5 2 7" xfId="33042" xr:uid="{00000000-0005-0000-0000-0000A06F0000}"/>
    <cellStyle name="Normal 6 5 2 8" xfId="39970" xr:uid="{00000000-0005-0000-0000-0000A16F0000}"/>
    <cellStyle name="Normal 6 5 3" xfId="12358" xr:uid="{00000000-0005-0000-0000-0000A26F0000}"/>
    <cellStyle name="Normal 6 5 3 2" xfId="12359" xr:uid="{00000000-0005-0000-0000-0000A36F0000}"/>
    <cellStyle name="Normal 6 5 3 2 2" xfId="12360" xr:uid="{00000000-0005-0000-0000-0000A46F0000}"/>
    <cellStyle name="Normal 6 5 3 2 2 2" xfId="12361" xr:uid="{00000000-0005-0000-0000-0000A56F0000}"/>
    <cellStyle name="Normal 6 5 3 2 2 3" xfId="12362" xr:uid="{00000000-0005-0000-0000-0000A66F0000}"/>
    <cellStyle name="Normal 6 5 3 2 3" xfId="12363" xr:uid="{00000000-0005-0000-0000-0000A76F0000}"/>
    <cellStyle name="Normal 6 5 3 2 4" xfId="12364" xr:uid="{00000000-0005-0000-0000-0000A86F0000}"/>
    <cellStyle name="Normal 6 5 3 2 5" xfId="33046" xr:uid="{00000000-0005-0000-0000-0000A96F0000}"/>
    <cellStyle name="Normal 6 5 3 3" xfId="12365" xr:uid="{00000000-0005-0000-0000-0000AA6F0000}"/>
    <cellStyle name="Normal 6 5 3 3 2" xfId="12366" xr:uid="{00000000-0005-0000-0000-0000AB6F0000}"/>
    <cellStyle name="Normal 6 5 3 3 3" xfId="12367" xr:uid="{00000000-0005-0000-0000-0000AC6F0000}"/>
    <cellStyle name="Normal 6 5 3 3 4" xfId="33047" xr:uid="{00000000-0005-0000-0000-0000AD6F0000}"/>
    <cellStyle name="Normal 6 5 3 4" xfId="12368" xr:uid="{00000000-0005-0000-0000-0000AE6F0000}"/>
    <cellStyle name="Normal 6 5 3 4 2" xfId="12369" xr:uid="{00000000-0005-0000-0000-0000AF6F0000}"/>
    <cellStyle name="Normal 6 5 3 5" xfId="12370" xr:uid="{00000000-0005-0000-0000-0000B06F0000}"/>
    <cellStyle name="Normal 6 5 3 6" xfId="12371" xr:uid="{00000000-0005-0000-0000-0000B16F0000}"/>
    <cellStyle name="Normal 6 5 3 7" xfId="33045" xr:uid="{00000000-0005-0000-0000-0000B26F0000}"/>
    <cellStyle name="Normal 6 5 4" xfId="12372" xr:uid="{00000000-0005-0000-0000-0000B36F0000}"/>
    <cellStyle name="Normal 6 5 4 2" xfId="12373" xr:uid="{00000000-0005-0000-0000-0000B46F0000}"/>
    <cellStyle name="Normal 6 5 4 2 2" xfId="12374" xr:uid="{00000000-0005-0000-0000-0000B56F0000}"/>
    <cellStyle name="Normal 6 5 4 2 3" xfId="12375" xr:uid="{00000000-0005-0000-0000-0000B66F0000}"/>
    <cellStyle name="Normal 6 5 4 3" xfId="12376" xr:uid="{00000000-0005-0000-0000-0000B76F0000}"/>
    <cellStyle name="Normal 6 5 4 4" xfId="12377" xr:uid="{00000000-0005-0000-0000-0000B86F0000}"/>
    <cellStyle name="Normal 6 5 4 5" xfId="33048" xr:uid="{00000000-0005-0000-0000-0000B96F0000}"/>
    <cellStyle name="Normal 6 5 5" xfId="12378" xr:uid="{00000000-0005-0000-0000-0000BA6F0000}"/>
    <cellStyle name="Normal 6 5 5 2" xfId="12379" xr:uid="{00000000-0005-0000-0000-0000BB6F0000}"/>
    <cellStyle name="Normal 6 5 5 3" xfId="12380" xr:uid="{00000000-0005-0000-0000-0000BC6F0000}"/>
    <cellStyle name="Normal 6 5 5 4" xfId="33049" xr:uid="{00000000-0005-0000-0000-0000BD6F0000}"/>
    <cellStyle name="Normal 6 5 6" xfId="12381" xr:uid="{00000000-0005-0000-0000-0000BE6F0000}"/>
    <cellStyle name="Normal 6 5 6 2" xfId="12382" xr:uid="{00000000-0005-0000-0000-0000BF6F0000}"/>
    <cellStyle name="Normal 6 5 6 3" xfId="33050" xr:uid="{00000000-0005-0000-0000-0000C06F0000}"/>
    <cellStyle name="Normal 6 5 7" xfId="12383" xr:uid="{00000000-0005-0000-0000-0000C16F0000}"/>
    <cellStyle name="Normal 6 5 8" xfId="12384" xr:uid="{00000000-0005-0000-0000-0000C26F0000}"/>
    <cellStyle name="Normal 6 5 9" xfId="19265" xr:uid="{00000000-0005-0000-0000-0000C36F0000}"/>
    <cellStyle name="Normal 6 5_Income Statement " xfId="33051" xr:uid="{00000000-0005-0000-0000-0000C46F0000}"/>
    <cellStyle name="Normal 6 50" xfId="33052" xr:uid="{00000000-0005-0000-0000-0000C56F0000}"/>
    <cellStyle name="Normal 6 50 2" xfId="33053" xr:uid="{00000000-0005-0000-0000-0000C66F0000}"/>
    <cellStyle name="Normal 6 50 3" xfId="33054" xr:uid="{00000000-0005-0000-0000-0000C76F0000}"/>
    <cellStyle name="Normal 6 51" xfId="33055" xr:uid="{00000000-0005-0000-0000-0000C86F0000}"/>
    <cellStyle name="Normal 6 51 2" xfId="33056" xr:uid="{00000000-0005-0000-0000-0000C96F0000}"/>
    <cellStyle name="Normal 6 51 3" xfId="33057" xr:uid="{00000000-0005-0000-0000-0000CA6F0000}"/>
    <cellStyle name="Normal 6 52" xfId="33058" xr:uid="{00000000-0005-0000-0000-0000CB6F0000}"/>
    <cellStyle name="Normal 6 52 2" xfId="33059" xr:uid="{00000000-0005-0000-0000-0000CC6F0000}"/>
    <cellStyle name="Normal 6 52 3" xfId="33060" xr:uid="{00000000-0005-0000-0000-0000CD6F0000}"/>
    <cellStyle name="Normal 6 53" xfId="33061" xr:uid="{00000000-0005-0000-0000-0000CE6F0000}"/>
    <cellStyle name="Normal 6 53 2" xfId="33062" xr:uid="{00000000-0005-0000-0000-0000CF6F0000}"/>
    <cellStyle name="Normal 6 53 3" xfId="33063" xr:uid="{00000000-0005-0000-0000-0000D06F0000}"/>
    <cellStyle name="Normal 6 54" xfId="33064" xr:uid="{00000000-0005-0000-0000-0000D16F0000}"/>
    <cellStyle name="Normal 6 54 2" xfId="33065" xr:uid="{00000000-0005-0000-0000-0000D26F0000}"/>
    <cellStyle name="Normal 6 54 3" xfId="33066" xr:uid="{00000000-0005-0000-0000-0000D36F0000}"/>
    <cellStyle name="Normal 6 55" xfId="33067" xr:uid="{00000000-0005-0000-0000-0000D46F0000}"/>
    <cellStyle name="Normal 6 55 2" xfId="33068" xr:uid="{00000000-0005-0000-0000-0000D56F0000}"/>
    <cellStyle name="Normal 6 55 3" xfId="33069" xr:uid="{00000000-0005-0000-0000-0000D66F0000}"/>
    <cellStyle name="Normal 6 56" xfId="33070" xr:uid="{00000000-0005-0000-0000-0000D76F0000}"/>
    <cellStyle name="Normal 6 56 2" xfId="33071" xr:uid="{00000000-0005-0000-0000-0000D86F0000}"/>
    <cellStyle name="Normal 6 56 3" xfId="33072" xr:uid="{00000000-0005-0000-0000-0000D96F0000}"/>
    <cellStyle name="Normal 6 57" xfId="33073" xr:uid="{00000000-0005-0000-0000-0000DA6F0000}"/>
    <cellStyle name="Normal 6 57 2" xfId="33074" xr:uid="{00000000-0005-0000-0000-0000DB6F0000}"/>
    <cellStyle name="Normal 6 57 3" xfId="33075" xr:uid="{00000000-0005-0000-0000-0000DC6F0000}"/>
    <cellStyle name="Normal 6 58" xfId="33076" xr:uid="{00000000-0005-0000-0000-0000DD6F0000}"/>
    <cellStyle name="Normal 6 58 2" xfId="33077" xr:uid="{00000000-0005-0000-0000-0000DE6F0000}"/>
    <cellStyle name="Normal 6 58 3" xfId="33078" xr:uid="{00000000-0005-0000-0000-0000DF6F0000}"/>
    <cellStyle name="Normal 6 59" xfId="33079" xr:uid="{00000000-0005-0000-0000-0000E06F0000}"/>
    <cellStyle name="Normal 6 59 2" xfId="33080" xr:uid="{00000000-0005-0000-0000-0000E16F0000}"/>
    <cellStyle name="Normal 6 59 3" xfId="33081" xr:uid="{00000000-0005-0000-0000-0000E26F0000}"/>
    <cellStyle name="Normal 6 6" xfId="19266" xr:uid="{00000000-0005-0000-0000-0000E36F0000}"/>
    <cellStyle name="Normal 6 6 2" xfId="33083" xr:uid="{00000000-0005-0000-0000-0000E46F0000}"/>
    <cellStyle name="Normal 6 6 2 2" xfId="33084" xr:uid="{00000000-0005-0000-0000-0000E56F0000}"/>
    <cellStyle name="Normal 6 6 2 3" xfId="33085" xr:uid="{00000000-0005-0000-0000-0000E66F0000}"/>
    <cellStyle name="Normal 6 6 2 4" xfId="39971" xr:uid="{00000000-0005-0000-0000-0000E76F0000}"/>
    <cellStyle name="Normal 6 6 3" xfId="33086" xr:uid="{00000000-0005-0000-0000-0000E86F0000}"/>
    <cellStyle name="Normal 6 6 3 2" xfId="33087" xr:uid="{00000000-0005-0000-0000-0000E96F0000}"/>
    <cellStyle name="Normal 6 6 3 3" xfId="33088" xr:uid="{00000000-0005-0000-0000-0000EA6F0000}"/>
    <cellStyle name="Normal 6 6 4" xfId="33089" xr:uid="{00000000-0005-0000-0000-0000EB6F0000}"/>
    <cellStyle name="Normal 6 6 5" xfId="33090" xr:uid="{00000000-0005-0000-0000-0000EC6F0000}"/>
    <cellStyle name="Normal 6 6 6" xfId="33091" xr:uid="{00000000-0005-0000-0000-0000ED6F0000}"/>
    <cellStyle name="Normal 6 6 7" xfId="33082" xr:uid="{00000000-0005-0000-0000-0000EE6F0000}"/>
    <cellStyle name="Normal 6 6_Income Statement " xfId="33092" xr:uid="{00000000-0005-0000-0000-0000EF6F0000}"/>
    <cellStyle name="Normal 6 60" xfId="33093" xr:uid="{00000000-0005-0000-0000-0000F06F0000}"/>
    <cellStyle name="Normal 6 60 2" xfId="33094" xr:uid="{00000000-0005-0000-0000-0000F16F0000}"/>
    <cellStyle name="Normal 6 60 3" xfId="33095" xr:uid="{00000000-0005-0000-0000-0000F26F0000}"/>
    <cellStyle name="Normal 6 61" xfId="33096" xr:uid="{00000000-0005-0000-0000-0000F36F0000}"/>
    <cellStyle name="Normal 6 61 2" xfId="33097" xr:uid="{00000000-0005-0000-0000-0000F46F0000}"/>
    <cellStyle name="Normal 6 61 3" xfId="33098" xr:uid="{00000000-0005-0000-0000-0000F56F0000}"/>
    <cellStyle name="Normal 6 62" xfId="33099" xr:uid="{00000000-0005-0000-0000-0000F66F0000}"/>
    <cellStyle name="Normal 6 62 2" xfId="33100" xr:uid="{00000000-0005-0000-0000-0000F76F0000}"/>
    <cellStyle name="Normal 6 62 3" xfId="33101" xr:uid="{00000000-0005-0000-0000-0000F86F0000}"/>
    <cellStyle name="Normal 6 63" xfId="33102" xr:uid="{00000000-0005-0000-0000-0000F96F0000}"/>
    <cellStyle name="Normal 6 63 2" xfId="33103" xr:uid="{00000000-0005-0000-0000-0000FA6F0000}"/>
    <cellStyle name="Normal 6 63 3" xfId="33104" xr:uid="{00000000-0005-0000-0000-0000FB6F0000}"/>
    <cellStyle name="Normal 6 64" xfId="33105" xr:uid="{00000000-0005-0000-0000-0000FC6F0000}"/>
    <cellStyle name="Normal 6 64 2" xfId="33106" xr:uid="{00000000-0005-0000-0000-0000FD6F0000}"/>
    <cellStyle name="Normal 6 64 3" xfId="33107" xr:uid="{00000000-0005-0000-0000-0000FE6F0000}"/>
    <cellStyle name="Normal 6 65" xfId="33108" xr:uid="{00000000-0005-0000-0000-0000FF6F0000}"/>
    <cellStyle name="Normal 6 65 2" xfId="33109" xr:uid="{00000000-0005-0000-0000-000000700000}"/>
    <cellStyle name="Normal 6 65 3" xfId="33110" xr:uid="{00000000-0005-0000-0000-000001700000}"/>
    <cellStyle name="Normal 6 66" xfId="33111" xr:uid="{00000000-0005-0000-0000-000002700000}"/>
    <cellStyle name="Normal 6 66 2" xfId="33112" xr:uid="{00000000-0005-0000-0000-000003700000}"/>
    <cellStyle name="Normal 6 66 3" xfId="33113" xr:uid="{00000000-0005-0000-0000-000004700000}"/>
    <cellStyle name="Normal 6 67" xfId="33114" xr:uid="{00000000-0005-0000-0000-000005700000}"/>
    <cellStyle name="Normal 6 67 2" xfId="33115" xr:uid="{00000000-0005-0000-0000-000006700000}"/>
    <cellStyle name="Normal 6 67 3" xfId="33116" xr:uid="{00000000-0005-0000-0000-000007700000}"/>
    <cellStyle name="Normal 6 68" xfId="33117" xr:uid="{00000000-0005-0000-0000-000008700000}"/>
    <cellStyle name="Normal 6 68 2" xfId="33118" xr:uid="{00000000-0005-0000-0000-000009700000}"/>
    <cellStyle name="Normal 6 68 3" xfId="33119" xr:uid="{00000000-0005-0000-0000-00000A700000}"/>
    <cellStyle name="Normal 6 69" xfId="33120" xr:uid="{00000000-0005-0000-0000-00000B700000}"/>
    <cellStyle name="Normal 6 69 2" xfId="33121" xr:uid="{00000000-0005-0000-0000-00000C700000}"/>
    <cellStyle name="Normal 6 69 3" xfId="33122" xr:uid="{00000000-0005-0000-0000-00000D700000}"/>
    <cellStyle name="Normal 6 7" xfId="19267" xr:uid="{00000000-0005-0000-0000-00000E700000}"/>
    <cellStyle name="Normal 6 7 2" xfId="33124" xr:uid="{00000000-0005-0000-0000-00000F700000}"/>
    <cellStyle name="Normal 6 7 2 2" xfId="33125" xr:uid="{00000000-0005-0000-0000-000010700000}"/>
    <cellStyle name="Normal 6 7 2 3" xfId="33126" xr:uid="{00000000-0005-0000-0000-000011700000}"/>
    <cellStyle name="Normal 6 7 2 4" xfId="39972" xr:uid="{00000000-0005-0000-0000-000012700000}"/>
    <cellStyle name="Normal 6 7 3" xfId="33127" xr:uid="{00000000-0005-0000-0000-000013700000}"/>
    <cellStyle name="Normal 6 7 3 2" xfId="33128" xr:uid="{00000000-0005-0000-0000-000014700000}"/>
    <cellStyle name="Normal 6 7 3 3" xfId="33129" xr:uid="{00000000-0005-0000-0000-000015700000}"/>
    <cellStyle name="Normal 6 7 4" xfId="33130" xr:uid="{00000000-0005-0000-0000-000016700000}"/>
    <cellStyle name="Normal 6 7 5" xfId="33131" xr:uid="{00000000-0005-0000-0000-000017700000}"/>
    <cellStyle name="Normal 6 7 6" xfId="33132" xr:uid="{00000000-0005-0000-0000-000018700000}"/>
    <cellStyle name="Normal 6 7 7" xfId="33123" xr:uid="{00000000-0005-0000-0000-000019700000}"/>
    <cellStyle name="Normal 6 7_Income Statement " xfId="33133" xr:uid="{00000000-0005-0000-0000-00001A700000}"/>
    <cellStyle name="Normal 6 70" xfId="33134" xr:uid="{00000000-0005-0000-0000-00001B700000}"/>
    <cellStyle name="Normal 6 70 2" xfId="33135" xr:uid="{00000000-0005-0000-0000-00001C700000}"/>
    <cellStyle name="Normal 6 70 3" xfId="33136" xr:uid="{00000000-0005-0000-0000-00001D700000}"/>
    <cellStyle name="Normal 6 71" xfId="33137" xr:uid="{00000000-0005-0000-0000-00001E700000}"/>
    <cellStyle name="Normal 6 71 2" xfId="33138" xr:uid="{00000000-0005-0000-0000-00001F700000}"/>
    <cellStyle name="Normal 6 71 3" xfId="33139" xr:uid="{00000000-0005-0000-0000-000020700000}"/>
    <cellStyle name="Normal 6 72" xfId="33140" xr:uid="{00000000-0005-0000-0000-000021700000}"/>
    <cellStyle name="Normal 6 72 2" xfId="33141" xr:uid="{00000000-0005-0000-0000-000022700000}"/>
    <cellStyle name="Normal 6 72 3" xfId="33142" xr:uid="{00000000-0005-0000-0000-000023700000}"/>
    <cellStyle name="Normal 6 73" xfId="33143" xr:uid="{00000000-0005-0000-0000-000024700000}"/>
    <cellStyle name="Normal 6 73 2" xfId="33144" xr:uid="{00000000-0005-0000-0000-000025700000}"/>
    <cellStyle name="Normal 6 73 3" xfId="33145" xr:uid="{00000000-0005-0000-0000-000026700000}"/>
    <cellStyle name="Normal 6 74" xfId="33146" xr:uid="{00000000-0005-0000-0000-000027700000}"/>
    <cellStyle name="Normal 6 74 2" xfId="33147" xr:uid="{00000000-0005-0000-0000-000028700000}"/>
    <cellStyle name="Normal 6 74 3" xfId="33148" xr:uid="{00000000-0005-0000-0000-000029700000}"/>
    <cellStyle name="Normal 6 75" xfId="33149" xr:uid="{00000000-0005-0000-0000-00002A700000}"/>
    <cellStyle name="Normal 6 75 2" xfId="33150" xr:uid="{00000000-0005-0000-0000-00002B700000}"/>
    <cellStyle name="Normal 6 75 3" xfId="33151" xr:uid="{00000000-0005-0000-0000-00002C700000}"/>
    <cellStyle name="Normal 6 76" xfId="33152" xr:uid="{00000000-0005-0000-0000-00002D700000}"/>
    <cellStyle name="Normal 6 76 2" xfId="33153" xr:uid="{00000000-0005-0000-0000-00002E700000}"/>
    <cellStyle name="Normal 6 76 3" xfId="33154" xr:uid="{00000000-0005-0000-0000-00002F700000}"/>
    <cellStyle name="Normal 6 77" xfId="33155" xr:uid="{00000000-0005-0000-0000-000030700000}"/>
    <cellStyle name="Normal 6 77 2" xfId="33156" xr:uid="{00000000-0005-0000-0000-000031700000}"/>
    <cellStyle name="Normal 6 77 3" xfId="33157" xr:uid="{00000000-0005-0000-0000-000032700000}"/>
    <cellStyle name="Normal 6 78" xfId="33158" xr:uid="{00000000-0005-0000-0000-000033700000}"/>
    <cellStyle name="Normal 6 78 2" xfId="33159" xr:uid="{00000000-0005-0000-0000-000034700000}"/>
    <cellStyle name="Normal 6 78 3" xfId="33160" xr:uid="{00000000-0005-0000-0000-000035700000}"/>
    <cellStyle name="Normal 6 79" xfId="33161" xr:uid="{00000000-0005-0000-0000-000036700000}"/>
    <cellStyle name="Normal 6 79 2" xfId="33162" xr:uid="{00000000-0005-0000-0000-000037700000}"/>
    <cellStyle name="Normal 6 79 3" xfId="33163" xr:uid="{00000000-0005-0000-0000-000038700000}"/>
    <cellStyle name="Normal 6 8" xfId="19268" xr:uid="{00000000-0005-0000-0000-000039700000}"/>
    <cellStyle name="Normal 6 8 2" xfId="33165" xr:uid="{00000000-0005-0000-0000-00003A700000}"/>
    <cellStyle name="Normal 6 8 2 2" xfId="33166" xr:uid="{00000000-0005-0000-0000-00003B700000}"/>
    <cellStyle name="Normal 6 8 2 3" xfId="33167" xr:uid="{00000000-0005-0000-0000-00003C700000}"/>
    <cellStyle name="Normal 6 8 3" xfId="33168" xr:uid="{00000000-0005-0000-0000-00003D700000}"/>
    <cellStyle name="Normal 6 8 3 2" xfId="33169" xr:uid="{00000000-0005-0000-0000-00003E700000}"/>
    <cellStyle name="Normal 6 8 3 3" xfId="33170" xr:uid="{00000000-0005-0000-0000-00003F700000}"/>
    <cellStyle name="Normal 6 8 4" xfId="33171" xr:uid="{00000000-0005-0000-0000-000040700000}"/>
    <cellStyle name="Normal 6 8 5" xfId="33172" xr:uid="{00000000-0005-0000-0000-000041700000}"/>
    <cellStyle name="Normal 6 8 6" xfId="33173" xr:uid="{00000000-0005-0000-0000-000042700000}"/>
    <cellStyle name="Normal 6 8 7" xfId="33164" xr:uid="{00000000-0005-0000-0000-000043700000}"/>
    <cellStyle name="Normal 6 8_Income Statement " xfId="33174" xr:uid="{00000000-0005-0000-0000-000044700000}"/>
    <cellStyle name="Normal 6 80" xfId="33175" xr:uid="{00000000-0005-0000-0000-000045700000}"/>
    <cellStyle name="Normal 6 80 2" xfId="33176" xr:uid="{00000000-0005-0000-0000-000046700000}"/>
    <cellStyle name="Normal 6 80 3" xfId="33177" xr:uid="{00000000-0005-0000-0000-000047700000}"/>
    <cellStyle name="Normal 6 81" xfId="33178" xr:uid="{00000000-0005-0000-0000-000048700000}"/>
    <cellStyle name="Normal 6 81 2" xfId="33179" xr:uid="{00000000-0005-0000-0000-000049700000}"/>
    <cellStyle name="Normal 6 81 3" xfId="33180" xr:uid="{00000000-0005-0000-0000-00004A700000}"/>
    <cellStyle name="Normal 6 82" xfId="33181" xr:uid="{00000000-0005-0000-0000-00004B700000}"/>
    <cellStyle name="Normal 6 82 2" xfId="33182" xr:uid="{00000000-0005-0000-0000-00004C700000}"/>
    <cellStyle name="Normal 6 82 3" xfId="33183" xr:uid="{00000000-0005-0000-0000-00004D700000}"/>
    <cellStyle name="Normal 6 83" xfId="33184" xr:uid="{00000000-0005-0000-0000-00004E700000}"/>
    <cellStyle name="Normal 6 83 2" xfId="33185" xr:uid="{00000000-0005-0000-0000-00004F700000}"/>
    <cellStyle name="Normal 6 83 3" xfId="33186" xr:uid="{00000000-0005-0000-0000-000050700000}"/>
    <cellStyle name="Normal 6 84" xfId="33187" xr:uid="{00000000-0005-0000-0000-000051700000}"/>
    <cellStyle name="Normal 6 84 2" xfId="33188" xr:uid="{00000000-0005-0000-0000-000052700000}"/>
    <cellStyle name="Normal 6 84 3" xfId="33189" xr:uid="{00000000-0005-0000-0000-000053700000}"/>
    <cellStyle name="Normal 6 85" xfId="33190" xr:uid="{00000000-0005-0000-0000-000054700000}"/>
    <cellStyle name="Normal 6 85 2" xfId="33191" xr:uid="{00000000-0005-0000-0000-000055700000}"/>
    <cellStyle name="Normal 6 85 3" xfId="33192" xr:uid="{00000000-0005-0000-0000-000056700000}"/>
    <cellStyle name="Normal 6 86" xfId="33193" xr:uid="{00000000-0005-0000-0000-000057700000}"/>
    <cellStyle name="Normal 6 86 2" xfId="33194" xr:uid="{00000000-0005-0000-0000-000058700000}"/>
    <cellStyle name="Normal 6 86 3" xfId="33195" xr:uid="{00000000-0005-0000-0000-000059700000}"/>
    <cellStyle name="Normal 6 87" xfId="33196" xr:uid="{00000000-0005-0000-0000-00005A700000}"/>
    <cellStyle name="Normal 6 87 2" xfId="33197" xr:uid="{00000000-0005-0000-0000-00005B700000}"/>
    <cellStyle name="Normal 6 87 3" xfId="33198" xr:uid="{00000000-0005-0000-0000-00005C700000}"/>
    <cellStyle name="Normal 6 88" xfId="33199" xr:uid="{00000000-0005-0000-0000-00005D700000}"/>
    <cellStyle name="Normal 6 88 2" xfId="33200" xr:uid="{00000000-0005-0000-0000-00005E700000}"/>
    <cellStyle name="Normal 6 88 3" xfId="33201" xr:uid="{00000000-0005-0000-0000-00005F700000}"/>
    <cellStyle name="Normal 6 89" xfId="33202" xr:uid="{00000000-0005-0000-0000-000060700000}"/>
    <cellStyle name="Normal 6 89 2" xfId="33203" xr:uid="{00000000-0005-0000-0000-000061700000}"/>
    <cellStyle name="Normal 6 89 3" xfId="33204" xr:uid="{00000000-0005-0000-0000-000062700000}"/>
    <cellStyle name="Normal 6 9" xfId="19269" xr:uid="{00000000-0005-0000-0000-000063700000}"/>
    <cellStyle name="Normal 6 9 2" xfId="33206" xr:uid="{00000000-0005-0000-0000-000064700000}"/>
    <cellStyle name="Normal 6 9 2 2" xfId="33207" xr:uid="{00000000-0005-0000-0000-000065700000}"/>
    <cellStyle name="Normal 6 9 2 3" xfId="33208" xr:uid="{00000000-0005-0000-0000-000066700000}"/>
    <cellStyle name="Normal 6 9 3" xfId="33209" xr:uid="{00000000-0005-0000-0000-000067700000}"/>
    <cellStyle name="Normal 6 9 3 2" xfId="33210" xr:uid="{00000000-0005-0000-0000-000068700000}"/>
    <cellStyle name="Normal 6 9 3 3" xfId="33211" xr:uid="{00000000-0005-0000-0000-000069700000}"/>
    <cellStyle name="Normal 6 9 4" xfId="33212" xr:uid="{00000000-0005-0000-0000-00006A700000}"/>
    <cellStyle name="Normal 6 9 5" xfId="33213" xr:uid="{00000000-0005-0000-0000-00006B700000}"/>
    <cellStyle name="Normal 6 9 6" xfId="33214" xr:uid="{00000000-0005-0000-0000-00006C700000}"/>
    <cellStyle name="Normal 6 9 7" xfId="33205" xr:uid="{00000000-0005-0000-0000-00006D700000}"/>
    <cellStyle name="Normal 6 9_Income Statement " xfId="33215" xr:uid="{00000000-0005-0000-0000-00006E700000}"/>
    <cellStyle name="Normal 6 90" xfId="33216" xr:uid="{00000000-0005-0000-0000-00006F700000}"/>
    <cellStyle name="Normal 6 90 2" xfId="33217" xr:uid="{00000000-0005-0000-0000-000070700000}"/>
    <cellStyle name="Normal 6 90 3" xfId="33218" xr:uid="{00000000-0005-0000-0000-000071700000}"/>
    <cellStyle name="Normal 6 91" xfId="33219" xr:uid="{00000000-0005-0000-0000-000072700000}"/>
    <cellStyle name="Normal 6 91 2" xfId="33220" xr:uid="{00000000-0005-0000-0000-000073700000}"/>
    <cellStyle name="Normal 6 91 3" xfId="33221" xr:uid="{00000000-0005-0000-0000-000074700000}"/>
    <cellStyle name="Normal 6 92" xfId="33222" xr:uid="{00000000-0005-0000-0000-000075700000}"/>
    <cellStyle name="Normal 6 92 2" xfId="33223" xr:uid="{00000000-0005-0000-0000-000076700000}"/>
    <cellStyle name="Normal 6 92 3" xfId="33224" xr:uid="{00000000-0005-0000-0000-000077700000}"/>
    <cellStyle name="Normal 6 93" xfId="33225" xr:uid="{00000000-0005-0000-0000-000078700000}"/>
    <cellStyle name="Normal 6 93 2" xfId="33226" xr:uid="{00000000-0005-0000-0000-000079700000}"/>
    <cellStyle name="Normal 6 93 3" xfId="33227" xr:uid="{00000000-0005-0000-0000-00007A700000}"/>
    <cellStyle name="Normal 6 94" xfId="33228" xr:uid="{00000000-0005-0000-0000-00007B700000}"/>
    <cellStyle name="Normal 6 94 2" xfId="33229" xr:uid="{00000000-0005-0000-0000-00007C700000}"/>
    <cellStyle name="Normal 6 94 3" xfId="33230" xr:uid="{00000000-0005-0000-0000-00007D700000}"/>
    <cellStyle name="Normal 6 95" xfId="33231" xr:uid="{00000000-0005-0000-0000-00007E700000}"/>
    <cellStyle name="Normal 6 95 2" xfId="33232" xr:uid="{00000000-0005-0000-0000-00007F700000}"/>
    <cellStyle name="Normal 6 95 3" xfId="33233" xr:uid="{00000000-0005-0000-0000-000080700000}"/>
    <cellStyle name="Normal 6 96" xfId="33234" xr:uid="{00000000-0005-0000-0000-000081700000}"/>
    <cellStyle name="Normal 6 96 2" xfId="33235" xr:uid="{00000000-0005-0000-0000-000082700000}"/>
    <cellStyle name="Normal 6 96 3" xfId="33236" xr:uid="{00000000-0005-0000-0000-000083700000}"/>
    <cellStyle name="Normal 6 97" xfId="33237" xr:uid="{00000000-0005-0000-0000-000084700000}"/>
    <cellStyle name="Normal 6 97 2" xfId="33238" xr:uid="{00000000-0005-0000-0000-000085700000}"/>
    <cellStyle name="Normal 6 97 3" xfId="33239" xr:uid="{00000000-0005-0000-0000-000086700000}"/>
    <cellStyle name="Normal 6 98" xfId="33240" xr:uid="{00000000-0005-0000-0000-000087700000}"/>
    <cellStyle name="Normal 6 99" xfId="33241" xr:uid="{00000000-0005-0000-0000-000088700000}"/>
    <cellStyle name="Normal 6_94" xfId="19270" xr:uid="{00000000-0005-0000-0000-000089700000}"/>
    <cellStyle name="Normal 60" xfId="12385" xr:uid="{00000000-0005-0000-0000-00008A700000}"/>
    <cellStyle name="Normal 60 2" xfId="12386" xr:uid="{00000000-0005-0000-0000-00008B700000}"/>
    <cellStyle name="Normal 60 2 2" xfId="33243" xr:uid="{00000000-0005-0000-0000-00008C700000}"/>
    <cellStyle name="Normal 60 3" xfId="33244" xr:uid="{00000000-0005-0000-0000-00008D700000}"/>
    <cellStyle name="Normal 60 4" xfId="33242" xr:uid="{00000000-0005-0000-0000-00008E700000}"/>
    <cellStyle name="Normal 61" xfId="12387" xr:uid="{00000000-0005-0000-0000-00008F700000}"/>
    <cellStyle name="Normal 61 2" xfId="33246" xr:uid="{00000000-0005-0000-0000-000090700000}"/>
    <cellStyle name="Normal 61 3" xfId="33247" xr:uid="{00000000-0005-0000-0000-000091700000}"/>
    <cellStyle name="Normal 61 4" xfId="33245" xr:uid="{00000000-0005-0000-0000-000092700000}"/>
    <cellStyle name="Normal 62" xfId="12388" xr:uid="{00000000-0005-0000-0000-000093700000}"/>
    <cellStyle name="Normal 62 2" xfId="33249" xr:uid="{00000000-0005-0000-0000-000094700000}"/>
    <cellStyle name="Normal 62 3" xfId="33250" xr:uid="{00000000-0005-0000-0000-000095700000}"/>
    <cellStyle name="Normal 62 4" xfId="33248" xr:uid="{00000000-0005-0000-0000-000096700000}"/>
    <cellStyle name="Normal 63" xfId="12389" xr:uid="{00000000-0005-0000-0000-000097700000}"/>
    <cellStyle name="Normal 63 2" xfId="33252" xr:uid="{00000000-0005-0000-0000-000098700000}"/>
    <cellStyle name="Normal 63 3" xfId="33253" xr:uid="{00000000-0005-0000-0000-000099700000}"/>
    <cellStyle name="Normal 63 4" xfId="33251" xr:uid="{00000000-0005-0000-0000-00009A700000}"/>
    <cellStyle name="Normal 64" xfId="12390" xr:uid="{00000000-0005-0000-0000-00009B700000}"/>
    <cellStyle name="Normal 64 2" xfId="33255" xr:uid="{00000000-0005-0000-0000-00009C700000}"/>
    <cellStyle name="Normal 64 3" xfId="33256" xr:uid="{00000000-0005-0000-0000-00009D700000}"/>
    <cellStyle name="Normal 64 4" xfId="33254" xr:uid="{00000000-0005-0000-0000-00009E700000}"/>
    <cellStyle name="Normal 65" xfId="12391" xr:uid="{00000000-0005-0000-0000-00009F700000}"/>
    <cellStyle name="Normal 65 2" xfId="33258" xr:uid="{00000000-0005-0000-0000-0000A0700000}"/>
    <cellStyle name="Normal 65 3" xfId="33259" xr:uid="{00000000-0005-0000-0000-0000A1700000}"/>
    <cellStyle name="Normal 65 4" xfId="33257" xr:uid="{00000000-0005-0000-0000-0000A2700000}"/>
    <cellStyle name="Normal 66" xfId="12392" xr:uid="{00000000-0005-0000-0000-0000A3700000}"/>
    <cellStyle name="Normal 66 2" xfId="33261" xr:uid="{00000000-0005-0000-0000-0000A4700000}"/>
    <cellStyle name="Normal 66 3" xfId="33262" xr:uid="{00000000-0005-0000-0000-0000A5700000}"/>
    <cellStyle name="Normal 66 4" xfId="33260" xr:uid="{00000000-0005-0000-0000-0000A6700000}"/>
    <cellStyle name="Normal 67" xfId="12393" xr:uid="{00000000-0005-0000-0000-0000A7700000}"/>
    <cellStyle name="Normal 67 2" xfId="12394" xr:uid="{00000000-0005-0000-0000-0000A8700000}"/>
    <cellStyle name="Normal 67 2 2" xfId="12395" xr:uid="{00000000-0005-0000-0000-0000A9700000}"/>
    <cellStyle name="Normal 67 2 3" xfId="12396" xr:uid="{00000000-0005-0000-0000-0000AA700000}"/>
    <cellStyle name="Normal 67 2 4" xfId="33264" xr:uid="{00000000-0005-0000-0000-0000AB700000}"/>
    <cellStyle name="Normal 67 2 5" xfId="40535" xr:uid="{00000000-0005-0000-0000-0000AC700000}"/>
    <cellStyle name="Normal 67 3" xfId="12397" xr:uid="{00000000-0005-0000-0000-0000AD700000}"/>
    <cellStyle name="Normal 67 3 2" xfId="33265" xr:uid="{00000000-0005-0000-0000-0000AE700000}"/>
    <cellStyle name="Normal 67 4" xfId="12398" xr:uid="{00000000-0005-0000-0000-0000AF700000}"/>
    <cellStyle name="Normal 67 5" xfId="33263" xr:uid="{00000000-0005-0000-0000-0000B0700000}"/>
    <cellStyle name="Normal 67 6" xfId="40534" xr:uid="{00000000-0005-0000-0000-0000B1700000}"/>
    <cellStyle name="Normal 68" xfId="12399" xr:uid="{00000000-0005-0000-0000-0000B2700000}"/>
    <cellStyle name="Normal 68 2" xfId="12400" xr:uid="{00000000-0005-0000-0000-0000B3700000}"/>
    <cellStyle name="Normal 68 2 2" xfId="33267" xr:uid="{00000000-0005-0000-0000-0000B4700000}"/>
    <cellStyle name="Normal 68 3" xfId="33268" xr:uid="{00000000-0005-0000-0000-0000B5700000}"/>
    <cellStyle name="Normal 68 4" xfId="33266" xr:uid="{00000000-0005-0000-0000-0000B6700000}"/>
    <cellStyle name="Normal 69" xfId="12401" xr:uid="{00000000-0005-0000-0000-0000B7700000}"/>
    <cellStyle name="Normal 69 2" xfId="12402" xr:uid="{00000000-0005-0000-0000-0000B8700000}"/>
    <cellStyle name="Normal 69 2 2" xfId="33270" xr:uid="{00000000-0005-0000-0000-0000B9700000}"/>
    <cellStyle name="Normal 69 3" xfId="12403" xr:uid="{00000000-0005-0000-0000-0000BA700000}"/>
    <cellStyle name="Normal 69 3 2" xfId="33271" xr:uid="{00000000-0005-0000-0000-0000BB700000}"/>
    <cellStyle name="Normal 69 4" xfId="33269" xr:uid="{00000000-0005-0000-0000-0000BC700000}"/>
    <cellStyle name="Normal 7" xfId="12404" xr:uid="{00000000-0005-0000-0000-0000BD700000}"/>
    <cellStyle name="Normal 7 10" xfId="33272" xr:uid="{00000000-0005-0000-0000-0000BE700000}"/>
    <cellStyle name="Normal 7 2" xfId="12405" xr:uid="{00000000-0005-0000-0000-0000BF700000}"/>
    <cellStyle name="Normal 7 2 2" xfId="12406" xr:uid="{00000000-0005-0000-0000-0000C0700000}"/>
    <cellStyle name="Normal 7 2 2 2" xfId="33274" xr:uid="{00000000-0005-0000-0000-0000C1700000}"/>
    <cellStyle name="Normal 7 2 2 3" xfId="39974" xr:uid="{00000000-0005-0000-0000-0000C2700000}"/>
    <cellStyle name="Normal 7 2 3" xfId="12407" xr:uid="{00000000-0005-0000-0000-0000C3700000}"/>
    <cellStyle name="Normal 7 2 3 2" xfId="33275" xr:uid="{00000000-0005-0000-0000-0000C4700000}"/>
    <cellStyle name="Normal 7 2 3 3" xfId="39975" xr:uid="{00000000-0005-0000-0000-0000C5700000}"/>
    <cellStyle name="Normal 7 2 4" xfId="33273" xr:uid="{00000000-0005-0000-0000-0000C6700000}"/>
    <cellStyle name="Normal 7 2 4 2" xfId="39976" xr:uid="{00000000-0005-0000-0000-0000C7700000}"/>
    <cellStyle name="Normal 7 2 5" xfId="39973" xr:uid="{00000000-0005-0000-0000-0000C8700000}"/>
    <cellStyle name="Normal 7 2 6" xfId="40536" xr:uid="{00000000-0005-0000-0000-0000C9700000}"/>
    <cellStyle name="Normal 7 3" xfId="12408" xr:uid="{00000000-0005-0000-0000-0000CA700000}"/>
    <cellStyle name="Normal 7 3 10" xfId="19271" xr:uid="{00000000-0005-0000-0000-0000CB700000}"/>
    <cellStyle name="Normal 7 3 11" xfId="19622" xr:uid="{00000000-0005-0000-0000-0000CC700000}"/>
    <cellStyle name="Normal 7 3 12" xfId="33276" xr:uid="{00000000-0005-0000-0000-0000CD700000}"/>
    <cellStyle name="Normal 7 3 13" xfId="39977" xr:uid="{00000000-0005-0000-0000-0000CE700000}"/>
    <cellStyle name="Normal 7 3 2" xfId="12409" xr:uid="{00000000-0005-0000-0000-0000CF700000}"/>
    <cellStyle name="Normal 7 3 2 10" xfId="39978" xr:uid="{00000000-0005-0000-0000-0000D0700000}"/>
    <cellStyle name="Normal 7 3 2 2" xfId="12410" xr:uid="{00000000-0005-0000-0000-0000D1700000}"/>
    <cellStyle name="Normal 7 3 2 2 2" xfId="12411" xr:uid="{00000000-0005-0000-0000-0000D2700000}"/>
    <cellStyle name="Normal 7 3 2 2 2 2" xfId="12412" xr:uid="{00000000-0005-0000-0000-0000D3700000}"/>
    <cellStyle name="Normal 7 3 2 2 2 2 2" xfId="12413" xr:uid="{00000000-0005-0000-0000-0000D4700000}"/>
    <cellStyle name="Normal 7 3 2 2 2 2 3" xfId="12414" xr:uid="{00000000-0005-0000-0000-0000D5700000}"/>
    <cellStyle name="Normal 7 3 2 2 2 3" xfId="12415" xr:uid="{00000000-0005-0000-0000-0000D6700000}"/>
    <cellStyle name="Normal 7 3 2 2 2 4" xfId="12416" xr:uid="{00000000-0005-0000-0000-0000D7700000}"/>
    <cellStyle name="Normal 7 3 2 2 3" xfId="12417" xr:uid="{00000000-0005-0000-0000-0000D8700000}"/>
    <cellStyle name="Normal 7 3 2 2 3 2" xfId="12418" xr:uid="{00000000-0005-0000-0000-0000D9700000}"/>
    <cellStyle name="Normal 7 3 2 2 3 3" xfId="12419" xr:uid="{00000000-0005-0000-0000-0000DA700000}"/>
    <cellStyle name="Normal 7 3 2 2 4" xfId="12420" xr:uid="{00000000-0005-0000-0000-0000DB700000}"/>
    <cellStyle name="Normal 7 3 2 2 4 2" xfId="12421" xr:uid="{00000000-0005-0000-0000-0000DC700000}"/>
    <cellStyle name="Normal 7 3 2 2 5" xfId="12422" xr:uid="{00000000-0005-0000-0000-0000DD700000}"/>
    <cellStyle name="Normal 7 3 2 2 6" xfId="12423" xr:uid="{00000000-0005-0000-0000-0000DE700000}"/>
    <cellStyle name="Normal 7 3 2 3" xfId="12424" xr:uid="{00000000-0005-0000-0000-0000DF700000}"/>
    <cellStyle name="Normal 7 3 2 3 2" xfId="12425" xr:uid="{00000000-0005-0000-0000-0000E0700000}"/>
    <cellStyle name="Normal 7 3 2 3 2 2" xfId="12426" xr:uid="{00000000-0005-0000-0000-0000E1700000}"/>
    <cellStyle name="Normal 7 3 2 3 2 2 2" xfId="12427" xr:uid="{00000000-0005-0000-0000-0000E2700000}"/>
    <cellStyle name="Normal 7 3 2 3 2 2 3" xfId="12428" xr:uid="{00000000-0005-0000-0000-0000E3700000}"/>
    <cellStyle name="Normal 7 3 2 3 2 3" xfId="12429" xr:uid="{00000000-0005-0000-0000-0000E4700000}"/>
    <cellStyle name="Normal 7 3 2 3 2 4" xfId="12430" xr:uid="{00000000-0005-0000-0000-0000E5700000}"/>
    <cellStyle name="Normal 7 3 2 3 3" xfId="12431" xr:uid="{00000000-0005-0000-0000-0000E6700000}"/>
    <cellStyle name="Normal 7 3 2 3 3 2" xfId="12432" xr:uid="{00000000-0005-0000-0000-0000E7700000}"/>
    <cellStyle name="Normal 7 3 2 3 3 3" xfId="12433" xr:uid="{00000000-0005-0000-0000-0000E8700000}"/>
    <cellStyle name="Normal 7 3 2 3 4" xfId="12434" xr:uid="{00000000-0005-0000-0000-0000E9700000}"/>
    <cellStyle name="Normal 7 3 2 3 4 2" xfId="12435" xr:uid="{00000000-0005-0000-0000-0000EA700000}"/>
    <cellStyle name="Normal 7 3 2 3 5" xfId="12436" xr:uid="{00000000-0005-0000-0000-0000EB700000}"/>
    <cellStyle name="Normal 7 3 2 3 6" xfId="12437" xr:uid="{00000000-0005-0000-0000-0000EC700000}"/>
    <cellStyle name="Normal 7 3 2 4" xfId="12438" xr:uid="{00000000-0005-0000-0000-0000ED700000}"/>
    <cellStyle name="Normal 7 3 2 4 2" xfId="12439" xr:uid="{00000000-0005-0000-0000-0000EE700000}"/>
    <cellStyle name="Normal 7 3 2 4 2 2" xfId="12440" xr:uid="{00000000-0005-0000-0000-0000EF700000}"/>
    <cellStyle name="Normal 7 3 2 4 2 3" xfId="12441" xr:uid="{00000000-0005-0000-0000-0000F0700000}"/>
    <cellStyle name="Normal 7 3 2 4 3" xfId="12442" xr:uid="{00000000-0005-0000-0000-0000F1700000}"/>
    <cellStyle name="Normal 7 3 2 4 4" xfId="12443" xr:uid="{00000000-0005-0000-0000-0000F2700000}"/>
    <cellStyle name="Normal 7 3 2 5" xfId="12444" xr:uid="{00000000-0005-0000-0000-0000F3700000}"/>
    <cellStyle name="Normal 7 3 2 5 2" xfId="12445" xr:uid="{00000000-0005-0000-0000-0000F4700000}"/>
    <cellStyle name="Normal 7 3 2 5 3" xfId="12446" xr:uid="{00000000-0005-0000-0000-0000F5700000}"/>
    <cellStyle name="Normal 7 3 2 6" xfId="12447" xr:uid="{00000000-0005-0000-0000-0000F6700000}"/>
    <cellStyle name="Normal 7 3 2 6 2" xfId="12448" xr:uid="{00000000-0005-0000-0000-0000F7700000}"/>
    <cellStyle name="Normal 7 3 2 7" xfId="12449" xr:uid="{00000000-0005-0000-0000-0000F8700000}"/>
    <cellStyle name="Normal 7 3 2 8" xfId="12450" xr:uid="{00000000-0005-0000-0000-0000F9700000}"/>
    <cellStyle name="Normal 7 3 2 9" xfId="33277" xr:uid="{00000000-0005-0000-0000-0000FA700000}"/>
    <cellStyle name="Normal 7 3 3" xfId="12451" xr:uid="{00000000-0005-0000-0000-0000FB700000}"/>
    <cellStyle name="Normal 7 3 3 2" xfId="12452" xr:uid="{00000000-0005-0000-0000-0000FC700000}"/>
    <cellStyle name="Normal 7 3 3 2 2" xfId="12453" xr:uid="{00000000-0005-0000-0000-0000FD700000}"/>
    <cellStyle name="Normal 7 3 3 2 2 2" xfId="12454" xr:uid="{00000000-0005-0000-0000-0000FE700000}"/>
    <cellStyle name="Normal 7 3 3 2 2 3" xfId="12455" xr:uid="{00000000-0005-0000-0000-0000FF700000}"/>
    <cellStyle name="Normal 7 3 3 2 3" xfId="12456" xr:uid="{00000000-0005-0000-0000-000000710000}"/>
    <cellStyle name="Normal 7 3 3 2 4" xfId="12457" xr:uid="{00000000-0005-0000-0000-000001710000}"/>
    <cellStyle name="Normal 7 3 3 3" xfId="12458" xr:uid="{00000000-0005-0000-0000-000002710000}"/>
    <cellStyle name="Normal 7 3 3 3 2" xfId="12459" xr:uid="{00000000-0005-0000-0000-000003710000}"/>
    <cellStyle name="Normal 7 3 3 3 3" xfId="12460" xr:uid="{00000000-0005-0000-0000-000004710000}"/>
    <cellStyle name="Normal 7 3 3 4" xfId="12461" xr:uid="{00000000-0005-0000-0000-000005710000}"/>
    <cellStyle name="Normal 7 3 3 4 2" xfId="12462" xr:uid="{00000000-0005-0000-0000-000006710000}"/>
    <cellStyle name="Normal 7 3 3 5" xfId="12463" xr:uid="{00000000-0005-0000-0000-000007710000}"/>
    <cellStyle name="Normal 7 3 3 6" xfId="12464" xr:uid="{00000000-0005-0000-0000-000008710000}"/>
    <cellStyle name="Normal 7 3 3 7" xfId="33278" xr:uid="{00000000-0005-0000-0000-000009710000}"/>
    <cellStyle name="Normal 7 3 3 8" xfId="39979" xr:uid="{00000000-0005-0000-0000-00000A710000}"/>
    <cellStyle name="Normal 7 3 4" xfId="12465" xr:uid="{00000000-0005-0000-0000-00000B710000}"/>
    <cellStyle name="Normal 7 3 4 2" xfId="12466" xr:uid="{00000000-0005-0000-0000-00000C710000}"/>
    <cellStyle name="Normal 7 3 4 2 2" xfId="12467" xr:uid="{00000000-0005-0000-0000-00000D710000}"/>
    <cellStyle name="Normal 7 3 4 2 2 2" xfId="12468" xr:uid="{00000000-0005-0000-0000-00000E710000}"/>
    <cellStyle name="Normal 7 3 4 2 2 3" xfId="12469" xr:uid="{00000000-0005-0000-0000-00000F710000}"/>
    <cellStyle name="Normal 7 3 4 2 3" xfId="12470" xr:uid="{00000000-0005-0000-0000-000010710000}"/>
    <cellStyle name="Normal 7 3 4 2 4" xfId="12471" xr:uid="{00000000-0005-0000-0000-000011710000}"/>
    <cellStyle name="Normal 7 3 4 3" xfId="12472" xr:uid="{00000000-0005-0000-0000-000012710000}"/>
    <cellStyle name="Normal 7 3 4 3 2" xfId="12473" xr:uid="{00000000-0005-0000-0000-000013710000}"/>
    <cellStyle name="Normal 7 3 4 3 3" xfId="12474" xr:uid="{00000000-0005-0000-0000-000014710000}"/>
    <cellStyle name="Normal 7 3 4 4" xfId="12475" xr:uid="{00000000-0005-0000-0000-000015710000}"/>
    <cellStyle name="Normal 7 3 4 4 2" xfId="12476" xr:uid="{00000000-0005-0000-0000-000016710000}"/>
    <cellStyle name="Normal 7 3 4 5" xfId="12477" xr:uid="{00000000-0005-0000-0000-000017710000}"/>
    <cellStyle name="Normal 7 3 4 6" xfId="12478" xr:uid="{00000000-0005-0000-0000-000018710000}"/>
    <cellStyle name="Normal 7 3 4 7" xfId="39980" xr:uid="{00000000-0005-0000-0000-000019710000}"/>
    <cellStyle name="Normal 7 3 5" xfId="12479" xr:uid="{00000000-0005-0000-0000-00001A710000}"/>
    <cellStyle name="Normal 7 3 5 2" xfId="12480" xr:uid="{00000000-0005-0000-0000-00001B710000}"/>
    <cellStyle name="Normal 7 3 5 2 2" xfId="12481" xr:uid="{00000000-0005-0000-0000-00001C710000}"/>
    <cellStyle name="Normal 7 3 5 2 3" xfId="12482" xr:uid="{00000000-0005-0000-0000-00001D710000}"/>
    <cellStyle name="Normal 7 3 5 3" xfId="12483" xr:uid="{00000000-0005-0000-0000-00001E710000}"/>
    <cellStyle name="Normal 7 3 5 4" xfId="12484" xr:uid="{00000000-0005-0000-0000-00001F710000}"/>
    <cellStyle name="Normal 7 3 6" xfId="12485" xr:uid="{00000000-0005-0000-0000-000020710000}"/>
    <cellStyle name="Normal 7 3 6 2" xfId="12486" xr:uid="{00000000-0005-0000-0000-000021710000}"/>
    <cellStyle name="Normal 7 3 6 3" xfId="12487" xr:uid="{00000000-0005-0000-0000-000022710000}"/>
    <cellStyle name="Normal 7 3 7" xfId="12488" xr:uid="{00000000-0005-0000-0000-000023710000}"/>
    <cellStyle name="Normal 7 3 7 2" xfId="12489" xr:uid="{00000000-0005-0000-0000-000024710000}"/>
    <cellStyle name="Normal 7 3 8" xfId="12490" xr:uid="{00000000-0005-0000-0000-000025710000}"/>
    <cellStyle name="Normal 7 3 9" xfId="12491" xr:uid="{00000000-0005-0000-0000-000026710000}"/>
    <cellStyle name="Normal 7 4" xfId="12492" xr:uid="{00000000-0005-0000-0000-000027710000}"/>
    <cellStyle name="Normal 7 4 2" xfId="12493" xr:uid="{00000000-0005-0000-0000-000028710000}"/>
    <cellStyle name="Normal 7 4 2 2" xfId="39982" xr:uid="{00000000-0005-0000-0000-000029710000}"/>
    <cellStyle name="Normal 7 4 3" xfId="19272" xr:uid="{00000000-0005-0000-0000-00002A710000}"/>
    <cellStyle name="Normal 7 4 3 2" xfId="39983" xr:uid="{00000000-0005-0000-0000-00002B710000}"/>
    <cellStyle name="Normal 7 4 4" xfId="33279" xr:uid="{00000000-0005-0000-0000-00002C710000}"/>
    <cellStyle name="Normal 7 4 5" xfId="39981" xr:uid="{00000000-0005-0000-0000-00002D710000}"/>
    <cellStyle name="Normal 7 5" xfId="12494" xr:uid="{00000000-0005-0000-0000-00002E710000}"/>
    <cellStyle name="Normal 7 5 2" xfId="12495" xr:uid="{00000000-0005-0000-0000-00002F710000}"/>
    <cellStyle name="Normal 7 5 2 2" xfId="39985" xr:uid="{00000000-0005-0000-0000-000030710000}"/>
    <cellStyle name="Normal 7 5 3" xfId="33280" xr:uid="{00000000-0005-0000-0000-000031710000}"/>
    <cellStyle name="Normal 7 5 3 2" xfId="39986" xr:uid="{00000000-0005-0000-0000-000032710000}"/>
    <cellStyle name="Normal 7 5 4" xfId="39984" xr:uid="{00000000-0005-0000-0000-000033710000}"/>
    <cellStyle name="Normal 7 6" xfId="12496" xr:uid="{00000000-0005-0000-0000-000034710000}"/>
    <cellStyle name="Normal 7 6 2" xfId="33281" xr:uid="{00000000-0005-0000-0000-000035710000}"/>
    <cellStyle name="Normal 7 6 3" xfId="39987" xr:uid="{00000000-0005-0000-0000-000036710000}"/>
    <cellStyle name="Normal 7 7" xfId="33282" xr:uid="{00000000-0005-0000-0000-000037710000}"/>
    <cellStyle name="Normal 7 7 2" xfId="39988" xr:uid="{00000000-0005-0000-0000-000038710000}"/>
    <cellStyle name="Normal 7 8" xfId="33283" xr:uid="{00000000-0005-0000-0000-000039710000}"/>
    <cellStyle name="Normal 7 8 2" xfId="39989" xr:uid="{00000000-0005-0000-0000-00003A710000}"/>
    <cellStyle name="Normal 7 9" xfId="33284" xr:uid="{00000000-0005-0000-0000-00003B710000}"/>
    <cellStyle name="Normal 7_269" xfId="39990" xr:uid="{00000000-0005-0000-0000-00003C710000}"/>
    <cellStyle name="Normal 70" xfId="12497" xr:uid="{00000000-0005-0000-0000-00003D710000}"/>
    <cellStyle name="Normal 70 2" xfId="12498" xr:uid="{00000000-0005-0000-0000-00003E710000}"/>
    <cellStyle name="Normal 70 2 2" xfId="33286" xr:uid="{00000000-0005-0000-0000-00003F710000}"/>
    <cellStyle name="Normal 70 3" xfId="33287" xr:uid="{00000000-0005-0000-0000-000040710000}"/>
    <cellStyle name="Normal 70 4" xfId="33285" xr:uid="{00000000-0005-0000-0000-000041710000}"/>
    <cellStyle name="Normal 71" xfId="12499" xr:uid="{00000000-0005-0000-0000-000042710000}"/>
    <cellStyle name="Normal 71 2" xfId="12500" xr:uid="{00000000-0005-0000-0000-000043710000}"/>
    <cellStyle name="Normal 71 2 2" xfId="33289" xr:uid="{00000000-0005-0000-0000-000044710000}"/>
    <cellStyle name="Normal 71 3" xfId="12501" xr:uid="{00000000-0005-0000-0000-000045710000}"/>
    <cellStyle name="Normal 71 3 2" xfId="33290" xr:uid="{00000000-0005-0000-0000-000046710000}"/>
    <cellStyle name="Normal 71 4" xfId="33288" xr:uid="{00000000-0005-0000-0000-000047710000}"/>
    <cellStyle name="Normal 72" xfId="12502" xr:uid="{00000000-0005-0000-0000-000048710000}"/>
    <cellStyle name="Normal 72 2" xfId="12503" xr:uid="{00000000-0005-0000-0000-000049710000}"/>
    <cellStyle name="Normal 72 2 2" xfId="33292" xr:uid="{00000000-0005-0000-0000-00004A710000}"/>
    <cellStyle name="Normal 72 3" xfId="33293" xr:uid="{00000000-0005-0000-0000-00004B710000}"/>
    <cellStyle name="Normal 72 4" xfId="33291" xr:uid="{00000000-0005-0000-0000-00004C710000}"/>
    <cellStyle name="Normal 73" xfId="12504" xr:uid="{00000000-0005-0000-0000-00004D710000}"/>
    <cellStyle name="Normal 73 2" xfId="12505" xr:uid="{00000000-0005-0000-0000-00004E710000}"/>
    <cellStyle name="Normal 73 2 2" xfId="12506" xr:uid="{00000000-0005-0000-0000-00004F710000}"/>
    <cellStyle name="Normal 73 2 2 2" xfId="12507" xr:uid="{00000000-0005-0000-0000-000050710000}"/>
    <cellStyle name="Normal 73 2 2 2 2" xfId="12508" xr:uid="{00000000-0005-0000-0000-000051710000}"/>
    <cellStyle name="Normal 73 2 2 2 3" xfId="12509" xr:uid="{00000000-0005-0000-0000-000052710000}"/>
    <cellStyle name="Normal 73 2 2 3" xfId="12510" xr:uid="{00000000-0005-0000-0000-000053710000}"/>
    <cellStyle name="Normal 73 2 2 4" xfId="12511" xr:uid="{00000000-0005-0000-0000-000054710000}"/>
    <cellStyle name="Normal 73 2 3" xfId="12512" xr:uid="{00000000-0005-0000-0000-000055710000}"/>
    <cellStyle name="Normal 73 2 3 2" xfId="12513" xr:uid="{00000000-0005-0000-0000-000056710000}"/>
    <cellStyle name="Normal 73 2 3 3" xfId="12514" xr:uid="{00000000-0005-0000-0000-000057710000}"/>
    <cellStyle name="Normal 73 2 4" xfId="12515" xr:uid="{00000000-0005-0000-0000-000058710000}"/>
    <cellStyle name="Normal 73 2 4 2" xfId="12516" xr:uid="{00000000-0005-0000-0000-000059710000}"/>
    <cellStyle name="Normal 73 2 5" xfId="12517" xr:uid="{00000000-0005-0000-0000-00005A710000}"/>
    <cellStyle name="Normal 73 2 6" xfId="12518" xr:uid="{00000000-0005-0000-0000-00005B710000}"/>
    <cellStyle name="Normal 73 2 7" xfId="33295" xr:uid="{00000000-0005-0000-0000-00005C710000}"/>
    <cellStyle name="Normal 73 3" xfId="12519" xr:uid="{00000000-0005-0000-0000-00005D710000}"/>
    <cellStyle name="Normal 73 3 2" xfId="12520" xr:uid="{00000000-0005-0000-0000-00005E710000}"/>
    <cellStyle name="Normal 73 3 2 2" xfId="12521" xr:uid="{00000000-0005-0000-0000-00005F710000}"/>
    <cellStyle name="Normal 73 3 2 2 2" xfId="12522" xr:uid="{00000000-0005-0000-0000-000060710000}"/>
    <cellStyle name="Normal 73 3 2 2 3" xfId="12523" xr:uid="{00000000-0005-0000-0000-000061710000}"/>
    <cellStyle name="Normal 73 3 2 3" xfId="12524" xr:uid="{00000000-0005-0000-0000-000062710000}"/>
    <cellStyle name="Normal 73 3 2 4" xfId="12525" xr:uid="{00000000-0005-0000-0000-000063710000}"/>
    <cellStyle name="Normal 73 3 3" xfId="12526" xr:uid="{00000000-0005-0000-0000-000064710000}"/>
    <cellStyle name="Normal 73 3 3 2" xfId="12527" xr:uid="{00000000-0005-0000-0000-000065710000}"/>
    <cellStyle name="Normal 73 3 3 3" xfId="12528" xr:uid="{00000000-0005-0000-0000-000066710000}"/>
    <cellStyle name="Normal 73 3 4" xfId="12529" xr:uid="{00000000-0005-0000-0000-000067710000}"/>
    <cellStyle name="Normal 73 3 4 2" xfId="12530" xr:uid="{00000000-0005-0000-0000-000068710000}"/>
    <cellStyle name="Normal 73 3 5" xfId="12531" xr:uid="{00000000-0005-0000-0000-000069710000}"/>
    <cellStyle name="Normal 73 3 6" xfId="12532" xr:uid="{00000000-0005-0000-0000-00006A710000}"/>
    <cellStyle name="Normal 73 3 7" xfId="33296" xr:uid="{00000000-0005-0000-0000-00006B710000}"/>
    <cellStyle name="Normal 73 4" xfId="12533" xr:uid="{00000000-0005-0000-0000-00006C710000}"/>
    <cellStyle name="Normal 73 4 2" xfId="12534" xr:uid="{00000000-0005-0000-0000-00006D710000}"/>
    <cellStyle name="Normal 73 4 2 2" xfId="12535" xr:uid="{00000000-0005-0000-0000-00006E710000}"/>
    <cellStyle name="Normal 73 4 2 3" xfId="12536" xr:uid="{00000000-0005-0000-0000-00006F710000}"/>
    <cellStyle name="Normal 73 4 3" xfId="12537" xr:uid="{00000000-0005-0000-0000-000070710000}"/>
    <cellStyle name="Normal 73 4 4" xfId="12538" xr:uid="{00000000-0005-0000-0000-000071710000}"/>
    <cellStyle name="Normal 73 5" xfId="12539" xr:uid="{00000000-0005-0000-0000-000072710000}"/>
    <cellStyle name="Normal 73 5 2" xfId="12540" xr:uid="{00000000-0005-0000-0000-000073710000}"/>
    <cellStyle name="Normal 73 5 3" xfId="12541" xr:uid="{00000000-0005-0000-0000-000074710000}"/>
    <cellStyle name="Normal 73 6" xfId="12542" xr:uid="{00000000-0005-0000-0000-000075710000}"/>
    <cellStyle name="Normal 73 6 2" xfId="12543" xr:uid="{00000000-0005-0000-0000-000076710000}"/>
    <cellStyle name="Normal 73 7" xfId="12544" xr:uid="{00000000-0005-0000-0000-000077710000}"/>
    <cellStyle name="Normal 73 8" xfId="12545" xr:uid="{00000000-0005-0000-0000-000078710000}"/>
    <cellStyle name="Normal 73 9" xfId="33294" xr:uid="{00000000-0005-0000-0000-000079710000}"/>
    <cellStyle name="Normal 74" xfId="12546" xr:uid="{00000000-0005-0000-0000-00007A710000}"/>
    <cellStyle name="Normal 74 2" xfId="12547" xr:uid="{00000000-0005-0000-0000-00007B710000}"/>
    <cellStyle name="Normal 74 2 2" xfId="33298" xr:uid="{00000000-0005-0000-0000-00007C710000}"/>
    <cellStyle name="Normal 74 3" xfId="12548" xr:uid="{00000000-0005-0000-0000-00007D710000}"/>
    <cellStyle name="Normal 74 3 2" xfId="33299" xr:uid="{00000000-0005-0000-0000-00007E710000}"/>
    <cellStyle name="Normal 74 4" xfId="33297" xr:uid="{00000000-0005-0000-0000-00007F710000}"/>
    <cellStyle name="Normal 74 5" xfId="12549" xr:uid="{00000000-0005-0000-0000-000080710000}"/>
    <cellStyle name="Normal 75" xfId="12550" xr:uid="{00000000-0005-0000-0000-000081710000}"/>
    <cellStyle name="Normal 75 10" xfId="33300" xr:uid="{00000000-0005-0000-0000-000082710000}"/>
    <cellStyle name="Normal 75 2" xfId="12551" xr:uid="{00000000-0005-0000-0000-000083710000}"/>
    <cellStyle name="Normal 75 2 2" xfId="12552" xr:uid="{00000000-0005-0000-0000-000084710000}"/>
    <cellStyle name="Normal 75 2 2 2" xfId="12553" xr:uid="{00000000-0005-0000-0000-000085710000}"/>
    <cellStyle name="Normal 75 2 2 2 2" xfId="12554" xr:uid="{00000000-0005-0000-0000-000086710000}"/>
    <cellStyle name="Normal 75 2 2 2 3" xfId="12555" xr:uid="{00000000-0005-0000-0000-000087710000}"/>
    <cellStyle name="Normal 75 2 2 3" xfId="12556" xr:uid="{00000000-0005-0000-0000-000088710000}"/>
    <cellStyle name="Normal 75 2 2 4" xfId="12557" xr:uid="{00000000-0005-0000-0000-000089710000}"/>
    <cellStyle name="Normal 75 2 3" xfId="12558" xr:uid="{00000000-0005-0000-0000-00008A710000}"/>
    <cellStyle name="Normal 75 2 3 2" xfId="12559" xr:uid="{00000000-0005-0000-0000-00008B710000}"/>
    <cellStyle name="Normal 75 2 3 3" xfId="12560" xr:uid="{00000000-0005-0000-0000-00008C710000}"/>
    <cellStyle name="Normal 75 2 4" xfId="12561" xr:uid="{00000000-0005-0000-0000-00008D710000}"/>
    <cellStyle name="Normal 75 2 4 2" xfId="12562" xr:uid="{00000000-0005-0000-0000-00008E710000}"/>
    <cellStyle name="Normal 75 2 5" xfId="12563" xr:uid="{00000000-0005-0000-0000-00008F710000}"/>
    <cellStyle name="Normal 75 2 6" xfId="12564" xr:uid="{00000000-0005-0000-0000-000090710000}"/>
    <cellStyle name="Normal 75 2 7" xfId="33301" xr:uid="{00000000-0005-0000-0000-000091710000}"/>
    <cellStyle name="Normal 75 3" xfId="12565" xr:uid="{00000000-0005-0000-0000-000092710000}"/>
    <cellStyle name="Normal 75 3 2" xfId="12566" xr:uid="{00000000-0005-0000-0000-000093710000}"/>
    <cellStyle name="Normal 75 3 2 2" xfId="12567" xr:uid="{00000000-0005-0000-0000-000094710000}"/>
    <cellStyle name="Normal 75 3 2 2 2" xfId="12568" xr:uid="{00000000-0005-0000-0000-000095710000}"/>
    <cellStyle name="Normal 75 3 2 2 3" xfId="12569" xr:uid="{00000000-0005-0000-0000-000096710000}"/>
    <cellStyle name="Normal 75 3 2 3" xfId="12570" xr:uid="{00000000-0005-0000-0000-000097710000}"/>
    <cellStyle name="Normal 75 3 2 4" xfId="12571" xr:uid="{00000000-0005-0000-0000-000098710000}"/>
    <cellStyle name="Normal 75 3 3" xfId="12572" xr:uid="{00000000-0005-0000-0000-000099710000}"/>
    <cellStyle name="Normal 75 3 3 2" xfId="12573" xr:uid="{00000000-0005-0000-0000-00009A710000}"/>
    <cellStyle name="Normal 75 3 3 3" xfId="12574" xr:uid="{00000000-0005-0000-0000-00009B710000}"/>
    <cellStyle name="Normal 75 3 4" xfId="12575" xr:uid="{00000000-0005-0000-0000-00009C710000}"/>
    <cellStyle name="Normal 75 3 4 2" xfId="12576" xr:uid="{00000000-0005-0000-0000-00009D710000}"/>
    <cellStyle name="Normal 75 3 5" xfId="12577" xr:uid="{00000000-0005-0000-0000-00009E710000}"/>
    <cellStyle name="Normal 75 3 6" xfId="12578" xr:uid="{00000000-0005-0000-0000-00009F710000}"/>
    <cellStyle name="Normal 75 3 7" xfId="33302" xr:uid="{00000000-0005-0000-0000-0000A0710000}"/>
    <cellStyle name="Normal 75 4" xfId="12579" xr:uid="{00000000-0005-0000-0000-0000A1710000}"/>
    <cellStyle name="Normal 75 4 2" xfId="12580" xr:uid="{00000000-0005-0000-0000-0000A2710000}"/>
    <cellStyle name="Normal 75 4 2 2" xfId="12581" xr:uid="{00000000-0005-0000-0000-0000A3710000}"/>
    <cellStyle name="Normal 75 4 2 3" xfId="12582" xr:uid="{00000000-0005-0000-0000-0000A4710000}"/>
    <cellStyle name="Normal 75 4 3" xfId="12583" xr:uid="{00000000-0005-0000-0000-0000A5710000}"/>
    <cellStyle name="Normal 75 4 4" xfId="12584" xr:uid="{00000000-0005-0000-0000-0000A6710000}"/>
    <cellStyle name="Normal 75 5" xfId="12585" xr:uid="{00000000-0005-0000-0000-0000A7710000}"/>
    <cellStyle name="Normal 75 5 2" xfId="12586" xr:uid="{00000000-0005-0000-0000-0000A8710000}"/>
    <cellStyle name="Normal 75 5 3" xfId="12587" xr:uid="{00000000-0005-0000-0000-0000A9710000}"/>
    <cellStyle name="Normal 75 6" xfId="12588" xr:uid="{00000000-0005-0000-0000-0000AA710000}"/>
    <cellStyle name="Normal 75 6 2" xfId="12589" xr:uid="{00000000-0005-0000-0000-0000AB710000}"/>
    <cellStyle name="Normal 75 7" xfId="12590" xr:uid="{00000000-0005-0000-0000-0000AC710000}"/>
    <cellStyle name="Normal 75 8" xfId="12591" xr:uid="{00000000-0005-0000-0000-0000AD710000}"/>
    <cellStyle name="Normal 75 9" xfId="12592" xr:uid="{00000000-0005-0000-0000-0000AE710000}"/>
    <cellStyle name="Normal 76" xfId="12593" xr:uid="{00000000-0005-0000-0000-0000AF710000}"/>
    <cellStyle name="Normal 76 2" xfId="12594" xr:uid="{00000000-0005-0000-0000-0000B0710000}"/>
    <cellStyle name="Normal 76 2 2" xfId="33304" xr:uid="{00000000-0005-0000-0000-0000B1710000}"/>
    <cellStyle name="Normal 76 3" xfId="12595" xr:uid="{00000000-0005-0000-0000-0000B2710000}"/>
    <cellStyle name="Normal 76 3 2" xfId="33305" xr:uid="{00000000-0005-0000-0000-0000B3710000}"/>
    <cellStyle name="Normal 76 4" xfId="33303" xr:uid="{00000000-0005-0000-0000-0000B4710000}"/>
    <cellStyle name="Normal 77" xfId="12596" xr:uid="{00000000-0005-0000-0000-0000B5710000}"/>
    <cellStyle name="Normal 77 10" xfId="33306" xr:uid="{00000000-0005-0000-0000-0000B6710000}"/>
    <cellStyle name="Normal 77 2" xfId="12597" xr:uid="{00000000-0005-0000-0000-0000B7710000}"/>
    <cellStyle name="Normal 77 2 2" xfId="12598" xr:uid="{00000000-0005-0000-0000-0000B8710000}"/>
    <cellStyle name="Normal 77 2 2 2" xfId="12599" xr:uid="{00000000-0005-0000-0000-0000B9710000}"/>
    <cellStyle name="Normal 77 2 2 2 2" xfId="12600" xr:uid="{00000000-0005-0000-0000-0000BA710000}"/>
    <cellStyle name="Normal 77 2 2 2 3" xfId="12601" xr:uid="{00000000-0005-0000-0000-0000BB710000}"/>
    <cellStyle name="Normal 77 2 2 3" xfId="12602" xr:uid="{00000000-0005-0000-0000-0000BC710000}"/>
    <cellStyle name="Normal 77 2 2 4" xfId="12603" xr:uid="{00000000-0005-0000-0000-0000BD710000}"/>
    <cellStyle name="Normal 77 2 3" xfId="12604" xr:uid="{00000000-0005-0000-0000-0000BE710000}"/>
    <cellStyle name="Normal 77 2 3 2" xfId="12605" xr:uid="{00000000-0005-0000-0000-0000BF710000}"/>
    <cellStyle name="Normal 77 2 3 3" xfId="12606" xr:uid="{00000000-0005-0000-0000-0000C0710000}"/>
    <cellStyle name="Normal 77 2 4" xfId="12607" xr:uid="{00000000-0005-0000-0000-0000C1710000}"/>
    <cellStyle name="Normal 77 2 4 2" xfId="12608" xr:uid="{00000000-0005-0000-0000-0000C2710000}"/>
    <cellStyle name="Normal 77 2 5" xfId="12609" xr:uid="{00000000-0005-0000-0000-0000C3710000}"/>
    <cellStyle name="Normal 77 2 6" xfId="12610" xr:uid="{00000000-0005-0000-0000-0000C4710000}"/>
    <cellStyle name="Normal 77 2 7" xfId="33307" xr:uid="{00000000-0005-0000-0000-0000C5710000}"/>
    <cellStyle name="Normal 77 3" xfId="12611" xr:uid="{00000000-0005-0000-0000-0000C6710000}"/>
    <cellStyle name="Normal 77 3 2" xfId="12612" xr:uid="{00000000-0005-0000-0000-0000C7710000}"/>
    <cellStyle name="Normal 77 3 2 2" xfId="12613" xr:uid="{00000000-0005-0000-0000-0000C8710000}"/>
    <cellStyle name="Normal 77 3 2 2 2" xfId="12614" xr:uid="{00000000-0005-0000-0000-0000C9710000}"/>
    <cellStyle name="Normal 77 3 2 2 3" xfId="12615" xr:uid="{00000000-0005-0000-0000-0000CA710000}"/>
    <cellStyle name="Normal 77 3 2 3" xfId="12616" xr:uid="{00000000-0005-0000-0000-0000CB710000}"/>
    <cellStyle name="Normal 77 3 2 4" xfId="12617" xr:uid="{00000000-0005-0000-0000-0000CC710000}"/>
    <cellStyle name="Normal 77 3 3" xfId="12618" xr:uid="{00000000-0005-0000-0000-0000CD710000}"/>
    <cellStyle name="Normal 77 3 3 2" xfId="12619" xr:uid="{00000000-0005-0000-0000-0000CE710000}"/>
    <cellStyle name="Normal 77 3 3 3" xfId="12620" xr:uid="{00000000-0005-0000-0000-0000CF710000}"/>
    <cellStyle name="Normal 77 3 4" xfId="12621" xr:uid="{00000000-0005-0000-0000-0000D0710000}"/>
    <cellStyle name="Normal 77 3 4 2" xfId="12622" xr:uid="{00000000-0005-0000-0000-0000D1710000}"/>
    <cellStyle name="Normal 77 3 5" xfId="12623" xr:uid="{00000000-0005-0000-0000-0000D2710000}"/>
    <cellStyle name="Normal 77 3 6" xfId="12624" xr:uid="{00000000-0005-0000-0000-0000D3710000}"/>
    <cellStyle name="Normal 77 3 7" xfId="33308" xr:uid="{00000000-0005-0000-0000-0000D4710000}"/>
    <cellStyle name="Normal 77 4" xfId="12625" xr:uid="{00000000-0005-0000-0000-0000D5710000}"/>
    <cellStyle name="Normal 77 4 2" xfId="12626" xr:uid="{00000000-0005-0000-0000-0000D6710000}"/>
    <cellStyle name="Normal 77 4 2 2" xfId="12627" xr:uid="{00000000-0005-0000-0000-0000D7710000}"/>
    <cellStyle name="Normal 77 4 2 3" xfId="12628" xr:uid="{00000000-0005-0000-0000-0000D8710000}"/>
    <cellStyle name="Normal 77 4 3" xfId="12629" xr:uid="{00000000-0005-0000-0000-0000D9710000}"/>
    <cellStyle name="Normal 77 4 4" xfId="12630" xr:uid="{00000000-0005-0000-0000-0000DA710000}"/>
    <cellStyle name="Normal 77 5" xfId="12631" xr:uid="{00000000-0005-0000-0000-0000DB710000}"/>
    <cellStyle name="Normal 77 5 2" xfId="12632" xr:uid="{00000000-0005-0000-0000-0000DC710000}"/>
    <cellStyle name="Normal 77 5 3" xfId="12633" xr:uid="{00000000-0005-0000-0000-0000DD710000}"/>
    <cellStyle name="Normal 77 6" xfId="12634" xr:uid="{00000000-0005-0000-0000-0000DE710000}"/>
    <cellStyle name="Normal 77 6 2" xfId="12635" xr:uid="{00000000-0005-0000-0000-0000DF710000}"/>
    <cellStyle name="Normal 77 7" xfId="12636" xr:uid="{00000000-0005-0000-0000-0000E0710000}"/>
    <cellStyle name="Normal 77 8" xfId="12637" xr:uid="{00000000-0005-0000-0000-0000E1710000}"/>
    <cellStyle name="Normal 77 9" xfId="12638" xr:uid="{00000000-0005-0000-0000-0000E2710000}"/>
    <cellStyle name="Normal 78" xfId="12639" xr:uid="{00000000-0005-0000-0000-0000E3710000}"/>
    <cellStyle name="Normal 78 2" xfId="12640" xr:uid="{00000000-0005-0000-0000-0000E4710000}"/>
    <cellStyle name="Normal 78 2 2" xfId="33310" xr:uid="{00000000-0005-0000-0000-0000E5710000}"/>
    <cellStyle name="Normal 78 3" xfId="12641" xr:uid="{00000000-0005-0000-0000-0000E6710000}"/>
    <cellStyle name="Normal 78 3 2" xfId="33311" xr:uid="{00000000-0005-0000-0000-0000E7710000}"/>
    <cellStyle name="Normal 78 4" xfId="33309" xr:uid="{00000000-0005-0000-0000-0000E8710000}"/>
    <cellStyle name="Normal 79" xfId="12642" xr:uid="{00000000-0005-0000-0000-0000E9710000}"/>
    <cellStyle name="Normal 79 2" xfId="12643" xr:uid="{00000000-0005-0000-0000-0000EA710000}"/>
    <cellStyle name="Normal 79 2 2" xfId="33313" xr:uid="{00000000-0005-0000-0000-0000EB710000}"/>
    <cellStyle name="Normal 79 3" xfId="33314" xr:uid="{00000000-0005-0000-0000-0000EC710000}"/>
    <cellStyle name="Normal 79 4" xfId="33312" xr:uid="{00000000-0005-0000-0000-0000ED710000}"/>
    <cellStyle name="Normal 8" xfId="12644" xr:uid="{00000000-0005-0000-0000-0000EE710000}"/>
    <cellStyle name="Normal 8 10" xfId="19273" xr:uid="{00000000-0005-0000-0000-0000EF710000}"/>
    <cellStyle name="Normal 8 10 2" xfId="33317" xr:uid="{00000000-0005-0000-0000-0000F0710000}"/>
    <cellStyle name="Normal 8 10 2 2" xfId="33318" xr:uid="{00000000-0005-0000-0000-0000F1710000}"/>
    <cellStyle name="Normal 8 10 2 3" xfId="33319" xr:uid="{00000000-0005-0000-0000-0000F2710000}"/>
    <cellStyle name="Normal 8 10 3" xfId="33320" xr:uid="{00000000-0005-0000-0000-0000F3710000}"/>
    <cellStyle name="Normal 8 10 3 2" xfId="33321" xr:uid="{00000000-0005-0000-0000-0000F4710000}"/>
    <cellStyle name="Normal 8 10 3 3" xfId="33322" xr:uid="{00000000-0005-0000-0000-0000F5710000}"/>
    <cellStyle name="Normal 8 10 4" xfId="33323" xr:uid="{00000000-0005-0000-0000-0000F6710000}"/>
    <cellStyle name="Normal 8 10 5" xfId="33324" xr:uid="{00000000-0005-0000-0000-0000F7710000}"/>
    <cellStyle name="Normal 8 10 6" xfId="33325" xr:uid="{00000000-0005-0000-0000-0000F8710000}"/>
    <cellStyle name="Normal 8 10 7" xfId="33316" xr:uid="{00000000-0005-0000-0000-0000F9710000}"/>
    <cellStyle name="Normal 8 10_Income Statement " xfId="33326" xr:uid="{00000000-0005-0000-0000-0000FA710000}"/>
    <cellStyle name="Normal 8 11" xfId="19274" xr:uid="{00000000-0005-0000-0000-0000FB710000}"/>
    <cellStyle name="Normal 8 11 2" xfId="33328" xr:uid="{00000000-0005-0000-0000-0000FC710000}"/>
    <cellStyle name="Normal 8 11 2 2" xfId="33329" xr:uid="{00000000-0005-0000-0000-0000FD710000}"/>
    <cellStyle name="Normal 8 11 2 3" xfId="33330" xr:uid="{00000000-0005-0000-0000-0000FE710000}"/>
    <cellStyle name="Normal 8 11 3" xfId="33331" xr:uid="{00000000-0005-0000-0000-0000FF710000}"/>
    <cellStyle name="Normal 8 11 3 2" xfId="33332" xr:uid="{00000000-0005-0000-0000-000000720000}"/>
    <cellStyle name="Normal 8 11 3 3" xfId="33333" xr:uid="{00000000-0005-0000-0000-000001720000}"/>
    <cellStyle name="Normal 8 11 4" xfId="33334" xr:uid="{00000000-0005-0000-0000-000002720000}"/>
    <cellStyle name="Normal 8 11 5" xfId="33335" xr:uid="{00000000-0005-0000-0000-000003720000}"/>
    <cellStyle name="Normal 8 11 6" xfId="33336" xr:uid="{00000000-0005-0000-0000-000004720000}"/>
    <cellStyle name="Normal 8 11 7" xfId="33327" xr:uid="{00000000-0005-0000-0000-000005720000}"/>
    <cellStyle name="Normal 8 11_Income Statement " xfId="33337" xr:uid="{00000000-0005-0000-0000-000006720000}"/>
    <cellStyle name="Normal 8 12" xfId="19275" xr:uid="{00000000-0005-0000-0000-000007720000}"/>
    <cellStyle name="Normal 8 12 2" xfId="33339" xr:uid="{00000000-0005-0000-0000-000008720000}"/>
    <cellStyle name="Normal 8 12 2 2" xfId="33340" xr:uid="{00000000-0005-0000-0000-000009720000}"/>
    <cellStyle name="Normal 8 12 2 3" xfId="33341" xr:uid="{00000000-0005-0000-0000-00000A720000}"/>
    <cellStyle name="Normal 8 12 3" xfId="33342" xr:uid="{00000000-0005-0000-0000-00000B720000}"/>
    <cellStyle name="Normal 8 12 3 2" xfId="33343" xr:uid="{00000000-0005-0000-0000-00000C720000}"/>
    <cellStyle name="Normal 8 12 3 3" xfId="33344" xr:uid="{00000000-0005-0000-0000-00000D720000}"/>
    <cellStyle name="Normal 8 12 4" xfId="33345" xr:uid="{00000000-0005-0000-0000-00000E720000}"/>
    <cellStyle name="Normal 8 12 5" xfId="33346" xr:uid="{00000000-0005-0000-0000-00000F720000}"/>
    <cellStyle name="Normal 8 12 6" xfId="33347" xr:uid="{00000000-0005-0000-0000-000010720000}"/>
    <cellStyle name="Normal 8 12 7" xfId="33338" xr:uid="{00000000-0005-0000-0000-000011720000}"/>
    <cellStyle name="Normal 8 12_Income Statement " xfId="33348" xr:uid="{00000000-0005-0000-0000-000012720000}"/>
    <cellStyle name="Normal 8 13" xfId="19276" xr:uid="{00000000-0005-0000-0000-000013720000}"/>
    <cellStyle name="Normal 8 13 2" xfId="33350" xr:uid="{00000000-0005-0000-0000-000014720000}"/>
    <cellStyle name="Normal 8 13 2 2" xfId="33351" xr:uid="{00000000-0005-0000-0000-000015720000}"/>
    <cellStyle name="Normal 8 13 2 3" xfId="33352" xr:uid="{00000000-0005-0000-0000-000016720000}"/>
    <cellStyle name="Normal 8 13 3" xfId="33353" xr:uid="{00000000-0005-0000-0000-000017720000}"/>
    <cellStyle name="Normal 8 13 3 2" xfId="33354" xr:uid="{00000000-0005-0000-0000-000018720000}"/>
    <cellStyle name="Normal 8 13 3 3" xfId="33355" xr:uid="{00000000-0005-0000-0000-000019720000}"/>
    <cellStyle name="Normal 8 13 4" xfId="33356" xr:uid="{00000000-0005-0000-0000-00001A720000}"/>
    <cellStyle name="Normal 8 13 5" xfId="33357" xr:uid="{00000000-0005-0000-0000-00001B720000}"/>
    <cellStyle name="Normal 8 13 6" xfId="33358" xr:uid="{00000000-0005-0000-0000-00001C720000}"/>
    <cellStyle name="Normal 8 13 7" xfId="33349" xr:uid="{00000000-0005-0000-0000-00001D720000}"/>
    <cellStyle name="Normal 8 13_Income Statement " xfId="33359" xr:uid="{00000000-0005-0000-0000-00001E720000}"/>
    <cellStyle name="Normal 8 14" xfId="33360" xr:uid="{00000000-0005-0000-0000-00001F720000}"/>
    <cellStyle name="Normal 8 14 2" xfId="33361" xr:uid="{00000000-0005-0000-0000-000020720000}"/>
    <cellStyle name="Normal 8 14 3" xfId="33362" xr:uid="{00000000-0005-0000-0000-000021720000}"/>
    <cellStyle name="Normal 8 14 4" xfId="39992" xr:uid="{00000000-0005-0000-0000-000022720000}"/>
    <cellStyle name="Normal 8 15" xfId="33363" xr:uid="{00000000-0005-0000-0000-000023720000}"/>
    <cellStyle name="Normal 8 15 2" xfId="39993" xr:uid="{00000000-0005-0000-0000-000024720000}"/>
    <cellStyle name="Normal 8 16" xfId="33364" xr:uid="{00000000-0005-0000-0000-000025720000}"/>
    <cellStyle name="Normal 8 17" xfId="33365" xr:uid="{00000000-0005-0000-0000-000026720000}"/>
    <cellStyle name="Normal 8 18" xfId="33366" xr:uid="{00000000-0005-0000-0000-000027720000}"/>
    <cellStyle name="Normal 8 19" xfId="33367" xr:uid="{00000000-0005-0000-0000-000028720000}"/>
    <cellStyle name="Normal 8 2" xfId="12645" xr:uid="{00000000-0005-0000-0000-000029720000}"/>
    <cellStyle name="Normal 8 2 2" xfId="19277" xr:uid="{00000000-0005-0000-0000-00002A720000}"/>
    <cellStyle name="Normal 8 2 2 2" xfId="33370" xr:uid="{00000000-0005-0000-0000-00002B720000}"/>
    <cellStyle name="Normal 8 2 2 2 2" xfId="39995" xr:uid="{00000000-0005-0000-0000-00002C720000}"/>
    <cellStyle name="Normal 8 2 2 3" xfId="33371" xr:uid="{00000000-0005-0000-0000-00002D720000}"/>
    <cellStyle name="Normal 8 2 2 4" xfId="33369" xr:uid="{00000000-0005-0000-0000-00002E720000}"/>
    <cellStyle name="Normal 8 2 2 5" xfId="39994" xr:uid="{00000000-0005-0000-0000-00002F720000}"/>
    <cellStyle name="Normal 8 2 3" xfId="33372" xr:uid="{00000000-0005-0000-0000-000030720000}"/>
    <cellStyle name="Normal 8 2 3 2" xfId="39996" xr:uid="{00000000-0005-0000-0000-000031720000}"/>
    <cellStyle name="Normal 8 2 4" xfId="33373" xr:uid="{00000000-0005-0000-0000-000032720000}"/>
    <cellStyle name="Normal 8 2 4 2" xfId="39997" xr:uid="{00000000-0005-0000-0000-000033720000}"/>
    <cellStyle name="Normal 8 2 5" xfId="33374" xr:uid="{00000000-0005-0000-0000-000034720000}"/>
    <cellStyle name="Normal 8 2 6" xfId="33368" xr:uid="{00000000-0005-0000-0000-000035720000}"/>
    <cellStyle name="Normal 8 2_Income Statement " xfId="33375" xr:uid="{00000000-0005-0000-0000-000036720000}"/>
    <cellStyle name="Normal 8 20" xfId="33376" xr:uid="{00000000-0005-0000-0000-000037720000}"/>
    <cellStyle name="Normal 8 21" xfId="33377" xr:uid="{00000000-0005-0000-0000-000038720000}"/>
    <cellStyle name="Normal 8 22" xfId="33378" xr:uid="{00000000-0005-0000-0000-000039720000}"/>
    <cellStyle name="Normal 8 23" xfId="33379" xr:uid="{00000000-0005-0000-0000-00003A720000}"/>
    <cellStyle name="Normal 8 24" xfId="33380" xr:uid="{00000000-0005-0000-0000-00003B720000}"/>
    <cellStyle name="Normal 8 25" xfId="33381" xr:uid="{00000000-0005-0000-0000-00003C720000}"/>
    <cellStyle name="Normal 8 26" xfId="33382" xr:uid="{00000000-0005-0000-0000-00003D720000}"/>
    <cellStyle name="Normal 8 27" xfId="33383" xr:uid="{00000000-0005-0000-0000-00003E720000}"/>
    <cellStyle name="Normal 8 28" xfId="33384" xr:uid="{00000000-0005-0000-0000-00003F720000}"/>
    <cellStyle name="Normal 8 29" xfId="33385" xr:uid="{00000000-0005-0000-0000-000040720000}"/>
    <cellStyle name="Normal 8 3" xfId="12646" xr:uid="{00000000-0005-0000-0000-000041720000}"/>
    <cellStyle name="Normal 8 3 2" xfId="19278" xr:uid="{00000000-0005-0000-0000-000042720000}"/>
    <cellStyle name="Normal 8 3 2 2" xfId="33388" xr:uid="{00000000-0005-0000-0000-000043720000}"/>
    <cellStyle name="Normal 8 3 2 3" xfId="33389" xr:uid="{00000000-0005-0000-0000-000044720000}"/>
    <cellStyle name="Normal 8 3 2 4" xfId="33387" xr:uid="{00000000-0005-0000-0000-000045720000}"/>
    <cellStyle name="Normal 8 3 2 5" xfId="39998" xr:uid="{00000000-0005-0000-0000-000046720000}"/>
    <cellStyle name="Normal 8 3 3" xfId="33390" xr:uid="{00000000-0005-0000-0000-000047720000}"/>
    <cellStyle name="Normal 8 3 3 2" xfId="33391" xr:uid="{00000000-0005-0000-0000-000048720000}"/>
    <cellStyle name="Normal 8 3 3 3" xfId="33392" xr:uid="{00000000-0005-0000-0000-000049720000}"/>
    <cellStyle name="Normal 8 3 3 4" xfId="39999" xr:uid="{00000000-0005-0000-0000-00004A720000}"/>
    <cellStyle name="Normal 8 3 4" xfId="33393" xr:uid="{00000000-0005-0000-0000-00004B720000}"/>
    <cellStyle name="Normal 8 3 4 2" xfId="40000" xr:uid="{00000000-0005-0000-0000-00004C720000}"/>
    <cellStyle name="Normal 8 3 5" xfId="33394" xr:uid="{00000000-0005-0000-0000-00004D720000}"/>
    <cellStyle name="Normal 8 3 6" xfId="33395" xr:uid="{00000000-0005-0000-0000-00004E720000}"/>
    <cellStyle name="Normal 8 3 7" xfId="33386" xr:uid="{00000000-0005-0000-0000-00004F720000}"/>
    <cellStyle name="Normal 8 3_Income Statement " xfId="33396" xr:uid="{00000000-0005-0000-0000-000050720000}"/>
    <cellStyle name="Normal 8 30" xfId="33397" xr:uid="{00000000-0005-0000-0000-000051720000}"/>
    <cellStyle name="Normal 8 31" xfId="33398" xr:uid="{00000000-0005-0000-0000-000052720000}"/>
    <cellStyle name="Normal 8 32" xfId="33399" xr:uid="{00000000-0005-0000-0000-000053720000}"/>
    <cellStyle name="Normal 8 33" xfId="33400" xr:uid="{00000000-0005-0000-0000-000054720000}"/>
    <cellStyle name="Normal 8 34" xfId="33401" xr:uid="{00000000-0005-0000-0000-000055720000}"/>
    <cellStyle name="Normal 8 35" xfId="33402" xr:uid="{00000000-0005-0000-0000-000056720000}"/>
    <cellStyle name="Normal 8 36" xfId="33403" xr:uid="{00000000-0005-0000-0000-000057720000}"/>
    <cellStyle name="Normal 8 37" xfId="33404" xr:uid="{00000000-0005-0000-0000-000058720000}"/>
    <cellStyle name="Normal 8 38" xfId="33315" xr:uid="{00000000-0005-0000-0000-000059720000}"/>
    <cellStyle name="Normal 8 39" xfId="39991" xr:uid="{00000000-0005-0000-0000-00005A720000}"/>
    <cellStyle name="Normal 8 4" xfId="19279" xr:uid="{00000000-0005-0000-0000-00005B720000}"/>
    <cellStyle name="Normal 8 4 2" xfId="33406" xr:uid="{00000000-0005-0000-0000-00005C720000}"/>
    <cellStyle name="Normal 8 4 2 2" xfId="33407" xr:uid="{00000000-0005-0000-0000-00005D720000}"/>
    <cellStyle name="Normal 8 4 2 3" xfId="33408" xr:uid="{00000000-0005-0000-0000-00005E720000}"/>
    <cellStyle name="Normal 8 4 2 4" xfId="40001" xr:uid="{00000000-0005-0000-0000-00005F720000}"/>
    <cellStyle name="Normal 8 4 3" xfId="33409" xr:uid="{00000000-0005-0000-0000-000060720000}"/>
    <cellStyle name="Normal 8 4 3 2" xfId="33410" xr:uid="{00000000-0005-0000-0000-000061720000}"/>
    <cellStyle name="Normal 8 4 3 3" xfId="33411" xr:uid="{00000000-0005-0000-0000-000062720000}"/>
    <cellStyle name="Normal 8 4 3 4" xfId="40002" xr:uid="{00000000-0005-0000-0000-000063720000}"/>
    <cellStyle name="Normal 8 4 4" xfId="33412" xr:uid="{00000000-0005-0000-0000-000064720000}"/>
    <cellStyle name="Normal 8 4 5" xfId="33413" xr:uid="{00000000-0005-0000-0000-000065720000}"/>
    <cellStyle name="Normal 8 4 6" xfId="33414" xr:uid="{00000000-0005-0000-0000-000066720000}"/>
    <cellStyle name="Normal 8 4 7" xfId="33405" xr:uid="{00000000-0005-0000-0000-000067720000}"/>
    <cellStyle name="Normal 8 4_Income Statement " xfId="33415" xr:uid="{00000000-0005-0000-0000-000068720000}"/>
    <cellStyle name="Normal 8 40" xfId="40465" xr:uid="{00000000-0005-0000-0000-000069720000}"/>
    <cellStyle name="Normal 8 41" xfId="40537" xr:uid="{00000000-0005-0000-0000-00006A720000}"/>
    <cellStyle name="Normal 8 5" xfId="19280" xr:uid="{00000000-0005-0000-0000-00006B720000}"/>
    <cellStyle name="Normal 8 5 2" xfId="33417" xr:uid="{00000000-0005-0000-0000-00006C720000}"/>
    <cellStyle name="Normal 8 5 2 2" xfId="33418" xr:uid="{00000000-0005-0000-0000-00006D720000}"/>
    <cellStyle name="Normal 8 5 2 3" xfId="33419" xr:uid="{00000000-0005-0000-0000-00006E720000}"/>
    <cellStyle name="Normal 8 5 3" xfId="33420" xr:uid="{00000000-0005-0000-0000-00006F720000}"/>
    <cellStyle name="Normal 8 5 3 2" xfId="33421" xr:uid="{00000000-0005-0000-0000-000070720000}"/>
    <cellStyle name="Normal 8 5 3 3" xfId="33422" xr:uid="{00000000-0005-0000-0000-000071720000}"/>
    <cellStyle name="Normal 8 5 4" xfId="33423" xr:uid="{00000000-0005-0000-0000-000072720000}"/>
    <cellStyle name="Normal 8 5 5" xfId="33424" xr:uid="{00000000-0005-0000-0000-000073720000}"/>
    <cellStyle name="Normal 8 5 6" xfId="33425" xr:uid="{00000000-0005-0000-0000-000074720000}"/>
    <cellStyle name="Normal 8 5 7" xfId="33416" xr:uid="{00000000-0005-0000-0000-000075720000}"/>
    <cellStyle name="Normal 8 5_Income Statement " xfId="33426" xr:uid="{00000000-0005-0000-0000-000076720000}"/>
    <cellStyle name="Normal 8 6" xfId="19281" xr:uid="{00000000-0005-0000-0000-000077720000}"/>
    <cellStyle name="Normal 8 6 2" xfId="33428" xr:uid="{00000000-0005-0000-0000-000078720000}"/>
    <cellStyle name="Normal 8 6 2 2" xfId="33429" xr:uid="{00000000-0005-0000-0000-000079720000}"/>
    <cellStyle name="Normal 8 6 2 3" xfId="33430" xr:uid="{00000000-0005-0000-0000-00007A720000}"/>
    <cellStyle name="Normal 8 6 3" xfId="33431" xr:uid="{00000000-0005-0000-0000-00007B720000}"/>
    <cellStyle name="Normal 8 6 3 2" xfId="33432" xr:uid="{00000000-0005-0000-0000-00007C720000}"/>
    <cellStyle name="Normal 8 6 3 3" xfId="33433" xr:uid="{00000000-0005-0000-0000-00007D720000}"/>
    <cellStyle name="Normal 8 6 4" xfId="33434" xr:uid="{00000000-0005-0000-0000-00007E720000}"/>
    <cellStyle name="Normal 8 6 5" xfId="33435" xr:uid="{00000000-0005-0000-0000-00007F720000}"/>
    <cellStyle name="Normal 8 6 6" xfId="33436" xr:uid="{00000000-0005-0000-0000-000080720000}"/>
    <cellStyle name="Normal 8 6 7" xfId="33427" xr:uid="{00000000-0005-0000-0000-000081720000}"/>
    <cellStyle name="Normal 8 6_Income Statement " xfId="33437" xr:uid="{00000000-0005-0000-0000-000082720000}"/>
    <cellStyle name="Normal 8 7" xfId="19282" xr:uid="{00000000-0005-0000-0000-000083720000}"/>
    <cellStyle name="Normal 8 7 2" xfId="33439" xr:uid="{00000000-0005-0000-0000-000084720000}"/>
    <cellStyle name="Normal 8 7 2 2" xfId="33440" xr:uid="{00000000-0005-0000-0000-000085720000}"/>
    <cellStyle name="Normal 8 7 2 3" xfId="33441" xr:uid="{00000000-0005-0000-0000-000086720000}"/>
    <cellStyle name="Normal 8 7 3" xfId="33442" xr:uid="{00000000-0005-0000-0000-000087720000}"/>
    <cellStyle name="Normal 8 7 3 2" xfId="33443" xr:uid="{00000000-0005-0000-0000-000088720000}"/>
    <cellStyle name="Normal 8 7 3 3" xfId="33444" xr:uid="{00000000-0005-0000-0000-000089720000}"/>
    <cellStyle name="Normal 8 7 4" xfId="33445" xr:uid="{00000000-0005-0000-0000-00008A720000}"/>
    <cellStyle name="Normal 8 7 5" xfId="33446" xr:uid="{00000000-0005-0000-0000-00008B720000}"/>
    <cellStyle name="Normal 8 7 6" xfId="33447" xr:uid="{00000000-0005-0000-0000-00008C720000}"/>
    <cellStyle name="Normal 8 7 7" xfId="33438" xr:uid="{00000000-0005-0000-0000-00008D720000}"/>
    <cellStyle name="Normal 8 7_Income Statement " xfId="33448" xr:uid="{00000000-0005-0000-0000-00008E720000}"/>
    <cellStyle name="Normal 8 8" xfId="19283" xr:uid="{00000000-0005-0000-0000-00008F720000}"/>
    <cellStyle name="Normal 8 8 2" xfId="33450" xr:uid="{00000000-0005-0000-0000-000090720000}"/>
    <cellStyle name="Normal 8 8 2 2" xfId="33451" xr:uid="{00000000-0005-0000-0000-000091720000}"/>
    <cellStyle name="Normal 8 8 2 3" xfId="33452" xr:uid="{00000000-0005-0000-0000-000092720000}"/>
    <cellStyle name="Normal 8 8 3" xfId="33453" xr:uid="{00000000-0005-0000-0000-000093720000}"/>
    <cellStyle name="Normal 8 8 3 2" xfId="33454" xr:uid="{00000000-0005-0000-0000-000094720000}"/>
    <cellStyle name="Normal 8 8 3 3" xfId="33455" xr:uid="{00000000-0005-0000-0000-000095720000}"/>
    <cellStyle name="Normal 8 8 4" xfId="33456" xr:uid="{00000000-0005-0000-0000-000096720000}"/>
    <cellStyle name="Normal 8 8 5" xfId="33457" xr:uid="{00000000-0005-0000-0000-000097720000}"/>
    <cellStyle name="Normal 8 8 6" xfId="33458" xr:uid="{00000000-0005-0000-0000-000098720000}"/>
    <cellStyle name="Normal 8 8 7" xfId="33449" xr:uid="{00000000-0005-0000-0000-000099720000}"/>
    <cellStyle name="Normal 8 8_Income Statement " xfId="33459" xr:uid="{00000000-0005-0000-0000-00009A720000}"/>
    <cellStyle name="Normal 8 9" xfId="19284" xr:uid="{00000000-0005-0000-0000-00009B720000}"/>
    <cellStyle name="Normal 8 9 2" xfId="33461" xr:uid="{00000000-0005-0000-0000-00009C720000}"/>
    <cellStyle name="Normal 8 9 2 2" xfId="33462" xr:uid="{00000000-0005-0000-0000-00009D720000}"/>
    <cellStyle name="Normal 8 9 2 3" xfId="33463" xr:uid="{00000000-0005-0000-0000-00009E720000}"/>
    <cellStyle name="Normal 8 9 3" xfId="33464" xr:uid="{00000000-0005-0000-0000-00009F720000}"/>
    <cellStyle name="Normal 8 9 3 2" xfId="33465" xr:uid="{00000000-0005-0000-0000-0000A0720000}"/>
    <cellStyle name="Normal 8 9 3 3" xfId="33466" xr:uid="{00000000-0005-0000-0000-0000A1720000}"/>
    <cellStyle name="Normal 8 9 4" xfId="33467" xr:uid="{00000000-0005-0000-0000-0000A2720000}"/>
    <cellStyle name="Normal 8 9 5" xfId="33468" xr:uid="{00000000-0005-0000-0000-0000A3720000}"/>
    <cellStyle name="Normal 8 9 6" xfId="33469" xr:uid="{00000000-0005-0000-0000-0000A4720000}"/>
    <cellStyle name="Normal 8 9 7" xfId="33460" xr:uid="{00000000-0005-0000-0000-0000A5720000}"/>
    <cellStyle name="Normal 8 9_Income Statement " xfId="33470" xr:uid="{00000000-0005-0000-0000-0000A6720000}"/>
    <cellStyle name="Normal 8_00401" xfId="19285" xr:uid="{00000000-0005-0000-0000-0000A7720000}"/>
    <cellStyle name="Normal 80" xfId="12647" xr:uid="{00000000-0005-0000-0000-0000A8720000}"/>
    <cellStyle name="Normal 80 2" xfId="12648" xr:uid="{00000000-0005-0000-0000-0000A9720000}"/>
    <cellStyle name="Normal 80 2 2" xfId="33472" xr:uid="{00000000-0005-0000-0000-0000AA720000}"/>
    <cellStyle name="Normal 80 3" xfId="12649" xr:uid="{00000000-0005-0000-0000-0000AB720000}"/>
    <cellStyle name="Normal 80 3 2" xfId="33473" xr:uid="{00000000-0005-0000-0000-0000AC720000}"/>
    <cellStyle name="Normal 80 4" xfId="33471" xr:uid="{00000000-0005-0000-0000-0000AD720000}"/>
    <cellStyle name="Normal 81" xfId="12650" xr:uid="{00000000-0005-0000-0000-0000AE720000}"/>
    <cellStyle name="Normal 81 2" xfId="12651" xr:uid="{00000000-0005-0000-0000-0000AF720000}"/>
    <cellStyle name="Normal 81 2 2" xfId="33475" xr:uid="{00000000-0005-0000-0000-0000B0720000}"/>
    <cellStyle name="Normal 81 3" xfId="12652" xr:uid="{00000000-0005-0000-0000-0000B1720000}"/>
    <cellStyle name="Normal 81 3 2" xfId="33476" xr:uid="{00000000-0005-0000-0000-0000B2720000}"/>
    <cellStyle name="Normal 81 4" xfId="33474" xr:uid="{00000000-0005-0000-0000-0000B3720000}"/>
    <cellStyle name="Normal 82" xfId="12653" xr:uid="{00000000-0005-0000-0000-0000B4720000}"/>
    <cellStyle name="Normal 82 2" xfId="12654" xr:uid="{00000000-0005-0000-0000-0000B5720000}"/>
    <cellStyle name="Normal 82 2 2" xfId="33478" xr:uid="{00000000-0005-0000-0000-0000B6720000}"/>
    <cellStyle name="Normal 82 3" xfId="12655" xr:uid="{00000000-0005-0000-0000-0000B7720000}"/>
    <cellStyle name="Normal 82 3 2" xfId="33479" xr:uid="{00000000-0005-0000-0000-0000B8720000}"/>
    <cellStyle name="Normal 82 4" xfId="33477" xr:uid="{00000000-0005-0000-0000-0000B9720000}"/>
    <cellStyle name="Normal 83" xfId="12656" xr:uid="{00000000-0005-0000-0000-0000BA720000}"/>
    <cellStyle name="Normal 83 2" xfId="12657" xr:uid="{00000000-0005-0000-0000-0000BB720000}"/>
    <cellStyle name="Normal 83 2 2" xfId="33481" xr:uid="{00000000-0005-0000-0000-0000BC720000}"/>
    <cellStyle name="Normal 83 3" xfId="33482" xr:uid="{00000000-0005-0000-0000-0000BD720000}"/>
    <cellStyle name="Normal 83 4" xfId="33480" xr:uid="{00000000-0005-0000-0000-0000BE720000}"/>
    <cellStyle name="Normal 84" xfId="12658" xr:uid="{00000000-0005-0000-0000-0000BF720000}"/>
    <cellStyle name="Normal 84 2" xfId="12659" xr:uid="{00000000-0005-0000-0000-0000C0720000}"/>
    <cellStyle name="Normal 84 2 2" xfId="33484" xr:uid="{00000000-0005-0000-0000-0000C1720000}"/>
    <cellStyle name="Normal 84 3" xfId="12660" xr:uid="{00000000-0005-0000-0000-0000C2720000}"/>
    <cellStyle name="Normal 84 3 2" xfId="33485" xr:uid="{00000000-0005-0000-0000-0000C3720000}"/>
    <cellStyle name="Normal 84 4" xfId="33483" xr:uid="{00000000-0005-0000-0000-0000C4720000}"/>
    <cellStyle name="Normal 85" xfId="12661" xr:uid="{00000000-0005-0000-0000-0000C5720000}"/>
    <cellStyle name="Normal 85 2" xfId="12662" xr:uid="{00000000-0005-0000-0000-0000C6720000}"/>
    <cellStyle name="Normal 85 2 2" xfId="33487" xr:uid="{00000000-0005-0000-0000-0000C7720000}"/>
    <cellStyle name="Normal 85 3" xfId="12663" xr:uid="{00000000-0005-0000-0000-0000C8720000}"/>
    <cellStyle name="Normal 85 3 2" xfId="33488" xr:uid="{00000000-0005-0000-0000-0000C9720000}"/>
    <cellStyle name="Normal 85 4" xfId="33486" xr:uid="{00000000-0005-0000-0000-0000CA720000}"/>
    <cellStyle name="Normal 86" xfId="12664" xr:uid="{00000000-0005-0000-0000-0000CB720000}"/>
    <cellStyle name="Normal 86 2" xfId="12665" xr:uid="{00000000-0005-0000-0000-0000CC720000}"/>
    <cellStyle name="Normal 86 2 2" xfId="33490" xr:uid="{00000000-0005-0000-0000-0000CD720000}"/>
    <cellStyle name="Normal 86 3" xfId="12666" xr:uid="{00000000-0005-0000-0000-0000CE720000}"/>
    <cellStyle name="Normal 86 3 2" xfId="33491" xr:uid="{00000000-0005-0000-0000-0000CF720000}"/>
    <cellStyle name="Normal 86 4" xfId="33489" xr:uid="{00000000-0005-0000-0000-0000D0720000}"/>
    <cellStyle name="Normal 87" xfId="12667" xr:uid="{00000000-0005-0000-0000-0000D1720000}"/>
    <cellStyle name="Normal 87 2" xfId="12668" xr:uid="{00000000-0005-0000-0000-0000D2720000}"/>
    <cellStyle name="Normal 87 2 2" xfId="33493" xr:uid="{00000000-0005-0000-0000-0000D3720000}"/>
    <cellStyle name="Normal 87 3" xfId="12669" xr:uid="{00000000-0005-0000-0000-0000D4720000}"/>
    <cellStyle name="Normal 87 3 2" xfId="33494" xr:uid="{00000000-0005-0000-0000-0000D5720000}"/>
    <cellStyle name="Normal 87 4" xfId="33492" xr:uid="{00000000-0005-0000-0000-0000D6720000}"/>
    <cellStyle name="Normal 88" xfId="12670" xr:uid="{00000000-0005-0000-0000-0000D7720000}"/>
    <cellStyle name="Normal 88 2" xfId="12671" xr:uid="{00000000-0005-0000-0000-0000D8720000}"/>
    <cellStyle name="Normal 88 2 2" xfId="33497" xr:uid="{00000000-0005-0000-0000-0000D9720000}"/>
    <cellStyle name="Normal 88 2 3" xfId="33498" xr:uid="{00000000-0005-0000-0000-0000DA720000}"/>
    <cellStyle name="Normal 88 2 4" xfId="33496" xr:uid="{00000000-0005-0000-0000-0000DB720000}"/>
    <cellStyle name="Normal 88 3" xfId="12672" xr:uid="{00000000-0005-0000-0000-0000DC720000}"/>
    <cellStyle name="Normal 88 3 2" xfId="33500" xr:uid="{00000000-0005-0000-0000-0000DD720000}"/>
    <cellStyle name="Normal 88 3 3" xfId="33501" xr:uid="{00000000-0005-0000-0000-0000DE720000}"/>
    <cellStyle name="Normal 88 3 4" xfId="33499" xr:uid="{00000000-0005-0000-0000-0000DF720000}"/>
    <cellStyle name="Normal 88 4" xfId="33502" xr:uid="{00000000-0005-0000-0000-0000E0720000}"/>
    <cellStyle name="Normal 88 5" xfId="33503" xr:uid="{00000000-0005-0000-0000-0000E1720000}"/>
    <cellStyle name="Normal 88 6" xfId="33504" xr:uid="{00000000-0005-0000-0000-0000E2720000}"/>
    <cellStyle name="Normal 88 7" xfId="33495" xr:uid="{00000000-0005-0000-0000-0000E3720000}"/>
    <cellStyle name="Normal 88_Income Statement " xfId="33505" xr:uid="{00000000-0005-0000-0000-0000E4720000}"/>
    <cellStyle name="Normal 89" xfId="12673" xr:uid="{00000000-0005-0000-0000-0000E5720000}"/>
    <cellStyle name="Normal 89 2" xfId="12674" xr:uid="{00000000-0005-0000-0000-0000E6720000}"/>
    <cellStyle name="Normal 89 2 2" xfId="33508" xr:uid="{00000000-0005-0000-0000-0000E7720000}"/>
    <cellStyle name="Normal 89 2 3" xfId="33509" xr:uid="{00000000-0005-0000-0000-0000E8720000}"/>
    <cellStyle name="Normal 89 2 4" xfId="33507" xr:uid="{00000000-0005-0000-0000-0000E9720000}"/>
    <cellStyle name="Normal 89 3" xfId="12675" xr:uid="{00000000-0005-0000-0000-0000EA720000}"/>
    <cellStyle name="Normal 89 3 2" xfId="33511" xr:uid="{00000000-0005-0000-0000-0000EB720000}"/>
    <cellStyle name="Normal 89 3 3" xfId="33512" xr:uid="{00000000-0005-0000-0000-0000EC720000}"/>
    <cellStyle name="Normal 89 3 4" xfId="33510" xr:uid="{00000000-0005-0000-0000-0000ED720000}"/>
    <cellStyle name="Normal 89 4" xfId="19286" xr:uid="{00000000-0005-0000-0000-0000EE720000}"/>
    <cellStyle name="Normal 89 4 2" xfId="33513" xr:uid="{00000000-0005-0000-0000-0000EF720000}"/>
    <cellStyle name="Normal 89 5" xfId="33514" xr:uid="{00000000-0005-0000-0000-0000F0720000}"/>
    <cellStyle name="Normal 89 6" xfId="33515" xr:uid="{00000000-0005-0000-0000-0000F1720000}"/>
    <cellStyle name="Normal 89 7" xfId="33506" xr:uid="{00000000-0005-0000-0000-0000F2720000}"/>
    <cellStyle name="Normal 89_Income Statement " xfId="33516" xr:uid="{00000000-0005-0000-0000-0000F3720000}"/>
    <cellStyle name="Normal 9" xfId="12676" xr:uid="{00000000-0005-0000-0000-0000F4720000}"/>
    <cellStyle name="Normal 9 10" xfId="12677" xr:uid="{00000000-0005-0000-0000-0000F5720000}"/>
    <cellStyle name="Normal 9 10 2" xfId="19287" xr:uid="{00000000-0005-0000-0000-0000F6720000}"/>
    <cellStyle name="Normal 9 10 2 2" xfId="33520" xr:uid="{00000000-0005-0000-0000-0000F7720000}"/>
    <cellStyle name="Normal 9 10 2 3" xfId="33521" xr:uid="{00000000-0005-0000-0000-0000F8720000}"/>
    <cellStyle name="Normal 9 10 2 4" xfId="33519" xr:uid="{00000000-0005-0000-0000-0000F9720000}"/>
    <cellStyle name="Normal 9 10 3" xfId="33522" xr:uid="{00000000-0005-0000-0000-0000FA720000}"/>
    <cellStyle name="Normal 9 10 3 2" xfId="33523" xr:uid="{00000000-0005-0000-0000-0000FB720000}"/>
    <cellStyle name="Normal 9 10 3 3" xfId="33524" xr:uid="{00000000-0005-0000-0000-0000FC720000}"/>
    <cellStyle name="Normal 9 10 4" xfId="33525" xr:uid="{00000000-0005-0000-0000-0000FD720000}"/>
    <cellStyle name="Normal 9 10 5" xfId="33526" xr:uid="{00000000-0005-0000-0000-0000FE720000}"/>
    <cellStyle name="Normal 9 10 6" xfId="33527" xr:uid="{00000000-0005-0000-0000-0000FF720000}"/>
    <cellStyle name="Normal 9 10 7" xfId="33518" xr:uid="{00000000-0005-0000-0000-000000730000}"/>
    <cellStyle name="Normal 9 10_Income Statement " xfId="33528" xr:uid="{00000000-0005-0000-0000-000001730000}"/>
    <cellStyle name="Normal 9 11" xfId="19288" xr:uid="{00000000-0005-0000-0000-000002730000}"/>
    <cellStyle name="Normal 9 11 2" xfId="33530" xr:uid="{00000000-0005-0000-0000-000003730000}"/>
    <cellStyle name="Normal 9 11 2 2" xfId="33531" xr:uid="{00000000-0005-0000-0000-000004730000}"/>
    <cellStyle name="Normal 9 11 2 3" xfId="33532" xr:uid="{00000000-0005-0000-0000-000005730000}"/>
    <cellStyle name="Normal 9 11 3" xfId="33533" xr:uid="{00000000-0005-0000-0000-000006730000}"/>
    <cellStyle name="Normal 9 11 3 2" xfId="33534" xr:uid="{00000000-0005-0000-0000-000007730000}"/>
    <cellStyle name="Normal 9 11 3 3" xfId="33535" xr:uid="{00000000-0005-0000-0000-000008730000}"/>
    <cellStyle name="Normal 9 11 4" xfId="33536" xr:uid="{00000000-0005-0000-0000-000009730000}"/>
    <cellStyle name="Normal 9 11 5" xfId="33537" xr:uid="{00000000-0005-0000-0000-00000A730000}"/>
    <cellStyle name="Normal 9 11 6" xfId="33538" xr:uid="{00000000-0005-0000-0000-00000B730000}"/>
    <cellStyle name="Normal 9 11 7" xfId="33529" xr:uid="{00000000-0005-0000-0000-00000C730000}"/>
    <cellStyle name="Normal 9 11_Income Statement " xfId="33539" xr:uid="{00000000-0005-0000-0000-00000D730000}"/>
    <cellStyle name="Normal 9 12" xfId="19289" xr:uid="{00000000-0005-0000-0000-00000E730000}"/>
    <cellStyle name="Normal 9 12 2" xfId="33541" xr:uid="{00000000-0005-0000-0000-00000F730000}"/>
    <cellStyle name="Normal 9 12 2 2" xfId="33542" xr:uid="{00000000-0005-0000-0000-000010730000}"/>
    <cellStyle name="Normal 9 12 2 3" xfId="33543" xr:uid="{00000000-0005-0000-0000-000011730000}"/>
    <cellStyle name="Normal 9 12 3" xfId="33544" xr:uid="{00000000-0005-0000-0000-000012730000}"/>
    <cellStyle name="Normal 9 12 3 2" xfId="33545" xr:uid="{00000000-0005-0000-0000-000013730000}"/>
    <cellStyle name="Normal 9 12 3 3" xfId="33546" xr:uid="{00000000-0005-0000-0000-000014730000}"/>
    <cellStyle name="Normal 9 12 4" xfId="33547" xr:uid="{00000000-0005-0000-0000-000015730000}"/>
    <cellStyle name="Normal 9 12 5" xfId="33548" xr:uid="{00000000-0005-0000-0000-000016730000}"/>
    <cellStyle name="Normal 9 12 6" xfId="33549" xr:uid="{00000000-0005-0000-0000-000017730000}"/>
    <cellStyle name="Normal 9 12 7" xfId="33540" xr:uid="{00000000-0005-0000-0000-000018730000}"/>
    <cellStyle name="Normal 9 12_Income Statement " xfId="33550" xr:uid="{00000000-0005-0000-0000-000019730000}"/>
    <cellStyle name="Normal 9 13" xfId="19290" xr:uid="{00000000-0005-0000-0000-00001A730000}"/>
    <cellStyle name="Normal 9 13 2" xfId="33552" xr:uid="{00000000-0005-0000-0000-00001B730000}"/>
    <cellStyle name="Normal 9 13 2 2" xfId="33553" xr:uid="{00000000-0005-0000-0000-00001C730000}"/>
    <cellStyle name="Normal 9 13 2 3" xfId="33554" xr:uid="{00000000-0005-0000-0000-00001D730000}"/>
    <cellStyle name="Normal 9 13 3" xfId="33555" xr:uid="{00000000-0005-0000-0000-00001E730000}"/>
    <cellStyle name="Normal 9 13 3 2" xfId="33556" xr:uid="{00000000-0005-0000-0000-00001F730000}"/>
    <cellStyle name="Normal 9 13 3 3" xfId="33557" xr:uid="{00000000-0005-0000-0000-000020730000}"/>
    <cellStyle name="Normal 9 13 4" xfId="33558" xr:uid="{00000000-0005-0000-0000-000021730000}"/>
    <cellStyle name="Normal 9 13 5" xfId="33559" xr:uid="{00000000-0005-0000-0000-000022730000}"/>
    <cellStyle name="Normal 9 13 6" xfId="33560" xr:uid="{00000000-0005-0000-0000-000023730000}"/>
    <cellStyle name="Normal 9 13 7" xfId="33551" xr:uid="{00000000-0005-0000-0000-000024730000}"/>
    <cellStyle name="Normal 9 13_Income Statement " xfId="33561" xr:uid="{00000000-0005-0000-0000-000025730000}"/>
    <cellStyle name="Normal 9 14" xfId="19291" xr:uid="{00000000-0005-0000-0000-000026730000}"/>
    <cellStyle name="Normal 9 14 2" xfId="33563" xr:uid="{00000000-0005-0000-0000-000027730000}"/>
    <cellStyle name="Normal 9 14 2 2" xfId="33564" xr:uid="{00000000-0005-0000-0000-000028730000}"/>
    <cellStyle name="Normal 9 14 2 3" xfId="33565" xr:uid="{00000000-0005-0000-0000-000029730000}"/>
    <cellStyle name="Normal 9 14 3" xfId="33566" xr:uid="{00000000-0005-0000-0000-00002A730000}"/>
    <cellStyle name="Normal 9 14 3 2" xfId="33567" xr:uid="{00000000-0005-0000-0000-00002B730000}"/>
    <cellStyle name="Normal 9 14 3 3" xfId="33568" xr:uid="{00000000-0005-0000-0000-00002C730000}"/>
    <cellStyle name="Normal 9 14 4" xfId="33569" xr:uid="{00000000-0005-0000-0000-00002D730000}"/>
    <cellStyle name="Normal 9 14 5" xfId="33570" xr:uid="{00000000-0005-0000-0000-00002E730000}"/>
    <cellStyle name="Normal 9 14 6" xfId="33571" xr:uid="{00000000-0005-0000-0000-00002F730000}"/>
    <cellStyle name="Normal 9 14 7" xfId="33562" xr:uid="{00000000-0005-0000-0000-000030730000}"/>
    <cellStyle name="Normal 9 14_Income Statement " xfId="33572" xr:uid="{00000000-0005-0000-0000-000031730000}"/>
    <cellStyle name="Normal 9 15" xfId="19292" xr:uid="{00000000-0005-0000-0000-000032730000}"/>
    <cellStyle name="Normal 9 15 2" xfId="33574" xr:uid="{00000000-0005-0000-0000-000033730000}"/>
    <cellStyle name="Normal 9 15 2 2" xfId="33575" xr:uid="{00000000-0005-0000-0000-000034730000}"/>
    <cellStyle name="Normal 9 15 2 3" xfId="33576" xr:uid="{00000000-0005-0000-0000-000035730000}"/>
    <cellStyle name="Normal 9 15 3" xfId="33577" xr:uid="{00000000-0005-0000-0000-000036730000}"/>
    <cellStyle name="Normal 9 15 3 2" xfId="33578" xr:uid="{00000000-0005-0000-0000-000037730000}"/>
    <cellStyle name="Normal 9 15 3 3" xfId="33579" xr:uid="{00000000-0005-0000-0000-000038730000}"/>
    <cellStyle name="Normal 9 15 4" xfId="33580" xr:uid="{00000000-0005-0000-0000-000039730000}"/>
    <cellStyle name="Normal 9 15 5" xfId="33581" xr:uid="{00000000-0005-0000-0000-00003A730000}"/>
    <cellStyle name="Normal 9 15 6" xfId="33582" xr:uid="{00000000-0005-0000-0000-00003B730000}"/>
    <cellStyle name="Normal 9 15 7" xfId="33573" xr:uid="{00000000-0005-0000-0000-00003C730000}"/>
    <cellStyle name="Normal 9 15_Income Statement " xfId="33583" xr:uid="{00000000-0005-0000-0000-00003D730000}"/>
    <cellStyle name="Normal 9 16" xfId="19293" xr:uid="{00000000-0005-0000-0000-00003E730000}"/>
    <cellStyle name="Normal 9 16 2" xfId="33585" xr:uid="{00000000-0005-0000-0000-00003F730000}"/>
    <cellStyle name="Normal 9 16 2 2" xfId="33586" xr:uid="{00000000-0005-0000-0000-000040730000}"/>
    <cellStyle name="Normal 9 16 2 3" xfId="33587" xr:uid="{00000000-0005-0000-0000-000041730000}"/>
    <cellStyle name="Normal 9 16 3" xfId="33588" xr:uid="{00000000-0005-0000-0000-000042730000}"/>
    <cellStyle name="Normal 9 16 3 2" xfId="33589" xr:uid="{00000000-0005-0000-0000-000043730000}"/>
    <cellStyle name="Normal 9 16 3 3" xfId="33590" xr:uid="{00000000-0005-0000-0000-000044730000}"/>
    <cellStyle name="Normal 9 16 4" xfId="33591" xr:uid="{00000000-0005-0000-0000-000045730000}"/>
    <cellStyle name="Normal 9 16 5" xfId="33592" xr:uid="{00000000-0005-0000-0000-000046730000}"/>
    <cellStyle name="Normal 9 16 6" xfId="33593" xr:uid="{00000000-0005-0000-0000-000047730000}"/>
    <cellStyle name="Normal 9 16 7" xfId="33584" xr:uid="{00000000-0005-0000-0000-000048730000}"/>
    <cellStyle name="Normal 9 16_Income Statement " xfId="33594" xr:uid="{00000000-0005-0000-0000-000049730000}"/>
    <cellStyle name="Normal 9 17" xfId="19294" xr:uid="{00000000-0005-0000-0000-00004A730000}"/>
    <cellStyle name="Normal 9 17 2" xfId="33596" xr:uid="{00000000-0005-0000-0000-00004B730000}"/>
    <cellStyle name="Normal 9 17 2 2" xfId="33597" xr:uid="{00000000-0005-0000-0000-00004C730000}"/>
    <cellStyle name="Normal 9 17 2 3" xfId="33598" xr:uid="{00000000-0005-0000-0000-00004D730000}"/>
    <cellStyle name="Normal 9 17 3" xfId="33599" xr:uid="{00000000-0005-0000-0000-00004E730000}"/>
    <cellStyle name="Normal 9 17 3 2" xfId="33600" xr:uid="{00000000-0005-0000-0000-00004F730000}"/>
    <cellStyle name="Normal 9 17 3 3" xfId="33601" xr:uid="{00000000-0005-0000-0000-000050730000}"/>
    <cellStyle name="Normal 9 17 4" xfId="33602" xr:uid="{00000000-0005-0000-0000-000051730000}"/>
    <cellStyle name="Normal 9 17 5" xfId="33603" xr:uid="{00000000-0005-0000-0000-000052730000}"/>
    <cellStyle name="Normal 9 17 6" xfId="33604" xr:uid="{00000000-0005-0000-0000-000053730000}"/>
    <cellStyle name="Normal 9 17 7" xfId="33595" xr:uid="{00000000-0005-0000-0000-000054730000}"/>
    <cellStyle name="Normal 9 17_Income Statement " xfId="33605" xr:uid="{00000000-0005-0000-0000-000055730000}"/>
    <cellStyle name="Normal 9 18" xfId="19295" xr:uid="{00000000-0005-0000-0000-000056730000}"/>
    <cellStyle name="Normal 9 18 2" xfId="33607" xr:uid="{00000000-0005-0000-0000-000057730000}"/>
    <cellStyle name="Normal 9 18 2 2" xfId="33608" xr:uid="{00000000-0005-0000-0000-000058730000}"/>
    <cellStyle name="Normal 9 18 2 3" xfId="33609" xr:uid="{00000000-0005-0000-0000-000059730000}"/>
    <cellStyle name="Normal 9 18 3" xfId="33610" xr:uid="{00000000-0005-0000-0000-00005A730000}"/>
    <cellStyle name="Normal 9 18 3 2" xfId="33611" xr:uid="{00000000-0005-0000-0000-00005B730000}"/>
    <cellStyle name="Normal 9 18 3 3" xfId="33612" xr:uid="{00000000-0005-0000-0000-00005C730000}"/>
    <cellStyle name="Normal 9 18 4" xfId="33613" xr:uid="{00000000-0005-0000-0000-00005D730000}"/>
    <cellStyle name="Normal 9 18 5" xfId="33614" xr:uid="{00000000-0005-0000-0000-00005E730000}"/>
    <cellStyle name="Normal 9 18 6" xfId="33615" xr:uid="{00000000-0005-0000-0000-00005F730000}"/>
    <cellStyle name="Normal 9 18 7" xfId="33606" xr:uid="{00000000-0005-0000-0000-000060730000}"/>
    <cellStyle name="Normal 9 18_Income Statement " xfId="33616" xr:uid="{00000000-0005-0000-0000-000061730000}"/>
    <cellStyle name="Normal 9 19" xfId="19296" xr:uid="{00000000-0005-0000-0000-000062730000}"/>
    <cellStyle name="Normal 9 19 2" xfId="33618" xr:uid="{00000000-0005-0000-0000-000063730000}"/>
    <cellStyle name="Normal 9 19 2 2" xfId="33619" xr:uid="{00000000-0005-0000-0000-000064730000}"/>
    <cellStyle name="Normal 9 19 2 3" xfId="33620" xr:uid="{00000000-0005-0000-0000-000065730000}"/>
    <cellStyle name="Normal 9 19 3" xfId="33621" xr:uid="{00000000-0005-0000-0000-000066730000}"/>
    <cellStyle name="Normal 9 19 3 2" xfId="33622" xr:uid="{00000000-0005-0000-0000-000067730000}"/>
    <cellStyle name="Normal 9 19 3 3" xfId="33623" xr:uid="{00000000-0005-0000-0000-000068730000}"/>
    <cellStyle name="Normal 9 19 4" xfId="33624" xr:uid="{00000000-0005-0000-0000-000069730000}"/>
    <cellStyle name="Normal 9 19 5" xfId="33625" xr:uid="{00000000-0005-0000-0000-00006A730000}"/>
    <cellStyle name="Normal 9 19 6" xfId="33626" xr:uid="{00000000-0005-0000-0000-00006B730000}"/>
    <cellStyle name="Normal 9 19 7" xfId="33617" xr:uid="{00000000-0005-0000-0000-00006C730000}"/>
    <cellStyle name="Normal 9 19_Income Statement " xfId="33627" xr:uid="{00000000-0005-0000-0000-00006D730000}"/>
    <cellStyle name="Normal 9 2" xfId="12678" xr:uid="{00000000-0005-0000-0000-00006E730000}"/>
    <cellStyle name="Normal 9 2 10" xfId="33629" xr:uid="{00000000-0005-0000-0000-00006F730000}"/>
    <cellStyle name="Normal 9 2 11" xfId="33628" xr:uid="{00000000-0005-0000-0000-000070730000}"/>
    <cellStyle name="Normal 9 2 2" xfId="12679" xr:uid="{00000000-0005-0000-0000-000071730000}"/>
    <cellStyle name="Normal 9 2 2 10" xfId="40003" xr:uid="{00000000-0005-0000-0000-000072730000}"/>
    <cellStyle name="Normal 9 2 2 2" xfId="12680" xr:uid="{00000000-0005-0000-0000-000073730000}"/>
    <cellStyle name="Normal 9 2 2 2 2" xfId="12681" xr:uid="{00000000-0005-0000-0000-000074730000}"/>
    <cellStyle name="Normal 9 2 2 2 2 2" xfId="12682" xr:uid="{00000000-0005-0000-0000-000075730000}"/>
    <cellStyle name="Normal 9 2 2 2 2 2 2" xfId="12683" xr:uid="{00000000-0005-0000-0000-000076730000}"/>
    <cellStyle name="Normal 9 2 2 2 2 2 3" xfId="12684" xr:uid="{00000000-0005-0000-0000-000077730000}"/>
    <cellStyle name="Normal 9 2 2 2 2 3" xfId="12685" xr:uid="{00000000-0005-0000-0000-000078730000}"/>
    <cellStyle name="Normal 9 2 2 2 2 4" xfId="12686" xr:uid="{00000000-0005-0000-0000-000079730000}"/>
    <cellStyle name="Normal 9 2 2 2 3" xfId="12687" xr:uid="{00000000-0005-0000-0000-00007A730000}"/>
    <cellStyle name="Normal 9 2 2 2 3 2" xfId="12688" xr:uid="{00000000-0005-0000-0000-00007B730000}"/>
    <cellStyle name="Normal 9 2 2 2 3 3" xfId="12689" xr:uid="{00000000-0005-0000-0000-00007C730000}"/>
    <cellStyle name="Normal 9 2 2 2 4" xfId="12690" xr:uid="{00000000-0005-0000-0000-00007D730000}"/>
    <cellStyle name="Normal 9 2 2 2 4 2" xfId="12691" xr:uid="{00000000-0005-0000-0000-00007E730000}"/>
    <cellStyle name="Normal 9 2 2 2 5" xfId="12692" xr:uid="{00000000-0005-0000-0000-00007F730000}"/>
    <cellStyle name="Normal 9 2 2 2 6" xfId="12693" xr:uid="{00000000-0005-0000-0000-000080730000}"/>
    <cellStyle name="Normal 9 2 2 2 7" xfId="33631" xr:uid="{00000000-0005-0000-0000-000081730000}"/>
    <cellStyle name="Normal 9 2 2 2 8" xfId="40004" xr:uid="{00000000-0005-0000-0000-000082730000}"/>
    <cellStyle name="Normal 9 2 2 3" xfId="12694" xr:uid="{00000000-0005-0000-0000-000083730000}"/>
    <cellStyle name="Normal 9 2 2 3 2" xfId="12695" xr:uid="{00000000-0005-0000-0000-000084730000}"/>
    <cellStyle name="Normal 9 2 2 3 2 2" xfId="12696" xr:uid="{00000000-0005-0000-0000-000085730000}"/>
    <cellStyle name="Normal 9 2 2 3 2 2 2" xfId="12697" xr:uid="{00000000-0005-0000-0000-000086730000}"/>
    <cellStyle name="Normal 9 2 2 3 2 2 3" xfId="12698" xr:uid="{00000000-0005-0000-0000-000087730000}"/>
    <cellStyle name="Normal 9 2 2 3 2 3" xfId="12699" xr:uid="{00000000-0005-0000-0000-000088730000}"/>
    <cellStyle name="Normal 9 2 2 3 2 4" xfId="12700" xr:uid="{00000000-0005-0000-0000-000089730000}"/>
    <cellStyle name="Normal 9 2 2 3 3" xfId="12701" xr:uid="{00000000-0005-0000-0000-00008A730000}"/>
    <cellStyle name="Normal 9 2 2 3 3 2" xfId="12702" xr:uid="{00000000-0005-0000-0000-00008B730000}"/>
    <cellStyle name="Normal 9 2 2 3 3 3" xfId="12703" xr:uid="{00000000-0005-0000-0000-00008C730000}"/>
    <cellStyle name="Normal 9 2 2 3 4" xfId="12704" xr:uid="{00000000-0005-0000-0000-00008D730000}"/>
    <cellStyle name="Normal 9 2 2 3 4 2" xfId="12705" xr:uid="{00000000-0005-0000-0000-00008E730000}"/>
    <cellStyle name="Normal 9 2 2 3 5" xfId="12706" xr:uid="{00000000-0005-0000-0000-00008F730000}"/>
    <cellStyle name="Normal 9 2 2 3 6" xfId="12707" xr:uid="{00000000-0005-0000-0000-000090730000}"/>
    <cellStyle name="Normal 9 2 2 3 7" xfId="33632" xr:uid="{00000000-0005-0000-0000-000091730000}"/>
    <cellStyle name="Normal 9 2 2 4" xfId="12708" xr:uid="{00000000-0005-0000-0000-000092730000}"/>
    <cellStyle name="Normal 9 2 2 4 2" xfId="12709" xr:uid="{00000000-0005-0000-0000-000093730000}"/>
    <cellStyle name="Normal 9 2 2 4 2 2" xfId="12710" xr:uid="{00000000-0005-0000-0000-000094730000}"/>
    <cellStyle name="Normal 9 2 2 4 2 3" xfId="12711" xr:uid="{00000000-0005-0000-0000-000095730000}"/>
    <cellStyle name="Normal 9 2 2 4 3" xfId="12712" xr:uid="{00000000-0005-0000-0000-000096730000}"/>
    <cellStyle name="Normal 9 2 2 4 4" xfId="12713" xr:uid="{00000000-0005-0000-0000-000097730000}"/>
    <cellStyle name="Normal 9 2 2 4 5" xfId="33633" xr:uid="{00000000-0005-0000-0000-000098730000}"/>
    <cellStyle name="Normal 9 2 2 5" xfId="12714" xr:uid="{00000000-0005-0000-0000-000099730000}"/>
    <cellStyle name="Normal 9 2 2 5 2" xfId="12715" xr:uid="{00000000-0005-0000-0000-00009A730000}"/>
    <cellStyle name="Normal 9 2 2 5 3" xfId="12716" xr:uid="{00000000-0005-0000-0000-00009B730000}"/>
    <cellStyle name="Normal 9 2 2 5 4" xfId="33634" xr:uid="{00000000-0005-0000-0000-00009C730000}"/>
    <cellStyle name="Normal 9 2 2 6" xfId="12717" xr:uid="{00000000-0005-0000-0000-00009D730000}"/>
    <cellStyle name="Normal 9 2 2 6 2" xfId="12718" xr:uid="{00000000-0005-0000-0000-00009E730000}"/>
    <cellStyle name="Normal 9 2 2 7" xfId="12719" xr:uid="{00000000-0005-0000-0000-00009F730000}"/>
    <cellStyle name="Normal 9 2 2 8" xfId="12720" xr:uid="{00000000-0005-0000-0000-0000A0730000}"/>
    <cellStyle name="Normal 9 2 2 9" xfId="33630" xr:uid="{00000000-0005-0000-0000-0000A1730000}"/>
    <cellStyle name="Normal 9 2 3" xfId="12721" xr:uid="{00000000-0005-0000-0000-0000A2730000}"/>
    <cellStyle name="Normal 9 2 3 10" xfId="40005" xr:uid="{00000000-0005-0000-0000-0000A3730000}"/>
    <cellStyle name="Normal 9 2 3 2" xfId="12722" xr:uid="{00000000-0005-0000-0000-0000A4730000}"/>
    <cellStyle name="Normal 9 2 3 2 2" xfId="12723" xr:uid="{00000000-0005-0000-0000-0000A5730000}"/>
    <cellStyle name="Normal 9 2 3 2 2 2" xfId="12724" xr:uid="{00000000-0005-0000-0000-0000A6730000}"/>
    <cellStyle name="Normal 9 2 3 2 2 2 2" xfId="12725" xr:uid="{00000000-0005-0000-0000-0000A7730000}"/>
    <cellStyle name="Normal 9 2 3 2 2 2 3" xfId="12726" xr:uid="{00000000-0005-0000-0000-0000A8730000}"/>
    <cellStyle name="Normal 9 2 3 2 2 3" xfId="12727" xr:uid="{00000000-0005-0000-0000-0000A9730000}"/>
    <cellStyle name="Normal 9 2 3 2 2 4" xfId="12728" xr:uid="{00000000-0005-0000-0000-0000AA730000}"/>
    <cellStyle name="Normal 9 2 3 2 3" xfId="12729" xr:uid="{00000000-0005-0000-0000-0000AB730000}"/>
    <cellStyle name="Normal 9 2 3 2 3 2" xfId="12730" xr:uid="{00000000-0005-0000-0000-0000AC730000}"/>
    <cellStyle name="Normal 9 2 3 2 3 3" xfId="12731" xr:uid="{00000000-0005-0000-0000-0000AD730000}"/>
    <cellStyle name="Normal 9 2 3 2 4" xfId="12732" xr:uid="{00000000-0005-0000-0000-0000AE730000}"/>
    <cellStyle name="Normal 9 2 3 2 4 2" xfId="12733" xr:uid="{00000000-0005-0000-0000-0000AF730000}"/>
    <cellStyle name="Normal 9 2 3 2 5" xfId="12734" xr:uid="{00000000-0005-0000-0000-0000B0730000}"/>
    <cellStyle name="Normal 9 2 3 2 6" xfId="12735" xr:uid="{00000000-0005-0000-0000-0000B1730000}"/>
    <cellStyle name="Normal 9 2 3 2 7" xfId="33636" xr:uid="{00000000-0005-0000-0000-0000B2730000}"/>
    <cellStyle name="Normal 9 2 3 3" xfId="12736" xr:uid="{00000000-0005-0000-0000-0000B3730000}"/>
    <cellStyle name="Normal 9 2 3 3 2" xfId="12737" xr:uid="{00000000-0005-0000-0000-0000B4730000}"/>
    <cellStyle name="Normal 9 2 3 3 2 2" xfId="12738" xr:uid="{00000000-0005-0000-0000-0000B5730000}"/>
    <cellStyle name="Normal 9 2 3 3 2 2 2" xfId="12739" xr:uid="{00000000-0005-0000-0000-0000B6730000}"/>
    <cellStyle name="Normal 9 2 3 3 2 2 3" xfId="12740" xr:uid="{00000000-0005-0000-0000-0000B7730000}"/>
    <cellStyle name="Normal 9 2 3 3 2 3" xfId="12741" xr:uid="{00000000-0005-0000-0000-0000B8730000}"/>
    <cellStyle name="Normal 9 2 3 3 2 4" xfId="12742" xr:uid="{00000000-0005-0000-0000-0000B9730000}"/>
    <cellStyle name="Normal 9 2 3 3 3" xfId="12743" xr:uid="{00000000-0005-0000-0000-0000BA730000}"/>
    <cellStyle name="Normal 9 2 3 3 3 2" xfId="12744" xr:uid="{00000000-0005-0000-0000-0000BB730000}"/>
    <cellStyle name="Normal 9 2 3 3 3 3" xfId="12745" xr:uid="{00000000-0005-0000-0000-0000BC730000}"/>
    <cellStyle name="Normal 9 2 3 3 4" xfId="12746" xr:uid="{00000000-0005-0000-0000-0000BD730000}"/>
    <cellStyle name="Normal 9 2 3 3 4 2" xfId="12747" xr:uid="{00000000-0005-0000-0000-0000BE730000}"/>
    <cellStyle name="Normal 9 2 3 3 5" xfId="12748" xr:uid="{00000000-0005-0000-0000-0000BF730000}"/>
    <cellStyle name="Normal 9 2 3 3 6" xfId="12749" xr:uid="{00000000-0005-0000-0000-0000C0730000}"/>
    <cellStyle name="Normal 9 2 3 3 7" xfId="33637" xr:uid="{00000000-0005-0000-0000-0000C1730000}"/>
    <cellStyle name="Normal 9 2 3 4" xfId="12750" xr:uid="{00000000-0005-0000-0000-0000C2730000}"/>
    <cellStyle name="Normal 9 2 3 4 2" xfId="12751" xr:uid="{00000000-0005-0000-0000-0000C3730000}"/>
    <cellStyle name="Normal 9 2 3 4 2 2" xfId="12752" xr:uid="{00000000-0005-0000-0000-0000C4730000}"/>
    <cellStyle name="Normal 9 2 3 4 2 3" xfId="12753" xr:uid="{00000000-0005-0000-0000-0000C5730000}"/>
    <cellStyle name="Normal 9 2 3 4 3" xfId="12754" xr:uid="{00000000-0005-0000-0000-0000C6730000}"/>
    <cellStyle name="Normal 9 2 3 4 4" xfId="12755" xr:uid="{00000000-0005-0000-0000-0000C7730000}"/>
    <cellStyle name="Normal 9 2 3 5" xfId="12756" xr:uid="{00000000-0005-0000-0000-0000C8730000}"/>
    <cellStyle name="Normal 9 2 3 5 2" xfId="12757" xr:uid="{00000000-0005-0000-0000-0000C9730000}"/>
    <cellStyle name="Normal 9 2 3 5 3" xfId="12758" xr:uid="{00000000-0005-0000-0000-0000CA730000}"/>
    <cellStyle name="Normal 9 2 3 6" xfId="12759" xr:uid="{00000000-0005-0000-0000-0000CB730000}"/>
    <cellStyle name="Normal 9 2 3 6 2" xfId="12760" xr:uid="{00000000-0005-0000-0000-0000CC730000}"/>
    <cellStyle name="Normal 9 2 3 7" xfId="12761" xr:uid="{00000000-0005-0000-0000-0000CD730000}"/>
    <cellStyle name="Normal 9 2 3 8" xfId="12762" xr:uid="{00000000-0005-0000-0000-0000CE730000}"/>
    <cellStyle name="Normal 9 2 3 9" xfId="33635" xr:uid="{00000000-0005-0000-0000-0000CF730000}"/>
    <cellStyle name="Normal 9 2 4" xfId="19297" xr:uid="{00000000-0005-0000-0000-0000D0730000}"/>
    <cellStyle name="Normal 9 2 4 2" xfId="33639" xr:uid="{00000000-0005-0000-0000-0000D1730000}"/>
    <cellStyle name="Normal 9 2 4 3" xfId="33640" xr:uid="{00000000-0005-0000-0000-0000D2730000}"/>
    <cellStyle name="Normal 9 2 4 4" xfId="33638" xr:uid="{00000000-0005-0000-0000-0000D3730000}"/>
    <cellStyle name="Normal 9 2 4 5" xfId="40006" xr:uid="{00000000-0005-0000-0000-0000D4730000}"/>
    <cellStyle name="Normal 9 2 5" xfId="33641" xr:uid="{00000000-0005-0000-0000-0000D5730000}"/>
    <cellStyle name="Normal 9 2 5 2" xfId="33642" xr:uid="{00000000-0005-0000-0000-0000D6730000}"/>
    <cellStyle name="Normal 9 2 5 3" xfId="33643" xr:uid="{00000000-0005-0000-0000-0000D7730000}"/>
    <cellStyle name="Normal 9 2 6" xfId="33644" xr:uid="{00000000-0005-0000-0000-0000D8730000}"/>
    <cellStyle name="Normal 9 2 6 2" xfId="33645" xr:uid="{00000000-0005-0000-0000-0000D9730000}"/>
    <cellStyle name="Normal 9 2 6 3" xfId="33646" xr:uid="{00000000-0005-0000-0000-0000DA730000}"/>
    <cellStyle name="Normal 9 2 7" xfId="33647" xr:uid="{00000000-0005-0000-0000-0000DB730000}"/>
    <cellStyle name="Normal 9 2 7 2" xfId="33648" xr:uid="{00000000-0005-0000-0000-0000DC730000}"/>
    <cellStyle name="Normal 9 2 7 3" xfId="33649" xr:uid="{00000000-0005-0000-0000-0000DD730000}"/>
    <cellStyle name="Normal 9 2 8" xfId="33650" xr:uid="{00000000-0005-0000-0000-0000DE730000}"/>
    <cellStyle name="Normal 9 2 8 2" xfId="33651" xr:uid="{00000000-0005-0000-0000-0000DF730000}"/>
    <cellStyle name="Normal 9 2 8 3" xfId="33652" xr:uid="{00000000-0005-0000-0000-0000E0730000}"/>
    <cellStyle name="Normal 9 2 9" xfId="33653" xr:uid="{00000000-0005-0000-0000-0000E1730000}"/>
    <cellStyle name="Normal 9 2_Income Statement " xfId="33654" xr:uid="{00000000-0005-0000-0000-0000E2730000}"/>
    <cellStyle name="Normal 9 20" xfId="33655" xr:uid="{00000000-0005-0000-0000-0000E3730000}"/>
    <cellStyle name="Normal 9 20 2" xfId="33656" xr:uid="{00000000-0005-0000-0000-0000E4730000}"/>
    <cellStyle name="Normal 9 20 3" xfId="33657" xr:uid="{00000000-0005-0000-0000-0000E5730000}"/>
    <cellStyle name="Normal 9 21" xfId="33658" xr:uid="{00000000-0005-0000-0000-0000E6730000}"/>
    <cellStyle name="Normal 9 21 2" xfId="33659" xr:uid="{00000000-0005-0000-0000-0000E7730000}"/>
    <cellStyle name="Normal 9 21 3" xfId="33660" xr:uid="{00000000-0005-0000-0000-0000E8730000}"/>
    <cellStyle name="Normal 9 21 4" xfId="40007" xr:uid="{00000000-0005-0000-0000-0000E9730000}"/>
    <cellStyle name="Normal 9 22" xfId="33661" xr:uid="{00000000-0005-0000-0000-0000EA730000}"/>
    <cellStyle name="Normal 9 22 2" xfId="40008" xr:uid="{00000000-0005-0000-0000-0000EB730000}"/>
    <cellStyle name="Normal 9 23" xfId="33662" xr:uid="{00000000-0005-0000-0000-0000EC730000}"/>
    <cellStyle name="Normal 9 24" xfId="33663" xr:uid="{00000000-0005-0000-0000-0000ED730000}"/>
    <cellStyle name="Normal 9 25" xfId="33664" xr:uid="{00000000-0005-0000-0000-0000EE730000}"/>
    <cellStyle name="Normal 9 26" xfId="33665" xr:uid="{00000000-0005-0000-0000-0000EF730000}"/>
    <cellStyle name="Normal 9 27" xfId="33666" xr:uid="{00000000-0005-0000-0000-0000F0730000}"/>
    <cellStyle name="Normal 9 28" xfId="33667" xr:uid="{00000000-0005-0000-0000-0000F1730000}"/>
    <cellStyle name="Normal 9 29" xfId="33668" xr:uid="{00000000-0005-0000-0000-0000F2730000}"/>
    <cellStyle name="Normal 9 3" xfId="12763" xr:uid="{00000000-0005-0000-0000-0000F3730000}"/>
    <cellStyle name="Normal 9 3 10" xfId="12764" xr:uid="{00000000-0005-0000-0000-0000F4730000}"/>
    <cellStyle name="Normal 9 3 11" xfId="19298" xr:uid="{00000000-0005-0000-0000-0000F5730000}"/>
    <cellStyle name="Normal 9 3 12" xfId="33669" xr:uid="{00000000-0005-0000-0000-0000F6730000}"/>
    <cellStyle name="Normal 9 3 2" xfId="12765" xr:uid="{00000000-0005-0000-0000-0000F7730000}"/>
    <cellStyle name="Normal 9 3 2 10" xfId="40009" xr:uid="{00000000-0005-0000-0000-0000F8730000}"/>
    <cellStyle name="Normal 9 3 2 2" xfId="12766" xr:uid="{00000000-0005-0000-0000-0000F9730000}"/>
    <cellStyle name="Normal 9 3 2 2 2" xfId="12767" xr:uid="{00000000-0005-0000-0000-0000FA730000}"/>
    <cellStyle name="Normal 9 3 2 2 2 2" xfId="12768" xr:uid="{00000000-0005-0000-0000-0000FB730000}"/>
    <cellStyle name="Normal 9 3 2 2 2 2 2" xfId="12769" xr:uid="{00000000-0005-0000-0000-0000FC730000}"/>
    <cellStyle name="Normal 9 3 2 2 2 2 3" xfId="12770" xr:uid="{00000000-0005-0000-0000-0000FD730000}"/>
    <cellStyle name="Normal 9 3 2 2 2 3" xfId="12771" xr:uid="{00000000-0005-0000-0000-0000FE730000}"/>
    <cellStyle name="Normal 9 3 2 2 2 4" xfId="12772" xr:uid="{00000000-0005-0000-0000-0000FF730000}"/>
    <cellStyle name="Normal 9 3 2 2 3" xfId="12773" xr:uid="{00000000-0005-0000-0000-000000740000}"/>
    <cellStyle name="Normal 9 3 2 2 3 2" xfId="12774" xr:uid="{00000000-0005-0000-0000-000001740000}"/>
    <cellStyle name="Normal 9 3 2 2 3 3" xfId="12775" xr:uid="{00000000-0005-0000-0000-000002740000}"/>
    <cellStyle name="Normal 9 3 2 2 4" xfId="12776" xr:uid="{00000000-0005-0000-0000-000003740000}"/>
    <cellStyle name="Normal 9 3 2 2 4 2" xfId="12777" xr:uid="{00000000-0005-0000-0000-000004740000}"/>
    <cellStyle name="Normal 9 3 2 2 5" xfId="12778" xr:uid="{00000000-0005-0000-0000-000005740000}"/>
    <cellStyle name="Normal 9 3 2 2 6" xfId="12779" xr:uid="{00000000-0005-0000-0000-000006740000}"/>
    <cellStyle name="Normal 9 3 2 2 7" xfId="33671" xr:uid="{00000000-0005-0000-0000-000007740000}"/>
    <cellStyle name="Normal 9 3 2 3" xfId="12780" xr:uid="{00000000-0005-0000-0000-000008740000}"/>
    <cellStyle name="Normal 9 3 2 3 2" xfId="12781" xr:uid="{00000000-0005-0000-0000-000009740000}"/>
    <cellStyle name="Normal 9 3 2 3 2 2" xfId="12782" xr:uid="{00000000-0005-0000-0000-00000A740000}"/>
    <cellStyle name="Normal 9 3 2 3 2 2 2" xfId="12783" xr:uid="{00000000-0005-0000-0000-00000B740000}"/>
    <cellStyle name="Normal 9 3 2 3 2 2 3" xfId="12784" xr:uid="{00000000-0005-0000-0000-00000C740000}"/>
    <cellStyle name="Normal 9 3 2 3 2 3" xfId="12785" xr:uid="{00000000-0005-0000-0000-00000D740000}"/>
    <cellStyle name="Normal 9 3 2 3 2 4" xfId="12786" xr:uid="{00000000-0005-0000-0000-00000E740000}"/>
    <cellStyle name="Normal 9 3 2 3 3" xfId="12787" xr:uid="{00000000-0005-0000-0000-00000F740000}"/>
    <cellStyle name="Normal 9 3 2 3 3 2" xfId="12788" xr:uid="{00000000-0005-0000-0000-000010740000}"/>
    <cellStyle name="Normal 9 3 2 3 3 3" xfId="12789" xr:uid="{00000000-0005-0000-0000-000011740000}"/>
    <cellStyle name="Normal 9 3 2 3 4" xfId="12790" xr:uid="{00000000-0005-0000-0000-000012740000}"/>
    <cellStyle name="Normal 9 3 2 3 4 2" xfId="12791" xr:uid="{00000000-0005-0000-0000-000013740000}"/>
    <cellStyle name="Normal 9 3 2 3 5" xfId="12792" xr:uid="{00000000-0005-0000-0000-000014740000}"/>
    <cellStyle name="Normal 9 3 2 3 6" xfId="12793" xr:uid="{00000000-0005-0000-0000-000015740000}"/>
    <cellStyle name="Normal 9 3 2 3 7" xfId="33672" xr:uid="{00000000-0005-0000-0000-000016740000}"/>
    <cellStyle name="Normal 9 3 2 4" xfId="12794" xr:uid="{00000000-0005-0000-0000-000017740000}"/>
    <cellStyle name="Normal 9 3 2 4 2" xfId="12795" xr:uid="{00000000-0005-0000-0000-000018740000}"/>
    <cellStyle name="Normal 9 3 2 4 2 2" xfId="12796" xr:uid="{00000000-0005-0000-0000-000019740000}"/>
    <cellStyle name="Normal 9 3 2 4 2 3" xfId="12797" xr:uid="{00000000-0005-0000-0000-00001A740000}"/>
    <cellStyle name="Normal 9 3 2 4 3" xfId="12798" xr:uid="{00000000-0005-0000-0000-00001B740000}"/>
    <cellStyle name="Normal 9 3 2 4 4" xfId="12799" xr:uid="{00000000-0005-0000-0000-00001C740000}"/>
    <cellStyle name="Normal 9 3 2 5" xfId="12800" xr:uid="{00000000-0005-0000-0000-00001D740000}"/>
    <cellStyle name="Normal 9 3 2 5 2" xfId="12801" xr:uid="{00000000-0005-0000-0000-00001E740000}"/>
    <cellStyle name="Normal 9 3 2 5 3" xfId="12802" xr:uid="{00000000-0005-0000-0000-00001F740000}"/>
    <cellStyle name="Normal 9 3 2 6" xfId="12803" xr:uid="{00000000-0005-0000-0000-000020740000}"/>
    <cellStyle name="Normal 9 3 2 6 2" xfId="12804" xr:uid="{00000000-0005-0000-0000-000021740000}"/>
    <cellStyle name="Normal 9 3 2 7" xfId="12805" xr:uid="{00000000-0005-0000-0000-000022740000}"/>
    <cellStyle name="Normal 9 3 2 8" xfId="12806" xr:uid="{00000000-0005-0000-0000-000023740000}"/>
    <cellStyle name="Normal 9 3 2 9" xfId="33670" xr:uid="{00000000-0005-0000-0000-000024740000}"/>
    <cellStyle name="Normal 9 3 3" xfId="12807" xr:uid="{00000000-0005-0000-0000-000025740000}"/>
    <cellStyle name="Normal 9 3 3 10" xfId="40010" xr:uid="{00000000-0005-0000-0000-000026740000}"/>
    <cellStyle name="Normal 9 3 3 2" xfId="12808" xr:uid="{00000000-0005-0000-0000-000027740000}"/>
    <cellStyle name="Normal 9 3 3 2 2" xfId="12809" xr:uid="{00000000-0005-0000-0000-000028740000}"/>
    <cellStyle name="Normal 9 3 3 2 2 2" xfId="12810" xr:uid="{00000000-0005-0000-0000-000029740000}"/>
    <cellStyle name="Normal 9 3 3 2 2 2 2" xfId="12811" xr:uid="{00000000-0005-0000-0000-00002A740000}"/>
    <cellStyle name="Normal 9 3 3 2 2 2 3" xfId="12812" xr:uid="{00000000-0005-0000-0000-00002B740000}"/>
    <cellStyle name="Normal 9 3 3 2 2 3" xfId="12813" xr:uid="{00000000-0005-0000-0000-00002C740000}"/>
    <cellStyle name="Normal 9 3 3 2 2 4" xfId="12814" xr:uid="{00000000-0005-0000-0000-00002D740000}"/>
    <cellStyle name="Normal 9 3 3 2 3" xfId="12815" xr:uid="{00000000-0005-0000-0000-00002E740000}"/>
    <cellStyle name="Normal 9 3 3 2 3 2" xfId="12816" xr:uid="{00000000-0005-0000-0000-00002F740000}"/>
    <cellStyle name="Normal 9 3 3 2 3 3" xfId="12817" xr:uid="{00000000-0005-0000-0000-000030740000}"/>
    <cellStyle name="Normal 9 3 3 2 4" xfId="12818" xr:uid="{00000000-0005-0000-0000-000031740000}"/>
    <cellStyle name="Normal 9 3 3 2 4 2" xfId="12819" xr:uid="{00000000-0005-0000-0000-000032740000}"/>
    <cellStyle name="Normal 9 3 3 2 5" xfId="12820" xr:uid="{00000000-0005-0000-0000-000033740000}"/>
    <cellStyle name="Normal 9 3 3 2 6" xfId="12821" xr:uid="{00000000-0005-0000-0000-000034740000}"/>
    <cellStyle name="Normal 9 3 3 2 7" xfId="33674" xr:uid="{00000000-0005-0000-0000-000035740000}"/>
    <cellStyle name="Normal 9 3 3 3" xfId="12822" xr:uid="{00000000-0005-0000-0000-000036740000}"/>
    <cellStyle name="Normal 9 3 3 3 2" xfId="12823" xr:uid="{00000000-0005-0000-0000-000037740000}"/>
    <cellStyle name="Normal 9 3 3 3 2 2" xfId="12824" xr:uid="{00000000-0005-0000-0000-000038740000}"/>
    <cellStyle name="Normal 9 3 3 3 2 2 2" xfId="12825" xr:uid="{00000000-0005-0000-0000-000039740000}"/>
    <cellStyle name="Normal 9 3 3 3 2 2 3" xfId="12826" xr:uid="{00000000-0005-0000-0000-00003A740000}"/>
    <cellStyle name="Normal 9 3 3 3 2 3" xfId="12827" xr:uid="{00000000-0005-0000-0000-00003B740000}"/>
    <cellStyle name="Normal 9 3 3 3 2 4" xfId="12828" xr:uid="{00000000-0005-0000-0000-00003C740000}"/>
    <cellStyle name="Normal 9 3 3 3 3" xfId="12829" xr:uid="{00000000-0005-0000-0000-00003D740000}"/>
    <cellStyle name="Normal 9 3 3 3 3 2" xfId="12830" xr:uid="{00000000-0005-0000-0000-00003E740000}"/>
    <cellStyle name="Normal 9 3 3 3 3 3" xfId="12831" xr:uid="{00000000-0005-0000-0000-00003F740000}"/>
    <cellStyle name="Normal 9 3 3 3 4" xfId="12832" xr:uid="{00000000-0005-0000-0000-000040740000}"/>
    <cellStyle name="Normal 9 3 3 3 4 2" xfId="12833" xr:uid="{00000000-0005-0000-0000-000041740000}"/>
    <cellStyle name="Normal 9 3 3 3 5" xfId="12834" xr:uid="{00000000-0005-0000-0000-000042740000}"/>
    <cellStyle name="Normal 9 3 3 3 6" xfId="12835" xr:uid="{00000000-0005-0000-0000-000043740000}"/>
    <cellStyle name="Normal 9 3 3 3 7" xfId="33675" xr:uid="{00000000-0005-0000-0000-000044740000}"/>
    <cellStyle name="Normal 9 3 3 4" xfId="12836" xr:uid="{00000000-0005-0000-0000-000045740000}"/>
    <cellStyle name="Normal 9 3 3 4 2" xfId="12837" xr:uid="{00000000-0005-0000-0000-000046740000}"/>
    <cellStyle name="Normal 9 3 3 4 2 2" xfId="12838" xr:uid="{00000000-0005-0000-0000-000047740000}"/>
    <cellStyle name="Normal 9 3 3 4 2 3" xfId="12839" xr:uid="{00000000-0005-0000-0000-000048740000}"/>
    <cellStyle name="Normal 9 3 3 4 3" xfId="12840" xr:uid="{00000000-0005-0000-0000-000049740000}"/>
    <cellStyle name="Normal 9 3 3 4 4" xfId="12841" xr:uid="{00000000-0005-0000-0000-00004A740000}"/>
    <cellStyle name="Normal 9 3 3 5" xfId="12842" xr:uid="{00000000-0005-0000-0000-00004B740000}"/>
    <cellStyle name="Normal 9 3 3 5 2" xfId="12843" xr:uid="{00000000-0005-0000-0000-00004C740000}"/>
    <cellStyle name="Normal 9 3 3 5 3" xfId="12844" xr:uid="{00000000-0005-0000-0000-00004D740000}"/>
    <cellStyle name="Normal 9 3 3 6" xfId="12845" xr:uid="{00000000-0005-0000-0000-00004E740000}"/>
    <cellStyle name="Normal 9 3 3 6 2" xfId="12846" xr:uid="{00000000-0005-0000-0000-00004F740000}"/>
    <cellStyle name="Normal 9 3 3 7" xfId="12847" xr:uid="{00000000-0005-0000-0000-000050740000}"/>
    <cellStyle name="Normal 9 3 3 8" xfId="12848" xr:uid="{00000000-0005-0000-0000-000051740000}"/>
    <cellStyle name="Normal 9 3 3 9" xfId="33673" xr:uid="{00000000-0005-0000-0000-000052740000}"/>
    <cellStyle name="Normal 9 3 4" xfId="12849" xr:uid="{00000000-0005-0000-0000-000053740000}"/>
    <cellStyle name="Normal 9 3 4 2" xfId="12850" xr:uid="{00000000-0005-0000-0000-000054740000}"/>
    <cellStyle name="Normal 9 3 4 2 2" xfId="12851" xr:uid="{00000000-0005-0000-0000-000055740000}"/>
    <cellStyle name="Normal 9 3 4 2 2 2" xfId="12852" xr:uid="{00000000-0005-0000-0000-000056740000}"/>
    <cellStyle name="Normal 9 3 4 2 2 3" xfId="12853" xr:uid="{00000000-0005-0000-0000-000057740000}"/>
    <cellStyle name="Normal 9 3 4 2 3" xfId="12854" xr:uid="{00000000-0005-0000-0000-000058740000}"/>
    <cellStyle name="Normal 9 3 4 2 4" xfId="12855" xr:uid="{00000000-0005-0000-0000-000059740000}"/>
    <cellStyle name="Normal 9 3 4 3" xfId="12856" xr:uid="{00000000-0005-0000-0000-00005A740000}"/>
    <cellStyle name="Normal 9 3 4 3 2" xfId="12857" xr:uid="{00000000-0005-0000-0000-00005B740000}"/>
    <cellStyle name="Normal 9 3 4 3 3" xfId="12858" xr:uid="{00000000-0005-0000-0000-00005C740000}"/>
    <cellStyle name="Normal 9 3 4 4" xfId="12859" xr:uid="{00000000-0005-0000-0000-00005D740000}"/>
    <cellStyle name="Normal 9 3 4 4 2" xfId="12860" xr:uid="{00000000-0005-0000-0000-00005E740000}"/>
    <cellStyle name="Normal 9 3 4 5" xfId="12861" xr:uid="{00000000-0005-0000-0000-00005F740000}"/>
    <cellStyle name="Normal 9 3 4 6" xfId="12862" xr:uid="{00000000-0005-0000-0000-000060740000}"/>
    <cellStyle name="Normal 9 3 4 7" xfId="33676" xr:uid="{00000000-0005-0000-0000-000061740000}"/>
    <cellStyle name="Normal 9 3 4 8" xfId="40011" xr:uid="{00000000-0005-0000-0000-000062740000}"/>
    <cellStyle name="Normal 9 3 5" xfId="12863" xr:uid="{00000000-0005-0000-0000-000063740000}"/>
    <cellStyle name="Normal 9 3 5 2" xfId="12864" xr:uid="{00000000-0005-0000-0000-000064740000}"/>
    <cellStyle name="Normal 9 3 5 2 2" xfId="12865" xr:uid="{00000000-0005-0000-0000-000065740000}"/>
    <cellStyle name="Normal 9 3 5 2 2 2" xfId="12866" xr:uid="{00000000-0005-0000-0000-000066740000}"/>
    <cellStyle name="Normal 9 3 5 2 2 3" xfId="12867" xr:uid="{00000000-0005-0000-0000-000067740000}"/>
    <cellStyle name="Normal 9 3 5 2 3" xfId="12868" xr:uid="{00000000-0005-0000-0000-000068740000}"/>
    <cellStyle name="Normal 9 3 5 2 4" xfId="12869" xr:uid="{00000000-0005-0000-0000-000069740000}"/>
    <cellStyle name="Normal 9 3 5 3" xfId="12870" xr:uid="{00000000-0005-0000-0000-00006A740000}"/>
    <cellStyle name="Normal 9 3 5 3 2" xfId="12871" xr:uid="{00000000-0005-0000-0000-00006B740000}"/>
    <cellStyle name="Normal 9 3 5 3 3" xfId="12872" xr:uid="{00000000-0005-0000-0000-00006C740000}"/>
    <cellStyle name="Normal 9 3 5 4" xfId="12873" xr:uid="{00000000-0005-0000-0000-00006D740000}"/>
    <cellStyle name="Normal 9 3 5 4 2" xfId="12874" xr:uid="{00000000-0005-0000-0000-00006E740000}"/>
    <cellStyle name="Normal 9 3 5 5" xfId="12875" xr:uid="{00000000-0005-0000-0000-00006F740000}"/>
    <cellStyle name="Normal 9 3 5 6" xfId="12876" xr:uid="{00000000-0005-0000-0000-000070740000}"/>
    <cellStyle name="Normal 9 3 5 7" xfId="33677" xr:uid="{00000000-0005-0000-0000-000071740000}"/>
    <cellStyle name="Normal 9 3 6" xfId="12877" xr:uid="{00000000-0005-0000-0000-000072740000}"/>
    <cellStyle name="Normal 9 3 6 2" xfId="12878" xr:uid="{00000000-0005-0000-0000-000073740000}"/>
    <cellStyle name="Normal 9 3 6 2 2" xfId="12879" xr:uid="{00000000-0005-0000-0000-000074740000}"/>
    <cellStyle name="Normal 9 3 6 2 3" xfId="12880" xr:uid="{00000000-0005-0000-0000-000075740000}"/>
    <cellStyle name="Normal 9 3 6 3" xfId="12881" xr:uid="{00000000-0005-0000-0000-000076740000}"/>
    <cellStyle name="Normal 9 3 6 4" xfId="12882" xr:uid="{00000000-0005-0000-0000-000077740000}"/>
    <cellStyle name="Normal 9 3 6 5" xfId="33678" xr:uid="{00000000-0005-0000-0000-000078740000}"/>
    <cellStyle name="Normal 9 3 7" xfId="12883" xr:uid="{00000000-0005-0000-0000-000079740000}"/>
    <cellStyle name="Normal 9 3 7 2" xfId="12884" xr:uid="{00000000-0005-0000-0000-00007A740000}"/>
    <cellStyle name="Normal 9 3 7 3" xfId="12885" xr:uid="{00000000-0005-0000-0000-00007B740000}"/>
    <cellStyle name="Normal 9 3 8" xfId="12886" xr:uid="{00000000-0005-0000-0000-00007C740000}"/>
    <cellStyle name="Normal 9 3 8 2" xfId="12887" xr:uid="{00000000-0005-0000-0000-00007D740000}"/>
    <cellStyle name="Normal 9 3 9" xfId="12888" xr:uid="{00000000-0005-0000-0000-00007E740000}"/>
    <cellStyle name="Normal 9 3_FLUX TEMPLATE - SAMPLE 5210 1720000_Rents Receivable (2)" xfId="12889" xr:uid="{00000000-0005-0000-0000-00007F740000}"/>
    <cellStyle name="Normal 9 30" xfId="33679" xr:uid="{00000000-0005-0000-0000-000080740000}"/>
    <cellStyle name="Normal 9 31" xfId="33680" xr:uid="{00000000-0005-0000-0000-000081740000}"/>
    <cellStyle name="Normal 9 32" xfId="33681" xr:uid="{00000000-0005-0000-0000-000082740000}"/>
    <cellStyle name="Normal 9 33" xfId="33682" xr:uid="{00000000-0005-0000-0000-000083740000}"/>
    <cellStyle name="Normal 9 34" xfId="33517" xr:uid="{00000000-0005-0000-0000-000084740000}"/>
    <cellStyle name="Normal 9 4" xfId="12890" xr:uid="{00000000-0005-0000-0000-000085740000}"/>
    <cellStyle name="Normal 9 4 10" xfId="12891" xr:uid="{00000000-0005-0000-0000-000086740000}"/>
    <cellStyle name="Normal 9 4 11" xfId="19299" xr:uid="{00000000-0005-0000-0000-000087740000}"/>
    <cellStyle name="Normal 9 4 12" xfId="33683" xr:uid="{00000000-0005-0000-0000-000088740000}"/>
    <cellStyle name="Normal 9 4 2" xfId="12892" xr:uid="{00000000-0005-0000-0000-000089740000}"/>
    <cellStyle name="Normal 9 4 2 2" xfId="12893" xr:uid="{00000000-0005-0000-0000-00008A740000}"/>
    <cellStyle name="Normal 9 4 2 2 2" xfId="12894" xr:uid="{00000000-0005-0000-0000-00008B740000}"/>
    <cellStyle name="Normal 9 4 2 2 2 2" xfId="12895" xr:uid="{00000000-0005-0000-0000-00008C740000}"/>
    <cellStyle name="Normal 9 4 2 2 2 2 2" xfId="12896" xr:uid="{00000000-0005-0000-0000-00008D740000}"/>
    <cellStyle name="Normal 9 4 2 2 2 2 3" xfId="12897" xr:uid="{00000000-0005-0000-0000-00008E740000}"/>
    <cellStyle name="Normal 9 4 2 2 2 3" xfId="12898" xr:uid="{00000000-0005-0000-0000-00008F740000}"/>
    <cellStyle name="Normal 9 4 2 2 2 4" xfId="12899" xr:uid="{00000000-0005-0000-0000-000090740000}"/>
    <cellStyle name="Normal 9 4 2 2 3" xfId="12900" xr:uid="{00000000-0005-0000-0000-000091740000}"/>
    <cellStyle name="Normal 9 4 2 2 3 2" xfId="12901" xr:uid="{00000000-0005-0000-0000-000092740000}"/>
    <cellStyle name="Normal 9 4 2 2 3 3" xfId="12902" xr:uid="{00000000-0005-0000-0000-000093740000}"/>
    <cellStyle name="Normal 9 4 2 2 4" xfId="12903" xr:uid="{00000000-0005-0000-0000-000094740000}"/>
    <cellStyle name="Normal 9 4 2 2 4 2" xfId="12904" xr:uid="{00000000-0005-0000-0000-000095740000}"/>
    <cellStyle name="Normal 9 4 2 2 5" xfId="12905" xr:uid="{00000000-0005-0000-0000-000096740000}"/>
    <cellStyle name="Normal 9 4 2 2 6" xfId="12906" xr:uid="{00000000-0005-0000-0000-000097740000}"/>
    <cellStyle name="Normal 9 4 2 2 7" xfId="33685" xr:uid="{00000000-0005-0000-0000-000098740000}"/>
    <cellStyle name="Normal 9 4 2 3" xfId="12907" xr:uid="{00000000-0005-0000-0000-000099740000}"/>
    <cellStyle name="Normal 9 4 2 3 2" xfId="12908" xr:uid="{00000000-0005-0000-0000-00009A740000}"/>
    <cellStyle name="Normal 9 4 2 3 2 2" xfId="12909" xr:uid="{00000000-0005-0000-0000-00009B740000}"/>
    <cellStyle name="Normal 9 4 2 3 2 2 2" xfId="12910" xr:uid="{00000000-0005-0000-0000-00009C740000}"/>
    <cellStyle name="Normal 9 4 2 3 2 2 3" xfId="12911" xr:uid="{00000000-0005-0000-0000-00009D740000}"/>
    <cellStyle name="Normal 9 4 2 3 2 3" xfId="12912" xr:uid="{00000000-0005-0000-0000-00009E740000}"/>
    <cellStyle name="Normal 9 4 2 3 2 4" xfId="12913" xr:uid="{00000000-0005-0000-0000-00009F740000}"/>
    <cellStyle name="Normal 9 4 2 3 3" xfId="12914" xr:uid="{00000000-0005-0000-0000-0000A0740000}"/>
    <cellStyle name="Normal 9 4 2 3 3 2" xfId="12915" xr:uid="{00000000-0005-0000-0000-0000A1740000}"/>
    <cellStyle name="Normal 9 4 2 3 3 3" xfId="12916" xr:uid="{00000000-0005-0000-0000-0000A2740000}"/>
    <cellStyle name="Normal 9 4 2 3 4" xfId="12917" xr:uid="{00000000-0005-0000-0000-0000A3740000}"/>
    <cellStyle name="Normal 9 4 2 3 4 2" xfId="12918" xr:uid="{00000000-0005-0000-0000-0000A4740000}"/>
    <cellStyle name="Normal 9 4 2 3 5" xfId="12919" xr:uid="{00000000-0005-0000-0000-0000A5740000}"/>
    <cellStyle name="Normal 9 4 2 3 6" xfId="12920" xr:uid="{00000000-0005-0000-0000-0000A6740000}"/>
    <cellStyle name="Normal 9 4 2 3 7" xfId="33686" xr:uid="{00000000-0005-0000-0000-0000A7740000}"/>
    <cellStyle name="Normal 9 4 2 4" xfId="12921" xr:uid="{00000000-0005-0000-0000-0000A8740000}"/>
    <cellStyle name="Normal 9 4 2 4 2" xfId="12922" xr:uid="{00000000-0005-0000-0000-0000A9740000}"/>
    <cellStyle name="Normal 9 4 2 4 2 2" xfId="12923" xr:uid="{00000000-0005-0000-0000-0000AA740000}"/>
    <cellStyle name="Normal 9 4 2 4 2 3" xfId="12924" xr:uid="{00000000-0005-0000-0000-0000AB740000}"/>
    <cellStyle name="Normal 9 4 2 4 3" xfId="12925" xr:uid="{00000000-0005-0000-0000-0000AC740000}"/>
    <cellStyle name="Normal 9 4 2 4 4" xfId="12926" xr:uid="{00000000-0005-0000-0000-0000AD740000}"/>
    <cellStyle name="Normal 9 4 2 5" xfId="12927" xr:uid="{00000000-0005-0000-0000-0000AE740000}"/>
    <cellStyle name="Normal 9 4 2 5 2" xfId="12928" xr:uid="{00000000-0005-0000-0000-0000AF740000}"/>
    <cellStyle name="Normal 9 4 2 5 3" xfId="12929" xr:uid="{00000000-0005-0000-0000-0000B0740000}"/>
    <cellStyle name="Normal 9 4 2 6" xfId="12930" xr:uid="{00000000-0005-0000-0000-0000B1740000}"/>
    <cellStyle name="Normal 9 4 2 6 2" xfId="12931" xr:uid="{00000000-0005-0000-0000-0000B2740000}"/>
    <cellStyle name="Normal 9 4 2 7" xfId="12932" xr:uid="{00000000-0005-0000-0000-0000B3740000}"/>
    <cellStyle name="Normal 9 4 2 8" xfId="12933" xr:uid="{00000000-0005-0000-0000-0000B4740000}"/>
    <cellStyle name="Normal 9 4 2 9" xfId="33684" xr:uid="{00000000-0005-0000-0000-0000B5740000}"/>
    <cellStyle name="Normal 9 4 3" xfId="12934" xr:uid="{00000000-0005-0000-0000-0000B6740000}"/>
    <cellStyle name="Normal 9 4 3 2" xfId="12935" xr:uid="{00000000-0005-0000-0000-0000B7740000}"/>
    <cellStyle name="Normal 9 4 3 2 2" xfId="12936" xr:uid="{00000000-0005-0000-0000-0000B8740000}"/>
    <cellStyle name="Normal 9 4 3 2 2 2" xfId="12937" xr:uid="{00000000-0005-0000-0000-0000B9740000}"/>
    <cellStyle name="Normal 9 4 3 2 2 2 2" xfId="12938" xr:uid="{00000000-0005-0000-0000-0000BA740000}"/>
    <cellStyle name="Normal 9 4 3 2 2 2 3" xfId="12939" xr:uid="{00000000-0005-0000-0000-0000BB740000}"/>
    <cellStyle name="Normal 9 4 3 2 2 3" xfId="12940" xr:uid="{00000000-0005-0000-0000-0000BC740000}"/>
    <cellStyle name="Normal 9 4 3 2 2 4" xfId="12941" xr:uid="{00000000-0005-0000-0000-0000BD740000}"/>
    <cellStyle name="Normal 9 4 3 2 3" xfId="12942" xr:uid="{00000000-0005-0000-0000-0000BE740000}"/>
    <cellStyle name="Normal 9 4 3 2 3 2" xfId="12943" xr:uid="{00000000-0005-0000-0000-0000BF740000}"/>
    <cellStyle name="Normal 9 4 3 2 3 3" xfId="12944" xr:uid="{00000000-0005-0000-0000-0000C0740000}"/>
    <cellStyle name="Normal 9 4 3 2 4" xfId="12945" xr:uid="{00000000-0005-0000-0000-0000C1740000}"/>
    <cellStyle name="Normal 9 4 3 2 4 2" xfId="12946" xr:uid="{00000000-0005-0000-0000-0000C2740000}"/>
    <cellStyle name="Normal 9 4 3 2 5" xfId="12947" xr:uid="{00000000-0005-0000-0000-0000C3740000}"/>
    <cellStyle name="Normal 9 4 3 2 6" xfId="12948" xr:uid="{00000000-0005-0000-0000-0000C4740000}"/>
    <cellStyle name="Normal 9 4 3 2 7" xfId="33688" xr:uid="{00000000-0005-0000-0000-0000C5740000}"/>
    <cellStyle name="Normal 9 4 3 3" xfId="12949" xr:uid="{00000000-0005-0000-0000-0000C6740000}"/>
    <cellStyle name="Normal 9 4 3 3 2" xfId="12950" xr:uid="{00000000-0005-0000-0000-0000C7740000}"/>
    <cellStyle name="Normal 9 4 3 3 2 2" xfId="12951" xr:uid="{00000000-0005-0000-0000-0000C8740000}"/>
    <cellStyle name="Normal 9 4 3 3 2 2 2" xfId="12952" xr:uid="{00000000-0005-0000-0000-0000C9740000}"/>
    <cellStyle name="Normal 9 4 3 3 2 2 3" xfId="12953" xr:uid="{00000000-0005-0000-0000-0000CA740000}"/>
    <cellStyle name="Normal 9 4 3 3 2 3" xfId="12954" xr:uid="{00000000-0005-0000-0000-0000CB740000}"/>
    <cellStyle name="Normal 9 4 3 3 2 4" xfId="12955" xr:uid="{00000000-0005-0000-0000-0000CC740000}"/>
    <cellStyle name="Normal 9 4 3 3 3" xfId="12956" xr:uid="{00000000-0005-0000-0000-0000CD740000}"/>
    <cellStyle name="Normal 9 4 3 3 3 2" xfId="12957" xr:uid="{00000000-0005-0000-0000-0000CE740000}"/>
    <cellStyle name="Normal 9 4 3 3 3 3" xfId="12958" xr:uid="{00000000-0005-0000-0000-0000CF740000}"/>
    <cellStyle name="Normal 9 4 3 3 4" xfId="12959" xr:uid="{00000000-0005-0000-0000-0000D0740000}"/>
    <cellStyle name="Normal 9 4 3 3 4 2" xfId="12960" xr:uid="{00000000-0005-0000-0000-0000D1740000}"/>
    <cellStyle name="Normal 9 4 3 3 5" xfId="12961" xr:uid="{00000000-0005-0000-0000-0000D2740000}"/>
    <cellStyle name="Normal 9 4 3 3 6" xfId="12962" xr:uid="{00000000-0005-0000-0000-0000D3740000}"/>
    <cellStyle name="Normal 9 4 3 3 7" xfId="33689" xr:uid="{00000000-0005-0000-0000-0000D4740000}"/>
    <cellStyle name="Normal 9 4 3 4" xfId="12963" xr:uid="{00000000-0005-0000-0000-0000D5740000}"/>
    <cellStyle name="Normal 9 4 3 4 2" xfId="12964" xr:uid="{00000000-0005-0000-0000-0000D6740000}"/>
    <cellStyle name="Normal 9 4 3 4 2 2" xfId="12965" xr:uid="{00000000-0005-0000-0000-0000D7740000}"/>
    <cellStyle name="Normal 9 4 3 4 2 3" xfId="12966" xr:uid="{00000000-0005-0000-0000-0000D8740000}"/>
    <cellStyle name="Normal 9 4 3 4 3" xfId="12967" xr:uid="{00000000-0005-0000-0000-0000D9740000}"/>
    <cellStyle name="Normal 9 4 3 4 4" xfId="12968" xr:uid="{00000000-0005-0000-0000-0000DA740000}"/>
    <cellStyle name="Normal 9 4 3 5" xfId="12969" xr:uid="{00000000-0005-0000-0000-0000DB740000}"/>
    <cellStyle name="Normal 9 4 3 5 2" xfId="12970" xr:uid="{00000000-0005-0000-0000-0000DC740000}"/>
    <cellStyle name="Normal 9 4 3 5 3" xfId="12971" xr:uid="{00000000-0005-0000-0000-0000DD740000}"/>
    <cellStyle name="Normal 9 4 3 6" xfId="12972" xr:uid="{00000000-0005-0000-0000-0000DE740000}"/>
    <cellStyle name="Normal 9 4 3 6 2" xfId="12973" xr:uid="{00000000-0005-0000-0000-0000DF740000}"/>
    <cellStyle name="Normal 9 4 3 7" xfId="12974" xr:uid="{00000000-0005-0000-0000-0000E0740000}"/>
    <cellStyle name="Normal 9 4 3 8" xfId="12975" xr:uid="{00000000-0005-0000-0000-0000E1740000}"/>
    <cellStyle name="Normal 9 4 3 9" xfId="33687" xr:uid="{00000000-0005-0000-0000-0000E2740000}"/>
    <cellStyle name="Normal 9 4 4" xfId="12976" xr:uid="{00000000-0005-0000-0000-0000E3740000}"/>
    <cellStyle name="Normal 9 4 4 2" xfId="12977" xr:uid="{00000000-0005-0000-0000-0000E4740000}"/>
    <cellStyle name="Normal 9 4 4 2 2" xfId="12978" xr:uid="{00000000-0005-0000-0000-0000E5740000}"/>
    <cellStyle name="Normal 9 4 4 2 2 2" xfId="12979" xr:uid="{00000000-0005-0000-0000-0000E6740000}"/>
    <cellStyle name="Normal 9 4 4 2 2 3" xfId="12980" xr:uid="{00000000-0005-0000-0000-0000E7740000}"/>
    <cellStyle name="Normal 9 4 4 2 3" xfId="12981" xr:uid="{00000000-0005-0000-0000-0000E8740000}"/>
    <cellStyle name="Normal 9 4 4 2 4" xfId="12982" xr:uid="{00000000-0005-0000-0000-0000E9740000}"/>
    <cellStyle name="Normal 9 4 4 3" xfId="12983" xr:uid="{00000000-0005-0000-0000-0000EA740000}"/>
    <cellStyle name="Normal 9 4 4 3 2" xfId="12984" xr:uid="{00000000-0005-0000-0000-0000EB740000}"/>
    <cellStyle name="Normal 9 4 4 3 3" xfId="12985" xr:uid="{00000000-0005-0000-0000-0000EC740000}"/>
    <cellStyle name="Normal 9 4 4 4" xfId="12986" xr:uid="{00000000-0005-0000-0000-0000ED740000}"/>
    <cellStyle name="Normal 9 4 4 4 2" xfId="12987" xr:uid="{00000000-0005-0000-0000-0000EE740000}"/>
    <cellStyle name="Normal 9 4 4 5" xfId="12988" xr:uid="{00000000-0005-0000-0000-0000EF740000}"/>
    <cellStyle name="Normal 9 4 4 6" xfId="12989" xr:uid="{00000000-0005-0000-0000-0000F0740000}"/>
    <cellStyle name="Normal 9 4 4 7" xfId="33690" xr:uid="{00000000-0005-0000-0000-0000F1740000}"/>
    <cellStyle name="Normal 9 4 5" xfId="12990" xr:uid="{00000000-0005-0000-0000-0000F2740000}"/>
    <cellStyle name="Normal 9 4 5 2" xfId="12991" xr:uid="{00000000-0005-0000-0000-0000F3740000}"/>
    <cellStyle name="Normal 9 4 5 2 2" xfId="12992" xr:uid="{00000000-0005-0000-0000-0000F4740000}"/>
    <cellStyle name="Normal 9 4 5 2 2 2" xfId="12993" xr:uid="{00000000-0005-0000-0000-0000F5740000}"/>
    <cellStyle name="Normal 9 4 5 2 2 3" xfId="12994" xr:uid="{00000000-0005-0000-0000-0000F6740000}"/>
    <cellStyle name="Normal 9 4 5 2 3" xfId="12995" xr:uid="{00000000-0005-0000-0000-0000F7740000}"/>
    <cellStyle name="Normal 9 4 5 2 4" xfId="12996" xr:uid="{00000000-0005-0000-0000-0000F8740000}"/>
    <cellStyle name="Normal 9 4 5 3" xfId="12997" xr:uid="{00000000-0005-0000-0000-0000F9740000}"/>
    <cellStyle name="Normal 9 4 5 3 2" xfId="12998" xr:uid="{00000000-0005-0000-0000-0000FA740000}"/>
    <cellStyle name="Normal 9 4 5 3 3" xfId="12999" xr:uid="{00000000-0005-0000-0000-0000FB740000}"/>
    <cellStyle name="Normal 9 4 5 4" xfId="13000" xr:uid="{00000000-0005-0000-0000-0000FC740000}"/>
    <cellStyle name="Normal 9 4 5 4 2" xfId="13001" xr:uid="{00000000-0005-0000-0000-0000FD740000}"/>
    <cellStyle name="Normal 9 4 5 5" xfId="13002" xr:uid="{00000000-0005-0000-0000-0000FE740000}"/>
    <cellStyle name="Normal 9 4 5 6" xfId="13003" xr:uid="{00000000-0005-0000-0000-0000FF740000}"/>
    <cellStyle name="Normal 9 4 5 7" xfId="33691" xr:uid="{00000000-0005-0000-0000-000000750000}"/>
    <cellStyle name="Normal 9 4 6" xfId="13004" xr:uid="{00000000-0005-0000-0000-000001750000}"/>
    <cellStyle name="Normal 9 4 6 2" xfId="13005" xr:uid="{00000000-0005-0000-0000-000002750000}"/>
    <cellStyle name="Normal 9 4 6 2 2" xfId="13006" xr:uid="{00000000-0005-0000-0000-000003750000}"/>
    <cellStyle name="Normal 9 4 6 2 3" xfId="13007" xr:uid="{00000000-0005-0000-0000-000004750000}"/>
    <cellStyle name="Normal 9 4 6 3" xfId="13008" xr:uid="{00000000-0005-0000-0000-000005750000}"/>
    <cellStyle name="Normal 9 4 6 4" xfId="13009" xr:uid="{00000000-0005-0000-0000-000006750000}"/>
    <cellStyle name="Normal 9 4 6 5" xfId="33692" xr:uid="{00000000-0005-0000-0000-000007750000}"/>
    <cellStyle name="Normal 9 4 7" xfId="13010" xr:uid="{00000000-0005-0000-0000-000008750000}"/>
    <cellStyle name="Normal 9 4 7 2" xfId="13011" xr:uid="{00000000-0005-0000-0000-000009750000}"/>
    <cellStyle name="Normal 9 4 7 3" xfId="13012" xr:uid="{00000000-0005-0000-0000-00000A750000}"/>
    <cellStyle name="Normal 9 4 8" xfId="13013" xr:uid="{00000000-0005-0000-0000-00000B750000}"/>
    <cellStyle name="Normal 9 4 8 2" xfId="13014" xr:uid="{00000000-0005-0000-0000-00000C750000}"/>
    <cellStyle name="Normal 9 4 9" xfId="13015" xr:uid="{00000000-0005-0000-0000-00000D750000}"/>
    <cellStyle name="Normal 9 4_FLUX TEMPLATE - SAMPLE 5210 1720000_Rents Receivable (2)" xfId="13016" xr:uid="{00000000-0005-0000-0000-00000E750000}"/>
    <cellStyle name="Normal 9 5" xfId="13017" xr:uid="{00000000-0005-0000-0000-00000F750000}"/>
    <cellStyle name="Normal 9 5 10" xfId="13018" xr:uid="{00000000-0005-0000-0000-000010750000}"/>
    <cellStyle name="Normal 9 5 11" xfId="19300" xr:uid="{00000000-0005-0000-0000-000011750000}"/>
    <cellStyle name="Normal 9 5 12" xfId="33693" xr:uid="{00000000-0005-0000-0000-000012750000}"/>
    <cellStyle name="Normal 9 5 2" xfId="13019" xr:uid="{00000000-0005-0000-0000-000013750000}"/>
    <cellStyle name="Normal 9 5 2 2" xfId="13020" xr:uid="{00000000-0005-0000-0000-000014750000}"/>
    <cellStyle name="Normal 9 5 2 2 2" xfId="13021" xr:uid="{00000000-0005-0000-0000-000015750000}"/>
    <cellStyle name="Normal 9 5 2 2 2 2" xfId="13022" xr:uid="{00000000-0005-0000-0000-000016750000}"/>
    <cellStyle name="Normal 9 5 2 2 2 2 2" xfId="13023" xr:uid="{00000000-0005-0000-0000-000017750000}"/>
    <cellStyle name="Normal 9 5 2 2 2 2 3" xfId="13024" xr:uid="{00000000-0005-0000-0000-000018750000}"/>
    <cellStyle name="Normal 9 5 2 2 2 3" xfId="13025" xr:uid="{00000000-0005-0000-0000-000019750000}"/>
    <cellStyle name="Normal 9 5 2 2 2 4" xfId="13026" xr:uid="{00000000-0005-0000-0000-00001A750000}"/>
    <cellStyle name="Normal 9 5 2 2 3" xfId="13027" xr:uid="{00000000-0005-0000-0000-00001B750000}"/>
    <cellStyle name="Normal 9 5 2 2 3 2" xfId="13028" xr:uid="{00000000-0005-0000-0000-00001C750000}"/>
    <cellStyle name="Normal 9 5 2 2 3 3" xfId="13029" xr:uid="{00000000-0005-0000-0000-00001D750000}"/>
    <cellStyle name="Normal 9 5 2 2 4" xfId="13030" xr:uid="{00000000-0005-0000-0000-00001E750000}"/>
    <cellStyle name="Normal 9 5 2 2 4 2" xfId="13031" xr:uid="{00000000-0005-0000-0000-00001F750000}"/>
    <cellStyle name="Normal 9 5 2 2 5" xfId="13032" xr:uid="{00000000-0005-0000-0000-000020750000}"/>
    <cellStyle name="Normal 9 5 2 2 6" xfId="13033" xr:uid="{00000000-0005-0000-0000-000021750000}"/>
    <cellStyle name="Normal 9 5 2 2 7" xfId="33695" xr:uid="{00000000-0005-0000-0000-000022750000}"/>
    <cellStyle name="Normal 9 5 2 3" xfId="13034" xr:uid="{00000000-0005-0000-0000-000023750000}"/>
    <cellStyle name="Normal 9 5 2 3 2" xfId="13035" xr:uid="{00000000-0005-0000-0000-000024750000}"/>
    <cellStyle name="Normal 9 5 2 3 2 2" xfId="13036" xr:uid="{00000000-0005-0000-0000-000025750000}"/>
    <cellStyle name="Normal 9 5 2 3 2 2 2" xfId="13037" xr:uid="{00000000-0005-0000-0000-000026750000}"/>
    <cellStyle name="Normal 9 5 2 3 2 2 3" xfId="13038" xr:uid="{00000000-0005-0000-0000-000027750000}"/>
    <cellStyle name="Normal 9 5 2 3 2 3" xfId="13039" xr:uid="{00000000-0005-0000-0000-000028750000}"/>
    <cellStyle name="Normal 9 5 2 3 2 4" xfId="13040" xr:uid="{00000000-0005-0000-0000-000029750000}"/>
    <cellStyle name="Normal 9 5 2 3 3" xfId="13041" xr:uid="{00000000-0005-0000-0000-00002A750000}"/>
    <cellStyle name="Normal 9 5 2 3 3 2" xfId="13042" xr:uid="{00000000-0005-0000-0000-00002B750000}"/>
    <cellStyle name="Normal 9 5 2 3 3 3" xfId="13043" xr:uid="{00000000-0005-0000-0000-00002C750000}"/>
    <cellStyle name="Normal 9 5 2 3 4" xfId="13044" xr:uid="{00000000-0005-0000-0000-00002D750000}"/>
    <cellStyle name="Normal 9 5 2 3 4 2" xfId="13045" xr:uid="{00000000-0005-0000-0000-00002E750000}"/>
    <cellStyle name="Normal 9 5 2 3 5" xfId="13046" xr:uid="{00000000-0005-0000-0000-00002F750000}"/>
    <cellStyle name="Normal 9 5 2 3 6" xfId="13047" xr:uid="{00000000-0005-0000-0000-000030750000}"/>
    <cellStyle name="Normal 9 5 2 3 7" xfId="33696" xr:uid="{00000000-0005-0000-0000-000031750000}"/>
    <cellStyle name="Normal 9 5 2 4" xfId="13048" xr:uid="{00000000-0005-0000-0000-000032750000}"/>
    <cellStyle name="Normal 9 5 2 4 2" xfId="13049" xr:uid="{00000000-0005-0000-0000-000033750000}"/>
    <cellStyle name="Normal 9 5 2 4 2 2" xfId="13050" xr:uid="{00000000-0005-0000-0000-000034750000}"/>
    <cellStyle name="Normal 9 5 2 4 2 3" xfId="13051" xr:uid="{00000000-0005-0000-0000-000035750000}"/>
    <cellStyle name="Normal 9 5 2 4 3" xfId="13052" xr:uid="{00000000-0005-0000-0000-000036750000}"/>
    <cellStyle name="Normal 9 5 2 4 4" xfId="13053" xr:uid="{00000000-0005-0000-0000-000037750000}"/>
    <cellStyle name="Normal 9 5 2 5" xfId="13054" xr:uid="{00000000-0005-0000-0000-000038750000}"/>
    <cellStyle name="Normal 9 5 2 5 2" xfId="13055" xr:uid="{00000000-0005-0000-0000-000039750000}"/>
    <cellStyle name="Normal 9 5 2 5 3" xfId="13056" xr:uid="{00000000-0005-0000-0000-00003A750000}"/>
    <cellStyle name="Normal 9 5 2 6" xfId="13057" xr:uid="{00000000-0005-0000-0000-00003B750000}"/>
    <cellStyle name="Normal 9 5 2 6 2" xfId="13058" xr:uid="{00000000-0005-0000-0000-00003C750000}"/>
    <cellStyle name="Normal 9 5 2 7" xfId="13059" xr:uid="{00000000-0005-0000-0000-00003D750000}"/>
    <cellStyle name="Normal 9 5 2 8" xfId="13060" xr:uid="{00000000-0005-0000-0000-00003E750000}"/>
    <cellStyle name="Normal 9 5 2 9" xfId="33694" xr:uid="{00000000-0005-0000-0000-00003F750000}"/>
    <cellStyle name="Normal 9 5 3" xfId="13061" xr:uid="{00000000-0005-0000-0000-000040750000}"/>
    <cellStyle name="Normal 9 5 3 2" xfId="13062" xr:uid="{00000000-0005-0000-0000-000041750000}"/>
    <cellStyle name="Normal 9 5 3 2 2" xfId="13063" xr:uid="{00000000-0005-0000-0000-000042750000}"/>
    <cellStyle name="Normal 9 5 3 2 2 2" xfId="13064" xr:uid="{00000000-0005-0000-0000-000043750000}"/>
    <cellStyle name="Normal 9 5 3 2 2 2 2" xfId="13065" xr:uid="{00000000-0005-0000-0000-000044750000}"/>
    <cellStyle name="Normal 9 5 3 2 2 2 3" xfId="13066" xr:uid="{00000000-0005-0000-0000-000045750000}"/>
    <cellStyle name="Normal 9 5 3 2 2 3" xfId="13067" xr:uid="{00000000-0005-0000-0000-000046750000}"/>
    <cellStyle name="Normal 9 5 3 2 2 4" xfId="13068" xr:uid="{00000000-0005-0000-0000-000047750000}"/>
    <cellStyle name="Normal 9 5 3 2 3" xfId="13069" xr:uid="{00000000-0005-0000-0000-000048750000}"/>
    <cellStyle name="Normal 9 5 3 2 3 2" xfId="13070" xr:uid="{00000000-0005-0000-0000-000049750000}"/>
    <cellStyle name="Normal 9 5 3 2 3 3" xfId="13071" xr:uid="{00000000-0005-0000-0000-00004A750000}"/>
    <cellStyle name="Normal 9 5 3 2 4" xfId="13072" xr:uid="{00000000-0005-0000-0000-00004B750000}"/>
    <cellStyle name="Normal 9 5 3 2 4 2" xfId="13073" xr:uid="{00000000-0005-0000-0000-00004C750000}"/>
    <cellStyle name="Normal 9 5 3 2 5" xfId="13074" xr:uid="{00000000-0005-0000-0000-00004D750000}"/>
    <cellStyle name="Normal 9 5 3 2 6" xfId="13075" xr:uid="{00000000-0005-0000-0000-00004E750000}"/>
    <cellStyle name="Normal 9 5 3 2 7" xfId="33698" xr:uid="{00000000-0005-0000-0000-00004F750000}"/>
    <cellStyle name="Normal 9 5 3 3" xfId="13076" xr:uid="{00000000-0005-0000-0000-000050750000}"/>
    <cellStyle name="Normal 9 5 3 3 2" xfId="13077" xr:uid="{00000000-0005-0000-0000-000051750000}"/>
    <cellStyle name="Normal 9 5 3 3 2 2" xfId="13078" xr:uid="{00000000-0005-0000-0000-000052750000}"/>
    <cellStyle name="Normal 9 5 3 3 2 2 2" xfId="13079" xr:uid="{00000000-0005-0000-0000-000053750000}"/>
    <cellStyle name="Normal 9 5 3 3 2 2 3" xfId="13080" xr:uid="{00000000-0005-0000-0000-000054750000}"/>
    <cellStyle name="Normal 9 5 3 3 2 3" xfId="13081" xr:uid="{00000000-0005-0000-0000-000055750000}"/>
    <cellStyle name="Normal 9 5 3 3 2 4" xfId="13082" xr:uid="{00000000-0005-0000-0000-000056750000}"/>
    <cellStyle name="Normal 9 5 3 3 3" xfId="13083" xr:uid="{00000000-0005-0000-0000-000057750000}"/>
    <cellStyle name="Normal 9 5 3 3 3 2" xfId="13084" xr:uid="{00000000-0005-0000-0000-000058750000}"/>
    <cellStyle name="Normal 9 5 3 3 3 3" xfId="13085" xr:uid="{00000000-0005-0000-0000-000059750000}"/>
    <cellStyle name="Normal 9 5 3 3 4" xfId="13086" xr:uid="{00000000-0005-0000-0000-00005A750000}"/>
    <cellStyle name="Normal 9 5 3 3 4 2" xfId="13087" xr:uid="{00000000-0005-0000-0000-00005B750000}"/>
    <cellStyle name="Normal 9 5 3 3 5" xfId="13088" xr:uid="{00000000-0005-0000-0000-00005C750000}"/>
    <cellStyle name="Normal 9 5 3 3 6" xfId="13089" xr:uid="{00000000-0005-0000-0000-00005D750000}"/>
    <cellStyle name="Normal 9 5 3 3 7" xfId="33699" xr:uid="{00000000-0005-0000-0000-00005E750000}"/>
    <cellStyle name="Normal 9 5 3 4" xfId="13090" xr:uid="{00000000-0005-0000-0000-00005F750000}"/>
    <cellStyle name="Normal 9 5 3 4 2" xfId="13091" xr:uid="{00000000-0005-0000-0000-000060750000}"/>
    <cellStyle name="Normal 9 5 3 4 2 2" xfId="13092" xr:uid="{00000000-0005-0000-0000-000061750000}"/>
    <cellStyle name="Normal 9 5 3 4 2 3" xfId="13093" xr:uid="{00000000-0005-0000-0000-000062750000}"/>
    <cellStyle name="Normal 9 5 3 4 3" xfId="13094" xr:uid="{00000000-0005-0000-0000-000063750000}"/>
    <cellStyle name="Normal 9 5 3 4 4" xfId="13095" xr:uid="{00000000-0005-0000-0000-000064750000}"/>
    <cellStyle name="Normal 9 5 3 5" xfId="13096" xr:uid="{00000000-0005-0000-0000-000065750000}"/>
    <cellStyle name="Normal 9 5 3 5 2" xfId="13097" xr:uid="{00000000-0005-0000-0000-000066750000}"/>
    <cellStyle name="Normal 9 5 3 5 3" xfId="13098" xr:uid="{00000000-0005-0000-0000-000067750000}"/>
    <cellStyle name="Normal 9 5 3 6" xfId="13099" xr:uid="{00000000-0005-0000-0000-000068750000}"/>
    <cellStyle name="Normal 9 5 3 6 2" xfId="13100" xr:uid="{00000000-0005-0000-0000-000069750000}"/>
    <cellStyle name="Normal 9 5 3 7" xfId="13101" xr:uid="{00000000-0005-0000-0000-00006A750000}"/>
    <cellStyle name="Normal 9 5 3 8" xfId="13102" xr:uid="{00000000-0005-0000-0000-00006B750000}"/>
    <cellStyle name="Normal 9 5 3 9" xfId="33697" xr:uid="{00000000-0005-0000-0000-00006C750000}"/>
    <cellStyle name="Normal 9 5 4" xfId="13103" xr:uid="{00000000-0005-0000-0000-00006D750000}"/>
    <cellStyle name="Normal 9 5 4 2" xfId="13104" xr:uid="{00000000-0005-0000-0000-00006E750000}"/>
    <cellStyle name="Normal 9 5 4 2 2" xfId="13105" xr:uid="{00000000-0005-0000-0000-00006F750000}"/>
    <cellStyle name="Normal 9 5 4 2 2 2" xfId="13106" xr:uid="{00000000-0005-0000-0000-000070750000}"/>
    <cellStyle name="Normal 9 5 4 2 2 3" xfId="13107" xr:uid="{00000000-0005-0000-0000-000071750000}"/>
    <cellStyle name="Normal 9 5 4 2 3" xfId="13108" xr:uid="{00000000-0005-0000-0000-000072750000}"/>
    <cellStyle name="Normal 9 5 4 2 4" xfId="13109" xr:uid="{00000000-0005-0000-0000-000073750000}"/>
    <cellStyle name="Normal 9 5 4 3" xfId="13110" xr:uid="{00000000-0005-0000-0000-000074750000}"/>
    <cellStyle name="Normal 9 5 4 3 2" xfId="13111" xr:uid="{00000000-0005-0000-0000-000075750000}"/>
    <cellStyle name="Normal 9 5 4 3 3" xfId="13112" xr:uid="{00000000-0005-0000-0000-000076750000}"/>
    <cellStyle name="Normal 9 5 4 4" xfId="13113" xr:uid="{00000000-0005-0000-0000-000077750000}"/>
    <cellStyle name="Normal 9 5 4 4 2" xfId="13114" xr:uid="{00000000-0005-0000-0000-000078750000}"/>
    <cellStyle name="Normal 9 5 4 5" xfId="13115" xr:uid="{00000000-0005-0000-0000-000079750000}"/>
    <cellStyle name="Normal 9 5 4 6" xfId="13116" xr:uid="{00000000-0005-0000-0000-00007A750000}"/>
    <cellStyle name="Normal 9 5 4 7" xfId="33700" xr:uid="{00000000-0005-0000-0000-00007B750000}"/>
    <cellStyle name="Normal 9 5 5" xfId="13117" xr:uid="{00000000-0005-0000-0000-00007C750000}"/>
    <cellStyle name="Normal 9 5 5 2" xfId="13118" xr:uid="{00000000-0005-0000-0000-00007D750000}"/>
    <cellStyle name="Normal 9 5 5 2 2" xfId="13119" xr:uid="{00000000-0005-0000-0000-00007E750000}"/>
    <cellStyle name="Normal 9 5 5 2 2 2" xfId="13120" xr:uid="{00000000-0005-0000-0000-00007F750000}"/>
    <cellStyle name="Normal 9 5 5 2 2 3" xfId="13121" xr:uid="{00000000-0005-0000-0000-000080750000}"/>
    <cellStyle name="Normal 9 5 5 2 3" xfId="13122" xr:uid="{00000000-0005-0000-0000-000081750000}"/>
    <cellStyle name="Normal 9 5 5 2 4" xfId="13123" xr:uid="{00000000-0005-0000-0000-000082750000}"/>
    <cellStyle name="Normal 9 5 5 3" xfId="13124" xr:uid="{00000000-0005-0000-0000-000083750000}"/>
    <cellStyle name="Normal 9 5 5 3 2" xfId="13125" xr:uid="{00000000-0005-0000-0000-000084750000}"/>
    <cellStyle name="Normal 9 5 5 3 3" xfId="13126" xr:uid="{00000000-0005-0000-0000-000085750000}"/>
    <cellStyle name="Normal 9 5 5 4" xfId="13127" xr:uid="{00000000-0005-0000-0000-000086750000}"/>
    <cellStyle name="Normal 9 5 5 4 2" xfId="13128" xr:uid="{00000000-0005-0000-0000-000087750000}"/>
    <cellStyle name="Normal 9 5 5 5" xfId="13129" xr:uid="{00000000-0005-0000-0000-000088750000}"/>
    <cellStyle name="Normal 9 5 5 6" xfId="13130" xr:uid="{00000000-0005-0000-0000-000089750000}"/>
    <cellStyle name="Normal 9 5 5 7" xfId="33701" xr:uid="{00000000-0005-0000-0000-00008A750000}"/>
    <cellStyle name="Normal 9 5 6" xfId="13131" xr:uid="{00000000-0005-0000-0000-00008B750000}"/>
    <cellStyle name="Normal 9 5 6 2" xfId="13132" xr:uid="{00000000-0005-0000-0000-00008C750000}"/>
    <cellStyle name="Normal 9 5 6 2 2" xfId="13133" xr:uid="{00000000-0005-0000-0000-00008D750000}"/>
    <cellStyle name="Normal 9 5 6 2 3" xfId="13134" xr:uid="{00000000-0005-0000-0000-00008E750000}"/>
    <cellStyle name="Normal 9 5 6 3" xfId="13135" xr:uid="{00000000-0005-0000-0000-00008F750000}"/>
    <cellStyle name="Normal 9 5 6 4" xfId="13136" xr:uid="{00000000-0005-0000-0000-000090750000}"/>
    <cellStyle name="Normal 9 5 6 5" xfId="33702" xr:uid="{00000000-0005-0000-0000-000091750000}"/>
    <cellStyle name="Normal 9 5 7" xfId="13137" xr:uid="{00000000-0005-0000-0000-000092750000}"/>
    <cellStyle name="Normal 9 5 7 2" xfId="13138" xr:uid="{00000000-0005-0000-0000-000093750000}"/>
    <cellStyle name="Normal 9 5 7 3" xfId="13139" xr:uid="{00000000-0005-0000-0000-000094750000}"/>
    <cellStyle name="Normal 9 5 8" xfId="13140" xr:uid="{00000000-0005-0000-0000-000095750000}"/>
    <cellStyle name="Normal 9 5 8 2" xfId="13141" xr:uid="{00000000-0005-0000-0000-000096750000}"/>
    <cellStyle name="Normal 9 5 9" xfId="13142" xr:uid="{00000000-0005-0000-0000-000097750000}"/>
    <cellStyle name="Normal 9 5_FLUX TEMPLATE - SAMPLE 5210 1720000_Rents Receivable (2)" xfId="13143" xr:uid="{00000000-0005-0000-0000-000098750000}"/>
    <cellStyle name="Normal 9 6" xfId="13144" xr:uid="{00000000-0005-0000-0000-000099750000}"/>
    <cellStyle name="Normal 9 6 10" xfId="13145" xr:uid="{00000000-0005-0000-0000-00009A750000}"/>
    <cellStyle name="Normal 9 6 11" xfId="19301" xr:uid="{00000000-0005-0000-0000-00009B750000}"/>
    <cellStyle name="Normal 9 6 12" xfId="33703" xr:uid="{00000000-0005-0000-0000-00009C750000}"/>
    <cellStyle name="Normal 9 6 2" xfId="13146" xr:uid="{00000000-0005-0000-0000-00009D750000}"/>
    <cellStyle name="Normal 9 6 2 2" xfId="13147" xr:uid="{00000000-0005-0000-0000-00009E750000}"/>
    <cellStyle name="Normal 9 6 2 2 2" xfId="13148" xr:uid="{00000000-0005-0000-0000-00009F750000}"/>
    <cellStyle name="Normal 9 6 2 2 2 2" xfId="13149" xr:uid="{00000000-0005-0000-0000-0000A0750000}"/>
    <cellStyle name="Normal 9 6 2 2 2 2 2" xfId="13150" xr:uid="{00000000-0005-0000-0000-0000A1750000}"/>
    <cellStyle name="Normal 9 6 2 2 2 2 3" xfId="13151" xr:uid="{00000000-0005-0000-0000-0000A2750000}"/>
    <cellStyle name="Normal 9 6 2 2 2 3" xfId="13152" xr:uid="{00000000-0005-0000-0000-0000A3750000}"/>
    <cellStyle name="Normal 9 6 2 2 2 4" xfId="13153" xr:uid="{00000000-0005-0000-0000-0000A4750000}"/>
    <cellStyle name="Normal 9 6 2 2 3" xfId="13154" xr:uid="{00000000-0005-0000-0000-0000A5750000}"/>
    <cellStyle name="Normal 9 6 2 2 3 2" xfId="13155" xr:uid="{00000000-0005-0000-0000-0000A6750000}"/>
    <cellStyle name="Normal 9 6 2 2 3 3" xfId="13156" xr:uid="{00000000-0005-0000-0000-0000A7750000}"/>
    <cellStyle name="Normal 9 6 2 2 4" xfId="13157" xr:uid="{00000000-0005-0000-0000-0000A8750000}"/>
    <cellStyle name="Normal 9 6 2 2 4 2" xfId="13158" xr:uid="{00000000-0005-0000-0000-0000A9750000}"/>
    <cellStyle name="Normal 9 6 2 2 5" xfId="13159" xr:uid="{00000000-0005-0000-0000-0000AA750000}"/>
    <cellStyle name="Normal 9 6 2 2 6" xfId="13160" xr:uid="{00000000-0005-0000-0000-0000AB750000}"/>
    <cellStyle name="Normal 9 6 2 2 7" xfId="33705" xr:uid="{00000000-0005-0000-0000-0000AC750000}"/>
    <cellStyle name="Normal 9 6 2 3" xfId="13161" xr:uid="{00000000-0005-0000-0000-0000AD750000}"/>
    <cellStyle name="Normal 9 6 2 3 2" xfId="13162" xr:uid="{00000000-0005-0000-0000-0000AE750000}"/>
    <cellStyle name="Normal 9 6 2 3 2 2" xfId="13163" xr:uid="{00000000-0005-0000-0000-0000AF750000}"/>
    <cellStyle name="Normal 9 6 2 3 2 2 2" xfId="13164" xr:uid="{00000000-0005-0000-0000-0000B0750000}"/>
    <cellStyle name="Normal 9 6 2 3 2 2 3" xfId="13165" xr:uid="{00000000-0005-0000-0000-0000B1750000}"/>
    <cellStyle name="Normal 9 6 2 3 2 3" xfId="13166" xr:uid="{00000000-0005-0000-0000-0000B2750000}"/>
    <cellStyle name="Normal 9 6 2 3 2 4" xfId="13167" xr:uid="{00000000-0005-0000-0000-0000B3750000}"/>
    <cellStyle name="Normal 9 6 2 3 3" xfId="13168" xr:uid="{00000000-0005-0000-0000-0000B4750000}"/>
    <cellStyle name="Normal 9 6 2 3 3 2" xfId="13169" xr:uid="{00000000-0005-0000-0000-0000B5750000}"/>
    <cellStyle name="Normal 9 6 2 3 3 3" xfId="13170" xr:uid="{00000000-0005-0000-0000-0000B6750000}"/>
    <cellStyle name="Normal 9 6 2 3 4" xfId="13171" xr:uid="{00000000-0005-0000-0000-0000B7750000}"/>
    <cellStyle name="Normal 9 6 2 3 4 2" xfId="13172" xr:uid="{00000000-0005-0000-0000-0000B8750000}"/>
    <cellStyle name="Normal 9 6 2 3 5" xfId="13173" xr:uid="{00000000-0005-0000-0000-0000B9750000}"/>
    <cellStyle name="Normal 9 6 2 3 6" xfId="13174" xr:uid="{00000000-0005-0000-0000-0000BA750000}"/>
    <cellStyle name="Normal 9 6 2 3 7" xfId="33706" xr:uid="{00000000-0005-0000-0000-0000BB750000}"/>
    <cellStyle name="Normal 9 6 2 4" xfId="13175" xr:uid="{00000000-0005-0000-0000-0000BC750000}"/>
    <cellStyle name="Normal 9 6 2 4 2" xfId="13176" xr:uid="{00000000-0005-0000-0000-0000BD750000}"/>
    <cellStyle name="Normal 9 6 2 4 2 2" xfId="13177" xr:uid="{00000000-0005-0000-0000-0000BE750000}"/>
    <cellStyle name="Normal 9 6 2 4 2 3" xfId="13178" xr:uid="{00000000-0005-0000-0000-0000BF750000}"/>
    <cellStyle name="Normal 9 6 2 4 3" xfId="13179" xr:uid="{00000000-0005-0000-0000-0000C0750000}"/>
    <cellStyle name="Normal 9 6 2 4 4" xfId="13180" xr:uid="{00000000-0005-0000-0000-0000C1750000}"/>
    <cellStyle name="Normal 9 6 2 5" xfId="13181" xr:uid="{00000000-0005-0000-0000-0000C2750000}"/>
    <cellStyle name="Normal 9 6 2 5 2" xfId="13182" xr:uid="{00000000-0005-0000-0000-0000C3750000}"/>
    <cellStyle name="Normal 9 6 2 5 3" xfId="13183" xr:uid="{00000000-0005-0000-0000-0000C4750000}"/>
    <cellStyle name="Normal 9 6 2 6" xfId="13184" xr:uid="{00000000-0005-0000-0000-0000C5750000}"/>
    <cellStyle name="Normal 9 6 2 6 2" xfId="13185" xr:uid="{00000000-0005-0000-0000-0000C6750000}"/>
    <cellStyle name="Normal 9 6 2 7" xfId="13186" xr:uid="{00000000-0005-0000-0000-0000C7750000}"/>
    <cellStyle name="Normal 9 6 2 8" xfId="13187" xr:uid="{00000000-0005-0000-0000-0000C8750000}"/>
    <cellStyle name="Normal 9 6 2 9" xfId="33704" xr:uid="{00000000-0005-0000-0000-0000C9750000}"/>
    <cellStyle name="Normal 9 6 3" xfId="13188" xr:uid="{00000000-0005-0000-0000-0000CA750000}"/>
    <cellStyle name="Normal 9 6 3 2" xfId="13189" xr:uid="{00000000-0005-0000-0000-0000CB750000}"/>
    <cellStyle name="Normal 9 6 3 2 2" xfId="13190" xr:uid="{00000000-0005-0000-0000-0000CC750000}"/>
    <cellStyle name="Normal 9 6 3 2 2 2" xfId="13191" xr:uid="{00000000-0005-0000-0000-0000CD750000}"/>
    <cellStyle name="Normal 9 6 3 2 2 2 2" xfId="13192" xr:uid="{00000000-0005-0000-0000-0000CE750000}"/>
    <cellStyle name="Normal 9 6 3 2 2 2 3" xfId="13193" xr:uid="{00000000-0005-0000-0000-0000CF750000}"/>
    <cellStyle name="Normal 9 6 3 2 2 3" xfId="13194" xr:uid="{00000000-0005-0000-0000-0000D0750000}"/>
    <cellStyle name="Normal 9 6 3 2 2 4" xfId="13195" xr:uid="{00000000-0005-0000-0000-0000D1750000}"/>
    <cellStyle name="Normal 9 6 3 2 3" xfId="13196" xr:uid="{00000000-0005-0000-0000-0000D2750000}"/>
    <cellStyle name="Normal 9 6 3 2 3 2" xfId="13197" xr:uid="{00000000-0005-0000-0000-0000D3750000}"/>
    <cellStyle name="Normal 9 6 3 2 3 3" xfId="13198" xr:uid="{00000000-0005-0000-0000-0000D4750000}"/>
    <cellStyle name="Normal 9 6 3 2 4" xfId="13199" xr:uid="{00000000-0005-0000-0000-0000D5750000}"/>
    <cellStyle name="Normal 9 6 3 2 4 2" xfId="13200" xr:uid="{00000000-0005-0000-0000-0000D6750000}"/>
    <cellStyle name="Normal 9 6 3 2 5" xfId="13201" xr:uid="{00000000-0005-0000-0000-0000D7750000}"/>
    <cellStyle name="Normal 9 6 3 2 6" xfId="13202" xr:uid="{00000000-0005-0000-0000-0000D8750000}"/>
    <cellStyle name="Normal 9 6 3 2 7" xfId="33708" xr:uid="{00000000-0005-0000-0000-0000D9750000}"/>
    <cellStyle name="Normal 9 6 3 3" xfId="13203" xr:uid="{00000000-0005-0000-0000-0000DA750000}"/>
    <cellStyle name="Normal 9 6 3 3 2" xfId="13204" xr:uid="{00000000-0005-0000-0000-0000DB750000}"/>
    <cellStyle name="Normal 9 6 3 3 2 2" xfId="13205" xr:uid="{00000000-0005-0000-0000-0000DC750000}"/>
    <cellStyle name="Normal 9 6 3 3 2 2 2" xfId="13206" xr:uid="{00000000-0005-0000-0000-0000DD750000}"/>
    <cellStyle name="Normal 9 6 3 3 2 2 3" xfId="13207" xr:uid="{00000000-0005-0000-0000-0000DE750000}"/>
    <cellStyle name="Normal 9 6 3 3 2 3" xfId="13208" xr:uid="{00000000-0005-0000-0000-0000DF750000}"/>
    <cellStyle name="Normal 9 6 3 3 2 4" xfId="13209" xr:uid="{00000000-0005-0000-0000-0000E0750000}"/>
    <cellStyle name="Normal 9 6 3 3 3" xfId="13210" xr:uid="{00000000-0005-0000-0000-0000E1750000}"/>
    <cellStyle name="Normal 9 6 3 3 3 2" xfId="13211" xr:uid="{00000000-0005-0000-0000-0000E2750000}"/>
    <cellStyle name="Normal 9 6 3 3 3 3" xfId="13212" xr:uid="{00000000-0005-0000-0000-0000E3750000}"/>
    <cellStyle name="Normal 9 6 3 3 4" xfId="13213" xr:uid="{00000000-0005-0000-0000-0000E4750000}"/>
    <cellStyle name="Normal 9 6 3 3 4 2" xfId="13214" xr:uid="{00000000-0005-0000-0000-0000E5750000}"/>
    <cellStyle name="Normal 9 6 3 3 5" xfId="13215" xr:uid="{00000000-0005-0000-0000-0000E6750000}"/>
    <cellStyle name="Normal 9 6 3 3 6" xfId="13216" xr:uid="{00000000-0005-0000-0000-0000E7750000}"/>
    <cellStyle name="Normal 9 6 3 3 7" xfId="33709" xr:uid="{00000000-0005-0000-0000-0000E8750000}"/>
    <cellStyle name="Normal 9 6 3 4" xfId="13217" xr:uid="{00000000-0005-0000-0000-0000E9750000}"/>
    <cellStyle name="Normal 9 6 3 4 2" xfId="13218" xr:uid="{00000000-0005-0000-0000-0000EA750000}"/>
    <cellStyle name="Normal 9 6 3 4 2 2" xfId="13219" xr:uid="{00000000-0005-0000-0000-0000EB750000}"/>
    <cellStyle name="Normal 9 6 3 4 2 3" xfId="13220" xr:uid="{00000000-0005-0000-0000-0000EC750000}"/>
    <cellStyle name="Normal 9 6 3 4 3" xfId="13221" xr:uid="{00000000-0005-0000-0000-0000ED750000}"/>
    <cellStyle name="Normal 9 6 3 4 4" xfId="13222" xr:uid="{00000000-0005-0000-0000-0000EE750000}"/>
    <cellStyle name="Normal 9 6 3 5" xfId="13223" xr:uid="{00000000-0005-0000-0000-0000EF750000}"/>
    <cellStyle name="Normal 9 6 3 5 2" xfId="13224" xr:uid="{00000000-0005-0000-0000-0000F0750000}"/>
    <cellStyle name="Normal 9 6 3 5 3" xfId="13225" xr:uid="{00000000-0005-0000-0000-0000F1750000}"/>
    <cellStyle name="Normal 9 6 3 6" xfId="13226" xr:uid="{00000000-0005-0000-0000-0000F2750000}"/>
    <cellStyle name="Normal 9 6 3 6 2" xfId="13227" xr:uid="{00000000-0005-0000-0000-0000F3750000}"/>
    <cellStyle name="Normal 9 6 3 7" xfId="13228" xr:uid="{00000000-0005-0000-0000-0000F4750000}"/>
    <cellStyle name="Normal 9 6 3 8" xfId="13229" xr:uid="{00000000-0005-0000-0000-0000F5750000}"/>
    <cellStyle name="Normal 9 6 3 9" xfId="33707" xr:uid="{00000000-0005-0000-0000-0000F6750000}"/>
    <cellStyle name="Normal 9 6 4" xfId="13230" xr:uid="{00000000-0005-0000-0000-0000F7750000}"/>
    <cellStyle name="Normal 9 6 4 2" xfId="13231" xr:uid="{00000000-0005-0000-0000-0000F8750000}"/>
    <cellStyle name="Normal 9 6 4 2 2" xfId="13232" xr:uid="{00000000-0005-0000-0000-0000F9750000}"/>
    <cellStyle name="Normal 9 6 4 2 2 2" xfId="13233" xr:uid="{00000000-0005-0000-0000-0000FA750000}"/>
    <cellStyle name="Normal 9 6 4 2 2 3" xfId="13234" xr:uid="{00000000-0005-0000-0000-0000FB750000}"/>
    <cellStyle name="Normal 9 6 4 2 3" xfId="13235" xr:uid="{00000000-0005-0000-0000-0000FC750000}"/>
    <cellStyle name="Normal 9 6 4 2 4" xfId="13236" xr:uid="{00000000-0005-0000-0000-0000FD750000}"/>
    <cellStyle name="Normal 9 6 4 3" xfId="13237" xr:uid="{00000000-0005-0000-0000-0000FE750000}"/>
    <cellStyle name="Normal 9 6 4 3 2" xfId="13238" xr:uid="{00000000-0005-0000-0000-0000FF750000}"/>
    <cellStyle name="Normal 9 6 4 3 3" xfId="13239" xr:uid="{00000000-0005-0000-0000-000000760000}"/>
    <cellStyle name="Normal 9 6 4 4" xfId="13240" xr:uid="{00000000-0005-0000-0000-000001760000}"/>
    <cellStyle name="Normal 9 6 4 4 2" xfId="13241" xr:uid="{00000000-0005-0000-0000-000002760000}"/>
    <cellStyle name="Normal 9 6 4 5" xfId="13242" xr:uid="{00000000-0005-0000-0000-000003760000}"/>
    <cellStyle name="Normal 9 6 4 6" xfId="13243" xr:uid="{00000000-0005-0000-0000-000004760000}"/>
    <cellStyle name="Normal 9 6 4 7" xfId="33710" xr:uid="{00000000-0005-0000-0000-000005760000}"/>
    <cellStyle name="Normal 9 6 5" xfId="13244" xr:uid="{00000000-0005-0000-0000-000006760000}"/>
    <cellStyle name="Normal 9 6 5 2" xfId="13245" xr:uid="{00000000-0005-0000-0000-000007760000}"/>
    <cellStyle name="Normal 9 6 5 2 2" xfId="13246" xr:uid="{00000000-0005-0000-0000-000008760000}"/>
    <cellStyle name="Normal 9 6 5 2 2 2" xfId="13247" xr:uid="{00000000-0005-0000-0000-000009760000}"/>
    <cellStyle name="Normal 9 6 5 2 2 3" xfId="13248" xr:uid="{00000000-0005-0000-0000-00000A760000}"/>
    <cellStyle name="Normal 9 6 5 2 3" xfId="13249" xr:uid="{00000000-0005-0000-0000-00000B760000}"/>
    <cellStyle name="Normal 9 6 5 2 4" xfId="13250" xr:uid="{00000000-0005-0000-0000-00000C760000}"/>
    <cellStyle name="Normal 9 6 5 3" xfId="13251" xr:uid="{00000000-0005-0000-0000-00000D760000}"/>
    <cellStyle name="Normal 9 6 5 3 2" xfId="13252" xr:uid="{00000000-0005-0000-0000-00000E760000}"/>
    <cellStyle name="Normal 9 6 5 3 3" xfId="13253" xr:uid="{00000000-0005-0000-0000-00000F760000}"/>
    <cellStyle name="Normal 9 6 5 4" xfId="13254" xr:uid="{00000000-0005-0000-0000-000010760000}"/>
    <cellStyle name="Normal 9 6 5 4 2" xfId="13255" xr:uid="{00000000-0005-0000-0000-000011760000}"/>
    <cellStyle name="Normal 9 6 5 5" xfId="13256" xr:uid="{00000000-0005-0000-0000-000012760000}"/>
    <cellStyle name="Normal 9 6 5 6" xfId="13257" xr:uid="{00000000-0005-0000-0000-000013760000}"/>
    <cellStyle name="Normal 9 6 5 7" xfId="33711" xr:uid="{00000000-0005-0000-0000-000014760000}"/>
    <cellStyle name="Normal 9 6 6" xfId="13258" xr:uid="{00000000-0005-0000-0000-000015760000}"/>
    <cellStyle name="Normal 9 6 6 2" xfId="13259" xr:uid="{00000000-0005-0000-0000-000016760000}"/>
    <cellStyle name="Normal 9 6 6 2 2" xfId="13260" xr:uid="{00000000-0005-0000-0000-000017760000}"/>
    <cellStyle name="Normal 9 6 6 2 3" xfId="13261" xr:uid="{00000000-0005-0000-0000-000018760000}"/>
    <cellStyle name="Normal 9 6 6 3" xfId="13262" xr:uid="{00000000-0005-0000-0000-000019760000}"/>
    <cellStyle name="Normal 9 6 6 4" xfId="13263" xr:uid="{00000000-0005-0000-0000-00001A760000}"/>
    <cellStyle name="Normal 9 6 6 5" xfId="33712" xr:uid="{00000000-0005-0000-0000-00001B760000}"/>
    <cellStyle name="Normal 9 6 7" xfId="13264" xr:uid="{00000000-0005-0000-0000-00001C760000}"/>
    <cellStyle name="Normal 9 6 7 2" xfId="13265" xr:uid="{00000000-0005-0000-0000-00001D760000}"/>
    <cellStyle name="Normal 9 6 7 3" xfId="13266" xr:uid="{00000000-0005-0000-0000-00001E760000}"/>
    <cellStyle name="Normal 9 6 8" xfId="13267" xr:uid="{00000000-0005-0000-0000-00001F760000}"/>
    <cellStyle name="Normal 9 6 8 2" xfId="13268" xr:uid="{00000000-0005-0000-0000-000020760000}"/>
    <cellStyle name="Normal 9 6 9" xfId="13269" xr:uid="{00000000-0005-0000-0000-000021760000}"/>
    <cellStyle name="Normal 9 6_FLUX TEMPLATE - SAMPLE 5210 1720000_Rents Receivable (2)" xfId="13270" xr:uid="{00000000-0005-0000-0000-000022760000}"/>
    <cellStyle name="Normal 9 7" xfId="13271" xr:uid="{00000000-0005-0000-0000-000023760000}"/>
    <cellStyle name="Normal 9 7 10" xfId="33713" xr:uid="{00000000-0005-0000-0000-000024760000}"/>
    <cellStyle name="Normal 9 7 2" xfId="13272" xr:uid="{00000000-0005-0000-0000-000025760000}"/>
    <cellStyle name="Normal 9 7 2 2" xfId="13273" xr:uid="{00000000-0005-0000-0000-000026760000}"/>
    <cellStyle name="Normal 9 7 2 2 2" xfId="13274" xr:uid="{00000000-0005-0000-0000-000027760000}"/>
    <cellStyle name="Normal 9 7 2 2 2 2" xfId="13275" xr:uid="{00000000-0005-0000-0000-000028760000}"/>
    <cellStyle name="Normal 9 7 2 2 2 3" xfId="13276" xr:uid="{00000000-0005-0000-0000-000029760000}"/>
    <cellStyle name="Normal 9 7 2 2 3" xfId="13277" xr:uid="{00000000-0005-0000-0000-00002A760000}"/>
    <cellStyle name="Normal 9 7 2 2 4" xfId="13278" xr:uid="{00000000-0005-0000-0000-00002B760000}"/>
    <cellStyle name="Normal 9 7 2 2 5" xfId="33715" xr:uid="{00000000-0005-0000-0000-00002C760000}"/>
    <cellStyle name="Normal 9 7 2 3" xfId="13279" xr:uid="{00000000-0005-0000-0000-00002D760000}"/>
    <cellStyle name="Normal 9 7 2 3 2" xfId="13280" xr:uid="{00000000-0005-0000-0000-00002E760000}"/>
    <cellStyle name="Normal 9 7 2 3 3" xfId="13281" xr:uid="{00000000-0005-0000-0000-00002F760000}"/>
    <cellStyle name="Normal 9 7 2 3 4" xfId="33716" xr:uid="{00000000-0005-0000-0000-000030760000}"/>
    <cellStyle name="Normal 9 7 2 4" xfId="13282" xr:uid="{00000000-0005-0000-0000-000031760000}"/>
    <cellStyle name="Normal 9 7 2 4 2" xfId="13283" xr:uid="{00000000-0005-0000-0000-000032760000}"/>
    <cellStyle name="Normal 9 7 2 5" xfId="13284" xr:uid="{00000000-0005-0000-0000-000033760000}"/>
    <cellStyle name="Normal 9 7 2 6" xfId="13285" xr:uid="{00000000-0005-0000-0000-000034760000}"/>
    <cellStyle name="Normal 9 7 2 7" xfId="33714" xr:uid="{00000000-0005-0000-0000-000035760000}"/>
    <cellStyle name="Normal 9 7 3" xfId="13286" xr:uid="{00000000-0005-0000-0000-000036760000}"/>
    <cellStyle name="Normal 9 7 3 2" xfId="13287" xr:uid="{00000000-0005-0000-0000-000037760000}"/>
    <cellStyle name="Normal 9 7 3 2 2" xfId="13288" xr:uid="{00000000-0005-0000-0000-000038760000}"/>
    <cellStyle name="Normal 9 7 3 2 2 2" xfId="13289" xr:uid="{00000000-0005-0000-0000-000039760000}"/>
    <cellStyle name="Normal 9 7 3 2 2 3" xfId="13290" xr:uid="{00000000-0005-0000-0000-00003A760000}"/>
    <cellStyle name="Normal 9 7 3 2 3" xfId="13291" xr:uid="{00000000-0005-0000-0000-00003B760000}"/>
    <cellStyle name="Normal 9 7 3 2 4" xfId="13292" xr:uid="{00000000-0005-0000-0000-00003C760000}"/>
    <cellStyle name="Normal 9 7 3 2 5" xfId="33718" xr:uid="{00000000-0005-0000-0000-00003D760000}"/>
    <cellStyle name="Normal 9 7 3 3" xfId="13293" xr:uid="{00000000-0005-0000-0000-00003E760000}"/>
    <cellStyle name="Normal 9 7 3 3 2" xfId="13294" xr:uid="{00000000-0005-0000-0000-00003F760000}"/>
    <cellStyle name="Normal 9 7 3 3 3" xfId="13295" xr:uid="{00000000-0005-0000-0000-000040760000}"/>
    <cellStyle name="Normal 9 7 3 3 4" xfId="33719" xr:uid="{00000000-0005-0000-0000-000041760000}"/>
    <cellStyle name="Normal 9 7 3 4" xfId="13296" xr:uid="{00000000-0005-0000-0000-000042760000}"/>
    <cellStyle name="Normal 9 7 3 4 2" xfId="13297" xr:uid="{00000000-0005-0000-0000-000043760000}"/>
    <cellStyle name="Normal 9 7 3 5" xfId="13298" xr:uid="{00000000-0005-0000-0000-000044760000}"/>
    <cellStyle name="Normal 9 7 3 6" xfId="13299" xr:uid="{00000000-0005-0000-0000-000045760000}"/>
    <cellStyle name="Normal 9 7 3 7" xfId="33717" xr:uid="{00000000-0005-0000-0000-000046760000}"/>
    <cellStyle name="Normal 9 7 4" xfId="13300" xr:uid="{00000000-0005-0000-0000-000047760000}"/>
    <cellStyle name="Normal 9 7 4 2" xfId="13301" xr:uid="{00000000-0005-0000-0000-000048760000}"/>
    <cellStyle name="Normal 9 7 4 2 2" xfId="13302" xr:uid="{00000000-0005-0000-0000-000049760000}"/>
    <cellStyle name="Normal 9 7 4 2 3" xfId="13303" xr:uid="{00000000-0005-0000-0000-00004A760000}"/>
    <cellStyle name="Normal 9 7 4 3" xfId="13304" xr:uid="{00000000-0005-0000-0000-00004B760000}"/>
    <cellStyle name="Normal 9 7 4 4" xfId="13305" xr:uid="{00000000-0005-0000-0000-00004C760000}"/>
    <cellStyle name="Normal 9 7 4 5" xfId="33720" xr:uid="{00000000-0005-0000-0000-00004D760000}"/>
    <cellStyle name="Normal 9 7 5" xfId="13306" xr:uid="{00000000-0005-0000-0000-00004E760000}"/>
    <cellStyle name="Normal 9 7 5 2" xfId="13307" xr:uid="{00000000-0005-0000-0000-00004F760000}"/>
    <cellStyle name="Normal 9 7 5 3" xfId="13308" xr:uid="{00000000-0005-0000-0000-000050760000}"/>
    <cellStyle name="Normal 9 7 5 4" xfId="33721" xr:uid="{00000000-0005-0000-0000-000051760000}"/>
    <cellStyle name="Normal 9 7 6" xfId="13309" xr:uid="{00000000-0005-0000-0000-000052760000}"/>
    <cellStyle name="Normal 9 7 6 2" xfId="13310" xr:uid="{00000000-0005-0000-0000-000053760000}"/>
    <cellStyle name="Normal 9 7 6 3" xfId="33722" xr:uid="{00000000-0005-0000-0000-000054760000}"/>
    <cellStyle name="Normal 9 7 7" xfId="13311" xr:uid="{00000000-0005-0000-0000-000055760000}"/>
    <cellStyle name="Normal 9 7 8" xfId="13312" xr:uid="{00000000-0005-0000-0000-000056760000}"/>
    <cellStyle name="Normal 9 7 9" xfId="19302" xr:uid="{00000000-0005-0000-0000-000057760000}"/>
    <cellStyle name="Normal 9 7_Income Statement " xfId="33723" xr:uid="{00000000-0005-0000-0000-000058760000}"/>
    <cellStyle name="Normal 9 8" xfId="13313" xr:uid="{00000000-0005-0000-0000-000059760000}"/>
    <cellStyle name="Normal 9 8 10" xfId="33724" xr:uid="{00000000-0005-0000-0000-00005A760000}"/>
    <cellStyle name="Normal 9 8 2" xfId="13314" xr:uid="{00000000-0005-0000-0000-00005B760000}"/>
    <cellStyle name="Normal 9 8 2 2" xfId="13315" xr:uid="{00000000-0005-0000-0000-00005C760000}"/>
    <cellStyle name="Normal 9 8 2 2 2" xfId="13316" xr:uid="{00000000-0005-0000-0000-00005D760000}"/>
    <cellStyle name="Normal 9 8 2 2 2 2" xfId="13317" xr:uid="{00000000-0005-0000-0000-00005E760000}"/>
    <cellStyle name="Normal 9 8 2 2 2 3" xfId="13318" xr:uid="{00000000-0005-0000-0000-00005F760000}"/>
    <cellStyle name="Normal 9 8 2 2 3" xfId="13319" xr:uid="{00000000-0005-0000-0000-000060760000}"/>
    <cellStyle name="Normal 9 8 2 2 4" xfId="13320" xr:uid="{00000000-0005-0000-0000-000061760000}"/>
    <cellStyle name="Normal 9 8 2 2 5" xfId="33726" xr:uid="{00000000-0005-0000-0000-000062760000}"/>
    <cellStyle name="Normal 9 8 2 3" xfId="13321" xr:uid="{00000000-0005-0000-0000-000063760000}"/>
    <cellStyle name="Normal 9 8 2 3 2" xfId="13322" xr:uid="{00000000-0005-0000-0000-000064760000}"/>
    <cellStyle name="Normal 9 8 2 3 3" xfId="13323" xr:uid="{00000000-0005-0000-0000-000065760000}"/>
    <cellStyle name="Normal 9 8 2 3 4" xfId="33727" xr:uid="{00000000-0005-0000-0000-000066760000}"/>
    <cellStyle name="Normal 9 8 2 4" xfId="13324" xr:uid="{00000000-0005-0000-0000-000067760000}"/>
    <cellStyle name="Normal 9 8 2 4 2" xfId="13325" xr:uid="{00000000-0005-0000-0000-000068760000}"/>
    <cellStyle name="Normal 9 8 2 5" xfId="13326" xr:uid="{00000000-0005-0000-0000-000069760000}"/>
    <cellStyle name="Normal 9 8 2 6" xfId="13327" xr:uid="{00000000-0005-0000-0000-00006A760000}"/>
    <cellStyle name="Normal 9 8 2 7" xfId="33725" xr:uid="{00000000-0005-0000-0000-00006B760000}"/>
    <cellStyle name="Normal 9 8 3" xfId="13328" xr:uid="{00000000-0005-0000-0000-00006C760000}"/>
    <cellStyle name="Normal 9 8 3 2" xfId="13329" xr:uid="{00000000-0005-0000-0000-00006D760000}"/>
    <cellStyle name="Normal 9 8 3 2 2" xfId="13330" xr:uid="{00000000-0005-0000-0000-00006E760000}"/>
    <cellStyle name="Normal 9 8 3 2 2 2" xfId="13331" xr:uid="{00000000-0005-0000-0000-00006F760000}"/>
    <cellStyle name="Normal 9 8 3 2 2 3" xfId="13332" xr:uid="{00000000-0005-0000-0000-000070760000}"/>
    <cellStyle name="Normal 9 8 3 2 3" xfId="13333" xr:uid="{00000000-0005-0000-0000-000071760000}"/>
    <cellStyle name="Normal 9 8 3 2 4" xfId="13334" xr:uid="{00000000-0005-0000-0000-000072760000}"/>
    <cellStyle name="Normal 9 8 3 2 5" xfId="33729" xr:uid="{00000000-0005-0000-0000-000073760000}"/>
    <cellStyle name="Normal 9 8 3 3" xfId="13335" xr:uid="{00000000-0005-0000-0000-000074760000}"/>
    <cellStyle name="Normal 9 8 3 3 2" xfId="13336" xr:uid="{00000000-0005-0000-0000-000075760000}"/>
    <cellStyle name="Normal 9 8 3 3 3" xfId="13337" xr:uid="{00000000-0005-0000-0000-000076760000}"/>
    <cellStyle name="Normal 9 8 3 3 4" xfId="33730" xr:uid="{00000000-0005-0000-0000-000077760000}"/>
    <cellStyle name="Normal 9 8 3 4" xfId="13338" xr:uid="{00000000-0005-0000-0000-000078760000}"/>
    <cellStyle name="Normal 9 8 3 4 2" xfId="13339" xr:uid="{00000000-0005-0000-0000-000079760000}"/>
    <cellStyle name="Normal 9 8 3 5" xfId="13340" xr:uid="{00000000-0005-0000-0000-00007A760000}"/>
    <cellStyle name="Normal 9 8 3 6" xfId="13341" xr:uid="{00000000-0005-0000-0000-00007B760000}"/>
    <cellStyle name="Normal 9 8 3 7" xfId="33728" xr:uid="{00000000-0005-0000-0000-00007C760000}"/>
    <cellStyle name="Normal 9 8 4" xfId="13342" xr:uid="{00000000-0005-0000-0000-00007D760000}"/>
    <cellStyle name="Normal 9 8 4 2" xfId="13343" xr:uid="{00000000-0005-0000-0000-00007E760000}"/>
    <cellStyle name="Normal 9 8 4 2 2" xfId="13344" xr:uid="{00000000-0005-0000-0000-00007F760000}"/>
    <cellStyle name="Normal 9 8 4 2 3" xfId="13345" xr:uid="{00000000-0005-0000-0000-000080760000}"/>
    <cellStyle name="Normal 9 8 4 3" xfId="13346" xr:uid="{00000000-0005-0000-0000-000081760000}"/>
    <cellStyle name="Normal 9 8 4 4" xfId="13347" xr:uid="{00000000-0005-0000-0000-000082760000}"/>
    <cellStyle name="Normal 9 8 4 5" xfId="33731" xr:uid="{00000000-0005-0000-0000-000083760000}"/>
    <cellStyle name="Normal 9 8 5" xfId="13348" xr:uid="{00000000-0005-0000-0000-000084760000}"/>
    <cellStyle name="Normal 9 8 5 2" xfId="13349" xr:uid="{00000000-0005-0000-0000-000085760000}"/>
    <cellStyle name="Normal 9 8 5 3" xfId="13350" xr:uid="{00000000-0005-0000-0000-000086760000}"/>
    <cellStyle name="Normal 9 8 5 4" xfId="33732" xr:uid="{00000000-0005-0000-0000-000087760000}"/>
    <cellStyle name="Normal 9 8 6" xfId="13351" xr:uid="{00000000-0005-0000-0000-000088760000}"/>
    <cellStyle name="Normal 9 8 6 2" xfId="13352" xr:uid="{00000000-0005-0000-0000-000089760000}"/>
    <cellStyle name="Normal 9 8 6 3" xfId="33733" xr:uid="{00000000-0005-0000-0000-00008A760000}"/>
    <cellStyle name="Normal 9 8 7" xfId="13353" xr:uid="{00000000-0005-0000-0000-00008B760000}"/>
    <cellStyle name="Normal 9 8 8" xfId="13354" xr:uid="{00000000-0005-0000-0000-00008C760000}"/>
    <cellStyle name="Normal 9 8 9" xfId="19303" xr:uid="{00000000-0005-0000-0000-00008D760000}"/>
    <cellStyle name="Normal 9 8_Income Statement " xfId="33734" xr:uid="{00000000-0005-0000-0000-00008E760000}"/>
    <cellStyle name="Normal 9 9" xfId="13355" xr:uid="{00000000-0005-0000-0000-00008F760000}"/>
    <cellStyle name="Normal 9 9 2" xfId="19304" xr:uid="{00000000-0005-0000-0000-000090760000}"/>
    <cellStyle name="Normal 9 9 2 2" xfId="33737" xr:uid="{00000000-0005-0000-0000-000091760000}"/>
    <cellStyle name="Normal 9 9 2 3" xfId="33738" xr:uid="{00000000-0005-0000-0000-000092760000}"/>
    <cellStyle name="Normal 9 9 2 4" xfId="33736" xr:uid="{00000000-0005-0000-0000-000093760000}"/>
    <cellStyle name="Normal 9 9 3" xfId="33739" xr:uid="{00000000-0005-0000-0000-000094760000}"/>
    <cellStyle name="Normal 9 9 3 2" xfId="33740" xr:uid="{00000000-0005-0000-0000-000095760000}"/>
    <cellStyle name="Normal 9 9 3 3" xfId="33741" xr:uid="{00000000-0005-0000-0000-000096760000}"/>
    <cellStyle name="Normal 9 9 4" xfId="33742" xr:uid="{00000000-0005-0000-0000-000097760000}"/>
    <cellStyle name="Normal 9 9 5" xfId="33743" xr:uid="{00000000-0005-0000-0000-000098760000}"/>
    <cellStyle name="Normal 9 9 6" xfId="33744" xr:uid="{00000000-0005-0000-0000-000099760000}"/>
    <cellStyle name="Normal 9 9 7" xfId="33735" xr:uid="{00000000-0005-0000-0000-00009A760000}"/>
    <cellStyle name="Normal 9 9_Income Statement " xfId="33745" xr:uid="{00000000-0005-0000-0000-00009B760000}"/>
    <cellStyle name="Normal 9_60 Keyspan Corp TBBS 6-9" xfId="19305" xr:uid="{00000000-0005-0000-0000-00009C760000}"/>
    <cellStyle name="Normal 90" xfId="13356" xr:uid="{00000000-0005-0000-0000-00009D760000}"/>
    <cellStyle name="Normal 90 2" xfId="13357" xr:uid="{00000000-0005-0000-0000-00009E760000}"/>
    <cellStyle name="Normal 90 2 2" xfId="13358" xr:uid="{00000000-0005-0000-0000-00009F760000}"/>
    <cellStyle name="Normal 90 2 2 2" xfId="13359" xr:uid="{00000000-0005-0000-0000-0000A0760000}"/>
    <cellStyle name="Normal 90 2 2 3" xfId="13360" xr:uid="{00000000-0005-0000-0000-0000A1760000}"/>
    <cellStyle name="Normal 90 2 2 4" xfId="33748" xr:uid="{00000000-0005-0000-0000-0000A2760000}"/>
    <cellStyle name="Normal 90 2 3" xfId="13361" xr:uid="{00000000-0005-0000-0000-0000A3760000}"/>
    <cellStyle name="Normal 90 2 3 2" xfId="33749" xr:uid="{00000000-0005-0000-0000-0000A4760000}"/>
    <cellStyle name="Normal 90 2 4" xfId="13362" xr:uid="{00000000-0005-0000-0000-0000A5760000}"/>
    <cellStyle name="Normal 90 2 5" xfId="33747" xr:uid="{00000000-0005-0000-0000-0000A6760000}"/>
    <cellStyle name="Normal 90 3" xfId="13363" xr:uid="{00000000-0005-0000-0000-0000A7760000}"/>
    <cellStyle name="Normal 90 3 2" xfId="13364" xr:uid="{00000000-0005-0000-0000-0000A8760000}"/>
    <cellStyle name="Normal 90 3 2 2" xfId="33751" xr:uid="{00000000-0005-0000-0000-0000A9760000}"/>
    <cellStyle name="Normal 90 3 3" xfId="13365" xr:uid="{00000000-0005-0000-0000-0000AA760000}"/>
    <cellStyle name="Normal 90 3 3 2" xfId="33752" xr:uid="{00000000-0005-0000-0000-0000AB760000}"/>
    <cellStyle name="Normal 90 3 4" xfId="33750" xr:uid="{00000000-0005-0000-0000-0000AC760000}"/>
    <cellStyle name="Normal 90 4" xfId="13366" xr:uid="{00000000-0005-0000-0000-0000AD760000}"/>
    <cellStyle name="Normal 90 4 2" xfId="13367" xr:uid="{00000000-0005-0000-0000-0000AE760000}"/>
    <cellStyle name="Normal 90 4 3" xfId="33753" xr:uid="{00000000-0005-0000-0000-0000AF760000}"/>
    <cellStyle name="Normal 90 5" xfId="13368" xr:uid="{00000000-0005-0000-0000-0000B0760000}"/>
    <cellStyle name="Normal 90 5 2" xfId="33754" xr:uid="{00000000-0005-0000-0000-0000B1760000}"/>
    <cellStyle name="Normal 90 6" xfId="13369" xr:uid="{00000000-0005-0000-0000-0000B2760000}"/>
    <cellStyle name="Normal 90 6 2" xfId="33755" xr:uid="{00000000-0005-0000-0000-0000B3760000}"/>
    <cellStyle name="Normal 90 7" xfId="13370" xr:uid="{00000000-0005-0000-0000-0000B4760000}"/>
    <cellStyle name="Normal 90 8" xfId="33746" xr:uid="{00000000-0005-0000-0000-0000B5760000}"/>
    <cellStyle name="Normal 90_Income Statement " xfId="33756" xr:uid="{00000000-0005-0000-0000-0000B6760000}"/>
    <cellStyle name="Normal 91" xfId="13371" xr:uid="{00000000-0005-0000-0000-0000B7760000}"/>
    <cellStyle name="Normal 91 2" xfId="13372" xr:uid="{00000000-0005-0000-0000-0000B8760000}"/>
    <cellStyle name="Normal 91 2 2" xfId="13373" xr:uid="{00000000-0005-0000-0000-0000B9760000}"/>
    <cellStyle name="Normal 91 2 2 2" xfId="13374" xr:uid="{00000000-0005-0000-0000-0000BA760000}"/>
    <cellStyle name="Normal 91 2 2 3" xfId="13375" xr:uid="{00000000-0005-0000-0000-0000BB760000}"/>
    <cellStyle name="Normal 91 2 2 4" xfId="33759" xr:uid="{00000000-0005-0000-0000-0000BC760000}"/>
    <cellStyle name="Normal 91 2 3" xfId="13376" xr:uid="{00000000-0005-0000-0000-0000BD760000}"/>
    <cellStyle name="Normal 91 2 3 2" xfId="33760" xr:uid="{00000000-0005-0000-0000-0000BE760000}"/>
    <cellStyle name="Normal 91 2 4" xfId="13377" xr:uid="{00000000-0005-0000-0000-0000BF760000}"/>
    <cellStyle name="Normal 91 2 5" xfId="33758" xr:uid="{00000000-0005-0000-0000-0000C0760000}"/>
    <cellStyle name="Normal 91 3" xfId="13378" xr:uid="{00000000-0005-0000-0000-0000C1760000}"/>
    <cellStyle name="Normal 91 3 2" xfId="13379" xr:uid="{00000000-0005-0000-0000-0000C2760000}"/>
    <cellStyle name="Normal 91 3 2 2" xfId="33762" xr:uid="{00000000-0005-0000-0000-0000C3760000}"/>
    <cellStyle name="Normal 91 3 3" xfId="13380" xr:uid="{00000000-0005-0000-0000-0000C4760000}"/>
    <cellStyle name="Normal 91 3 3 2" xfId="33763" xr:uid="{00000000-0005-0000-0000-0000C5760000}"/>
    <cellStyle name="Normal 91 3 4" xfId="33761" xr:uid="{00000000-0005-0000-0000-0000C6760000}"/>
    <cellStyle name="Normal 91 4" xfId="13381" xr:uid="{00000000-0005-0000-0000-0000C7760000}"/>
    <cellStyle name="Normal 91 4 2" xfId="13382" xr:uid="{00000000-0005-0000-0000-0000C8760000}"/>
    <cellStyle name="Normal 91 4 3" xfId="33764" xr:uid="{00000000-0005-0000-0000-0000C9760000}"/>
    <cellStyle name="Normal 91 5" xfId="13383" xr:uid="{00000000-0005-0000-0000-0000CA760000}"/>
    <cellStyle name="Normal 91 5 2" xfId="33765" xr:uid="{00000000-0005-0000-0000-0000CB760000}"/>
    <cellStyle name="Normal 91 6" xfId="13384" xr:uid="{00000000-0005-0000-0000-0000CC760000}"/>
    <cellStyle name="Normal 91 6 2" xfId="33766" xr:uid="{00000000-0005-0000-0000-0000CD760000}"/>
    <cellStyle name="Normal 91 7" xfId="13385" xr:uid="{00000000-0005-0000-0000-0000CE760000}"/>
    <cellStyle name="Normal 91 8" xfId="33757" xr:uid="{00000000-0005-0000-0000-0000CF760000}"/>
    <cellStyle name="Normal 91_Income Statement " xfId="33767" xr:uid="{00000000-0005-0000-0000-0000D0760000}"/>
    <cellStyle name="Normal 92" xfId="13386" xr:uid="{00000000-0005-0000-0000-0000D1760000}"/>
    <cellStyle name="Normal 92 2" xfId="19306" xr:uid="{00000000-0005-0000-0000-0000D2760000}"/>
    <cellStyle name="Normal 92 2 2" xfId="33770" xr:uid="{00000000-0005-0000-0000-0000D3760000}"/>
    <cellStyle name="Normal 92 2 3" xfId="33771" xr:uid="{00000000-0005-0000-0000-0000D4760000}"/>
    <cellStyle name="Normal 92 2 4" xfId="33769" xr:uid="{00000000-0005-0000-0000-0000D5760000}"/>
    <cellStyle name="Normal 92 3" xfId="33772" xr:uid="{00000000-0005-0000-0000-0000D6760000}"/>
    <cellStyle name="Normal 92 3 2" xfId="33773" xr:uid="{00000000-0005-0000-0000-0000D7760000}"/>
    <cellStyle name="Normal 92 3 3" xfId="33774" xr:uid="{00000000-0005-0000-0000-0000D8760000}"/>
    <cellStyle name="Normal 92 4" xfId="33775" xr:uid="{00000000-0005-0000-0000-0000D9760000}"/>
    <cellStyle name="Normal 92 5" xfId="33776" xr:uid="{00000000-0005-0000-0000-0000DA760000}"/>
    <cellStyle name="Normal 92 6" xfId="33777" xr:uid="{00000000-0005-0000-0000-0000DB760000}"/>
    <cellStyle name="Normal 92 7" xfId="33768" xr:uid="{00000000-0005-0000-0000-0000DC760000}"/>
    <cellStyle name="Normal 92_Income Statement " xfId="33778" xr:uid="{00000000-0005-0000-0000-0000DD760000}"/>
    <cellStyle name="Normal 93" xfId="13387" xr:uid="{00000000-0005-0000-0000-0000DE760000}"/>
    <cellStyle name="Normal 93 2" xfId="13388" xr:uid="{00000000-0005-0000-0000-0000DF760000}"/>
    <cellStyle name="Normal 93 2 2" xfId="33781" xr:uid="{00000000-0005-0000-0000-0000E0760000}"/>
    <cellStyle name="Normal 93 2 3" xfId="33782" xr:uid="{00000000-0005-0000-0000-0000E1760000}"/>
    <cellStyle name="Normal 93 2 4" xfId="33780" xr:uid="{00000000-0005-0000-0000-0000E2760000}"/>
    <cellStyle name="Normal 93 3" xfId="19307" xr:uid="{00000000-0005-0000-0000-0000E3760000}"/>
    <cellStyle name="Normal 93 3 2" xfId="33784" xr:uid="{00000000-0005-0000-0000-0000E4760000}"/>
    <cellStyle name="Normal 93 3 3" xfId="33785" xr:uid="{00000000-0005-0000-0000-0000E5760000}"/>
    <cellStyle name="Normal 93 3 4" xfId="33783" xr:uid="{00000000-0005-0000-0000-0000E6760000}"/>
    <cellStyle name="Normal 93 4" xfId="33786" xr:uid="{00000000-0005-0000-0000-0000E7760000}"/>
    <cellStyle name="Normal 93 5" xfId="33787" xr:uid="{00000000-0005-0000-0000-0000E8760000}"/>
    <cellStyle name="Normal 93 6" xfId="33788" xr:uid="{00000000-0005-0000-0000-0000E9760000}"/>
    <cellStyle name="Normal 93 7" xfId="33779" xr:uid="{00000000-0005-0000-0000-0000EA760000}"/>
    <cellStyle name="Normal 93_Income Statement " xfId="33789" xr:uid="{00000000-0005-0000-0000-0000EB760000}"/>
    <cellStyle name="Normal 94" xfId="13389" xr:uid="{00000000-0005-0000-0000-0000EC760000}"/>
    <cellStyle name="Normal 94 2" xfId="13390" xr:uid="{00000000-0005-0000-0000-0000ED760000}"/>
    <cellStyle name="Normal 94 2 2" xfId="33792" xr:uid="{00000000-0005-0000-0000-0000EE760000}"/>
    <cellStyle name="Normal 94 2 3" xfId="33793" xr:uid="{00000000-0005-0000-0000-0000EF760000}"/>
    <cellStyle name="Normal 94 2 4" xfId="33791" xr:uid="{00000000-0005-0000-0000-0000F0760000}"/>
    <cellStyle name="Normal 94 3" xfId="33794" xr:uid="{00000000-0005-0000-0000-0000F1760000}"/>
    <cellStyle name="Normal 94 3 2" xfId="33795" xr:uid="{00000000-0005-0000-0000-0000F2760000}"/>
    <cellStyle name="Normal 94 3 3" xfId="33796" xr:uid="{00000000-0005-0000-0000-0000F3760000}"/>
    <cellStyle name="Normal 94 4" xfId="33797" xr:uid="{00000000-0005-0000-0000-0000F4760000}"/>
    <cellStyle name="Normal 94 5" xfId="33798" xr:uid="{00000000-0005-0000-0000-0000F5760000}"/>
    <cellStyle name="Normal 94 6" xfId="33799" xr:uid="{00000000-0005-0000-0000-0000F6760000}"/>
    <cellStyle name="Normal 94 7" xfId="33790" xr:uid="{00000000-0005-0000-0000-0000F7760000}"/>
    <cellStyle name="Normal 94_Income Statement " xfId="33800" xr:uid="{00000000-0005-0000-0000-0000F8760000}"/>
    <cellStyle name="Normal 95" xfId="13391" xr:uid="{00000000-0005-0000-0000-0000F9760000}"/>
    <cellStyle name="Normal 95 2" xfId="19308" xr:uid="{00000000-0005-0000-0000-0000FA760000}"/>
    <cellStyle name="Normal 95 2 2" xfId="33803" xr:uid="{00000000-0005-0000-0000-0000FB760000}"/>
    <cellStyle name="Normal 95 2 3" xfId="33804" xr:uid="{00000000-0005-0000-0000-0000FC760000}"/>
    <cellStyle name="Normal 95 2 4" xfId="33802" xr:uid="{00000000-0005-0000-0000-0000FD760000}"/>
    <cellStyle name="Normal 95 3" xfId="33805" xr:uid="{00000000-0005-0000-0000-0000FE760000}"/>
    <cellStyle name="Normal 95 3 2" xfId="33806" xr:uid="{00000000-0005-0000-0000-0000FF760000}"/>
    <cellStyle name="Normal 95 3 3" xfId="33807" xr:uid="{00000000-0005-0000-0000-000000770000}"/>
    <cellStyle name="Normal 95 4" xfId="33808" xr:uid="{00000000-0005-0000-0000-000001770000}"/>
    <cellStyle name="Normal 95 5" xfId="33809" xr:uid="{00000000-0005-0000-0000-000002770000}"/>
    <cellStyle name="Normal 95 6" xfId="33810" xr:uid="{00000000-0005-0000-0000-000003770000}"/>
    <cellStyle name="Normal 95 7" xfId="33801" xr:uid="{00000000-0005-0000-0000-000004770000}"/>
    <cellStyle name="Normal 95_Income Statement " xfId="33811" xr:uid="{00000000-0005-0000-0000-000005770000}"/>
    <cellStyle name="Normal 96" xfId="2" xr:uid="{00000000-0005-0000-0000-000006770000}"/>
    <cellStyle name="Normal 96 2" xfId="19309" xr:uid="{00000000-0005-0000-0000-000007770000}"/>
    <cellStyle name="Normal 96 2 2" xfId="33814" xr:uid="{00000000-0005-0000-0000-000008770000}"/>
    <cellStyle name="Normal 96 2 3" xfId="33815" xr:uid="{00000000-0005-0000-0000-000009770000}"/>
    <cellStyle name="Normal 96 2 4" xfId="33813" xr:uid="{00000000-0005-0000-0000-00000A770000}"/>
    <cellStyle name="Normal 96 3" xfId="33816" xr:uid="{00000000-0005-0000-0000-00000B770000}"/>
    <cellStyle name="Normal 96 3 2" xfId="33817" xr:uid="{00000000-0005-0000-0000-00000C770000}"/>
    <cellStyle name="Normal 96 3 3" xfId="33818" xr:uid="{00000000-0005-0000-0000-00000D770000}"/>
    <cellStyle name="Normal 96 4" xfId="33819" xr:uid="{00000000-0005-0000-0000-00000E770000}"/>
    <cellStyle name="Normal 96 5" xfId="33820" xr:uid="{00000000-0005-0000-0000-00000F770000}"/>
    <cellStyle name="Normal 96 6" xfId="33821" xr:uid="{00000000-0005-0000-0000-000010770000}"/>
    <cellStyle name="Normal 96 7" xfId="33812" xr:uid="{00000000-0005-0000-0000-000011770000}"/>
    <cellStyle name="Normal 96_Income Statement " xfId="33822" xr:uid="{00000000-0005-0000-0000-000012770000}"/>
    <cellStyle name="Normal 97" xfId="3" xr:uid="{00000000-0005-0000-0000-000013770000}"/>
    <cellStyle name="Normal 97 2" xfId="19310" xr:uid="{00000000-0005-0000-0000-000014770000}"/>
    <cellStyle name="Normal 97 2 2" xfId="33825" xr:uid="{00000000-0005-0000-0000-000015770000}"/>
    <cellStyle name="Normal 97 2 3" xfId="33826" xr:uid="{00000000-0005-0000-0000-000016770000}"/>
    <cellStyle name="Normal 97 2 4" xfId="33824" xr:uid="{00000000-0005-0000-0000-000017770000}"/>
    <cellStyle name="Normal 97 3" xfId="33827" xr:uid="{00000000-0005-0000-0000-000018770000}"/>
    <cellStyle name="Normal 97 3 2" xfId="33828" xr:uid="{00000000-0005-0000-0000-000019770000}"/>
    <cellStyle name="Normal 97 3 3" xfId="33829" xr:uid="{00000000-0005-0000-0000-00001A770000}"/>
    <cellStyle name="Normal 97 4" xfId="33830" xr:uid="{00000000-0005-0000-0000-00001B770000}"/>
    <cellStyle name="Normal 97 5" xfId="33831" xr:uid="{00000000-0005-0000-0000-00001C770000}"/>
    <cellStyle name="Normal 97 6" xfId="33832" xr:uid="{00000000-0005-0000-0000-00001D770000}"/>
    <cellStyle name="Normal 97 7" xfId="33823" xr:uid="{00000000-0005-0000-0000-00001E770000}"/>
    <cellStyle name="Normal 97_Income Statement " xfId="33833" xr:uid="{00000000-0005-0000-0000-00001F770000}"/>
    <cellStyle name="Normal 98" xfId="4" xr:uid="{00000000-0005-0000-0000-000020770000}"/>
    <cellStyle name="Normal 98 2" xfId="19311" xr:uid="{00000000-0005-0000-0000-000021770000}"/>
    <cellStyle name="Normal 98 2 2" xfId="33836" xr:uid="{00000000-0005-0000-0000-000022770000}"/>
    <cellStyle name="Normal 98 2 3" xfId="33837" xr:uid="{00000000-0005-0000-0000-000023770000}"/>
    <cellStyle name="Normal 98 2 4" xfId="33835" xr:uid="{00000000-0005-0000-0000-000024770000}"/>
    <cellStyle name="Normal 98 3" xfId="33838" xr:uid="{00000000-0005-0000-0000-000025770000}"/>
    <cellStyle name="Normal 98 3 2" xfId="33839" xr:uid="{00000000-0005-0000-0000-000026770000}"/>
    <cellStyle name="Normal 98 3 3" xfId="33840" xr:uid="{00000000-0005-0000-0000-000027770000}"/>
    <cellStyle name="Normal 98 4" xfId="33841" xr:uid="{00000000-0005-0000-0000-000028770000}"/>
    <cellStyle name="Normal 98 5" xfId="33842" xr:uid="{00000000-0005-0000-0000-000029770000}"/>
    <cellStyle name="Normal 98 6" xfId="33843" xr:uid="{00000000-0005-0000-0000-00002A770000}"/>
    <cellStyle name="Normal 98 7" xfId="33834" xr:uid="{00000000-0005-0000-0000-00002B770000}"/>
    <cellStyle name="Normal 98_Income Statement " xfId="33844" xr:uid="{00000000-0005-0000-0000-00002C770000}"/>
    <cellStyle name="Normal 99" xfId="5" xr:uid="{00000000-0005-0000-0000-00002D770000}"/>
    <cellStyle name="Normal 99 2" xfId="19312" xr:uid="{00000000-0005-0000-0000-00002E770000}"/>
    <cellStyle name="Normal 99 2 2" xfId="33847" xr:uid="{00000000-0005-0000-0000-00002F770000}"/>
    <cellStyle name="Normal 99 2 3" xfId="33848" xr:uid="{00000000-0005-0000-0000-000030770000}"/>
    <cellStyle name="Normal 99 2 4" xfId="33846" xr:uid="{00000000-0005-0000-0000-000031770000}"/>
    <cellStyle name="Normal 99 3" xfId="33849" xr:uid="{00000000-0005-0000-0000-000032770000}"/>
    <cellStyle name="Normal 99 3 2" xfId="33850" xr:uid="{00000000-0005-0000-0000-000033770000}"/>
    <cellStyle name="Normal 99 3 3" xfId="33851" xr:uid="{00000000-0005-0000-0000-000034770000}"/>
    <cellStyle name="Normal 99 4" xfId="33852" xr:uid="{00000000-0005-0000-0000-000035770000}"/>
    <cellStyle name="Normal 99 5" xfId="33853" xr:uid="{00000000-0005-0000-0000-000036770000}"/>
    <cellStyle name="Normal 99 6" xfId="33854" xr:uid="{00000000-0005-0000-0000-000037770000}"/>
    <cellStyle name="Normal 99 7" xfId="33845" xr:uid="{00000000-0005-0000-0000-000038770000}"/>
    <cellStyle name="Normal 99_Income Statement " xfId="33855" xr:uid="{00000000-0005-0000-0000-000039770000}"/>
    <cellStyle name="Normal dotted under" xfId="13392" xr:uid="{00000000-0005-0000-0000-00003A770000}"/>
    <cellStyle name="Normal dotted under 2" xfId="33856" xr:uid="{00000000-0005-0000-0000-00003B770000}"/>
    <cellStyle name="Normal U" xfId="13393" xr:uid="{00000000-0005-0000-0000-00003C770000}"/>
    <cellStyle name="Normal U 2" xfId="33857" xr:uid="{00000000-0005-0000-0000-00003D770000}"/>
    <cellStyle name="Normal U 2 2" xfId="40012" xr:uid="{00000000-0005-0000-0000-00003E770000}"/>
    <cellStyle name="Normal U 3" xfId="40013" xr:uid="{00000000-0005-0000-0000-00003F770000}"/>
    <cellStyle name="Normal_BUPSCSUPP05" xfId="40667" xr:uid="{00000000-0005-0000-0000-000040770000}"/>
    <cellStyle name="Normál_Cost_Baseline v1.1" xfId="13394" xr:uid="{00000000-0005-0000-0000-000041770000}"/>
    <cellStyle name="Normal_KEDLI 2008 PSC Annual Fixed Assets pages for filing" xfId="40668" xr:uid="{00000000-0005-0000-0000-000042770000}"/>
    <cellStyle name="Normal_Page 60-62 FERC template 2010" xfId="40670" xr:uid="{B22C0F96-F2CC-41B5-A04F-77996EB99C81}"/>
    <cellStyle name="Normal_PG 91 12-2009" xfId="19626" xr:uid="{00000000-0005-0000-0000-000043770000}"/>
    <cellStyle name="Normal_PSCNIMO 2007 (2)" xfId="40671" xr:uid="{55E3EC37-F1C1-4873-9DBC-C3F519A43ED5}"/>
    <cellStyle name="Normal_PSCNIMO_Plant" xfId="19594" xr:uid="{00000000-0005-0000-0000-000044770000}"/>
    <cellStyle name="Normal_Sheet2" xfId="40669" xr:uid="{00000000-0005-0000-0000-000045770000}"/>
    <cellStyle name="NormalGB" xfId="13395" xr:uid="{00000000-0005-0000-0000-000046770000}"/>
    <cellStyle name="NormalGB 2" xfId="33858" xr:uid="{00000000-0005-0000-0000-000047770000}"/>
    <cellStyle name="NormalGB 2 2" xfId="40014" xr:uid="{00000000-0005-0000-0000-000048770000}"/>
    <cellStyle name="NormalGB 3" xfId="40015" xr:uid="{00000000-0005-0000-0000-000049770000}"/>
    <cellStyle name="nos13" xfId="13396" xr:uid="{00000000-0005-0000-0000-00004A770000}"/>
    <cellStyle name="nos13 2" xfId="33859" xr:uid="{00000000-0005-0000-0000-00004B770000}"/>
    <cellStyle name="Note 10" xfId="13397" xr:uid="{00000000-0005-0000-0000-00004C770000}"/>
    <cellStyle name="Note 10 10" xfId="33861" xr:uid="{00000000-0005-0000-0000-00004D770000}"/>
    <cellStyle name="Note 10 10 2" xfId="33862" xr:uid="{00000000-0005-0000-0000-00004E770000}"/>
    <cellStyle name="Note 10 11" xfId="33860" xr:uid="{00000000-0005-0000-0000-00004F770000}"/>
    <cellStyle name="Note 10 2" xfId="15360" xr:uid="{00000000-0005-0000-0000-000050770000}"/>
    <cellStyle name="Note 10 2 10" xfId="33864" xr:uid="{00000000-0005-0000-0000-000051770000}"/>
    <cellStyle name="Note 10 2 10 2" xfId="33865" xr:uid="{00000000-0005-0000-0000-000052770000}"/>
    <cellStyle name="Note 10 2 11" xfId="33866" xr:uid="{00000000-0005-0000-0000-000053770000}"/>
    <cellStyle name="Note 10 2 11 2" xfId="33867" xr:uid="{00000000-0005-0000-0000-000054770000}"/>
    <cellStyle name="Note 10 2 12" xfId="33868" xr:uid="{00000000-0005-0000-0000-000055770000}"/>
    <cellStyle name="Note 10 2 12 2" xfId="33869" xr:uid="{00000000-0005-0000-0000-000056770000}"/>
    <cellStyle name="Note 10 2 13" xfId="33870" xr:uid="{00000000-0005-0000-0000-000057770000}"/>
    <cellStyle name="Note 10 2 13 2" xfId="33871" xr:uid="{00000000-0005-0000-0000-000058770000}"/>
    <cellStyle name="Note 10 2 14" xfId="33872" xr:uid="{00000000-0005-0000-0000-000059770000}"/>
    <cellStyle name="Note 10 2 14 2" xfId="33873" xr:uid="{00000000-0005-0000-0000-00005A770000}"/>
    <cellStyle name="Note 10 2 15" xfId="33874" xr:uid="{00000000-0005-0000-0000-00005B770000}"/>
    <cellStyle name="Note 10 2 15 2" xfId="33875" xr:uid="{00000000-0005-0000-0000-00005C770000}"/>
    <cellStyle name="Note 10 2 16" xfId="33876" xr:uid="{00000000-0005-0000-0000-00005D770000}"/>
    <cellStyle name="Note 10 2 16 2" xfId="33877" xr:uid="{00000000-0005-0000-0000-00005E770000}"/>
    <cellStyle name="Note 10 2 17" xfId="33878" xr:uid="{00000000-0005-0000-0000-00005F770000}"/>
    <cellStyle name="Note 10 2 17 2" xfId="33879" xr:uid="{00000000-0005-0000-0000-000060770000}"/>
    <cellStyle name="Note 10 2 18" xfId="33880" xr:uid="{00000000-0005-0000-0000-000061770000}"/>
    <cellStyle name="Note 10 2 19" xfId="33863" xr:uid="{00000000-0005-0000-0000-000062770000}"/>
    <cellStyle name="Note 10 2 2" xfId="33881" xr:uid="{00000000-0005-0000-0000-000063770000}"/>
    <cellStyle name="Note 10 2 2 10" xfId="33882" xr:uid="{00000000-0005-0000-0000-000064770000}"/>
    <cellStyle name="Note 10 2 2 10 2" xfId="33883" xr:uid="{00000000-0005-0000-0000-000065770000}"/>
    <cellStyle name="Note 10 2 2 11" xfId="33884" xr:uid="{00000000-0005-0000-0000-000066770000}"/>
    <cellStyle name="Note 10 2 2 11 2" xfId="33885" xr:uid="{00000000-0005-0000-0000-000067770000}"/>
    <cellStyle name="Note 10 2 2 12" xfId="33886" xr:uid="{00000000-0005-0000-0000-000068770000}"/>
    <cellStyle name="Note 10 2 2 12 2" xfId="33887" xr:uid="{00000000-0005-0000-0000-000069770000}"/>
    <cellStyle name="Note 10 2 2 13" xfId="33888" xr:uid="{00000000-0005-0000-0000-00006A770000}"/>
    <cellStyle name="Note 10 2 2 13 2" xfId="33889" xr:uid="{00000000-0005-0000-0000-00006B770000}"/>
    <cellStyle name="Note 10 2 2 14" xfId="33890" xr:uid="{00000000-0005-0000-0000-00006C770000}"/>
    <cellStyle name="Note 10 2 2 14 2" xfId="33891" xr:uid="{00000000-0005-0000-0000-00006D770000}"/>
    <cellStyle name="Note 10 2 2 15" xfId="33892" xr:uid="{00000000-0005-0000-0000-00006E770000}"/>
    <cellStyle name="Note 10 2 2 15 2" xfId="33893" xr:uid="{00000000-0005-0000-0000-00006F770000}"/>
    <cellStyle name="Note 10 2 2 16" xfId="33894" xr:uid="{00000000-0005-0000-0000-000070770000}"/>
    <cellStyle name="Note 10 2 2 16 2" xfId="33895" xr:uid="{00000000-0005-0000-0000-000071770000}"/>
    <cellStyle name="Note 10 2 2 17" xfId="33896" xr:uid="{00000000-0005-0000-0000-000072770000}"/>
    <cellStyle name="Note 10 2 2 2" xfId="33897" xr:uid="{00000000-0005-0000-0000-000073770000}"/>
    <cellStyle name="Note 10 2 2 2 2" xfId="33898" xr:uid="{00000000-0005-0000-0000-000074770000}"/>
    <cellStyle name="Note 10 2 2 2 3" xfId="33899" xr:uid="{00000000-0005-0000-0000-000075770000}"/>
    <cellStyle name="Note 10 2 2 3" xfId="33900" xr:uid="{00000000-0005-0000-0000-000076770000}"/>
    <cellStyle name="Note 10 2 2 3 2" xfId="33901" xr:uid="{00000000-0005-0000-0000-000077770000}"/>
    <cellStyle name="Note 10 2 2 3 3" xfId="33902" xr:uid="{00000000-0005-0000-0000-000078770000}"/>
    <cellStyle name="Note 10 2 2 4" xfId="33903" xr:uid="{00000000-0005-0000-0000-000079770000}"/>
    <cellStyle name="Note 10 2 2 4 2" xfId="33904" xr:uid="{00000000-0005-0000-0000-00007A770000}"/>
    <cellStyle name="Note 10 2 2 5" xfId="33905" xr:uid="{00000000-0005-0000-0000-00007B770000}"/>
    <cellStyle name="Note 10 2 2 5 2" xfId="33906" xr:uid="{00000000-0005-0000-0000-00007C770000}"/>
    <cellStyle name="Note 10 2 2 6" xfId="33907" xr:uid="{00000000-0005-0000-0000-00007D770000}"/>
    <cellStyle name="Note 10 2 2 6 2" xfId="33908" xr:uid="{00000000-0005-0000-0000-00007E770000}"/>
    <cellStyle name="Note 10 2 2 7" xfId="33909" xr:uid="{00000000-0005-0000-0000-00007F770000}"/>
    <cellStyle name="Note 10 2 2 7 2" xfId="33910" xr:uid="{00000000-0005-0000-0000-000080770000}"/>
    <cellStyle name="Note 10 2 2 8" xfId="33911" xr:uid="{00000000-0005-0000-0000-000081770000}"/>
    <cellStyle name="Note 10 2 2 8 2" xfId="33912" xr:uid="{00000000-0005-0000-0000-000082770000}"/>
    <cellStyle name="Note 10 2 2 9" xfId="33913" xr:uid="{00000000-0005-0000-0000-000083770000}"/>
    <cellStyle name="Note 10 2 2 9 2" xfId="33914" xr:uid="{00000000-0005-0000-0000-000084770000}"/>
    <cellStyle name="Note 10 2 3" xfId="33915" xr:uid="{00000000-0005-0000-0000-000085770000}"/>
    <cellStyle name="Note 10 2 3 2" xfId="33916" xr:uid="{00000000-0005-0000-0000-000086770000}"/>
    <cellStyle name="Note 10 2 3 3" xfId="33917" xr:uid="{00000000-0005-0000-0000-000087770000}"/>
    <cellStyle name="Note 10 2 4" xfId="33918" xr:uid="{00000000-0005-0000-0000-000088770000}"/>
    <cellStyle name="Note 10 2 4 2" xfId="33919" xr:uid="{00000000-0005-0000-0000-000089770000}"/>
    <cellStyle name="Note 10 2 4 3" xfId="33920" xr:uid="{00000000-0005-0000-0000-00008A770000}"/>
    <cellStyle name="Note 10 2 5" xfId="33921" xr:uid="{00000000-0005-0000-0000-00008B770000}"/>
    <cellStyle name="Note 10 2 5 2" xfId="33922" xr:uid="{00000000-0005-0000-0000-00008C770000}"/>
    <cellStyle name="Note 10 2 6" xfId="33923" xr:uid="{00000000-0005-0000-0000-00008D770000}"/>
    <cellStyle name="Note 10 2 6 2" xfId="33924" xr:uid="{00000000-0005-0000-0000-00008E770000}"/>
    <cellStyle name="Note 10 2 7" xfId="33925" xr:uid="{00000000-0005-0000-0000-00008F770000}"/>
    <cellStyle name="Note 10 2 7 2" xfId="33926" xr:uid="{00000000-0005-0000-0000-000090770000}"/>
    <cellStyle name="Note 10 2 8" xfId="33927" xr:uid="{00000000-0005-0000-0000-000091770000}"/>
    <cellStyle name="Note 10 2 8 2" xfId="33928" xr:uid="{00000000-0005-0000-0000-000092770000}"/>
    <cellStyle name="Note 10 2 9" xfId="33929" xr:uid="{00000000-0005-0000-0000-000093770000}"/>
    <cellStyle name="Note 10 2 9 2" xfId="33930" xr:uid="{00000000-0005-0000-0000-000094770000}"/>
    <cellStyle name="Note 10 3" xfId="15151" xr:uid="{00000000-0005-0000-0000-000095770000}"/>
    <cellStyle name="Note 10 3 10" xfId="33932" xr:uid="{00000000-0005-0000-0000-000096770000}"/>
    <cellStyle name="Note 10 3 10 2" xfId="33933" xr:uid="{00000000-0005-0000-0000-000097770000}"/>
    <cellStyle name="Note 10 3 11" xfId="33934" xr:uid="{00000000-0005-0000-0000-000098770000}"/>
    <cellStyle name="Note 10 3 11 2" xfId="33935" xr:uid="{00000000-0005-0000-0000-000099770000}"/>
    <cellStyle name="Note 10 3 12" xfId="33936" xr:uid="{00000000-0005-0000-0000-00009A770000}"/>
    <cellStyle name="Note 10 3 12 2" xfId="33937" xr:uid="{00000000-0005-0000-0000-00009B770000}"/>
    <cellStyle name="Note 10 3 13" xfId="33938" xr:uid="{00000000-0005-0000-0000-00009C770000}"/>
    <cellStyle name="Note 10 3 13 2" xfId="33939" xr:uid="{00000000-0005-0000-0000-00009D770000}"/>
    <cellStyle name="Note 10 3 14" xfId="33940" xr:uid="{00000000-0005-0000-0000-00009E770000}"/>
    <cellStyle name="Note 10 3 14 2" xfId="33941" xr:uid="{00000000-0005-0000-0000-00009F770000}"/>
    <cellStyle name="Note 10 3 15" xfId="33942" xr:uid="{00000000-0005-0000-0000-0000A0770000}"/>
    <cellStyle name="Note 10 3 15 2" xfId="33943" xr:uid="{00000000-0005-0000-0000-0000A1770000}"/>
    <cellStyle name="Note 10 3 16" xfId="33944" xr:uid="{00000000-0005-0000-0000-0000A2770000}"/>
    <cellStyle name="Note 10 3 16 2" xfId="33945" xr:uid="{00000000-0005-0000-0000-0000A3770000}"/>
    <cellStyle name="Note 10 3 17" xfId="33946" xr:uid="{00000000-0005-0000-0000-0000A4770000}"/>
    <cellStyle name="Note 10 3 17 2" xfId="33947" xr:uid="{00000000-0005-0000-0000-0000A5770000}"/>
    <cellStyle name="Note 10 3 18" xfId="33948" xr:uid="{00000000-0005-0000-0000-0000A6770000}"/>
    <cellStyle name="Note 10 3 19" xfId="33931" xr:uid="{00000000-0005-0000-0000-0000A7770000}"/>
    <cellStyle name="Note 10 3 2" xfId="33949" xr:uid="{00000000-0005-0000-0000-0000A8770000}"/>
    <cellStyle name="Note 10 3 2 10" xfId="33950" xr:uid="{00000000-0005-0000-0000-0000A9770000}"/>
    <cellStyle name="Note 10 3 2 10 2" xfId="33951" xr:uid="{00000000-0005-0000-0000-0000AA770000}"/>
    <cellStyle name="Note 10 3 2 11" xfId="33952" xr:uid="{00000000-0005-0000-0000-0000AB770000}"/>
    <cellStyle name="Note 10 3 2 11 2" xfId="33953" xr:uid="{00000000-0005-0000-0000-0000AC770000}"/>
    <cellStyle name="Note 10 3 2 12" xfId="33954" xr:uid="{00000000-0005-0000-0000-0000AD770000}"/>
    <cellStyle name="Note 10 3 2 12 2" xfId="33955" xr:uid="{00000000-0005-0000-0000-0000AE770000}"/>
    <cellStyle name="Note 10 3 2 13" xfId="33956" xr:uid="{00000000-0005-0000-0000-0000AF770000}"/>
    <cellStyle name="Note 10 3 2 13 2" xfId="33957" xr:uid="{00000000-0005-0000-0000-0000B0770000}"/>
    <cellStyle name="Note 10 3 2 14" xfId="33958" xr:uid="{00000000-0005-0000-0000-0000B1770000}"/>
    <cellStyle name="Note 10 3 2 14 2" xfId="33959" xr:uid="{00000000-0005-0000-0000-0000B2770000}"/>
    <cellStyle name="Note 10 3 2 15" xfId="33960" xr:uid="{00000000-0005-0000-0000-0000B3770000}"/>
    <cellStyle name="Note 10 3 2 15 2" xfId="33961" xr:uid="{00000000-0005-0000-0000-0000B4770000}"/>
    <cellStyle name="Note 10 3 2 16" xfId="33962" xr:uid="{00000000-0005-0000-0000-0000B5770000}"/>
    <cellStyle name="Note 10 3 2 16 2" xfId="33963" xr:uid="{00000000-0005-0000-0000-0000B6770000}"/>
    <cellStyle name="Note 10 3 2 17" xfId="33964" xr:uid="{00000000-0005-0000-0000-0000B7770000}"/>
    <cellStyle name="Note 10 3 2 2" xfId="33965" xr:uid="{00000000-0005-0000-0000-0000B8770000}"/>
    <cellStyle name="Note 10 3 2 2 2" xfId="33966" xr:uid="{00000000-0005-0000-0000-0000B9770000}"/>
    <cellStyle name="Note 10 3 2 2 3" xfId="33967" xr:uid="{00000000-0005-0000-0000-0000BA770000}"/>
    <cellStyle name="Note 10 3 2 3" xfId="33968" xr:uid="{00000000-0005-0000-0000-0000BB770000}"/>
    <cellStyle name="Note 10 3 2 3 2" xfId="33969" xr:uid="{00000000-0005-0000-0000-0000BC770000}"/>
    <cellStyle name="Note 10 3 2 3 3" xfId="33970" xr:uid="{00000000-0005-0000-0000-0000BD770000}"/>
    <cellStyle name="Note 10 3 2 4" xfId="33971" xr:uid="{00000000-0005-0000-0000-0000BE770000}"/>
    <cellStyle name="Note 10 3 2 4 2" xfId="33972" xr:uid="{00000000-0005-0000-0000-0000BF770000}"/>
    <cellStyle name="Note 10 3 2 5" xfId="33973" xr:uid="{00000000-0005-0000-0000-0000C0770000}"/>
    <cellStyle name="Note 10 3 2 5 2" xfId="33974" xr:uid="{00000000-0005-0000-0000-0000C1770000}"/>
    <cellStyle name="Note 10 3 2 6" xfId="33975" xr:uid="{00000000-0005-0000-0000-0000C2770000}"/>
    <cellStyle name="Note 10 3 2 6 2" xfId="33976" xr:uid="{00000000-0005-0000-0000-0000C3770000}"/>
    <cellStyle name="Note 10 3 2 7" xfId="33977" xr:uid="{00000000-0005-0000-0000-0000C4770000}"/>
    <cellStyle name="Note 10 3 2 7 2" xfId="33978" xr:uid="{00000000-0005-0000-0000-0000C5770000}"/>
    <cellStyle name="Note 10 3 2 8" xfId="33979" xr:uid="{00000000-0005-0000-0000-0000C6770000}"/>
    <cellStyle name="Note 10 3 2 8 2" xfId="33980" xr:uid="{00000000-0005-0000-0000-0000C7770000}"/>
    <cellStyle name="Note 10 3 2 9" xfId="33981" xr:uid="{00000000-0005-0000-0000-0000C8770000}"/>
    <cellStyle name="Note 10 3 2 9 2" xfId="33982" xr:uid="{00000000-0005-0000-0000-0000C9770000}"/>
    <cellStyle name="Note 10 3 3" xfId="33983" xr:uid="{00000000-0005-0000-0000-0000CA770000}"/>
    <cellStyle name="Note 10 3 3 2" xfId="33984" xr:uid="{00000000-0005-0000-0000-0000CB770000}"/>
    <cellStyle name="Note 10 3 3 3" xfId="33985" xr:uid="{00000000-0005-0000-0000-0000CC770000}"/>
    <cellStyle name="Note 10 3 4" xfId="33986" xr:uid="{00000000-0005-0000-0000-0000CD770000}"/>
    <cellStyle name="Note 10 3 4 2" xfId="33987" xr:uid="{00000000-0005-0000-0000-0000CE770000}"/>
    <cellStyle name="Note 10 3 4 3" xfId="33988" xr:uid="{00000000-0005-0000-0000-0000CF770000}"/>
    <cellStyle name="Note 10 3 5" xfId="33989" xr:uid="{00000000-0005-0000-0000-0000D0770000}"/>
    <cellStyle name="Note 10 3 5 2" xfId="33990" xr:uid="{00000000-0005-0000-0000-0000D1770000}"/>
    <cellStyle name="Note 10 3 6" xfId="33991" xr:uid="{00000000-0005-0000-0000-0000D2770000}"/>
    <cellStyle name="Note 10 3 6 2" xfId="33992" xr:uid="{00000000-0005-0000-0000-0000D3770000}"/>
    <cellStyle name="Note 10 3 7" xfId="33993" xr:uid="{00000000-0005-0000-0000-0000D4770000}"/>
    <cellStyle name="Note 10 3 7 2" xfId="33994" xr:uid="{00000000-0005-0000-0000-0000D5770000}"/>
    <cellStyle name="Note 10 3 8" xfId="33995" xr:uid="{00000000-0005-0000-0000-0000D6770000}"/>
    <cellStyle name="Note 10 3 8 2" xfId="33996" xr:uid="{00000000-0005-0000-0000-0000D7770000}"/>
    <cellStyle name="Note 10 3 9" xfId="33997" xr:uid="{00000000-0005-0000-0000-0000D8770000}"/>
    <cellStyle name="Note 10 3 9 2" xfId="33998" xr:uid="{00000000-0005-0000-0000-0000D9770000}"/>
    <cellStyle name="Note 10 4" xfId="15717" xr:uid="{00000000-0005-0000-0000-0000DA770000}"/>
    <cellStyle name="Note 10 4 10" xfId="34000" xr:uid="{00000000-0005-0000-0000-0000DB770000}"/>
    <cellStyle name="Note 10 4 10 2" xfId="34001" xr:uid="{00000000-0005-0000-0000-0000DC770000}"/>
    <cellStyle name="Note 10 4 11" xfId="34002" xr:uid="{00000000-0005-0000-0000-0000DD770000}"/>
    <cellStyle name="Note 10 4 11 2" xfId="34003" xr:uid="{00000000-0005-0000-0000-0000DE770000}"/>
    <cellStyle name="Note 10 4 12" xfId="34004" xr:uid="{00000000-0005-0000-0000-0000DF770000}"/>
    <cellStyle name="Note 10 4 12 2" xfId="34005" xr:uid="{00000000-0005-0000-0000-0000E0770000}"/>
    <cellStyle name="Note 10 4 13" xfId="34006" xr:uid="{00000000-0005-0000-0000-0000E1770000}"/>
    <cellStyle name="Note 10 4 13 2" xfId="34007" xr:uid="{00000000-0005-0000-0000-0000E2770000}"/>
    <cellStyle name="Note 10 4 14" xfId="34008" xr:uid="{00000000-0005-0000-0000-0000E3770000}"/>
    <cellStyle name="Note 10 4 14 2" xfId="34009" xr:uid="{00000000-0005-0000-0000-0000E4770000}"/>
    <cellStyle name="Note 10 4 15" xfId="34010" xr:uid="{00000000-0005-0000-0000-0000E5770000}"/>
    <cellStyle name="Note 10 4 15 2" xfId="34011" xr:uid="{00000000-0005-0000-0000-0000E6770000}"/>
    <cellStyle name="Note 10 4 16" xfId="34012" xr:uid="{00000000-0005-0000-0000-0000E7770000}"/>
    <cellStyle name="Note 10 4 16 2" xfId="34013" xr:uid="{00000000-0005-0000-0000-0000E8770000}"/>
    <cellStyle name="Note 10 4 17" xfId="34014" xr:uid="{00000000-0005-0000-0000-0000E9770000}"/>
    <cellStyle name="Note 10 4 18" xfId="33999" xr:uid="{00000000-0005-0000-0000-0000EA770000}"/>
    <cellStyle name="Note 10 4 2" xfId="34015" xr:uid="{00000000-0005-0000-0000-0000EB770000}"/>
    <cellStyle name="Note 10 4 2 2" xfId="34016" xr:uid="{00000000-0005-0000-0000-0000EC770000}"/>
    <cellStyle name="Note 10 4 2 3" xfId="34017" xr:uid="{00000000-0005-0000-0000-0000ED770000}"/>
    <cellStyle name="Note 10 4 3" xfId="34018" xr:uid="{00000000-0005-0000-0000-0000EE770000}"/>
    <cellStyle name="Note 10 4 3 2" xfId="34019" xr:uid="{00000000-0005-0000-0000-0000EF770000}"/>
    <cellStyle name="Note 10 4 3 3" xfId="34020" xr:uid="{00000000-0005-0000-0000-0000F0770000}"/>
    <cellStyle name="Note 10 4 4" xfId="34021" xr:uid="{00000000-0005-0000-0000-0000F1770000}"/>
    <cellStyle name="Note 10 4 4 2" xfId="34022" xr:uid="{00000000-0005-0000-0000-0000F2770000}"/>
    <cellStyle name="Note 10 4 5" xfId="34023" xr:uid="{00000000-0005-0000-0000-0000F3770000}"/>
    <cellStyle name="Note 10 4 5 2" xfId="34024" xr:uid="{00000000-0005-0000-0000-0000F4770000}"/>
    <cellStyle name="Note 10 4 6" xfId="34025" xr:uid="{00000000-0005-0000-0000-0000F5770000}"/>
    <cellStyle name="Note 10 4 6 2" xfId="34026" xr:uid="{00000000-0005-0000-0000-0000F6770000}"/>
    <cellStyle name="Note 10 4 7" xfId="34027" xr:uid="{00000000-0005-0000-0000-0000F7770000}"/>
    <cellStyle name="Note 10 4 7 2" xfId="34028" xr:uid="{00000000-0005-0000-0000-0000F8770000}"/>
    <cellStyle name="Note 10 4 8" xfId="34029" xr:uid="{00000000-0005-0000-0000-0000F9770000}"/>
    <cellStyle name="Note 10 4 8 2" xfId="34030" xr:uid="{00000000-0005-0000-0000-0000FA770000}"/>
    <cellStyle name="Note 10 4 9" xfId="34031" xr:uid="{00000000-0005-0000-0000-0000FB770000}"/>
    <cellStyle name="Note 10 4 9 2" xfId="34032" xr:uid="{00000000-0005-0000-0000-0000FC770000}"/>
    <cellStyle name="Note 10 5" xfId="15134" xr:uid="{00000000-0005-0000-0000-0000FD770000}"/>
    <cellStyle name="Note 10 5 10" xfId="34034" xr:uid="{00000000-0005-0000-0000-0000FE770000}"/>
    <cellStyle name="Note 10 5 10 2" xfId="34035" xr:uid="{00000000-0005-0000-0000-0000FF770000}"/>
    <cellStyle name="Note 10 5 11" xfId="34036" xr:uid="{00000000-0005-0000-0000-000000780000}"/>
    <cellStyle name="Note 10 5 11 2" xfId="34037" xr:uid="{00000000-0005-0000-0000-000001780000}"/>
    <cellStyle name="Note 10 5 12" xfId="34038" xr:uid="{00000000-0005-0000-0000-000002780000}"/>
    <cellStyle name="Note 10 5 12 2" xfId="34039" xr:uid="{00000000-0005-0000-0000-000003780000}"/>
    <cellStyle name="Note 10 5 13" xfId="34040" xr:uid="{00000000-0005-0000-0000-000004780000}"/>
    <cellStyle name="Note 10 5 13 2" xfId="34041" xr:uid="{00000000-0005-0000-0000-000005780000}"/>
    <cellStyle name="Note 10 5 14" xfId="34042" xr:uid="{00000000-0005-0000-0000-000006780000}"/>
    <cellStyle name="Note 10 5 14 2" xfId="34043" xr:uid="{00000000-0005-0000-0000-000007780000}"/>
    <cellStyle name="Note 10 5 15" xfId="34044" xr:uid="{00000000-0005-0000-0000-000008780000}"/>
    <cellStyle name="Note 10 5 15 2" xfId="34045" xr:uid="{00000000-0005-0000-0000-000009780000}"/>
    <cellStyle name="Note 10 5 16" xfId="34046" xr:uid="{00000000-0005-0000-0000-00000A780000}"/>
    <cellStyle name="Note 10 5 16 2" xfId="34047" xr:uid="{00000000-0005-0000-0000-00000B780000}"/>
    <cellStyle name="Note 10 5 17" xfId="34048" xr:uid="{00000000-0005-0000-0000-00000C780000}"/>
    <cellStyle name="Note 10 5 17 2" xfId="34049" xr:uid="{00000000-0005-0000-0000-00000D780000}"/>
    <cellStyle name="Note 10 5 18" xfId="34050" xr:uid="{00000000-0005-0000-0000-00000E780000}"/>
    <cellStyle name="Note 10 5 19" xfId="34051" xr:uid="{00000000-0005-0000-0000-00000F780000}"/>
    <cellStyle name="Note 10 5 2" xfId="34052" xr:uid="{00000000-0005-0000-0000-000010780000}"/>
    <cellStyle name="Note 10 5 2 2" xfId="34053" xr:uid="{00000000-0005-0000-0000-000011780000}"/>
    <cellStyle name="Note 10 5 2 3" xfId="34054" xr:uid="{00000000-0005-0000-0000-000012780000}"/>
    <cellStyle name="Note 10 5 20" xfId="34055" xr:uid="{00000000-0005-0000-0000-000013780000}"/>
    <cellStyle name="Note 10 5 21" xfId="34056" xr:uid="{00000000-0005-0000-0000-000014780000}"/>
    <cellStyle name="Note 10 5 22" xfId="34033" xr:uid="{00000000-0005-0000-0000-000015780000}"/>
    <cellStyle name="Note 10 5 3" xfId="34057" xr:uid="{00000000-0005-0000-0000-000016780000}"/>
    <cellStyle name="Note 10 5 3 2" xfId="34058" xr:uid="{00000000-0005-0000-0000-000017780000}"/>
    <cellStyle name="Note 10 5 3 3" xfId="34059" xr:uid="{00000000-0005-0000-0000-000018780000}"/>
    <cellStyle name="Note 10 5 4" xfId="34060" xr:uid="{00000000-0005-0000-0000-000019780000}"/>
    <cellStyle name="Note 10 5 4 2" xfId="34061" xr:uid="{00000000-0005-0000-0000-00001A780000}"/>
    <cellStyle name="Note 10 5 5" xfId="34062" xr:uid="{00000000-0005-0000-0000-00001B780000}"/>
    <cellStyle name="Note 10 5 5 2" xfId="34063" xr:uid="{00000000-0005-0000-0000-00001C780000}"/>
    <cellStyle name="Note 10 5 6" xfId="34064" xr:uid="{00000000-0005-0000-0000-00001D780000}"/>
    <cellStyle name="Note 10 5 6 2" xfId="34065" xr:uid="{00000000-0005-0000-0000-00001E780000}"/>
    <cellStyle name="Note 10 5 7" xfId="34066" xr:uid="{00000000-0005-0000-0000-00001F780000}"/>
    <cellStyle name="Note 10 5 7 2" xfId="34067" xr:uid="{00000000-0005-0000-0000-000020780000}"/>
    <cellStyle name="Note 10 5 8" xfId="34068" xr:uid="{00000000-0005-0000-0000-000021780000}"/>
    <cellStyle name="Note 10 5 8 2" xfId="34069" xr:uid="{00000000-0005-0000-0000-000022780000}"/>
    <cellStyle name="Note 10 5 9" xfId="34070" xr:uid="{00000000-0005-0000-0000-000023780000}"/>
    <cellStyle name="Note 10 5 9 2" xfId="34071" xr:uid="{00000000-0005-0000-0000-000024780000}"/>
    <cellStyle name="Note 10 6" xfId="19313" xr:uid="{00000000-0005-0000-0000-000025780000}"/>
    <cellStyle name="Note 10 6 2" xfId="34073" xr:uid="{00000000-0005-0000-0000-000026780000}"/>
    <cellStyle name="Note 10 6 3" xfId="34074" xr:uid="{00000000-0005-0000-0000-000027780000}"/>
    <cellStyle name="Note 10 6 4" xfId="34072" xr:uid="{00000000-0005-0000-0000-000028780000}"/>
    <cellStyle name="Note 10 7" xfId="34075" xr:uid="{00000000-0005-0000-0000-000029780000}"/>
    <cellStyle name="Note 10 7 2" xfId="34076" xr:uid="{00000000-0005-0000-0000-00002A780000}"/>
    <cellStyle name="Note 10 7 3" xfId="34077" xr:uid="{00000000-0005-0000-0000-00002B780000}"/>
    <cellStyle name="Note 10 8" xfId="34078" xr:uid="{00000000-0005-0000-0000-00002C780000}"/>
    <cellStyle name="Note 10 8 2" xfId="34079" xr:uid="{00000000-0005-0000-0000-00002D780000}"/>
    <cellStyle name="Note 10 9" xfId="34080" xr:uid="{00000000-0005-0000-0000-00002E780000}"/>
    <cellStyle name="Note 10 9 2" xfId="34081" xr:uid="{00000000-0005-0000-0000-00002F780000}"/>
    <cellStyle name="Note 10_Income Statement " xfId="34082" xr:uid="{00000000-0005-0000-0000-000030780000}"/>
    <cellStyle name="Note 11" xfId="13398" xr:uid="{00000000-0005-0000-0000-000031780000}"/>
    <cellStyle name="Note 11 10" xfId="34084" xr:uid="{00000000-0005-0000-0000-000032780000}"/>
    <cellStyle name="Note 11 10 2" xfId="34085" xr:uid="{00000000-0005-0000-0000-000033780000}"/>
    <cellStyle name="Note 11 11" xfId="34086" xr:uid="{00000000-0005-0000-0000-000034780000}"/>
    <cellStyle name="Note 11 11 2" xfId="34087" xr:uid="{00000000-0005-0000-0000-000035780000}"/>
    <cellStyle name="Note 11 12" xfId="34088" xr:uid="{00000000-0005-0000-0000-000036780000}"/>
    <cellStyle name="Note 11 12 2" xfId="34089" xr:uid="{00000000-0005-0000-0000-000037780000}"/>
    <cellStyle name="Note 11 13" xfId="34090" xr:uid="{00000000-0005-0000-0000-000038780000}"/>
    <cellStyle name="Note 11 13 2" xfId="34091" xr:uid="{00000000-0005-0000-0000-000039780000}"/>
    <cellStyle name="Note 11 14" xfId="34092" xr:uid="{00000000-0005-0000-0000-00003A780000}"/>
    <cellStyle name="Note 11 14 2" xfId="34093" xr:uid="{00000000-0005-0000-0000-00003B780000}"/>
    <cellStyle name="Note 11 15" xfId="34094" xr:uid="{00000000-0005-0000-0000-00003C780000}"/>
    <cellStyle name="Note 11 15 2" xfId="34095" xr:uid="{00000000-0005-0000-0000-00003D780000}"/>
    <cellStyle name="Note 11 16" xfId="34096" xr:uid="{00000000-0005-0000-0000-00003E780000}"/>
    <cellStyle name="Note 11 16 2" xfId="34097" xr:uid="{00000000-0005-0000-0000-00003F780000}"/>
    <cellStyle name="Note 11 17" xfId="34098" xr:uid="{00000000-0005-0000-0000-000040780000}"/>
    <cellStyle name="Note 11 17 2" xfId="34099" xr:uid="{00000000-0005-0000-0000-000041780000}"/>
    <cellStyle name="Note 11 18" xfId="34100" xr:uid="{00000000-0005-0000-0000-000042780000}"/>
    <cellStyle name="Note 11 19" xfId="34083" xr:uid="{00000000-0005-0000-0000-000043780000}"/>
    <cellStyle name="Note 11 2" xfId="34101" xr:uid="{00000000-0005-0000-0000-000044780000}"/>
    <cellStyle name="Note 11 2 10" xfId="34102" xr:uid="{00000000-0005-0000-0000-000045780000}"/>
    <cellStyle name="Note 11 2 10 2" xfId="34103" xr:uid="{00000000-0005-0000-0000-000046780000}"/>
    <cellStyle name="Note 11 2 11" xfId="34104" xr:uid="{00000000-0005-0000-0000-000047780000}"/>
    <cellStyle name="Note 11 2 11 2" xfId="34105" xr:uid="{00000000-0005-0000-0000-000048780000}"/>
    <cellStyle name="Note 11 2 12" xfId="34106" xr:uid="{00000000-0005-0000-0000-000049780000}"/>
    <cellStyle name="Note 11 2 12 2" xfId="34107" xr:uid="{00000000-0005-0000-0000-00004A780000}"/>
    <cellStyle name="Note 11 2 13" xfId="34108" xr:uid="{00000000-0005-0000-0000-00004B780000}"/>
    <cellStyle name="Note 11 2 13 2" xfId="34109" xr:uid="{00000000-0005-0000-0000-00004C780000}"/>
    <cellStyle name="Note 11 2 14" xfId="34110" xr:uid="{00000000-0005-0000-0000-00004D780000}"/>
    <cellStyle name="Note 11 2 14 2" xfId="34111" xr:uid="{00000000-0005-0000-0000-00004E780000}"/>
    <cellStyle name="Note 11 2 15" xfId="34112" xr:uid="{00000000-0005-0000-0000-00004F780000}"/>
    <cellStyle name="Note 11 2 15 2" xfId="34113" xr:uid="{00000000-0005-0000-0000-000050780000}"/>
    <cellStyle name="Note 11 2 16" xfId="34114" xr:uid="{00000000-0005-0000-0000-000051780000}"/>
    <cellStyle name="Note 11 2 16 2" xfId="34115" xr:uid="{00000000-0005-0000-0000-000052780000}"/>
    <cellStyle name="Note 11 2 17" xfId="34116" xr:uid="{00000000-0005-0000-0000-000053780000}"/>
    <cellStyle name="Note 11 2 2" xfId="34117" xr:uid="{00000000-0005-0000-0000-000054780000}"/>
    <cellStyle name="Note 11 2 2 2" xfId="34118" xr:uid="{00000000-0005-0000-0000-000055780000}"/>
    <cellStyle name="Note 11 2 2 3" xfId="34119" xr:uid="{00000000-0005-0000-0000-000056780000}"/>
    <cellStyle name="Note 11 2 3" xfId="34120" xr:uid="{00000000-0005-0000-0000-000057780000}"/>
    <cellStyle name="Note 11 2 3 2" xfId="34121" xr:uid="{00000000-0005-0000-0000-000058780000}"/>
    <cellStyle name="Note 11 2 3 3" xfId="34122" xr:uid="{00000000-0005-0000-0000-000059780000}"/>
    <cellStyle name="Note 11 2 4" xfId="34123" xr:uid="{00000000-0005-0000-0000-00005A780000}"/>
    <cellStyle name="Note 11 2 4 2" xfId="34124" xr:uid="{00000000-0005-0000-0000-00005B780000}"/>
    <cellStyle name="Note 11 2 5" xfId="34125" xr:uid="{00000000-0005-0000-0000-00005C780000}"/>
    <cellStyle name="Note 11 2 5 2" xfId="34126" xr:uid="{00000000-0005-0000-0000-00005D780000}"/>
    <cellStyle name="Note 11 2 6" xfId="34127" xr:uid="{00000000-0005-0000-0000-00005E780000}"/>
    <cellStyle name="Note 11 2 6 2" xfId="34128" xr:uid="{00000000-0005-0000-0000-00005F780000}"/>
    <cellStyle name="Note 11 2 7" xfId="34129" xr:uid="{00000000-0005-0000-0000-000060780000}"/>
    <cellStyle name="Note 11 2 7 2" xfId="34130" xr:uid="{00000000-0005-0000-0000-000061780000}"/>
    <cellStyle name="Note 11 2 8" xfId="34131" xr:uid="{00000000-0005-0000-0000-000062780000}"/>
    <cellStyle name="Note 11 2 8 2" xfId="34132" xr:uid="{00000000-0005-0000-0000-000063780000}"/>
    <cellStyle name="Note 11 2 9" xfId="34133" xr:uid="{00000000-0005-0000-0000-000064780000}"/>
    <cellStyle name="Note 11 2 9 2" xfId="34134" xr:uid="{00000000-0005-0000-0000-000065780000}"/>
    <cellStyle name="Note 11 3" xfId="34135" xr:uid="{00000000-0005-0000-0000-000066780000}"/>
    <cellStyle name="Note 11 3 2" xfId="34136" xr:uid="{00000000-0005-0000-0000-000067780000}"/>
    <cellStyle name="Note 11 3 3" xfId="34137" xr:uid="{00000000-0005-0000-0000-000068780000}"/>
    <cellStyle name="Note 11 4" xfId="34138" xr:uid="{00000000-0005-0000-0000-000069780000}"/>
    <cellStyle name="Note 11 4 2" xfId="34139" xr:uid="{00000000-0005-0000-0000-00006A780000}"/>
    <cellStyle name="Note 11 4 3" xfId="34140" xr:uid="{00000000-0005-0000-0000-00006B780000}"/>
    <cellStyle name="Note 11 5" xfId="34141" xr:uid="{00000000-0005-0000-0000-00006C780000}"/>
    <cellStyle name="Note 11 5 2" xfId="34142" xr:uid="{00000000-0005-0000-0000-00006D780000}"/>
    <cellStyle name="Note 11 6" xfId="34143" xr:uid="{00000000-0005-0000-0000-00006E780000}"/>
    <cellStyle name="Note 11 6 2" xfId="34144" xr:uid="{00000000-0005-0000-0000-00006F780000}"/>
    <cellStyle name="Note 11 7" xfId="34145" xr:uid="{00000000-0005-0000-0000-000070780000}"/>
    <cellStyle name="Note 11 7 2" xfId="34146" xr:uid="{00000000-0005-0000-0000-000071780000}"/>
    <cellStyle name="Note 11 8" xfId="34147" xr:uid="{00000000-0005-0000-0000-000072780000}"/>
    <cellStyle name="Note 11 8 2" xfId="34148" xr:uid="{00000000-0005-0000-0000-000073780000}"/>
    <cellStyle name="Note 11 9" xfId="34149" xr:uid="{00000000-0005-0000-0000-000074780000}"/>
    <cellStyle name="Note 11 9 2" xfId="34150" xr:uid="{00000000-0005-0000-0000-000075780000}"/>
    <cellStyle name="Note 12" xfId="34151" xr:uid="{00000000-0005-0000-0000-000076780000}"/>
    <cellStyle name="Note 13" xfId="38829" xr:uid="{00000000-0005-0000-0000-000077780000}"/>
    <cellStyle name="Note 14" xfId="38844" xr:uid="{00000000-0005-0000-0000-000078780000}"/>
    <cellStyle name="Note 15" xfId="38856" xr:uid="{00000000-0005-0000-0000-000079780000}"/>
    <cellStyle name="Note 2" xfId="13399" xr:uid="{00000000-0005-0000-0000-00007A780000}"/>
    <cellStyle name="Note 2 10" xfId="13400" xr:uid="{00000000-0005-0000-0000-00007B780000}"/>
    <cellStyle name="Note 2 10 2" xfId="15361" xr:uid="{00000000-0005-0000-0000-00007C780000}"/>
    <cellStyle name="Note 2 10 2 2" xfId="34154" xr:uid="{00000000-0005-0000-0000-00007D780000}"/>
    <cellStyle name="Note 2 10 3" xfId="15150" xr:uid="{00000000-0005-0000-0000-00007E780000}"/>
    <cellStyle name="Note 2 10 4" xfId="15718" xr:uid="{00000000-0005-0000-0000-00007F780000}"/>
    <cellStyle name="Note 2 10 5" xfId="15133" xr:uid="{00000000-0005-0000-0000-000080780000}"/>
    <cellStyle name="Note 2 10 6" xfId="34153" xr:uid="{00000000-0005-0000-0000-000081780000}"/>
    <cellStyle name="Note 2 11" xfId="13401" xr:uid="{00000000-0005-0000-0000-000082780000}"/>
    <cellStyle name="Note 2 11 2" xfId="15362" xr:uid="{00000000-0005-0000-0000-000083780000}"/>
    <cellStyle name="Note 2 11 2 2" xfId="34156" xr:uid="{00000000-0005-0000-0000-000084780000}"/>
    <cellStyle name="Note 2 11 3" xfId="15149" xr:uid="{00000000-0005-0000-0000-000085780000}"/>
    <cellStyle name="Note 2 11 4" xfId="15719" xr:uid="{00000000-0005-0000-0000-000086780000}"/>
    <cellStyle name="Note 2 11 5" xfId="15132" xr:uid="{00000000-0005-0000-0000-000087780000}"/>
    <cellStyle name="Note 2 11 6" xfId="34155" xr:uid="{00000000-0005-0000-0000-000088780000}"/>
    <cellStyle name="Note 2 12" xfId="19314" xr:uid="{00000000-0005-0000-0000-000089780000}"/>
    <cellStyle name="Note 2 12 2" xfId="34158" xr:uid="{00000000-0005-0000-0000-00008A780000}"/>
    <cellStyle name="Note 2 12 3" xfId="34157" xr:uid="{00000000-0005-0000-0000-00008B780000}"/>
    <cellStyle name="Note 2 13" xfId="19623" xr:uid="{00000000-0005-0000-0000-00008C780000}"/>
    <cellStyle name="Note 2 13 2" xfId="34159" xr:uid="{00000000-0005-0000-0000-00008D780000}"/>
    <cellStyle name="Note 2 14" xfId="34152" xr:uid="{00000000-0005-0000-0000-00008E780000}"/>
    <cellStyle name="Note 2 2" xfId="13402" xr:uid="{00000000-0005-0000-0000-00008F780000}"/>
    <cellStyle name="Note 2 2 10" xfId="34161" xr:uid="{00000000-0005-0000-0000-000090780000}"/>
    <cellStyle name="Note 2 2 10 2" xfId="34162" xr:uid="{00000000-0005-0000-0000-000091780000}"/>
    <cellStyle name="Note 2 2 11" xfId="34163" xr:uid="{00000000-0005-0000-0000-000092780000}"/>
    <cellStyle name="Note 2 2 11 2" xfId="34164" xr:uid="{00000000-0005-0000-0000-000093780000}"/>
    <cellStyle name="Note 2 2 12" xfId="34165" xr:uid="{00000000-0005-0000-0000-000094780000}"/>
    <cellStyle name="Note 2 2 12 2" xfId="34166" xr:uid="{00000000-0005-0000-0000-000095780000}"/>
    <cellStyle name="Note 2 2 13" xfId="34167" xr:uid="{00000000-0005-0000-0000-000096780000}"/>
    <cellStyle name="Note 2 2 13 2" xfId="34168" xr:uid="{00000000-0005-0000-0000-000097780000}"/>
    <cellStyle name="Note 2 2 14" xfId="34169" xr:uid="{00000000-0005-0000-0000-000098780000}"/>
    <cellStyle name="Note 2 2 14 2" xfId="34170" xr:uid="{00000000-0005-0000-0000-000099780000}"/>
    <cellStyle name="Note 2 2 15" xfId="34171" xr:uid="{00000000-0005-0000-0000-00009A780000}"/>
    <cellStyle name="Note 2 2 15 2" xfId="34172" xr:uid="{00000000-0005-0000-0000-00009B780000}"/>
    <cellStyle name="Note 2 2 16" xfId="34173" xr:uid="{00000000-0005-0000-0000-00009C780000}"/>
    <cellStyle name="Note 2 2 16 2" xfId="34174" xr:uid="{00000000-0005-0000-0000-00009D780000}"/>
    <cellStyle name="Note 2 2 17" xfId="34175" xr:uid="{00000000-0005-0000-0000-00009E780000}"/>
    <cellStyle name="Note 2 2 17 2" xfId="34176" xr:uid="{00000000-0005-0000-0000-00009F780000}"/>
    <cellStyle name="Note 2 2 18" xfId="34177" xr:uid="{00000000-0005-0000-0000-0000A0780000}"/>
    <cellStyle name="Note 2 2 19" xfId="34160" xr:uid="{00000000-0005-0000-0000-0000A1780000}"/>
    <cellStyle name="Note 2 2 2" xfId="13403" xr:uid="{00000000-0005-0000-0000-0000A2780000}"/>
    <cellStyle name="Note 2 2 2 10" xfId="34179" xr:uid="{00000000-0005-0000-0000-0000A3780000}"/>
    <cellStyle name="Note 2 2 2 10 2" xfId="34180" xr:uid="{00000000-0005-0000-0000-0000A4780000}"/>
    <cellStyle name="Note 2 2 2 11" xfId="34181" xr:uid="{00000000-0005-0000-0000-0000A5780000}"/>
    <cellStyle name="Note 2 2 2 11 2" xfId="34182" xr:uid="{00000000-0005-0000-0000-0000A6780000}"/>
    <cellStyle name="Note 2 2 2 12" xfId="34183" xr:uid="{00000000-0005-0000-0000-0000A7780000}"/>
    <cellStyle name="Note 2 2 2 12 2" xfId="34184" xr:uid="{00000000-0005-0000-0000-0000A8780000}"/>
    <cellStyle name="Note 2 2 2 13" xfId="34185" xr:uid="{00000000-0005-0000-0000-0000A9780000}"/>
    <cellStyle name="Note 2 2 2 13 2" xfId="34186" xr:uid="{00000000-0005-0000-0000-0000AA780000}"/>
    <cellStyle name="Note 2 2 2 14" xfId="34187" xr:uid="{00000000-0005-0000-0000-0000AB780000}"/>
    <cellStyle name="Note 2 2 2 14 2" xfId="34188" xr:uid="{00000000-0005-0000-0000-0000AC780000}"/>
    <cellStyle name="Note 2 2 2 15" xfId="34189" xr:uid="{00000000-0005-0000-0000-0000AD780000}"/>
    <cellStyle name="Note 2 2 2 15 2" xfId="34190" xr:uid="{00000000-0005-0000-0000-0000AE780000}"/>
    <cellStyle name="Note 2 2 2 16" xfId="34191" xr:uid="{00000000-0005-0000-0000-0000AF780000}"/>
    <cellStyle name="Note 2 2 2 16 2" xfId="34192" xr:uid="{00000000-0005-0000-0000-0000B0780000}"/>
    <cellStyle name="Note 2 2 2 17" xfId="34193" xr:uid="{00000000-0005-0000-0000-0000B1780000}"/>
    <cellStyle name="Note 2 2 2 18" xfId="34178" xr:uid="{00000000-0005-0000-0000-0000B2780000}"/>
    <cellStyle name="Note 2 2 2 19" xfId="40017" xr:uid="{00000000-0005-0000-0000-0000B3780000}"/>
    <cellStyle name="Note 2 2 2 2" xfId="34194" xr:uid="{00000000-0005-0000-0000-0000B4780000}"/>
    <cellStyle name="Note 2 2 2 2 2" xfId="34195" xr:uid="{00000000-0005-0000-0000-0000B5780000}"/>
    <cellStyle name="Note 2 2 2 2 2 2" xfId="40019" xr:uid="{00000000-0005-0000-0000-0000B6780000}"/>
    <cellStyle name="Note 2 2 2 2 3" xfId="34196" xr:uid="{00000000-0005-0000-0000-0000B7780000}"/>
    <cellStyle name="Note 2 2 2 2 3 2" xfId="40020" xr:uid="{00000000-0005-0000-0000-0000B8780000}"/>
    <cellStyle name="Note 2 2 2 2 4" xfId="40018" xr:uid="{00000000-0005-0000-0000-0000B9780000}"/>
    <cellStyle name="Note 2 2 2 3" xfId="34197" xr:uid="{00000000-0005-0000-0000-0000BA780000}"/>
    <cellStyle name="Note 2 2 2 3 2" xfId="34198" xr:uid="{00000000-0005-0000-0000-0000BB780000}"/>
    <cellStyle name="Note 2 2 2 3 2 2" xfId="40022" xr:uid="{00000000-0005-0000-0000-0000BC780000}"/>
    <cellStyle name="Note 2 2 2 3 3" xfId="34199" xr:uid="{00000000-0005-0000-0000-0000BD780000}"/>
    <cellStyle name="Note 2 2 2 3 3 2" xfId="40023" xr:uid="{00000000-0005-0000-0000-0000BE780000}"/>
    <cellStyle name="Note 2 2 2 3 4" xfId="40021" xr:uid="{00000000-0005-0000-0000-0000BF780000}"/>
    <cellStyle name="Note 2 2 2 4" xfId="34200" xr:uid="{00000000-0005-0000-0000-0000C0780000}"/>
    <cellStyle name="Note 2 2 2 4 2" xfId="34201" xr:uid="{00000000-0005-0000-0000-0000C1780000}"/>
    <cellStyle name="Note 2 2 2 4 2 2" xfId="40025" xr:uid="{00000000-0005-0000-0000-0000C2780000}"/>
    <cellStyle name="Note 2 2 2 4 3" xfId="40026" xr:uid="{00000000-0005-0000-0000-0000C3780000}"/>
    <cellStyle name="Note 2 2 2 4 4" xfId="40024" xr:uid="{00000000-0005-0000-0000-0000C4780000}"/>
    <cellStyle name="Note 2 2 2 5" xfId="34202" xr:uid="{00000000-0005-0000-0000-0000C5780000}"/>
    <cellStyle name="Note 2 2 2 5 2" xfId="34203" xr:uid="{00000000-0005-0000-0000-0000C6780000}"/>
    <cellStyle name="Note 2 2 2 5 2 2" xfId="40028" xr:uid="{00000000-0005-0000-0000-0000C7780000}"/>
    <cellStyle name="Note 2 2 2 5 3" xfId="40029" xr:uid="{00000000-0005-0000-0000-0000C8780000}"/>
    <cellStyle name="Note 2 2 2 5 4" xfId="40027" xr:uid="{00000000-0005-0000-0000-0000C9780000}"/>
    <cellStyle name="Note 2 2 2 6" xfId="34204" xr:uid="{00000000-0005-0000-0000-0000CA780000}"/>
    <cellStyle name="Note 2 2 2 6 2" xfId="34205" xr:uid="{00000000-0005-0000-0000-0000CB780000}"/>
    <cellStyle name="Note 2 2 2 6 3" xfId="40030" xr:uid="{00000000-0005-0000-0000-0000CC780000}"/>
    <cellStyle name="Note 2 2 2 7" xfId="34206" xr:uid="{00000000-0005-0000-0000-0000CD780000}"/>
    <cellStyle name="Note 2 2 2 7 2" xfId="34207" xr:uid="{00000000-0005-0000-0000-0000CE780000}"/>
    <cellStyle name="Note 2 2 2 7 3" xfId="40031" xr:uid="{00000000-0005-0000-0000-0000CF780000}"/>
    <cellStyle name="Note 2 2 2 8" xfId="34208" xr:uid="{00000000-0005-0000-0000-0000D0780000}"/>
    <cellStyle name="Note 2 2 2 8 2" xfId="34209" xr:uid="{00000000-0005-0000-0000-0000D1780000}"/>
    <cellStyle name="Note 2 2 2 8 3" xfId="40032" xr:uid="{00000000-0005-0000-0000-0000D2780000}"/>
    <cellStyle name="Note 2 2 2 9" xfId="34210" xr:uid="{00000000-0005-0000-0000-0000D3780000}"/>
    <cellStyle name="Note 2 2 2 9 2" xfId="34211" xr:uid="{00000000-0005-0000-0000-0000D4780000}"/>
    <cellStyle name="Note 2 2 20" xfId="40016" xr:uid="{00000000-0005-0000-0000-0000D5780000}"/>
    <cellStyle name="Note 2 2 21" xfId="40538" xr:uid="{00000000-0005-0000-0000-0000D6780000}"/>
    <cellStyle name="Note 2 2 3" xfId="13404" xr:uid="{00000000-0005-0000-0000-0000D7780000}"/>
    <cellStyle name="Note 2 2 3 2" xfId="34213" xr:uid="{00000000-0005-0000-0000-0000D8780000}"/>
    <cellStyle name="Note 2 2 3 2 2" xfId="40034" xr:uid="{00000000-0005-0000-0000-0000D9780000}"/>
    <cellStyle name="Note 2 2 3 3" xfId="34214" xr:uid="{00000000-0005-0000-0000-0000DA780000}"/>
    <cellStyle name="Note 2 2 3 3 2" xfId="40035" xr:uid="{00000000-0005-0000-0000-0000DB780000}"/>
    <cellStyle name="Note 2 2 3 4" xfId="34212" xr:uid="{00000000-0005-0000-0000-0000DC780000}"/>
    <cellStyle name="Note 2 2 3 4 2" xfId="40036" xr:uid="{00000000-0005-0000-0000-0000DD780000}"/>
    <cellStyle name="Note 2 2 3 5" xfId="40033" xr:uid="{00000000-0005-0000-0000-0000DE780000}"/>
    <cellStyle name="Note 2 2 4" xfId="13405" xr:uid="{00000000-0005-0000-0000-0000DF780000}"/>
    <cellStyle name="Note 2 2 4 2" xfId="34216" xr:uid="{00000000-0005-0000-0000-0000E0780000}"/>
    <cellStyle name="Note 2 2 4 2 2" xfId="40038" xr:uid="{00000000-0005-0000-0000-0000E1780000}"/>
    <cellStyle name="Note 2 2 4 3" xfId="34217" xr:uid="{00000000-0005-0000-0000-0000E2780000}"/>
    <cellStyle name="Note 2 2 4 3 2" xfId="40039" xr:uid="{00000000-0005-0000-0000-0000E3780000}"/>
    <cellStyle name="Note 2 2 4 4" xfId="34215" xr:uid="{00000000-0005-0000-0000-0000E4780000}"/>
    <cellStyle name="Note 2 2 4 5" xfId="40037" xr:uid="{00000000-0005-0000-0000-0000E5780000}"/>
    <cellStyle name="Note 2 2 5" xfId="13406" xr:uid="{00000000-0005-0000-0000-0000E6780000}"/>
    <cellStyle name="Note 2 2 5 2" xfId="34219" xr:uid="{00000000-0005-0000-0000-0000E7780000}"/>
    <cellStyle name="Note 2 2 5 2 2" xfId="40041" xr:uid="{00000000-0005-0000-0000-0000E8780000}"/>
    <cellStyle name="Note 2 2 5 3" xfId="34218" xr:uid="{00000000-0005-0000-0000-0000E9780000}"/>
    <cellStyle name="Note 2 2 5 3 2" xfId="40042" xr:uid="{00000000-0005-0000-0000-0000EA780000}"/>
    <cellStyle name="Note 2 2 5 4" xfId="40040" xr:uid="{00000000-0005-0000-0000-0000EB780000}"/>
    <cellStyle name="Note 2 2 6" xfId="13407" xr:uid="{00000000-0005-0000-0000-0000EC780000}"/>
    <cellStyle name="Note 2 2 6 2" xfId="34221" xr:uid="{00000000-0005-0000-0000-0000ED780000}"/>
    <cellStyle name="Note 2 2 6 2 2" xfId="40044" xr:uid="{00000000-0005-0000-0000-0000EE780000}"/>
    <cellStyle name="Note 2 2 6 3" xfId="34220" xr:uid="{00000000-0005-0000-0000-0000EF780000}"/>
    <cellStyle name="Note 2 2 6 3 2" xfId="40045" xr:uid="{00000000-0005-0000-0000-0000F0780000}"/>
    <cellStyle name="Note 2 2 6 4" xfId="40043" xr:uid="{00000000-0005-0000-0000-0000F1780000}"/>
    <cellStyle name="Note 2 2 7" xfId="19315" xr:uid="{00000000-0005-0000-0000-0000F2780000}"/>
    <cellStyle name="Note 2 2 7 2" xfId="34223" xr:uid="{00000000-0005-0000-0000-0000F3780000}"/>
    <cellStyle name="Note 2 2 7 3" xfId="34222" xr:uid="{00000000-0005-0000-0000-0000F4780000}"/>
    <cellStyle name="Note 2 2 7 4" xfId="40046" xr:uid="{00000000-0005-0000-0000-0000F5780000}"/>
    <cellStyle name="Note 2 2 8" xfId="34224" xr:uid="{00000000-0005-0000-0000-0000F6780000}"/>
    <cellStyle name="Note 2 2 8 2" xfId="34225" xr:uid="{00000000-0005-0000-0000-0000F7780000}"/>
    <cellStyle name="Note 2 2 8 3" xfId="40047" xr:uid="{00000000-0005-0000-0000-0000F8780000}"/>
    <cellStyle name="Note 2 2 9" xfId="34226" xr:uid="{00000000-0005-0000-0000-0000F9780000}"/>
    <cellStyle name="Note 2 2 9 2" xfId="34227" xr:uid="{00000000-0005-0000-0000-0000FA780000}"/>
    <cellStyle name="Note 2 2 9 3" xfId="40048" xr:uid="{00000000-0005-0000-0000-0000FB780000}"/>
    <cellStyle name="Note 2 3" xfId="13408" xr:uid="{00000000-0005-0000-0000-0000FC780000}"/>
    <cellStyle name="Note 2 3 10" xfId="34229" xr:uid="{00000000-0005-0000-0000-0000FD780000}"/>
    <cellStyle name="Note 2 3 10 2" xfId="34230" xr:uid="{00000000-0005-0000-0000-0000FE780000}"/>
    <cellStyle name="Note 2 3 11" xfId="34231" xr:uid="{00000000-0005-0000-0000-0000FF780000}"/>
    <cellStyle name="Note 2 3 11 2" xfId="34232" xr:uid="{00000000-0005-0000-0000-000000790000}"/>
    <cellStyle name="Note 2 3 12" xfId="34233" xr:uid="{00000000-0005-0000-0000-000001790000}"/>
    <cellStyle name="Note 2 3 12 2" xfId="34234" xr:uid="{00000000-0005-0000-0000-000002790000}"/>
    <cellStyle name="Note 2 3 13" xfId="34235" xr:uid="{00000000-0005-0000-0000-000003790000}"/>
    <cellStyle name="Note 2 3 13 2" xfId="34236" xr:uid="{00000000-0005-0000-0000-000004790000}"/>
    <cellStyle name="Note 2 3 14" xfId="34237" xr:uid="{00000000-0005-0000-0000-000005790000}"/>
    <cellStyle name="Note 2 3 14 2" xfId="34238" xr:uid="{00000000-0005-0000-0000-000006790000}"/>
    <cellStyle name="Note 2 3 15" xfId="34239" xr:uid="{00000000-0005-0000-0000-000007790000}"/>
    <cellStyle name="Note 2 3 15 2" xfId="34240" xr:uid="{00000000-0005-0000-0000-000008790000}"/>
    <cellStyle name="Note 2 3 16" xfId="34241" xr:uid="{00000000-0005-0000-0000-000009790000}"/>
    <cellStyle name="Note 2 3 16 2" xfId="34242" xr:uid="{00000000-0005-0000-0000-00000A790000}"/>
    <cellStyle name="Note 2 3 17" xfId="34243" xr:uid="{00000000-0005-0000-0000-00000B790000}"/>
    <cellStyle name="Note 2 3 17 2" xfId="34244" xr:uid="{00000000-0005-0000-0000-00000C790000}"/>
    <cellStyle name="Note 2 3 18" xfId="34245" xr:uid="{00000000-0005-0000-0000-00000D790000}"/>
    <cellStyle name="Note 2 3 19" xfId="34228" xr:uid="{00000000-0005-0000-0000-00000E790000}"/>
    <cellStyle name="Note 2 3 2" xfId="13409" xr:uid="{00000000-0005-0000-0000-00000F790000}"/>
    <cellStyle name="Note 2 3 2 10" xfId="34247" xr:uid="{00000000-0005-0000-0000-000010790000}"/>
    <cellStyle name="Note 2 3 2 10 2" xfId="34248" xr:uid="{00000000-0005-0000-0000-000011790000}"/>
    <cellStyle name="Note 2 3 2 11" xfId="34249" xr:uid="{00000000-0005-0000-0000-000012790000}"/>
    <cellStyle name="Note 2 3 2 11 2" xfId="34250" xr:uid="{00000000-0005-0000-0000-000013790000}"/>
    <cellStyle name="Note 2 3 2 12" xfId="34251" xr:uid="{00000000-0005-0000-0000-000014790000}"/>
    <cellStyle name="Note 2 3 2 12 2" xfId="34252" xr:uid="{00000000-0005-0000-0000-000015790000}"/>
    <cellStyle name="Note 2 3 2 13" xfId="34253" xr:uid="{00000000-0005-0000-0000-000016790000}"/>
    <cellStyle name="Note 2 3 2 13 2" xfId="34254" xr:uid="{00000000-0005-0000-0000-000017790000}"/>
    <cellStyle name="Note 2 3 2 14" xfId="34255" xr:uid="{00000000-0005-0000-0000-000018790000}"/>
    <cellStyle name="Note 2 3 2 14 2" xfId="34256" xr:uid="{00000000-0005-0000-0000-000019790000}"/>
    <cellStyle name="Note 2 3 2 15" xfId="34257" xr:uid="{00000000-0005-0000-0000-00001A790000}"/>
    <cellStyle name="Note 2 3 2 15 2" xfId="34258" xr:uid="{00000000-0005-0000-0000-00001B790000}"/>
    <cellStyle name="Note 2 3 2 16" xfId="34259" xr:uid="{00000000-0005-0000-0000-00001C790000}"/>
    <cellStyle name="Note 2 3 2 16 2" xfId="34260" xr:uid="{00000000-0005-0000-0000-00001D790000}"/>
    <cellStyle name="Note 2 3 2 17" xfId="34261" xr:uid="{00000000-0005-0000-0000-00001E790000}"/>
    <cellStyle name="Note 2 3 2 18" xfId="34246" xr:uid="{00000000-0005-0000-0000-00001F790000}"/>
    <cellStyle name="Note 2 3 2 19" xfId="40050" xr:uid="{00000000-0005-0000-0000-000020790000}"/>
    <cellStyle name="Note 2 3 2 2" xfId="13410" xr:uid="{00000000-0005-0000-0000-000021790000}"/>
    <cellStyle name="Note 2 3 2 2 2" xfId="15364" xr:uid="{00000000-0005-0000-0000-000022790000}"/>
    <cellStyle name="Note 2 3 2 2 2 2" xfId="34263" xr:uid="{00000000-0005-0000-0000-000023790000}"/>
    <cellStyle name="Note 2 3 2 2 3" xfId="15147" xr:uid="{00000000-0005-0000-0000-000024790000}"/>
    <cellStyle name="Note 2 3 2 2 3 2" xfId="34264" xr:uid="{00000000-0005-0000-0000-000025790000}"/>
    <cellStyle name="Note 2 3 2 2 4" xfId="15721" xr:uid="{00000000-0005-0000-0000-000026790000}"/>
    <cellStyle name="Note 2 3 2 2 5" xfId="15130" xr:uid="{00000000-0005-0000-0000-000027790000}"/>
    <cellStyle name="Note 2 3 2 2 6" xfId="34262" xr:uid="{00000000-0005-0000-0000-000028790000}"/>
    <cellStyle name="Note 2 3 2 2 7" xfId="40051" xr:uid="{00000000-0005-0000-0000-000029790000}"/>
    <cellStyle name="Note 2 3 2 3" xfId="13411" xr:uid="{00000000-0005-0000-0000-00002A790000}"/>
    <cellStyle name="Note 2 3 2 3 2" xfId="15365" xr:uid="{00000000-0005-0000-0000-00002B790000}"/>
    <cellStyle name="Note 2 3 2 3 2 2" xfId="34266" xr:uid="{00000000-0005-0000-0000-00002C790000}"/>
    <cellStyle name="Note 2 3 2 3 3" xfId="15146" xr:uid="{00000000-0005-0000-0000-00002D790000}"/>
    <cellStyle name="Note 2 3 2 3 3 2" xfId="34267" xr:uid="{00000000-0005-0000-0000-00002E790000}"/>
    <cellStyle name="Note 2 3 2 3 4" xfId="15722" xr:uid="{00000000-0005-0000-0000-00002F790000}"/>
    <cellStyle name="Note 2 3 2 3 5" xfId="15129" xr:uid="{00000000-0005-0000-0000-000030790000}"/>
    <cellStyle name="Note 2 3 2 3 6" xfId="34265" xr:uid="{00000000-0005-0000-0000-000031790000}"/>
    <cellStyle name="Note 2 3 2 3 7" xfId="40052" xr:uid="{00000000-0005-0000-0000-000032790000}"/>
    <cellStyle name="Note 2 3 2 4" xfId="13412" xr:uid="{00000000-0005-0000-0000-000033790000}"/>
    <cellStyle name="Note 2 3 2 4 2" xfId="15366" xr:uid="{00000000-0005-0000-0000-000034790000}"/>
    <cellStyle name="Note 2 3 2 4 2 2" xfId="34269" xr:uid="{00000000-0005-0000-0000-000035790000}"/>
    <cellStyle name="Note 2 3 2 4 3" xfId="15145" xr:uid="{00000000-0005-0000-0000-000036790000}"/>
    <cellStyle name="Note 2 3 2 4 4" xfId="15723" xr:uid="{00000000-0005-0000-0000-000037790000}"/>
    <cellStyle name="Note 2 3 2 4 5" xfId="15128" xr:uid="{00000000-0005-0000-0000-000038790000}"/>
    <cellStyle name="Note 2 3 2 4 6" xfId="34268" xr:uid="{00000000-0005-0000-0000-000039790000}"/>
    <cellStyle name="Note 2 3 2 4 7" xfId="40053" xr:uid="{00000000-0005-0000-0000-00003A790000}"/>
    <cellStyle name="Note 2 3 2 5" xfId="15363" xr:uid="{00000000-0005-0000-0000-00003B790000}"/>
    <cellStyle name="Note 2 3 2 5 2" xfId="34271" xr:uid="{00000000-0005-0000-0000-00003C790000}"/>
    <cellStyle name="Note 2 3 2 5 3" xfId="34270" xr:uid="{00000000-0005-0000-0000-00003D790000}"/>
    <cellStyle name="Note 2 3 2 6" xfId="15148" xr:uid="{00000000-0005-0000-0000-00003E790000}"/>
    <cellStyle name="Note 2 3 2 6 2" xfId="34273" xr:uid="{00000000-0005-0000-0000-00003F790000}"/>
    <cellStyle name="Note 2 3 2 6 3" xfId="34272" xr:uid="{00000000-0005-0000-0000-000040790000}"/>
    <cellStyle name="Note 2 3 2 7" xfId="15720" xr:uid="{00000000-0005-0000-0000-000041790000}"/>
    <cellStyle name="Note 2 3 2 7 2" xfId="34275" xr:uid="{00000000-0005-0000-0000-000042790000}"/>
    <cellStyle name="Note 2 3 2 7 3" xfId="34274" xr:uid="{00000000-0005-0000-0000-000043790000}"/>
    <cellStyle name="Note 2 3 2 8" xfId="15131" xr:uid="{00000000-0005-0000-0000-000044790000}"/>
    <cellStyle name="Note 2 3 2 8 2" xfId="34277" xr:uid="{00000000-0005-0000-0000-000045790000}"/>
    <cellStyle name="Note 2 3 2 8 3" xfId="34276" xr:uid="{00000000-0005-0000-0000-000046790000}"/>
    <cellStyle name="Note 2 3 2 9" xfId="34278" xr:uid="{00000000-0005-0000-0000-000047790000}"/>
    <cellStyle name="Note 2 3 2 9 2" xfId="34279" xr:uid="{00000000-0005-0000-0000-000048790000}"/>
    <cellStyle name="Note 2 3 20" xfId="40049" xr:uid="{00000000-0005-0000-0000-000049790000}"/>
    <cellStyle name="Note 2 3 3" xfId="13413" xr:uid="{00000000-0005-0000-0000-00004A790000}"/>
    <cellStyle name="Note 2 3 3 2" xfId="15367" xr:uid="{00000000-0005-0000-0000-00004B790000}"/>
    <cellStyle name="Note 2 3 3 2 2" xfId="34281" xr:uid="{00000000-0005-0000-0000-00004C790000}"/>
    <cellStyle name="Note 2 3 3 2 3" xfId="40055" xr:uid="{00000000-0005-0000-0000-00004D790000}"/>
    <cellStyle name="Note 2 3 3 3" xfId="15144" xr:uid="{00000000-0005-0000-0000-00004E790000}"/>
    <cellStyle name="Note 2 3 3 3 2" xfId="34282" xr:uid="{00000000-0005-0000-0000-00004F790000}"/>
    <cellStyle name="Note 2 3 3 4" xfId="15724" xr:uid="{00000000-0005-0000-0000-000050790000}"/>
    <cellStyle name="Note 2 3 3 5" xfId="15127" xr:uid="{00000000-0005-0000-0000-000051790000}"/>
    <cellStyle name="Note 2 3 3 6" xfId="34280" xr:uid="{00000000-0005-0000-0000-000052790000}"/>
    <cellStyle name="Note 2 3 3 7" xfId="40054" xr:uid="{00000000-0005-0000-0000-000053790000}"/>
    <cellStyle name="Note 2 3 4" xfId="13414" xr:uid="{00000000-0005-0000-0000-000054790000}"/>
    <cellStyle name="Note 2 3 4 2" xfId="15368" xr:uid="{00000000-0005-0000-0000-000055790000}"/>
    <cellStyle name="Note 2 3 4 2 2" xfId="34284" xr:uid="{00000000-0005-0000-0000-000056790000}"/>
    <cellStyle name="Note 2 3 4 3" xfId="15143" xr:uid="{00000000-0005-0000-0000-000057790000}"/>
    <cellStyle name="Note 2 3 4 3 2" xfId="34285" xr:uid="{00000000-0005-0000-0000-000058790000}"/>
    <cellStyle name="Note 2 3 4 4" xfId="15725" xr:uid="{00000000-0005-0000-0000-000059790000}"/>
    <cellStyle name="Note 2 3 4 5" xfId="15126" xr:uid="{00000000-0005-0000-0000-00005A790000}"/>
    <cellStyle name="Note 2 3 4 6" xfId="34283" xr:uid="{00000000-0005-0000-0000-00005B790000}"/>
    <cellStyle name="Note 2 3 4 7" xfId="40056" xr:uid="{00000000-0005-0000-0000-00005C790000}"/>
    <cellStyle name="Note 2 3 5" xfId="13415" xr:uid="{00000000-0005-0000-0000-00005D790000}"/>
    <cellStyle name="Note 2 3 5 2" xfId="15369" xr:uid="{00000000-0005-0000-0000-00005E790000}"/>
    <cellStyle name="Note 2 3 5 2 2" xfId="34287" xr:uid="{00000000-0005-0000-0000-00005F790000}"/>
    <cellStyle name="Note 2 3 5 3" xfId="15142" xr:uid="{00000000-0005-0000-0000-000060790000}"/>
    <cellStyle name="Note 2 3 5 4" xfId="15726" xr:uid="{00000000-0005-0000-0000-000061790000}"/>
    <cellStyle name="Note 2 3 5 5" xfId="15125" xr:uid="{00000000-0005-0000-0000-000062790000}"/>
    <cellStyle name="Note 2 3 5 6" xfId="34286" xr:uid="{00000000-0005-0000-0000-000063790000}"/>
    <cellStyle name="Note 2 3 5 7" xfId="40057" xr:uid="{00000000-0005-0000-0000-000064790000}"/>
    <cellStyle name="Note 2 3 6" xfId="13416" xr:uid="{00000000-0005-0000-0000-000065790000}"/>
    <cellStyle name="Note 2 3 6 2" xfId="15370" xr:uid="{00000000-0005-0000-0000-000066790000}"/>
    <cellStyle name="Note 2 3 6 2 2" xfId="34289" xr:uid="{00000000-0005-0000-0000-000067790000}"/>
    <cellStyle name="Note 2 3 6 3" xfId="15141" xr:uid="{00000000-0005-0000-0000-000068790000}"/>
    <cellStyle name="Note 2 3 6 4" xfId="15727" xr:uid="{00000000-0005-0000-0000-000069790000}"/>
    <cellStyle name="Note 2 3 6 5" xfId="15124" xr:uid="{00000000-0005-0000-0000-00006A790000}"/>
    <cellStyle name="Note 2 3 6 6" xfId="34288" xr:uid="{00000000-0005-0000-0000-00006B790000}"/>
    <cellStyle name="Note 2 3 7" xfId="34290" xr:uid="{00000000-0005-0000-0000-00006C790000}"/>
    <cellStyle name="Note 2 3 7 2" xfId="34291" xr:uid="{00000000-0005-0000-0000-00006D790000}"/>
    <cellStyle name="Note 2 3 8" xfId="34292" xr:uid="{00000000-0005-0000-0000-00006E790000}"/>
    <cellStyle name="Note 2 3 8 2" xfId="34293" xr:uid="{00000000-0005-0000-0000-00006F790000}"/>
    <cellStyle name="Note 2 3 9" xfId="34294" xr:uid="{00000000-0005-0000-0000-000070790000}"/>
    <cellStyle name="Note 2 3 9 2" xfId="34295" xr:uid="{00000000-0005-0000-0000-000071790000}"/>
    <cellStyle name="Note 2 4" xfId="13417" xr:uid="{00000000-0005-0000-0000-000072790000}"/>
    <cellStyle name="Note 2 4 10" xfId="34297" xr:uid="{00000000-0005-0000-0000-000073790000}"/>
    <cellStyle name="Note 2 4 10 2" xfId="34298" xr:uid="{00000000-0005-0000-0000-000074790000}"/>
    <cellStyle name="Note 2 4 11" xfId="34299" xr:uid="{00000000-0005-0000-0000-000075790000}"/>
    <cellStyle name="Note 2 4 11 2" xfId="34300" xr:uid="{00000000-0005-0000-0000-000076790000}"/>
    <cellStyle name="Note 2 4 12" xfId="34301" xr:uid="{00000000-0005-0000-0000-000077790000}"/>
    <cellStyle name="Note 2 4 12 2" xfId="34302" xr:uid="{00000000-0005-0000-0000-000078790000}"/>
    <cellStyle name="Note 2 4 13" xfId="34303" xr:uid="{00000000-0005-0000-0000-000079790000}"/>
    <cellStyle name="Note 2 4 13 2" xfId="34304" xr:uid="{00000000-0005-0000-0000-00007A790000}"/>
    <cellStyle name="Note 2 4 14" xfId="34305" xr:uid="{00000000-0005-0000-0000-00007B790000}"/>
    <cellStyle name="Note 2 4 14 2" xfId="34306" xr:uid="{00000000-0005-0000-0000-00007C790000}"/>
    <cellStyle name="Note 2 4 15" xfId="34307" xr:uid="{00000000-0005-0000-0000-00007D790000}"/>
    <cellStyle name="Note 2 4 15 2" xfId="34308" xr:uid="{00000000-0005-0000-0000-00007E790000}"/>
    <cellStyle name="Note 2 4 16" xfId="34309" xr:uid="{00000000-0005-0000-0000-00007F790000}"/>
    <cellStyle name="Note 2 4 16 2" xfId="34310" xr:uid="{00000000-0005-0000-0000-000080790000}"/>
    <cellStyle name="Note 2 4 17" xfId="34311" xr:uid="{00000000-0005-0000-0000-000081790000}"/>
    <cellStyle name="Note 2 4 17 2" xfId="34312" xr:uid="{00000000-0005-0000-0000-000082790000}"/>
    <cellStyle name="Note 2 4 18" xfId="34313" xr:uid="{00000000-0005-0000-0000-000083790000}"/>
    <cellStyle name="Note 2 4 19" xfId="34296" xr:uid="{00000000-0005-0000-0000-000084790000}"/>
    <cellStyle name="Note 2 4 2" xfId="13418" xr:uid="{00000000-0005-0000-0000-000085790000}"/>
    <cellStyle name="Note 2 4 2 10" xfId="34315" xr:uid="{00000000-0005-0000-0000-000086790000}"/>
    <cellStyle name="Note 2 4 2 10 2" xfId="34316" xr:uid="{00000000-0005-0000-0000-000087790000}"/>
    <cellStyle name="Note 2 4 2 11" xfId="34317" xr:uid="{00000000-0005-0000-0000-000088790000}"/>
    <cellStyle name="Note 2 4 2 11 2" xfId="34318" xr:uid="{00000000-0005-0000-0000-000089790000}"/>
    <cellStyle name="Note 2 4 2 12" xfId="34319" xr:uid="{00000000-0005-0000-0000-00008A790000}"/>
    <cellStyle name="Note 2 4 2 12 2" xfId="34320" xr:uid="{00000000-0005-0000-0000-00008B790000}"/>
    <cellStyle name="Note 2 4 2 13" xfId="34321" xr:uid="{00000000-0005-0000-0000-00008C790000}"/>
    <cellStyle name="Note 2 4 2 13 2" xfId="34322" xr:uid="{00000000-0005-0000-0000-00008D790000}"/>
    <cellStyle name="Note 2 4 2 14" xfId="34323" xr:uid="{00000000-0005-0000-0000-00008E790000}"/>
    <cellStyle name="Note 2 4 2 14 2" xfId="34324" xr:uid="{00000000-0005-0000-0000-00008F790000}"/>
    <cellStyle name="Note 2 4 2 15" xfId="34325" xr:uid="{00000000-0005-0000-0000-000090790000}"/>
    <cellStyle name="Note 2 4 2 15 2" xfId="34326" xr:uid="{00000000-0005-0000-0000-000091790000}"/>
    <cellStyle name="Note 2 4 2 16" xfId="34327" xr:uid="{00000000-0005-0000-0000-000092790000}"/>
    <cellStyle name="Note 2 4 2 16 2" xfId="34328" xr:uid="{00000000-0005-0000-0000-000093790000}"/>
    <cellStyle name="Note 2 4 2 17" xfId="34329" xr:uid="{00000000-0005-0000-0000-000094790000}"/>
    <cellStyle name="Note 2 4 2 18" xfId="34314" xr:uid="{00000000-0005-0000-0000-000095790000}"/>
    <cellStyle name="Note 2 4 2 19" xfId="40059" xr:uid="{00000000-0005-0000-0000-000096790000}"/>
    <cellStyle name="Note 2 4 2 2" xfId="15371" xr:uid="{00000000-0005-0000-0000-000097790000}"/>
    <cellStyle name="Note 2 4 2 2 2" xfId="34331" xr:uid="{00000000-0005-0000-0000-000098790000}"/>
    <cellStyle name="Note 2 4 2 2 3" xfId="34332" xr:uid="{00000000-0005-0000-0000-000099790000}"/>
    <cellStyle name="Note 2 4 2 2 4" xfId="34330" xr:uid="{00000000-0005-0000-0000-00009A790000}"/>
    <cellStyle name="Note 2 4 2 2 5" xfId="40060" xr:uid="{00000000-0005-0000-0000-00009B790000}"/>
    <cellStyle name="Note 2 4 2 3" xfId="15140" xr:uid="{00000000-0005-0000-0000-00009C790000}"/>
    <cellStyle name="Note 2 4 2 3 2" xfId="34334" xr:uid="{00000000-0005-0000-0000-00009D790000}"/>
    <cellStyle name="Note 2 4 2 3 3" xfId="34335" xr:uid="{00000000-0005-0000-0000-00009E790000}"/>
    <cellStyle name="Note 2 4 2 3 4" xfId="34333" xr:uid="{00000000-0005-0000-0000-00009F790000}"/>
    <cellStyle name="Note 2 4 2 4" xfId="15728" xr:uid="{00000000-0005-0000-0000-0000A0790000}"/>
    <cellStyle name="Note 2 4 2 4 2" xfId="34337" xr:uid="{00000000-0005-0000-0000-0000A1790000}"/>
    <cellStyle name="Note 2 4 2 4 3" xfId="34336" xr:uid="{00000000-0005-0000-0000-0000A2790000}"/>
    <cellStyle name="Note 2 4 2 5" xfId="15123" xr:uid="{00000000-0005-0000-0000-0000A3790000}"/>
    <cellStyle name="Note 2 4 2 5 2" xfId="34339" xr:uid="{00000000-0005-0000-0000-0000A4790000}"/>
    <cellStyle name="Note 2 4 2 5 3" xfId="34338" xr:uid="{00000000-0005-0000-0000-0000A5790000}"/>
    <cellStyle name="Note 2 4 2 6" xfId="34340" xr:uid="{00000000-0005-0000-0000-0000A6790000}"/>
    <cellStyle name="Note 2 4 2 6 2" xfId="34341" xr:uid="{00000000-0005-0000-0000-0000A7790000}"/>
    <cellStyle name="Note 2 4 2 7" xfId="34342" xr:uid="{00000000-0005-0000-0000-0000A8790000}"/>
    <cellStyle name="Note 2 4 2 7 2" xfId="34343" xr:uid="{00000000-0005-0000-0000-0000A9790000}"/>
    <cellStyle name="Note 2 4 2 8" xfId="34344" xr:uid="{00000000-0005-0000-0000-0000AA790000}"/>
    <cellStyle name="Note 2 4 2 8 2" xfId="34345" xr:uid="{00000000-0005-0000-0000-0000AB790000}"/>
    <cellStyle name="Note 2 4 2 9" xfId="34346" xr:uid="{00000000-0005-0000-0000-0000AC790000}"/>
    <cellStyle name="Note 2 4 2 9 2" xfId="34347" xr:uid="{00000000-0005-0000-0000-0000AD790000}"/>
    <cellStyle name="Note 2 4 20" xfId="40058" xr:uid="{00000000-0005-0000-0000-0000AE790000}"/>
    <cellStyle name="Note 2 4 3" xfId="13419" xr:uid="{00000000-0005-0000-0000-0000AF790000}"/>
    <cellStyle name="Note 2 4 3 2" xfId="15372" xr:uid="{00000000-0005-0000-0000-0000B0790000}"/>
    <cellStyle name="Note 2 4 3 2 2" xfId="34349" xr:uid="{00000000-0005-0000-0000-0000B1790000}"/>
    <cellStyle name="Note 2 4 3 3" xfId="15139" xr:uid="{00000000-0005-0000-0000-0000B2790000}"/>
    <cellStyle name="Note 2 4 3 3 2" xfId="34350" xr:uid="{00000000-0005-0000-0000-0000B3790000}"/>
    <cellStyle name="Note 2 4 3 4" xfId="15729" xr:uid="{00000000-0005-0000-0000-0000B4790000}"/>
    <cellStyle name="Note 2 4 3 5" xfId="15122" xr:uid="{00000000-0005-0000-0000-0000B5790000}"/>
    <cellStyle name="Note 2 4 3 6" xfId="34348" xr:uid="{00000000-0005-0000-0000-0000B6790000}"/>
    <cellStyle name="Note 2 4 3 7" xfId="40061" xr:uid="{00000000-0005-0000-0000-0000B7790000}"/>
    <cellStyle name="Note 2 4 4" xfId="13420" xr:uid="{00000000-0005-0000-0000-0000B8790000}"/>
    <cellStyle name="Note 2 4 4 2" xfId="15373" xr:uid="{00000000-0005-0000-0000-0000B9790000}"/>
    <cellStyle name="Note 2 4 4 2 2" xfId="34352" xr:uid="{00000000-0005-0000-0000-0000BA790000}"/>
    <cellStyle name="Note 2 4 4 3" xfId="15138" xr:uid="{00000000-0005-0000-0000-0000BB790000}"/>
    <cellStyle name="Note 2 4 4 3 2" xfId="34353" xr:uid="{00000000-0005-0000-0000-0000BC790000}"/>
    <cellStyle name="Note 2 4 4 4" xfId="15730" xr:uid="{00000000-0005-0000-0000-0000BD790000}"/>
    <cellStyle name="Note 2 4 4 5" xfId="15121" xr:uid="{00000000-0005-0000-0000-0000BE790000}"/>
    <cellStyle name="Note 2 4 4 6" xfId="34351" xr:uid="{00000000-0005-0000-0000-0000BF790000}"/>
    <cellStyle name="Note 2 4 4 7" xfId="40062" xr:uid="{00000000-0005-0000-0000-0000C0790000}"/>
    <cellStyle name="Note 2 4 5" xfId="13421" xr:uid="{00000000-0005-0000-0000-0000C1790000}"/>
    <cellStyle name="Note 2 4 5 2" xfId="15374" xr:uid="{00000000-0005-0000-0000-0000C2790000}"/>
    <cellStyle name="Note 2 4 5 2 2" xfId="34355" xr:uid="{00000000-0005-0000-0000-0000C3790000}"/>
    <cellStyle name="Note 2 4 5 3" xfId="15137" xr:uid="{00000000-0005-0000-0000-0000C4790000}"/>
    <cellStyle name="Note 2 4 5 4" xfId="15731" xr:uid="{00000000-0005-0000-0000-0000C5790000}"/>
    <cellStyle name="Note 2 4 5 5" xfId="15120" xr:uid="{00000000-0005-0000-0000-0000C6790000}"/>
    <cellStyle name="Note 2 4 5 6" xfId="34354" xr:uid="{00000000-0005-0000-0000-0000C7790000}"/>
    <cellStyle name="Note 2 4 6" xfId="34356" xr:uid="{00000000-0005-0000-0000-0000C8790000}"/>
    <cellStyle name="Note 2 4 6 2" xfId="34357" xr:uid="{00000000-0005-0000-0000-0000C9790000}"/>
    <cellStyle name="Note 2 4 7" xfId="34358" xr:uid="{00000000-0005-0000-0000-0000CA790000}"/>
    <cellStyle name="Note 2 4 7 2" xfId="34359" xr:uid="{00000000-0005-0000-0000-0000CB790000}"/>
    <cellStyle name="Note 2 4 8" xfId="34360" xr:uid="{00000000-0005-0000-0000-0000CC790000}"/>
    <cellStyle name="Note 2 4 8 2" xfId="34361" xr:uid="{00000000-0005-0000-0000-0000CD790000}"/>
    <cellStyle name="Note 2 4 9" xfId="34362" xr:uid="{00000000-0005-0000-0000-0000CE790000}"/>
    <cellStyle name="Note 2 4 9 2" xfId="34363" xr:uid="{00000000-0005-0000-0000-0000CF790000}"/>
    <cellStyle name="Note 2 5" xfId="13422" xr:uid="{00000000-0005-0000-0000-0000D0790000}"/>
    <cellStyle name="Note 2 5 10" xfId="34365" xr:uid="{00000000-0005-0000-0000-0000D1790000}"/>
    <cellStyle name="Note 2 5 10 2" xfId="34366" xr:uid="{00000000-0005-0000-0000-0000D2790000}"/>
    <cellStyle name="Note 2 5 11" xfId="34367" xr:uid="{00000000-0005-0000-0000-0000D3790000}"/>
    <cellStyle name="Note 2 5 11 2" xfId="34368" xr:uid="{00000000-0005-0000-0000-0000D4790000}"/>
    <cellStyle name="Note 2 5 12" xfId="34369" xr:uid="{00000000-0005-0000-0000-0000D5790000}"/>
    <cellStyle name="Note 2 5 12 2" xfId="34370" xr:uid="{00000000-0005-0000-0000-0000D6790000}"/>
    <cellStyle name="Note 2 5 13" xfId="34371" xr:uid="{00000000-0005-0000-0000-0000D7790000}"/>
    <cellStyle name="Note 2 5 13 2" xfId="34372" xr:uid="{00000000-0005-0000-0000-0000D8790000}"/>
    <cellStyle name="Note 2 5 14" xfId="34373" xr:uid="{00000000-0005-0000-0000-0000D9790000}"/>
    <cellStyle name="Note 2 5 14 2" xfId="34374" xr:uid="{00000000-0005-0000-0000-0000DA790000}"/>
    <cellStyle name="Note 2 5 15" xfId="34375" xr:uid="{00000000-0005-0000-0000-0000DB790000}"/>
    <cellStyle name="Note 2 5 15 2" xfId="34376" xr:uid="{00000000-0005-0000-0000-0000DC790000}"/>
    <cellStyle name="Note 2 5 16" xfId="34377" xr:uid="{00000000-0005-0000-0000-0000DD790000}"/>
    <cellStyle name="Note 2 5 16 2" xfId="34378" xr:uid="{00000000-0005-0000-0000-0000DE790000}"/>
    <cellStyle name="Note 2 5 17" xfId="34379" xr:uid="{00000000-0005-0000-0000-0000DF790000}"/>
    <cellStyle name="Note 2 5 17 2" xfId="34380" xr:uid="{00000000-0005-0000-0000-0000E0790000}"/>
    <cellStyle name="Note 2 5 18" xfId="34381" xr:uid="{00000000-0005-0000-0000-0000E1790000}"/>
    <cellStyle name="Note 2 5 19" xfId="34364" xr:uid="{00000000-0005-0000-0000-0000E2790000}"/>
    <cellStyle name="Note 2 5 2" xfId="34382" xr:uid="{00000000-0005-0000-0000-0000E3790000}"/>
    <cellStyle name="Note 2 5 2 10" xfId="34383" xr:uid="{00000000-0005-0000-0000-0000E4790000}"/>
    <cellStyle name="Note 2 5 2 10 2" xfId="34384" xr:uid="{00000000-0005-0000-0000-0000E5790000}"/>
    <cellStyle name="Note 2 5 2 11" xfId="34385" xr:uid="{00000000-0005-0000-0000-0000E6790000}"/>
    <cellStyle name="Note 2 5 2 11 2" xfId="34386" xr:uid="{00000000-0005-0000-0000-0000E7790000}"/>
    <cellStyle name="Note 2 5 2 12" xfId="34387" xr:uid="{00000000-0005-0000-0000-0000E8790000}"/>
    <cellStyle name="Note 2 5 2 12 2" xfId="34388" xr:uid="{00000000-0005-0000-0000-0000E9790000}"/>
    <cellStyle name="Note 2 5 2 13" xfId="34389" xr:uid="{00000000-0005-0000-0000-0000EA790000}"/>
    <cellStyle name="Note 2 5 2 13 2" xfId="34390" xr:uid="{00000000-0005-0000-0000-0000EB790000}"/>
    <cellStyle name="Note 2 5 2 14" xfId="34391" xr:uid="{00000000-0005-0000-0000-0000EC790000}"/>
    <cellStyle name="Note 2 5 2 14 2" xfId="34392" xr:uid="{00000000-0005-0000-0000-0000ED790000}"/>
    <cellStyle name="Note 2 5 2 15" xfId="34393" xr:uid="{00000000-0005-0000-0000-0000EE790000}"/>
    <cellStyle name="Note 2 5 2 15 2" xfId="34394" xr:uid="{00000000-0005-0000-0000-0000EF790000}"/>
    <cellStyle name="Note 2 5 2 16" xfId="34395" xr:uid="{00000000-0005-0000-0000-0000F0790000}"/>
    <cellStyle name="Note 2 5 2 16 2" xfId="34396" xr:uid="{00000000-0005-0000-0000-0000F1790000}"/>
    <cellStyle name="Note 2 5 2 17" xfId="34397" xr:uid="{00000000-0005-0000-0000-0000F2790000}"/>
    <cellStyle name="Note 2 5 2 18" xfId="40064" xr:uid="{00000000-0005-0000-0000-0000F3790000}"/>
    <cellStyle name="Note 2 5 2 2" xfId="34398" xr:uid="{00000000-0005-0000-0000-0000F4790000}"/>
    <cellStyle name="Note 2 5 2 2 2" xfId="34399" xr:uid="{00000000-0005-0000-0000-0000F5790000}"/>
    <cellStyle name="Note 2 5 2 2 3" xfId="34400" xr:uid="{00000000-0005-0000-0000-0000F6790000}"/>
    <cellStyle name="Note 2 5 2 3" xfId="34401" xr:uid="{00000000-0005-0000-0000-0000F7790000}"/>
    <cellStyle name="Note 2 5 2 3 2" xfId="34402" xr:uid="{00000000-0005-0000-0000-0000F8790000}"/>
    <cellStyle name="Note 2 5 2 3 3" xfId="34403" xr:uid="{00000000-0005-0000-0000-0000F9790000}"/>
    <cellStyle name="Note 2 5 2 4" xfId="34404" xr:uid="{00000000-0005-0000-0000-0000FA790000}"/>
    <cellStyle name="Note 2 5 2 4 2" xfId="34405" xr:uid="{00000000-0005-0000-0000-0000FB790000}"/>
    <cellStyle name="Note 2 5 2 5" xfId="34406" xr:uid="{00000000-0005-0000-0000-0000FC790000}"/>
    <cellStyle name="Note 2 5 2 5 2" xfId="34407" xr:uid="{00000000-0005-0000-0000-0000FD790000}"/>
    <cellStyle name="Note 2 5 2 6" xfId="34408" xr:uid="{00000000-0005-0000-0000-0000FE790000}"/>
    <cellStyle name="Note 2 5 2 6 2" xfId="34409" xr:uid="{00000000-0005-0000-0000-0000FF790000}"/>
    <cellStyle name="Note 2 5 2 7" xfId="34410" xr:uid="{00000000-0005-0000-0000-0000007A0000}"/>
    <cellStyle name="Note 2 5 2 7 2" xfId="34411" xr:uid="{00000000-0005-0000-0000-0000017A0000}"/>
    <cellStyle name="Note 2 5 2 8" xfId="34412" xr:uid="{00000000-0005-0000-0000-0000027A0000}"/>
    <cellStyle name="Note 2 5 2 8 2" xfId="34413" xr:uid="{00000000-0005-0000-0000-0000037A0000}"/>
    <cellStyle name="Note 2 5 2 9" xfId="34414" xr:uid="{00000000-0005-0000-0000-0000047A0000}"/>
    <cellStyle name="Note 2 5 2 9 2" xfId="34415" xr:uid="{00000000-0005-0000-0000-0000057A0000}"/>
    <cellStyle name="Note 2 5 20" xfId="40063" xr:uid="{00000000-0005-0000-0000-0000067A0000}"/>
    <cellStyle name="Note 2 5 3" xfId="34416" xr:uid="{00000000-0005-0000-0000-0000077A0000}"/>
    <cellStyle name="Note 2 5 3 2" xfId="34417" xr:uid="{00000000-0005-0000-0000-0000087A0000}"/>
    <cellStyle name="Note 2 5 3 3" xfId="34418" xr:uid="{00000000-0005-0000-0000-0000097A0000}"/>
    <cellStyle name="Note 2 5 4" xfId="34419" xr:uid="{00000000-0005-0000-0000-00000A7A0000}"/>
    <cellStyle name="Note 2 5 4 2" xfId="34420" xr:uid="{00000000-0005-0000-0000-00000B7A0000}"/>
    <cellStyle name="Note 2 5 4 3" xfId="34421" xr:uid="{00000000-0005-0000-0000-00000C7A0000}"/>
    <cellStyle name="Note 2 5 5" xfId="34422" xr:uid="{00000000-0005-0000-0000-00000D7A0000}"/>
    <cellStyle name="Note 2 5 5 2" xfId="34423" xr:uid="{00000000-0005-0000-0000-00000E7A0000}"/>
    <cellStyle name="Note 2 5 6" xfId="34424" xr:uid="{00000000-0005-0000-0000-00000F7A0000}"/>
    <cellStyle name="Note 2 5 6 2" xfId="34425" xr:uid="{00000000-0005-0000-0000-0000107A0000}"/>
    <cellStyle name="Note 2 5 7" xfId="34426" xr:uid="{00000000-0005-0000-0000-0000117A0000}"/>
    <cellStyle name="Note 2 5 7 2" xfId="34427" xr:uid="{00000000-0005-0000-0000-0000127A0000}"/>
    <cellStyle name="Note 2 5 8" xfId="34428" xr:uid="{00000000-0005-0000-0000-0000137A0000}"/>
    <cellStyle name="Note 2 5 8 2" xfId="34429" xr:uid="{00000000-0005-0000-0000-0000147A0000}"/>
    <cellStyle name="Note 2 5 9" xfId="34430" xr:uid="{00000000-0005-0000-0000-0000157A0000}"/>
    <cellStyle name="Note 2 5 9 2" xfId="34431" xr:uid="{00000000-0005-0000-0000-0000167A0000}"/>
    <cellStyle name="Note 2 6" xfId="13423" xr:uid="{00000000-0005-0000-0000-0000177A0000}"/>
    <cellStyle name="Note 2 6 10" xfId="34433" xr:uid="{00000000-0005-0000-0000-0000187A0000}"/>
    <cellStyle name="Note 2 6 10 2" xfId="34434" xr:uid="{00000000-0005-0000-0000-0000197A0000}"/>
    <cellStyle name="Note 2 6 11" xfId="34435" xr:uid="{00000000-0005-0000-0000-00001A7A0000}"/>
    <cellStyle name="Note 2 6 11 2" xfId="34436" xr:uid="{00000000-0005-0000-0000-00001B7A0000}"/>
    <cellStyle name="Note 2 6 12" xfId="34437" xr:uid="{00000000-0005-0000-0000-00001C7A0000}"/>
    <cellStyle name="Note 2 6 12 2" xfId="34438" xr:uid="{00000000-0005-0000-0000-00001D7A0000}"/>
    <cellStyle name="Note 2 6 13" xfId="34439" xr:uid="{00000000-0005-0000-0000-00001E7A0000}"/>
    <cellStyle name="Note 2 6 13 2" xfId="34440" xr:uid="{00000000-0005-0000-0000-00001F7A0000}"/>
    <cellStyle name="Note 2 6 14" xfId="34441" xr:uid="{00000000-0005-0000-0000-0000207A0000}"/>
    <cellStyle name="Note 2 6 14 2" xfId="34442" xr:uid="{00000000-0005-0000-0000-0000217A0000}"/>
    <cellStyle name="Note 2 6 15" xfId="34443" xr:uid="{00000000-0005-0000-0000-0000227A0000}"/>
    <cellStyle name="Note 2 6 15 2" xfId="34444" xr:uid="{00000000-0005-0000-0000-0000237A0000}"/>
    <cellStyle name="Note 2 6 16" xfId="34445" xr:uid="{00000000-0005-0000-0000-0000247A0000}"/>
    <cellStyle name="Note 2 6 16 2" xfId="34446" xr:uid="{00000000-0005-0000-0000-0000257A0000}"/>
    <cellStyle name="Note 2 6 17" xfId="34447" xr:uid="{00000000-0005-0000-0000-0000267A0000}"/>
    <cellStyle name="Note 2 6 18" xfId="34432" xr:uid="{00000000-0005-0000-0000-0000277A0000}"/>
    <cellStyle name="Note 2 6 19" xfId="40065" xr:uid="{00000000-0005-0000-0000-0000287A0000}"/>
    <cellStyle name="Note 2 6 2" xfId="34448" xr:uid="{00000000-0005-0000-0000-0000297A0000}"/>
    <cellStyle name="Note 2 6 2 2" xfId="34449" xr:uid="{00000000-0005-0000-0000-00002A7A0000}"/>
    <cellStyle name="Note 2 6 2 3" xfId="34450" xr:uid="{00000000-0005-0000-0000-00002B7A0000}"/>
    <cellStyle name="Note 2 6 3" xfId="34451" xr:uid="{00000000-0005-0000-0000-00002C7A0000}"/>
    <cellStyle name="Note 2 6 3 2" xfId="34452" xr:uid="{00000000-0005-0000-0000-00002D7A0000}"/>
    <cellStyle name="Note 2 6 3 3" xfId="34453" xr:uid="{00000000-0005-0000-0000-00002E7A0000}"/>
    <cellStyle name="Note 2 6 4" xfId="34454" xr:uid="{00000000-0005-0000-0000-00002F7A0000}"/>
    <cellStyle name="Note 2 6 4 2" xfId="34455" xr:uid="{00000000-0005-0000-0000-0000307A0000}"/>
    <cellStyle name="Note 2 6 5" xfId="34456" xr:uid="{00000000-0005-0000-0000-0000317A0000}"/>
    <cellStyle name="Note 2 6 5 2" xfId="34457" xr:uid="{00000000-0005-0000-0000-0000327A0000}"/>
    <cellStyle name="Note 2 6 6" xfId="34458" xr:uid="{00000000-0005-0000-0000-0000337A0000}"/>
    <cellStyle name="Note 2 6 6 2" xfId="34459" xr:uid="{00000000-0005-0000-0000-0000347A0000}"/>
    <cellStyle name="Note 2 6 7" xfId="34460" xr:uid="{00000000-0005-0000-0000-0000357A0000}"/>
    <cellStyle name="Note 2 6 7 2" xfId="34461" xr:uid="{00000000-0005-0000-0000-0000367A0000}"/>
    <cellStyle name="Note 2 6 8" xfId="34462" xr:uid="{00000000-0005-0000-0000-0000377A0000}"/>
    <cellStyle name="Note 2 6 8 2" xfId="34463" xr:uid="{00000000-0005-0000-0000-0000387A0000}"/>
    <cellStyle name="Note 2 6 9" xfId="34464" xr:uid="{00000000-0005-0000-0000-0000397A0000}"/>
    <cellStyle name="Note 2 6 9 2" xfId="34465" xr:uid="{00000000-0005-0000-0000-00003A7A0000}"/>
    <cellStyle name="Note 2 7" xfId="13424" xr:uid="{00000000-0005-0000-0000-00003B7A0000}"/>
    <cellStyle name="Note 2 7 10" xfId="34467" xr:uid="{00000000-0005-0000-0000-00003C7A0000}"/>
    <cellStyle name="Note 2 7 10 2" xfId="34468" xr:uid="{00000000-0005-0000-0000-00003D7A0000}"/>
    <cellStyle name="Note 2 7 11" xfId="34469" xr:uid="{00000000-0005-0000-0000-00003E7A0000}"/>
    <cellStyle name="Note 2 7 11 2" xfId="34470" xr:uid="{00000000-0005-0000-0000-00003F7A0000}"/>
    <cellStyle name="Note 2 7 12" xfId="34471" xr:uid="{00000000-0005-0000-0000-0000407A0000}"/>
    <cellStyle name="Note 2 7 12 2" xfId="34472" xr:uid="{00000000-0005-0000-0000-0000417A0000}"/>
    <cellStyle name="Note 2 7 13" xfId="34473" xr:uid="{00000000-0005-0000-0000-0000427A0000}"/>
    <cellStyle name="Note 2 7 13 2" xfId="34474" xr:uid="{00000000-0005-0000-0000-0000437A0000}"/>
    <cellStyle name="Note 2 7 14" xfId="34475" xr:uid="{00000000-0005-0000-0000-0000447A0000}"/>
    <cellStyle name="Note 2 7 14 2" xfId="34476" xr:uid="{00000000-0005-0000-0000-0000457A0000}"/>
    <cellStyle name="Note 2 7 15" xfId="34477" xr:uid="{00000000-0005-0000-0000-0000467A0000}"/>
    <cellStyle name="Note 2 7 15 2" xfId="34478" xr:uid="{00000000-0005-0000-0000-0000477A0000}"/>
    <cellStyle name="Note 2 7 16" xfId="34479" xr:uid="{00000000-0005-0000-0000-0000487A0000}"/>
    <cellStyle name="Note 2 7 16 2" xfId="34480" xr:uid="{00000000-0005-0000-0000-0000497A0000}"/>
    <cellStyle name="Note 2 7 17" xfId="34481" xr:uid="{00000000-0005-0000-0000-00004A7A0000}"/>
    <cellStyle name="Note 2 7 17 2" xfId="34482" xr:uid="{00000000-0005-0000-0000-00004B7A0000}"/>
    <cellStyle name="Note 2 7 18" xfId="34483" xr:uid="{00000000-0005-0000-0000-00004C7A0000}"/>
    <cellStyle name="Note 2 7 19" xfId="34484" xr:uid="{00000000-0005-0000-0000-00004D7A0000}"/>
    <cellStyle name="Note 2 7 2" xfId="34485" xr:uid="{00000000-0005-0000-0000-00004E7A0000}"/>
    <cellStyle name="Note 2 7 2 2" xfId="34486" xr:uid="{00000000-0005-0000-0000-00004F7A0000}"/>
    <cellStyle name="Note 2 7 2 3" xfId="34487" xr:uid="{00000000-0005-0000-0000-0000507A0000}"/>
    <cellStyle name="Note 2 7 20" xfId="34488" xr:uid="{00000000-0005-0000-0000-0000517A0000}"/>
    <cellStyle name="Note 2 7 21" xfId="34489" xr:uid="{00000000-0005-0000-0000-0000527A0000}"/>
    <cellStyle name="Note 2 7 22" xfId="34466" xr:uid="{00000000-0005-0000-0000-0000537A0000}"/>
    <cellStyle name="Note 2 7 23" xfId="40066" xr:uid="{00000000-0005-0000-0000-0000547A0000}"/>
    <cellStyle name="Note 2 7 3" xfId="34490" xr:uid="{00000000-0005-0000-0000-0000557A0000}"/>
    <cellStyle name="Note 2 7 3 2" xfId="34491" xr:uid="{00000000-0005-0000-0000-0000567A0000}"/>
    <cellStyle name="Note 2 7 3 3" xfId="34492" xr:uid="{00000000-0005-0000-0000-0000577A0000}"/>
    <cellStyle name="Note 2 7 4" xfId="34493" xr:uid="{00000000-0005-0000-0000-0000587A0000}"/>
    <cellStyle name="Note 2 7 4 2" xfId="34494" xr:uid="{00000000-0005-0000-0000-0000597A0000}"/>
    <cellStyle name="Note 2 7 5" xfId="34495" xr:uid="{00000000-0005-0000-0000-00005A7A0000}"/>
    <cellStyle name="Note 2 7 5 2" xfId="34496" xr:uid="{00000000-0005-0000-0000-00005B7A0000}"/>
    <cellStyle name="Note 2 7 6" xfId="34497" xr:uid="{00000000-0005-0000-0000-00005C7A0000}"/>
    <cellStyle name="Note 2 7 6 2" xfId="34498" xr:uid="{00000000-0005-0000-0000-00005D7A0000}"/>
    <cellStyle name="Note 2 7 7" xfId="34499" xr:uid="{00000000-0005-0000-0000-00005E7A0000}"/>
    <cellStyle name="Note 2 7 7 2" xfId="34500" xr:uid="{00000000-0005-0000-0000-00005F7A0000}"/>
    <cellStyle name="Note 2 7 8" xfId="34501" xr:uid="{00000000-0005-0000-0000-0000607A0000}"/>
    <cellStyle name="Note 2 7 8 2" xfId="34502" xr:uid="{00000000-0005-0000-0000-0000617A0000}"/>
    <cellStyle name="Note 2 7 9" xfId="34503" xr:uid="{00000000-0005-0000-0000-0000627A0000}"/>
    <cellStyle name="Note 2 7 9 2" xfId="34504" xr:uid="{00000000-0005-0000-0000-0000637A0000}"/>
    <cellStyle name="Note 2 8" xfId="13425" xr:uid="{00000000-0005-0000-0000-0000647A0000}"/>
    <cellStyle name="Note 2 8 2" xfId="15375" xr:uid="{00000000-0005-0000-0000-0000657A0000}"/>
    <cellStyle name="Note 2 8 2 2" xfId="34506" xr:uid="{00000000-0005-0000-0000-0000667A0000}"/>
    <cellStyle name="Note 2 8 3" xfId="15136" xr:uid="{00000000-0005-0000-0000-0000677A0000}"/>
    <cellStyle name="Note 2 8 3 2" xfId="34507" xr:uid="{00000000-0005-0000-0000-0000687A0000}"/>
    <cellStyle name="Note 2 8 4" xfId="15732" xr:uid="{00000000-0005-0000-0000-0000697A0000}"/>
    <cellStyle name="Note 2 8 5" xfId="15119" xr:uid="{00000000-0005-0000-0000-00006A7A0000}"/>
    <cellStyle name="Note 2 8 6" xfId="34505" xr:uid="{00000000-0005-0000-0000-00006B7A0000}"/>
    <cellStyle name="Note 2 9" xfId="13426" xr:uid="{00000000-0005-0000-0000-00006C7A0000}"/>
    <cellStyle name="Note 2 9 2" xfId="15376" xr:uid="{00000000-0005-0000-0000-00006D7A0000}"/>
    <cellStyle name="Note 2 9 2 2" xfId="34509" xr:uid="{00000000-0005-0000-0000-00006E7A0000}"/>
    <cellStyle name="Note 2 9 3" xfId="15135" xr:uid="{00000000-0005-0000-0000-00006F7A0000}"/>
    <cellStyle name="Note 2 9 3 2" xfId="34510" xr:uid="{00000000-0005-0000-0000-0000707A0000}"/>
    <cellStyle name="Note 2 9 4" xfId="15733" xr:uid="{00000000-0005-0000-0000-0000717A0000}"/>
    <cellStyle name="Note 2 9 5" xfId="15118" xr:uid="{00000000-0005-0000-0000-0000727A0000}"/>
    <cellStyle name="Note 2 9 6" xfId="34508" xr:uid="{00000000-0005-0000-0000-0000737A0000}"/>
    <cellStyle name="Note 2_69" xfId="19316" xr:uid="{00000000-0005-0000-0000-0000747A0000}"/>
    <cellStyle name="Note 3" xfId="13427" xr:uid="{00000000-0005-0000-0000-0000757A0000}"/>
    <cellStyle name="Note 3 10" xfId="34512" xr:uid="{00000000-0005-0000-0000-0000767A0000}"/>
    <cellStyle name="Note 3 11" xfId="34511" xr:uid="{00000000-0005-0000-0000-0000777A0000}"/>
    <cellStyle name="Note 3 12" xfId="40067" xr:uid="{00000000-0005-0000-0000-0000787A0000}"/>
    <cellStyle name="Note 3 13" xfId="40493" xr:uid="{00000000-0005-0000-0000-0000797A0000}"/>
    <cellStyle name="Note 3 2" xfId="13428" xr:uid="{00000000-0005-0000-0000-00007A7A0000}"/>
    <cellStyle name="Note 3 2 10" xfId="34514" xr:uid="{00000000-0005-0000-0000-00007B7A0000}"/>
    <cellStyle name="Note 3 2 10 2" xfId="34515" xr:uid="{00000000-0005-0000-0000-00007C7A0000}"/>
    <cellStyle name="Note 3 2 11" xfId="34516" xr:uid="{00000000-0005-0000-0000-00007D7A0000}"/>
    <cellStyle name="Note 3 2 11 2" xfId="34517" xr:uid="{00000000-0005-0000-0000-00007E7A0000}"/>
    <cellStyle name="Note 3 2 12" xfId="34518" xr:uid="{00000000-0005-0000-0000-00007F7A0000}"/>
    <cellStyle name="Note 3 2 12 2" xfId="34519" xr:uid="{00000000-0005-0000-0000-0000807A0000}"/>
    <cellStyle name="Note 3 2 13" xfId="34520" xr:uid="{00000000-0005-0000-0000-0000817A0000}"/>
    <cellStyle name="Note 3 2 13 2" xfId="34521" xr:uid="{00000000-0005-0000-0000-0000827A0000}"/>
    <cellStyle name="Note 3 2 14" xfId="34522" xr:uid="{00000000-0005-0000-0000-0000837A0000}"/>
    <cellStyle name="Note 3 2 14 2" xfId="34523" xr:uid="{00000000-0005-0000-0000-0000847A0000}"/>
    <cellStyle name="Note 3 2 15" xfId="34524" xr:uid="{00000000-0005-0000-0000-0000857A0000}"/>
    <cellStyle name="Note 3 2 15 2" xfId="34525" xr:uid="{00000000-0005-0000-0000-0000867A0000}"/>
    <cellStyle name="Note 3 2 16" xfId="34526" xr:uid="{00000000-0005-0000-0000-0000877A0000}"/>
    <cellStyle name="Note 3 2 16 2" xfId="34527" xr:uid="{00000000-0005-0000-0000-0000887A0000}"/>
    <cellStyle name="Note 3 2 17" xfId="34528" xr:uid="{00000000-0005-0000-0000-0000897A0000}"/>
    <cellStyle name="Note 3 2 17 2" xfId="34529" xr:uid="{00000000-0005-0000-0000-00008A7A0000}"/>
    <cellStyle name="Note 3 2 18" xfId="34530" xr:uid="{00000000-0005-0000-0000-00008B7A0000}"/>
    <cellStyle name="Note 3 2 19" xfId="34513" xr:uid="{00000000-0005-0000-0000-00008C7A0000}"/>
    <cellStyle name="Note 3 2 2" xfId="13429" xr:uid="{00000000-0005-0000-0000-00008D7A0000}"/>
    <cellStyle name="Note 3 2 2 10" xfId="34532" xr:uid="{00000000-0005-0000-0000-00008E7A0000}"/>
    <cellStyle name="Note 3 2 2 10 2" xfId="34533" xr:uid="{00000000-0005-0000-0000-00008F7A0000}"/>
    <cellStyle name="Note 3 2 2 11" xfId="34534" xr:uid="{00000000-0005-0000-0000-0000907A0000}"/>
    <cellStyle name="Note 3 2 2 11 2" xfId="34535" xr:uid="{00000000-0005-0000-0000-0000917A0000}"/>
    <cellStyle name="Note 3 2 2 12" xfId="34536" xr:uid="{00000000-0005-0000-0000-0000927A0000}"/>
    <cellStyle name="Note 3 2 2 12 2" xfId="34537" xr:uid="{00000000-0005-0000-0000-0000937A0000}"/>
    <cellStyle name="Note 3 2 2 13" xfId="34538" xr:uid="{00000000-0005-0000-0000-0000947A0000}"/>
    <cellStyle name="Note 3 2 2 13 2" xfId="34539" xr:uid="{00000000-0005-0000-0000-0000957A0000}"/>
    <cellStyle name="Note 3 2 2 14" xfId="34540" xr:uid="{00000000-0005-0000-0000-0000967A0000}"/>
    <cellStyle name="Note 3 2 2 14 2" xfId="34541" xr:uid="{00000000-0005-0000-0000-0000977A0000}"/>
    <cellStyle name="Note 3 2 2 15" xfId="34542" xr:uid="{00000000-0005-0000-0000-0000987A0000}"/>
    <cellStyle name="Note 3 2 2 15 2" xfId="34543" xr:uid="{00000000-0005-0000-0000-0000997A0000}"/>
    <cellStyle name="Note 3 2 2 16" xfId="34544" xr:uid="{00000000-0005-0000-0000-00009A7A0000}"/>
    <cellStyle name="Note 3 2 2 16 2" xfId="34545" xr:uid="{00000000-0005-0000-0000-00009B7A0000}"/>
    <cellStyle name="Note 3 2 2 17" xfId="34546" xr:uid="{00000000-0005-0000-0000-00009C7A0000}"/>
    <cellStyle name="Note 3 2 2 18" xfId="34531" xr:uid="{00000000-0005-0000-0000-00009D7A0000}"/>
    <cellStyle name="Note 3 2 2 19" xfId="40069" xr:uid="{00000000-0005-0000-0000-00009E7A0000}"/>
    <cellStyle name="Note 3 2 2 2" xfId="34547" xr:uid="{00000000-0005-0000-0000-00009F7A0000}"/>
    <cellStyle name="Note 3 2 2 2 2" xfId="34548" xr:uid="{00000000-0005-0000-0000-0000A07A0000}"/>
    <cellStyle name="Note 3 2 2 2 3" xfId="34549" xr:uid="{00000000-0005-0000-0000-0000A17A0000}"/>
    <cellStyle name="Note 3 2 2 2 4" xfId="40070" xr:uid="{00000000-0005-0000-0000-0000A27A0000}"/>
    <cellStyle name="Note 3 2 2 3" xfId="34550" xr:uid="{00000000-0005-0000-0000-0000A37A0000}"/>
    <cellStyle name="Note 3 2 2 3 2" xfId="34551" xr:uid="{00000000-0005-0000-0000-0000A47A0000}"/>
    <cellStyle name="Note 3 2 2 3 3" xfId="34552" xr:uid="{00000000-0005-0000-0000-0000A57A0000}"/>
    <cellStyle name="Note 3 2 2 3 4" xfId="40071" xr:uid="{00000000-0005-0000-0000-0000A67A0000}"/>
    <cellStyle name="Note 3 2 2 4" xfId="34553" xr:uid="{00000000-0005-0000-0000-0000A77A0000}"/>
    <cellStyle name="Note 3 2 2 4 2" xfId="34554" xr:uid="{00000000-0005-0000-0000-0000A87A0000}"/>
    <cellStyle name="Note 3 2 2 5" xfId="34555" xr:uid="{00000000-0005-0000-0000-0000A97A0000}"/>
    <cellStyle name="Note 3 2 2 5 2" xfId="34556" xr:uid="{00000000-0005-0000-0000-0000AA7A0000}"/>
    <cellStyle name="Note 3 2 2 6" xfId="34557" xr:uid="{00000000-0005-0000-0000-0000AB7A0000}"/>
    <cellStyle name="Note 3 2 2 6 2" xfId="34558" xr:uid="{00000000-0005-0000-0000-0000AC7A0000}"/>
    <cellStyle name="Note 3 2 2 7" xfId="34559" xr:uid="{00000000-0005-0000-0000-0000AD7A0000}"/>
    <cellStyle name="Note 3 2 2 7 2" xfId="34560" xr:uid="{00000000-0005-0000-0000-0000AE7A0000}"/>
    <cellStyle name="Note 3 2 2 8" xfId="34561" xr:uid="{00000000-0005-0000-0000-0000AF7A0000}"/>
    <cellStyle name="Note 3 2 2 8 2" xfId="34562" xr:uid="{00000000-0005-0000-0000-0000B07A0000}"/>
    <cellStyle name="Note 3 2 2 9" xfId="34563" xr:uid="{00000000-0005-0000-0000-0000B17A0000}"/>
    <cellStyle name="Note 3 2 2 9 2" xfId="34564" xr:uid="{00000000-0005-0000-0000-0000B27A0000}"/>
    <cellStyle name="Note 3 2 20" xfId="40068" xr:uid="{00000000-0005-0000-0000-0000B37A0000}"/>
    <cellStyle name="Note 3 2 3" xfId="13430" xr:uid="{00000000-0005-0000-0000-0000B47A0000}"/>
    <cellStyle name="Note 3 2 3 2" xfId="34566" xr:uid="{00000000-0005-0000-0000-0000B57A0000}"/>
    <cellStyle name="Note 3 2 3 2 2" xfId="40073" xr:uid="{00000000-0005-0000-0000-0000B67A0000}"/>
    <cellStyle name="Note 3 2 3 3" xfId="34567" xr:uid="{00000000-0005-0000-0000-0000B77A0000}"/>
    <cellStyle name="Note 3 2 3 3 2" xfId="40074" xr:uid="{00000000-0005-0000-0000-0000B87A0000}"/>
    <cellStyle name="Note 3 2 3 4" xfId="34565" xr:uid="{00000000-0005-0000-0000-0000B97A0000}"/>
    <cellStyle name="Note 3 2 3 5" xfId="40072" xr:uid="{00000000-0005-0000-0000-0000BA7A0000}"/>
    <cellStyle name="Note 3 2 4" xfId="13431" xr:uid="{00000000-0005-0000-0000-0000BB7A0000}"/>
    <cellStyle name="Note 3 2 4 2" xfId="34569" xr:uid="{00000000-0005-0000-0000-0000BC7A0000}"/>
    <cellStyle name="Note 3 2 4 2 2" xfId="40076" xr:uid="{00000000-0005-0000-0000-0000BD7A0000}"/>
    <cellStyle name="Note 3 2 4 3" xfId="34570" xr:uid="{00000000-0005-0000-0000-0000BE7A0000}"/>
    <cellStyle name="Note 3 2 4 3 2" xfId="40077" xr:uid="{00000000-0005-0000-0000-0000BF7A0000}"/>
    <cellStyle name="Note 3 2 4 4" xfId="34568" xr:uid="{00000000-0005-0000-0000-0000C07A0000}"/>
    <cellStyle name="Note 3 2 4 5" xfId="40075" xr:uid="{00000000-0005-0000-0000-0000C17A0000}"/>
    <cellStyle name="Note 3 2 5" xfId="13432" xr:uid="{00000000-0005-0000-0000-0000C27A0000}"/>
    <cellStyle name="Note 3 2 5 2" xfId="34572" xr:uid="{00000000-0005-0000-0000-0000C37A0000}"/>
    <cellStyle name="Note 3 2 5 2 2" xfId="40079" xr:uid="{00000000-0005-0000-0000-0000C47A0000}"/>
    <cellStyle name="Note 3 2 5 3" xfId="34571" xr:uid="{00000000-0005-0000-0000-0000C57A0000}"/>
    <cellStyle name="Note 3 2 5 3 2" xfId="40080" xr:uid="{00000000-0005-0000-0000-0000C67A0000}"/>
    <cellStyle name="Note 3 2 5 4" xfId="40078" xr:uid="{00000000-0005-0000-0000-0000C77A0000}"/>
    <cellStyle name="Note 3 2 6" xfId="34573" xr:uid="{00000000-0005-0000-0000-0000C87A0000}"/>
    <cellStyle name="Note 3 2 6 2" xfId="34574" xr:uid="{00000000-0005-0000-0000-0000C97A0000}"/>
    <cellStyle name="Note 3 2 6 3" xfId="40081" xr:uid="{00000000-0005-0000-0000-0000CA7A0000}"/>
    <cellStyle name="Note 3 2 7" xfId="34575" xr:uid="{00000000-0005-0000-0000-0000CB7A0000}"/>
    <cellStyle name="Note 3 2 7 2" xfId="34576" xr:uid="{00000000-0005-0000-0000-0000CC7A0000}"/>
    <cellStyle name="Note 3 2 7 3" xfId="40082" xr:uid="{00000000-0005-0000-0000-0000CD7A0000}"/>
    <cellStyle name="Note 3 2 8" xfId="34577" xr:uid="{00000000-0005-0000-0000-0000CE7A0000}"/>
    <cellStyle name="Note 3 2 8 2" xfId="34578" xr:uid="{00000000-0005-0000-0000-0000CF7A0000}"/>
    <cellStyle name="Note 3 2 9" xfId="34579" xr:uid="{00000000-0005-0000-0000-0000D07A0000}"/>
    <cellStyle name="Note 3 2 9 2" xfId="34580" xr:uid="{00000000-0005-0000-0000-0000D17A0000}"/>
    <cellStyle name="Note 3 3" xfId="13433" xr:uid="{00000000-0005-0000-0000-0000D27A0000}"/>
    <cellStyle name="Note 3 3 10" xfId="34582" xr:uid="{00000000-0005-0000-0000-0000D37A0000}"/>
    <cellStyle name="Note 3 3 10 2" xfId="34583" xr:uid="{00000000-0005-0000-0000-0000D47A0000}"/>
    <cellStyle name="Note 3 3 11" xfId="34584" xr:uid="{00000000-0005-0000-0000-0000D57A0000}"/>
    <cellStyle name="Note 3 3 11 2" xfId="34585" xr:uid="{00000000-0005-0000-0000-0000D67A0000}"/>
    <cellStyle name="Note 3 3 12" xfId="34586" xr:uid="{00000000-0005-0000-0000-0000D77A0000}"/>
    <cellStyle name="Note 3 3 12 2" xfId="34587" xr:uid="{00000000-0005-0000-0000-0000D87A0000}"/>
    <cellStyle name="Note 3 3 13" xfId="34588" xr:uid="{00000000-0005-0000-0000-0000D97A0000}"/>
    <cellStyle name="Note 3 3 13 2" xfId="34589" xr:uid="{00000000-0005-0000-0000-0000DA7A0000}"/>
    <cellStyle name="Note 3 3 14" xfId="34590" xr:uid="{00000000-0005-0000-0000-0000DB7A0000}"/>
    <cellStyle name="Note 3 3 14 2" xfId="34591" xr:uid="{00000000-0005-0000-0000-0000DC7A0000}"/>
    <cellStyle name="Note 3 3 15" xfId="34592" xr:uid="{00000000-0005-0000-0000-0000DD7A0000}"/>
    <cellStyle name="Note 3 3 15 2" xfId="34593" xr:uid="{00000000-0005-0000-0000-0000DE7A0000}"/>
    <cellStyle name="Note 3 3 16" xfId="34594" xr:uid="{00000000-0005-0000-0000-0000DF7A0000}"/>
    <cellStyle name="Note 3 3 16 2" xfId="34595" xr:uid="{00000000-0005-0000-0000-0000E07A0000}"/>
    <cellStyle name="Note 3 3 17" xfId="34596" xr:uid="{00000000-0005-0000-0000-0000E17A0000}"/>
    <cellStyle name="Note 3 3 18" xfId="34581" xr:uid="{00000000-0005-0000-0000-0000E27A0000}"/>
    <cellStyle name="Note 3 3 19" xfId="40083" xr:uid="{00000000-0005-0000-0000-0000E37A0000}"/>
    <cellStyle name="Note 3 3 2" xfId="34597" xr:uid="{00000000-0005-0000-0000-0000E47A0000}"/>
    <cellStyle name="Note 3 3 2 2" xfId="34598" xr:uid="{00000000-0005-0000-0000-0000E57A0000}"/>
    <cellStyle name="Note 3 3 2 3" xfId="34599" xr:uid="{00000000-0005-0000-0000-0000E67A0000}"/>
    <cellStyle name="Note 3 3 2 4" xfId="40084" xr:uid="{00000000-0005-0000-0000-0000E77A0000}"/>
    <cellStyle name="Note 3 3 3" xfId="34600" xr:uid="{00000000-0005-0000-0000-0000E87A0000}"/>
    <cellStyle name="Note 3 3 3 2" xfId="34601" xr:uid="{00000000-0005-0000-0000-0000E97A0000}"/>
    <cellStyle name="Note 3 3 3 3" xfId="34602" xr:uid="{00000000-0005-0000-0000-0000EA7A0000}"/>
    <cellStyle name="Note 3 3 3 4" xfId="40085" xr:uid="{00000000-0005-0000-0000-0000EB7A0000}"/>
    <cellStyle name="Note 3 3 4" xfId="34603" xr:uid="{00000000-0005-0000-0000-0000EC7A0000}"/>
    <cellStyle name="Note 3 3 4 2" xfId="34604" xr:uid="{00000000-0005-0000-0000-0000ED7A0000}"/>
    <cellStyle name="Note 3 3 5" xfId="34605" xr:uid="{00000000-0005-0000-0000-0000EE7A0000}"/>
    <cellStyle name="Note 3 3 5 2" xfId="34606" xr:uid="{00000000-0005-0000-0000-0000EF7A0000}"/>
    <cellStyle name="Note 3 3 6" xfId="34607" xr:uid="{00000000-0005-0000-0000-0000F07A0000}"/>
    <cellStyle name="Note 3 3 6 2" xfId="34608" xr:uid="{00000000-0005-0000-0000-0000F17A0000}"/>
    <cellStyle name="Note 3 3 7" xfId="34609" xr:uid="{00000000-0005-0000-0000-0000F27A0000}"/>
    <cellStyle name="Note 3 3 7 2" xfId="34610" xr:uid="{00000000-0005-0000-0000-0000F37A0000}"/>
    <cellStyle name="Note 3 3 8" xfId="34611" xr:uid="{00000000-0005-0000-0000-0000F47A0000}"/>
    <cellStyle name="Note 3 3 8 2" xfId="34612" xr:uid="{00000000-0005-0000-0000-0000F57A0000}"/>
    <cellStyle name="Note 3 3 9" xfId="34613" xr:uid="{00000000-0005-0000-0000-0000F67A0000}"/>
    <cellStyle name="Note 3 3 9 2" xfId="34614" xr:uid="{00000000-0005-0000-0000-0000F77A0000}"/>
    <cellStyle name="Note 3 4" xfId="13434" xr:uid="{00000000-0005-0000-0000-0000F87A0000}"/>
    <cellStyle name="Note 3 4 10" xfId="34616" xr:uid="{00000000-0005-0000-0000-0000F97A0000}"/>
    <cellStyle name="Note 3 4 10 2" xfId="34617" xr:uid="{00000000-0005-0000-0000-0000FA7A0000}"/>
    <cellStyle name="Note 3 4 11" xfId="34618" xr:uid="{00000000-0005-0000-0000-0000FB7A0000}"/>
    <cellStyle name="Note 3 4 11 2" xfId="34619" xr:uid="{00000000-0005-0000-0000-0000FC7A0000}"/>
    <cellStyle name="Note 3 4 12" xfId="34620" xr:uid="{00000000-0005-0000-0000-0000FD7A0000}"/>
    <cellStyle name="Note 3 4 12 2" xfId="34621" xr:uid="{00000000-0005-0000-0000-0000FE7A0000}"/>
    <cellStyle name="Note 3 4 13" xfId="34622" xr:uid="{00000000-0005-0000-0000-0000FF7A0000}"/>
    <cellStyle name="Note 3 4 13 2" xfId="34623" xr:uid="{00000000-0005-0000-0000-0000007B0000}"/>
    <cellStyle name="Note 3 4 14" xfId="34624" xr:uid="{00000000-0005-0000-0000-0000017B0000}"/>
    <cellStyle name="Note 3 4 14 2" xfId="34625" xr:uid="{00000000-0005-0000-0000-0000027B0000}"/>
    <cellStyle name="Note 3 4 15" xfId="34626" xr:uid="{00000000-0005-0000-0000-0000037B0000}"/>
    <cellStyle name="Note 3 4 15 2" xfId="34627" xr:uid="{00000000-0005-0000-0000-0000047B0000}"/>
    <cellStyle name="Note 3 4 16" xfId="34628" xr:uid="{00000000-0005-0000-0000-0000057B0000}"/>
    <cellStyle name="Note 3 4 16 2" xfId="34629" xr:uid="{00000000-0005-0000-0000-0000067B0000}"/>
    <cellStyle name="Note 3 4 17" xfId="34630" xr:uid="{00000000-0005-0000-0000-0000077B0000}"/>
    <cellStyle name="Note 3 4 17 2" xfId="34631" xr:uid="{00000000-0005-0000-0000-0000087B0000}"/>
    <cellStyle name="Note 3 4 18" xfId="34632" xr:uid="{00000000-0005-0000-0000-0000097B0000}"/>
    <cellStyle name="Note 3 4 19" xfId="34633" xr:uid="{00000000-0005-0000-0000-00000A7B0000}"/>
    <cellStyle name="Note 3 4 2" xfId="34634" xr:uid="{00000000-0005-0000-0000-00000B7B0000}"/>
    <cellStyle name="Note 3 4 2 2" xfId="34635" xr:uid="{00000000-0005-0000-0000-00000C7B0000}"/>
    <cellStyle name="Note 3 4 2 3" xfId="34636" xr:uid="{00000000-0005-0000-0000-00000D7B0000}"/>
    <cellStyle name="Note 3 4 2 4" xfId="40087" xr:uid="{00000000-0005-0000-0000-00000E7B0000}"/>
    <cellStyle name="Note 3 4 20" xfId="34637" xr:uid="{00000000-0005-0000-0000-00000F7B0000}"/>
    <cellStyle name="Note 3 4 21" xfId="34638" xr:uid="{00000000-0005-0000-0000-0000107B0000}"/>
    <cellStyle name="Note 3 4 22" xfId="34615" xr:uid="{00000000-0005-0000-0000-0000117B0000}"/>
    <cellStyle name="Note 3 4 23" xfId="40086" xr:uid="{00000000-0005-0000-0000-0000127B0000}"/>
    <cellStyle name="Note 3 4 3" xfId="34639" xr:uid="{00000000-0005-0000-0000-0000137B0000}"/>
    <cellStyle name="Note 3 4 3 2" xfId="34640" xr:uid="{00000000-0005-0000-0000-0000147B0000}"/>
    <cellStyle name="Note 3 4 3 3" xfId="34641" xr:uid="{00000000-0005-0000-0000-0000157B0000}"/>
    <cellStyle name="Note 3 4 3 4" xfId="40088" xr:uid="{00000000-0005-0000-0000-0000167B0000}"/>
    <cellStyle name="Note 3 4 4" xfId="34642" xr:uid="{00000000-0005-0000-0000-0000177B0000}"/>
    <cellStyle name="Note 3 4 4 2" xfId="34643" xr:uid="{00000000-0005-0000-0000-0000187B0000}"/>
    <cellStyle name="Note 3 4 5" xfId="34644" xr:uid="{00000000-0005-0000-0000-0000197B0000}"/>
    <cellStyle name="Note 3 4 5 2" xfId="34645" xr:uid="{00000000-0005-0000-0000-00001A7B0000}"/>
    <cellStyle name="Note 3 4 6" xfId="34646" xr:uid="{00000000-0005-0000-0000-00001B7B0000}"/>
    <cellStyle name="Note 3 4 6 2" xfId="34647" xr:uid="{00000000-0005-0000-0000-00001C7B0000}"/>
    <cellStyle name="Note 3 4 7" xfId="34648" xr:uid="{00000000-0005-0000-0000-00001D7B0000}"/>
    <cellStyle name="Note 3 4 7 2" xfId="34649" xr:uid="{00000000-0005-0000-0000-00001E7B0000}"/>
    <cellStyle name="Note 3 4 8" xfId="34650" xr:uid="{00000000-0005-0000-0000-00001F7B0000}"/>
    <cellStyle name="Note 3 4 8 2" xfId="34651" xr:uid="{00000000-0005-0000-0000-0000207B0000}"/>
    <cellStyle name="Note 3 4 9" xfId="34652" xr:uid="{00000000-0005-0000-0000-0000217B0000}"/>
    <cellStyle name="Note 3 4 9 2" xfId="34653" xr:uid="{00000000-0005-0000-0000-0000227B0000}"/>
    <cellStyle name="Note 3 5" xfId="13435" xr:uid="{00000000-0005-0000-0000-0000237B0000}"/>
    <cellStyle name="Note 3 5 2" xfId="34655" xr:uid="{00000000-0005-0000-0000-0000247B0000}"/>
    <cellStyle name="Note 3 5 2 2" xfId="40090" xr:uid="{00000000-0005-0000-0000-0000257B0000}"/>
    <cellStyle name="Note 3 5 3" xfId="34656" xr:uid="{00000000-0005-0000-0000-0000267B0000}"/>
    <cellStyle name="Note 3 5 3 2" xfId="40091" xr:uid="{00000000-0005-0000-0000-0000277B0000}"/>
    <cellStyle name="Note 3 5 4" xfId="34654" xr:uid="{00000000-0005-0000-0000-0000287B0000}"/>
    <cellStyle name="Note 3 5 5" xfId="40089" xr:uid="{00000000-0005-0000-0000-0000297B0000}"/>
    <cellStyle name="Note 3 6" xfId="13436" xr:uid="{00000000-0005-0000-0000-00002A7B0000}"/>
    <cellStyle name="Note 3 6 2" xfId="34658" xr:uid="{00000000-0005-0000-0000-00002B7B0000}"/>
    <cellStyle name="Note 3 6 2 2" xfId="40093" xr:uid="{00000000-0005-0000-0000-00002C7B0000}"/>
    <cellStyle name="Note 3 6 3" xfId="34659" xr:uid="{00000000-0005-0000-0000-00002D7B0000}"/>
    <cellStyle name="Note 3 6 3 2" xfId="40094" xr:uid="{00000000-0005-0000-0000-00002E7B0000}"/>
    <cellStyle name="Note 3 6 4" xfId="34657" xr:uid="{00000000-0005-0000-0000-00002F7B0000}"/>
    <cellStyle name="Note 3 6 5" xfId="40092" xr:uid="{00000000-0005-0000-0000-0000307B0000}"/>
    <cellStyle name="Note 3 7" xfId="13437" xr:uid="{00000000-0005-0000-0000-0000317B0000}"/>
    <cellStyle name="Note 3 7 2" xfId="34661" xr:uid="{00000000-0005-0000-0000-0000327B0000}"/>
    <cellStyle name="Note 3 7 3" xfId="34660" xr:uid="{00000000-0005-0000-0000-0000337B0000}"/>
    <cellStyle name="Note 3 7 4" xfId="40095" xr:uid="{00000000-0005-0000-0000-0000347B0000}"/>
    <cellStyle name="Note 3 8" xfId="34662" xr:uid="{00000000-0005-0000-0000-0000357B0000}"/>
    <cellStyle name="Note 3 8 2" xfId="34663" xr:uid="{00000000-0005-0000-0000-0000367B0000}"/>
    <cellStyle name="Note 3 8 3" xfId="40096" xr:uid="{00000000-0005-0000-0000-0000377B0000}"/>
    <cellStyle name="Note 3 9" xfId="34664" xr:uid="{00000000-0005-0000-0000-0000387B0000}"/>
    <cellStyle name="Note 3 9 2" xfId="34665" xr:uid="{00000000-0005-0000-0000-0000397B0000}"/>
    <cellStyle name="Note 3 9 3" xfId="40097" xr:uid="{00000000-0005-0000-0000-00003A7B0000}"/>
    <cellStyle name="Note 3_C1280003_ NIMO SERP Trust Account _0313" xfId="13438" xr:uid="{00000000-0005-0000-0000-00003B7B0000}"/>
    <cellStyle name="Note 4" xfId="13439" xr:uid="{00000000-0005-0000-0000-00003C7B0000}"/>
    <cellStyle name="Note 4 10" xfId="34667" xr:uid="{00000000-0005-0000-0000-00003D7B0000}"/>
    <cellStyle name="Note 4 11" xfId="34666" xr:uid="{00000000-0005-0000-0000-00003E7B0000}"/>
    <cellStyle name="Note 4 12" xfId="40098" xr:uid="{00000000-0005-0000-0000-00003F7B0000}"/>
    <cellStyle name="Note 4 2" xfId="13440" xr:uid="{00000000-0005-0000-0000-0000407B0000}"/>
    <cellStyle name="Note 4 2 10" xfId="34669" xr:uid="{00000000-0005-0000-0000-0000417B0000}"/>
    <cellStyle name="Note 4 2 10 2" xfId="34670" xr:uid="{00000000-0005-0000-0000-0000427B0000}"/>
    <cellStyle name="Note 4 2 11" xfId="34671" xr:uid="{00000000-0005-0000-0000-0000437B0000}"/>
    <cellStyle name="Note 4 2 11 2" xfId="34672" xr:uid="{00000000-0005-0000-0000-0000447B0000}"/>
    <cellStyle name="Note 4 2 12" xfId="34673" xr:uid="{00000000-0005-0000-0000-0000457B0000}"/>
    <cellStyle name="Note 4 2 12 2" xfId="34674" xr:uid="{00000000-0005-0000-0000-0000467B0000}"/>
    <cellStyle name="Note 4 2 13" xfId="34675" xr:uid="{00000000-0005-0000-0000-0000477B0000}"/>
    <cellStyle name="Note 4 2 13 2" xfId="34676" xr:uid="{00000000-0005-0000-0000-0000487B0000}"/>
    <cellStyle name="Note 4 2 14" xfId="34677" xr:uid="{00000000-0005-0000-0000-0000497B0000}"/>
    <cellStyle name="Note 4 2 14 2" xfId="34678" xr:uid="{00000000-0005-0000-0000-00004A7B0000}"/>
    <cellStyle name="Note 4 2 15" xfId="34679" xr:uid="{00000000-0005-0000-0000-00004B7B0000}"/>
    <cellStyle name="Note 4 2 15 2" xfId="34680" xr:uid="{00000000-0005-0000-0000-00004C7B0000}"/>
    <cellStyle name="Note 4 2 16" xfId="34681" xr:uid="{00000000-0005-0000-0000-00004D7B0000}"/>
    <cellStyle name="Note 4 2 16 2" xfId="34682" xr:uid="{00000000-0005-0000-0000-00004E7B0000}"/>
    <cellStyle name="Note 4 2 17" xfId="34683" xr:uid="{00000000-0005-0000-0000-00004F7B0000}"/>
    <cellStyle name="Note 4 2 17 2" xfId="34684" xr:uid="{00000000-0005-0000-0000-0000507B0000}"/>
    <cellStyle name="Note 4 2 18" xfId="34685" xr:uid="{00000000-0005-0000-0000-0000517B0000}"/>
    <cellStyle name="Note 4 2 19" xfId="34668" xr:uid="{00000000-0005-0000-0000-0000527B0000}"/>
    <cellStyle name="Note 4 2 2" xfId="13441" xr:uid="{00000000-0005-0000-0000-0000537B0000}"/>
    <cellStyle name="Note 4 2 2 10" xfId="34687" xr:uid="{00000000-0005-0000-0000-0000547B0000}"/>
    <cellStyle name="Note 4 2 2 10 2" xfId="34688" xr:uid="{00000000-0005-0000-0000-0000557B0000}"/>
    <cellStyle name="Note 4 2 2 11" xfId="34689" xr:uid="{00000000-0005-0000-0000-0000567B0000}"/>
    <cellStyle name="Note 4 2 2 11 2" xfId="34690" xr:uid="{00000000-0005-0000-0000-0000577B0000}"/>
    <cellStyle name="Note 4 2 2 12" xfId="34691" xr:uid="{00000000-0005-0000-0000-0000587B0000}"/>
    <cellStyle name="Note 4 2 2 12 2" xfId="34692" xr:uid="{00000000-0005-0000-0000-0000597B0000}"/>
    <cellStyle name="Note 4 2 2 13" xfId="34693" xr:uid="{00000000-0005-0000-0000-00005A7B0000}"/>
    <cellStyle name="Note 4 2 2 13 2" xfId="34694" xr:uid="{00000000-0005-0000-0000-00005B7B0000}"/>
    <cellStyle name="Note 4 2 2 14" xfId="34695" xr:uid="{00000000-0005-0000-0000-00005C7B0000}"/>
    <cellStyle name="Note 4 2 2 14 2" xfId="34696" xr:uid="{00000000-0005-0000-0000-00005D7B0000}"/>
    <cellStyle name="Note 4 2 2 15" xfId="34697" xr:uid="{00000000-0005-0000-0000-00005E7B0000}"/>
    <cellStyle name="Note 4 2 2 15 2" xfId="34698" xr:uid="{00000000-0005-0000-0000-00005F7B0000}"/>
    <cellStyle name="Note 4 2 2 16" xfId="34699" xr:uid="{00000000-0005-0000-0000-0000607B0000}"/>
    <cellStyle name="Note 4 2 2 16 2" xfId="34700" xr:uid="{00000000-0005-0000-0000-0000617B0000}"/>
    <cellStyle name="Note 4 2 2 17" xfId="34701" xr:uid="{00000000-0005-0000-0000-0000627B0000}"/>
    <cellStyle name="Note 4 2 2 18" xfId="34686" xr:uid="{00000000-0005-0000-0000-0000637B0000}"/>
    <cellStyle name="Note 4 2 2 2" xfId="34702" xr:uid="{00000000-0005-0000-0000-0000647B0000}"/>
    <cellStyle name="Note 4 2 2 2 2" xfId="34703" xr:uid="{00000000-0005-0000-0000-0000657B0000}"/>
    <cellStyle name="Note 4 2 2 2 3" xfId="34704" xr:uid="{00000000-0005-0000-0000-0000667B0000}"/>
    <cellStyle name="Note 4 2 2 3" xfId="34705" xr:uid="{00000000-0005-0000-0000-0000677B0000}"/>
    <cellStyle name="Note 4 2 2 3 2" xfId="34706" xr:uid="{00000000-0005-0000-0000-0000687B0000}"/>
    <cellStyle name="Note 4 2 2 3 3" xfId="34707" xr:uid="{00000000-0005-0000-0000-0000697B0000}"/>
    <cellStyle name="Note 4 2 2 4" xfId="34708" xr:uid="{00000000-0005-0000-0000-00006A7B0000}"/>
    <cellStyle name="Note 4 2 2 4 2" xfId="34709" xr:uid="{00000000-0005-0000-0000-00006B7B0000}"/>
    <cellStyle name="Note 4 2 2 5" xfId="34710" xr:uid="{00000000-0005-0000-0000-00006C7B0000}"/>
    <cellStyle name="Note 4 2 2 5 2" xfId="34711" xr:uid="{00000000-0005-0000-0000-00006D7B0000}"/>
    <cellStyle name="Note 4 2 2 6" xfId="34712" xr:uid="{00000000-0005-0000-0000-00006E7B0000}"/>
    <cellStyle name="Note 4 2 2 6 2" xfId="34713" xr:uid="{00000000-0005-0000-0000-00006F7B0000}"/>
    <cellStyle name="Note 4 2 2 7" xfId="34714" xr:uid="{00000000-0005-0000-0000-0000707B0000}"/>
    <cellStyle name="Note 4 2 2 7 2" xfId="34715" xr:uid="{00000000-0005-0000-0000-0000717B0000}"/>
    <cellStyle name="Note 4 2 2 8" xfId="34716" xr:uid="{00000000-0005-0000-0000-0000727B0000}"/>
    <cellStyle name="Note 4 2 2 8 2" xfId="34717" xr:uid="{00000000-0005-0000-0000-0000737B0000}"/>
    <cellStyle name="Note 4 2 2 9" xfId="34718" xr:uid="{00000000-0005-0000-0000-0000747B0000}"/>
    <cellStyle name="Note 4 2 2 9 2" xfId="34719" xr:uid="{00000000-0005-0000-0000-0000757B0000}"/>
    <cellStyle name="Note 4 2 3" xfId="13442" xr:uid="{00000000-0005-0000-0000-0000767B0000}"/>
    <cellStyle name="Note 4 2 3 2" xfId="34721" xr:uid="{00000000-0005-0000-0000-0000777B0000}"/>
    <cellStyle name="Note 4 2 3 3" xfId="34722" xr:uid="{00000000-0005-0000-0000-0000787B0000}"/>
    <cellStyle name="Note 4 2 3 4" xfId="34720" xr:uid="{00000000-0005-0000-0000-0000797B0000}"/>
    <cellStyle name="Note 4 2 4" xfId="13443" xr:uid="{00000000-0005-0000-0000-00007A7B0000}"/>
    <cellStyle name="Note 4 2 4 2" xfId="34724" xr:uid="{00000000-0005-0000-0000-00007B7B0000}"/>
    <cellStyle name="Note 4 2 4 3" xfId="34725" xr:uid="{00000000-0005-0000-0000-00007C7B0000}"/>
    <cellStyle name="Note 4 2 4 4" xfId="34723" xr:uid="{00000000-0005-0000-0000-00007D7B0000}"/>
    <cellStyle name="Note 4 2 5" xfId="13444" xr:uid="{00000000-0005-0000-0000-00007E7B0000}"/>
    <cellStyle name="Note 4 2 5 2" xfId="34727" xr:uid="{00000000-0005-0000-0000-00007F7B0000}"/>
    <cellStyle name="Note 4 2 5 3" xfId="34726" xr:uid="{00000000-0005-0000-0000-0000807B0000}"/>
    <cellStyle name="Note 4 2 6" xfId="34728" xr:uid="{00000000-0005-0000-0000-0000817B0000}"/>
    <cellStyle name="Note 4 2 6 2" xfId="34729" xr:uid="{00000000-0005-0000-0000-0000827B0000}"/>
    <cellStyle name="Note 4 2 7" xfId="34730" xr:uid="{00000000-0005-0000-0000-0000837B0000}"/>
    <cellStyle name="Note 4 2 7 2" xfId="34731" xr:uid="{00000000-0005-0000-0000-0000847B0000}"/>
    <cellStyle name="Note 4 2 8" xfId="34732" xr:uid="{00000000-0005-0000-0000-0000857B0000}"/>
    <cellStyle name="Note 4 2 8 2" xfId="34733" xr:uid="{00000000-0005-0000-0000-0000867B0000}"/>
    <cellStyle name="Note 4 2 9" xfId="34734" xr:uid="{00000000-0005-0000-0000-0000877B0000}"/>
    <cellStyle name="Note 4 2 9 2" xfId="34735" xr:uid="{00000000-0005-0000-0000-0000887B0000}"/>
    <cellStyle name="Note 4 3" xfId="13445" xr:uid="{00000000-0005-0000-0000-0000897B0000}"/>
    <cellStyle name="Note 4 3 10" xfId="34737" xr:uid="{00000000-0005-0000-0000-00008A7B0000}"/>
    <cellStyle name="Note 4 3 10 2" xfId="34738" xr:uid="{00000000-0005-0000-0000-00008B7B0000}"/>
    <cellStyle name="Note 4 3 11" xfId="34739" xr:uid="{00000000-0005-0000-0000-00008C7B0000}"/>
    <cellStyle name="Note 4 3 11 2" xfId="34740" xr:uid="{00000000-0005-0000-0000-00008D7B0000}"/>
    <cellStyle name="Note 4 3 12" xfId="34741" xr:uid="{00000000-0005-0000-0000-00008E7B0000}"/>
    <cellStyle name="Note 4 3 12 2" xfId="34742" xr:uid="{00000000-0005-0000-0000-00008F7B0000}"/>
    <cellStyle name="Note 4 3 13" xfId="34743" xr:uid="{00000000-0005-0000-0000-0000907B0000}"/>
    <cellStyle name="Note 4 3 13 2" xfId="34744" xr:uid="{00000000-0005-0000-0000-0000917B0000}"/>
    <cellStyle name="Note 4 3 14" xfId="34745" xr:uid="{00000000-0005-0000-0000-0000927B0000}"/>
    <cellStyle name="Note 4 3 14 2" xfId="34746" xr:uid="{00000000-0005-0000-0000-0000937B0000}"/>
    <cellStyle name="Note 4 3 15" xfId="34747" xr:uid="{00000000-0005-0000-0000-0000947B0000}"/>
    <cellStyle name="Note 4 3 15 2" xfId="34748" xr:uid="{00000000-0005-0000-0000-0000957B0000}"/>
    <cellStyle name="Note 4 3 16" xfId="34749" xr:uid="{00000000-0005-0000-0000-0000967B0000}"/>
    <cellStyle name="Note 4 3 16 2" xfId="34750" xr:uid="{00000000-0005-0000-0000-0000977B0000}"/>
    <cellStyle name="Note 4 3 17" xfId="34751" xr:uid="{00000000-0005-0000-0000-0000987B0000}"/>
    <cellStyle name="Note 4 3 18" xfId="34736" xr:uid="{00000000-0005-0000-0000-0000997B0000}"/>
    <cellStyle name="Note 4 3 2" xfId="34752" xr:uid="{00000000-0005-0000-0000-00009A7B0000}"/>
    <cellStyle name="Note 4 3 2 2" xfId="34753" xr:uid="{00000000-0005-0000-0000-00009B7B0000}"/>
    <cellStyle name="Note 4 3 2 3" xfId="34754" xr:uid="{00000000-0005-0000-0000-00009C7B0000}"/>
    <cellStyle name="Note 4 3 3" xfId="34755" xr:uid="{00000000-0005-0000-0000-00009D7B0000}"/>
    <cellStyle name="Note 4 3 3 2" xfId="34756" xr:uid="{00000000-0005-0000-0000-00009E7B0000}"/>
    <cellStyle name="Note 4 3 3 3" xfId="34757" xr:uid="{00000000-0005-0000-0000-00009F7B0000}"/>
    <cellStyle name="Note 4 3 4" xfId="34758" xr:uid="{00000000-0005-0000-0000-0000A07B0000}"/>
    <cellStyle name="Note 4 3 4 2" xfId="34759" xr:uid="{00000000-0005-0000-0000-0000A17B0000}"/>
    <cellStyle name="Note 4 3 5" xfId="34760" xr:uid="{00000000-0005-0000-0000-0000A27B0000}"/>
    <cellStyle name="Note 4 3 5 2" xfId="34761" xr:uid="{00000000-0005-0000-0000-0000A37B0000}"/>
    <cellStyle name="Note 4 3 6" xfId="34762" xr:uid="{00000000-0005-0000-0000-0000A47B0000}"/>
    <cellStyle name="Note 4 3 6 2" xfId="34763" xr:uid="{00000000-0005-0000-0000-0000A57B0000}"/>
    <cellStyle name="Note 4 3 7" xfId="34764" xr:uid="{00000000-0005-0000-0000-0000A67B0000}"/>
    <cellStyle name="Note 4 3 7 2" xfId="34765" xr:uid="{00000000-0005-0000-0000-0000A77B0000}"/>
    <cellStyle name="Note 4 3 8" xfId="34766" xr:uid="{00000000-0005-0000-0000-0000A87B0000}"/>
    <cellStyle name="Note 4 3 8 2" xfId="34767" xr:uid="{00000000-0005-0000-0000-0000A97B0000}"/>
    <cellStyle name="Note 4 3 9" xfId="34768" xr:uid="{00000000-0005-0000-0000-0000AA7B0000}"/>
    <cellStyle name="Note 4 3 9 2" xfId="34769" xr:uid="{00000000-0005-0000-0000-0000AB7B0000}"/>
    <cellStyle name="Note 4 4" xfId="13446" xr:uid="{00000000-0005-0000-0000-0000AC7B0000}"/>
    <cellStyle name="Note 4 4 10" xfId="34771" xr:uid="{00000000-0005-0000-0000-0000AD7B0000}"/>
    <cellStyle name="Note 4 4 10 2" xfId="34772" xr:uid="{00000000-0005-0000-0000-0000AE7B0000}"/>
    <cellStyle name="Note 4 4 11" xfId="34773" xr:uid="{00000000-0005-0000-0000-0000AF7B0000}"/>
    <cellStyle name="Note 4 4 11 2" xfId="34774" xr:uid="{00000000-0005-0000-0000-0000B07B0000}"/>
    <cellStyle name="Note 4 4 12" xfId="34775" xr:uid="{00000000-0005-0000-0000-0000B17B0000}"/>
    <cellStyle name="Note 4 4 12 2" xfId="34776" xr:uid="{00000000-0005-0000-0000-0000B27B0000}"/>
    <cellStyle name="Note 4 4 13" xfId="34777" xr:uid="{00000000-0005-0000-0000-0000B37B0000}"/>
    <cellStyle name="Note 4 4 13 2" xfId="34778" xr:uid="{00000000-0005-0000-0000-0000B47B0000}"/>
    <cellStyle name="Note 4 4 14" xfId="34779" xr:uid="{00000000-0005-0000-0000-0000B57B0000}"/>
    <cellStyle name="Note 4 4 14 2" xfId="34780" xr:uid="{00000000-0005-0000-0000-0000B67B0000}"/>
    <cellStyle name="Note 4 4 15" xfId="34781" xr:uid="{00000000-0005-0000-0000-0000B77B0000}"/>
    <cellStyle name="Note 4 4 15 2" xfId="34782" xr:uid="{00000000-0005-0000-0000-0000B87B0000}"/>
    <cellStyle name="Note 4 4 16" xfId="34783" xr:uid="{00000000-0005-0000-0000-0000B97B0000}"/>
    <cellStyle name="Note 4 4 16 2" xfId="34784" xr:uid="{00000000-0005-0000-0000-0000BA7B0000}"/>
    <cellStyle name="Note 4 4 17" xfId="34785" xr:uid="{00000000-0005-0000-0000-0000BB7B0000}"/>
    <cellStyle name="Note 4 4 17 2" xfId="34786" xr:uid="{00000000-0005-0000-0000-0000BC7B0000}"/>
    <cellStyle name="Note 4 4 18" xfId="34787" xr:uid="{00000000-0005-0000-0000-0000BD7B0000}"/>
    <cellStyle name="Note 4 4 19" xfId="34788" xr:uid="{00000000-0005-0000-0000-0000BE7B0000}"/>
    <cellStyle name="Note 4 4 2" xfId="34789" xr:uid="{00000000-0005-0000-0000-0000BF7B0000}"/>
    <cellStyle name="Note 4 4 2 2" xfId="34790" xr:uid="{00000000-0005-0000-0000-0000C07B0000}"/>
    <cellStyle name="Note 4 4 2 3" xfId="34791" xr:uid="{00000000-0005-0000-0000-0000C17B0000}"/>
    <cellStyle name="Note 4 4 20" xfId="34792" xr:uid="{00000000-0005-0000-0000-0000C27B0000}"/>
    <cellStyle name="Note 4 4 21" xfId="34793" xr:uid="{00000000-0005-0000-0000-0000C37B0000}"/>
    <cellStyle name="Note 4 4 22" xfId="34770" xr:uid="{00000000-0005-0000-0000-0000C47B0000}"/>
    <cellStyle name="Note 4 4 3" xfId="34794" xr:uid="{00000000-0005-0000-0000-0000C57B0000}"/>
    <cellStyle name="Note 4 4 3 2" xfId="34795" xr:uid="{00000000-0005-0000-0000-0000C67B0000}"/>
    <cellStyle name="Note 4 4 3 3" xfId="34796" xr:uid="{00000000-0005-0000-0000-0000C77B0000}"/>
    <cellStyle name="Note 4 4 4" xfId="34797" xr:uid="{00000000-0005-0000-0000-0000C87B0000}"/>
    <cellStyle name="Note 4 4 4 2" xfId="34798" xr:uid="{00000000-0005-0000-0000-0000C97B0000}"/>
    <cellStyle name="Note 4 4 5" xfId="34799" xr:uid="{00000000-0005-0000-0000-0000CA7B0000}"/>
    <cellStyle name="Note 4 4 5 2" xfId="34800" xr:uid="{00000000-0005-0000-0000-0000CB7B0000}"/>
    <cellStyle name="Note 4 4 6" xfId="34801" xr:uid="{00000000-0005-0000-0000-0000CC7B0000}"/>
    <cellStyle name="Note 4 4 6 2" xfId="34802" xr:uid="{00000000-0005-0000-0000-0000CD7B0000}"/>
    <cellStyle name="Note 4 4 7" xfId="34803" xr:uid="{00000000-0005-0000-0000-0000CE7B0000}"/>
    <cellStyle name="Note 4 4 7 2" xfId="34804" xr:uid="{00000000-0005-0000-0000-0000CF7B0000}"/>
    <cellStyle name="Note 4 4 8" xfId="34805" xr:uid="{00000000-0005-0000-0000-0000D07B0000}"/>
    <cellStyle name="Note 4 4 8 2" xfId="34806" xr:uid="{00000000-0005-0000-0000-0000D17B0000}"/>
    <cellStyle name="Note 4 4 9" xfId="34807" xr:uid="{00000000-0005-0000-0000-0000D27B0000}"/>
    <cellStyle name="Note 4 4 9 2" xfId="34808" xr:uid="{00000000-0005-0000-0000-0000D37B0000}"/>
    <cellStyle name="Note 4 5" xfId="13447" xr:uid="{00000000-0005-0000-0000-0000D47B0000}"/>
    <cellStyle name="Note 4 5 2" xfId="34810" xr:uid="{00000000-0005-0000-0000-0000D57B0000}"/>
    <cellStyle name="Note 4 5 3" xfId="34811" xr:uid="{00000000-0005-0000-0000-0000D67B0000}"/>
    <cellStyle name="Note 4 5 4" xfId="34809" xr:uid="{00000000-0005-0000-0000-0000D77B0000}"/>
    <cellStyle name="Note 4 6" xfId="13448" xr:uid="{00000000-0005-0000-0000-0000D87B0000}"/>
    <cellStyle name="Note 4 6 2" xfId="34813" xr:uid="{00000000-0005-0000-0000-0000D97B0000}"/>
    <cellStyle name="Note 4 6 3" xfId="34814" xr:uid="{00000000-0005-0000-0000-0000DA7B0000}"/>
    <cellStyle name="Note 4 6 4" xfId="34812" xr:uid="{00000000-0005-0000-0000-0000DB7B0000}"/>
    <cellStyle name="Note 4 7" xfId="13449" xr:uid="{00000000-0005-0000-0000-0000DC7B0000}"/>
    <cellStyle name="Note 4 7 2" xfId="34816" xr:uid="{00000000-0005-0000-0000-0000DD7B0000}"/>
    <cellStyle name="Note 4 7 3" xfId="34815" xr:uid="{00000000-0005-0000-0000-0000DE7B0000}"/>
    <cellStyle name="Note 4 8" xfId="34817" xr:uid="{00000000-0005-0000-0000-0000DF7B0000}"/>
    <cellStyle name="Note 4 8 2" xfId="34818" xr:uid="{00000000-0005-0000-0000-0000E07B0000}"/>
    <cellStyle name="Note 4 9" xfId="34819" xr:uid="{00000000-0005-0000-0000-0000E17B0000}"/>
    <cellStyle name="Note 4 9 2" xfId="34820" xr:uid="{00000000-0005-0000-0000-0000E27B0000}"/>
    <cellStyle name="Note 4_C1280003_ NIMO SERP Trust Account _0313" xfId="13450" xr:uid="{00000000-0005-0000-0000-0000E37B0000}"/>
    <cellStyle name="Note 5" xfId="13451" xr:uid="{00000000-0005-0000-0000-0000E47B0000}"/>
    <cellStyle name="Note 5 10" xfId="34821" xr:uid="{00000000-0005-0000-0000-0000E57B0000}"/>
    <cellStyle name="Note 5 11" xfId="40099" xr:uid="{00000000-0005-0000-0000-0000E67B0000}"/>
    <cellStyle name="Note 5 2" xfId="13452" xr:uid="{00000000-0005-0000-0000-0000E77B0000}"/>
    <cellStyle name="Note 5 2 10" xfId="34823" xr:uid="{00000000-0005-0000-0000-0000E87B0000}"/>
    <cellStyle name="Note 5 2 10 2" xfId="34824" xr:uid="{00000000-0005-0000-0000-0000E97B0000}"/>
    <cellStyle name="Note 5 2 11" xfId="34825" xr:uid="{00000000-0005-0000-0000-0000EA7B0000}"/>
    <cellStyle name="Note 5 2 11 2" xfId="34826" xr:uid="{00000000-0005-0000-0000-0000EB7B0000}"/>
    <cellStyle name="Note 5 2 12" xfId="34827" xr:uid="{00000000-0005-0000-0000-0000EC7B0000}"/>
    <cellStyle name="Note 5 2 12 2" xfId="34828" xr:uid="{00000000-0005-0000-0000-0000ED7B0000}"/>
    <cellStyle name="Note 5 2 13" xfId="34829" xr:uid="{00000000-0005-0000-0000-0000EE7B0000}"/>
    <cellStyle name="Note 5 2 13 2" xfId="34830" xr:uid="{00000000-0005-0000-0000-0000EF7B0000}"/>
    <cellStyle name="Note 5 2 14" xfId="34831" xr:uid="{00000000-0005-0000-0000-0000F07B0000}"/>
    <cellStyle name="Note 5 2 14 2" xfId="34832" xr:uid="{00000000-0005-0000-0000-0000F17B0000}"/>
    <cellStyle name="Note 5 2 15" xfId="34833" xr:uid="{00000000-0005-0000-0000-0000F27B0000}"/>
    <cellStyle name="Note 5 2 15 2" xfId="34834" xr:uid="{00000000-0005-0000-0000-0000F37B0000}"/>
    <cellStyle name="Note 5 2 16" xfId="34835" xr:uid="{00000000-0005-0000-0000-0000F47B0000}"/>
    <cellStyle name="Note 5 2 16 2" xfId="34836" xr:uid="{00000000-0005-0000-0000-0000F57B0000}"/>
    <cellStyle name="Note 5 2 17" xfId="34837" xr:uid="{00000000-0005-0000-0000-0000F67B0000}"/>
    <cellStyle name="Note 5 2 17 2" xfId="34838" xr:uid="{00000000-0005-0000-0000-0000F77B0000}"/>
    <cellStyle name="Note 5 2 18" xfId="34839" xr:uid="{00000000-0005-0000-0000-0000F87B0000}"/>
    <cellStyle name="Note 5 2 19" xfId="34822" xr:uid="{00000000-0005-0000-0000-0000F97B0000}"/>
    <cellStyle name="Note 5 2 2" xfId="13453" xr:uid="{00000000-0005-0000-0000-0000FA7B0000}"/>
    <cellStyle name="Note 5 2 2 10" xfId="34841" xr:uid="{00000000-0005-0000-0000-0000FB7B0000}"/>
    <cellStyle name="Note 5 2 2 10 2" xfId="34842" xr:uid="{00000000-0005-0000-0000-0000FC7B0000}"/>
    <cellStyle name="Note 5 2 2 11" xfId="34843" xr:uid="{00000000-0005-0000-0000-0000FD7B0000}"/>
    <cellStyle name="Note 5 2 2 11 2" xfId="34844" xr:uid="{00000000-0005-0000-0000-0000FE7B0000}"/>
    <cellStyle name="Note 5 2 2 12" xfId="34845" xr:uid="{00000000-0005-0000-0000-0000FF7B0000}"/>
    <cellStyle name="Note 5 2 2 12 2" xfId="34846" xr:uid="{00000000-0005-0000-0000-0000007C0000}"/>
    <cellStyle name="Note 5 2 2 13" xfId="34847" xr:uid="{00000000-0005-0000-0000-0000017C0000}"/>
    <cellStyle name="Note 5 2 2 13 2" xfId="34848" xr:uid="{00000000-0005-0000-0000-0000027C0000}"/>
    <cellStyle name="Note 5 2 2 14" xfId="34849" xr:uid="{00000000-0005-0000-0000-0000037C0000}"/>
    <cellStyle name="Note 5 2 2 14 2" xfId="34850" xr:uid="{00000000-0005-0000-0000-0000047C0000}"/>
    <cellStyle name="Note 5 2 2 15" xfId="34851" xr:uid="{00000000-0005-0000-0000-0000057C0000}"/>
    <cellStyle name="Note 5 2 2 15 2" xfId="34852" xr:uid="{00000000-0005-0000-0000-0000067C0000}"/>
    <cellStyle name="Note 5 2 2 16" xfId="34853" xr:uid="{00000000-0005-0000-0000-0000077C0000}"/>
    <cellStyle name="Note 5 2 2 16 2" xfId="34854" xr:uid="{00000000-0005-0000-0000-0000087C0000}"/>
    <cellStyle name="Note 5 2 2 17" xfId="34855" xr:uid="{00000000-0005-0000-0000-0000097C0000}"/>
    <cellStyle name="Note 5 2 2 18" xfId="34840" xr:uid="{00000000-0005-0000-0000-00000A7C0000}"/>
    <cellStyle name="Note 5 2 2 2" xfId="34856" xr:uid="{00000000-0005-0000-0000-00000B7C0000}"/>
    <cellStyle name="Note 5 2 2 2 2" xfId="34857" xr:uid="{00000000-0005-0000-0000-00000C7C0000}"/>
    <cellStyle name="Note 5 2 2 2 3" xfId="34858" xr:uid="{00000000-0005-0000-0000-00000D7C0000}"/>
    <cellStyle name="Note 5 2 2 3" xfId="34859" xr:uid="{00000000-0005-0000-0000-00000E7C0000}"/>
    <cellStyle name="Note 5 2 2 3 2" xfId="34860" xr:uid="{00000000-0005-0000-0000-00000F7C0000}"/>
    <cellStyle name="Note 5 2 2 3 3" xfId="34861" xr:uid="{00000000-0005-0000-0000-0000107C0000}"/>
    <cellStyle name="Note 5 2 2 4" xfId="34862" xr:uid="{00000000-0005-0000-0000-0000117C0000}"/>
    <cellStyle name="Note 5 2 2 4 2" xfId="34863" xr:uid="{00000000-0005-0000-0000-0000127C0000}"/>
    <cellStyle name="Note 5 2 2 5" xfId="34864" xr:uid="{00000000-0005-0000-0000-0000137C0000}"/>
    <cellStyle name="Note 5 2 2 5 2" xfId="34865" xr:uid="{00000000-0005-0000-0000-0000147C0000}"/>
    <cellStyle name="Note 5 2 2 6" xfId="34866" xr:uid="{00000000-0005-0000-0000-0000157C0000}"/>
    <cellStyle name="Note 5 2 2 6 2" xfId="34867" xr:uid="{00000000-0005-0000-0000-0000167C0000}"/>
    <cellStyle name="Note 5 2 2 7" xfId="34868" xr:uid="{00000000-0005-0000-0000-0000177C0000}"/>
    <cellStyle name="Note 5 2 2 7 2" xfId="34869" xr:uid="{00000000-0005-0000-0000-0000187C0000}"/>
    <cellStyle name="Note 5 2 2 8" xfId="34870" xr:uid="{00000000-0005-0000-0000-0000197C0000}"/>
    <cellStyle name="Note 5 2 2 8 2" xfId="34871" xr:uid="{00000000-0005-0000-0000-00001A7C0000}"/>
    <cellStyle name="Note 5 2 2 9" xfId="34872" xr:uid="{00000000-0005-0000-0000-00001B7C0000}"/>
    <cellStyle name="Note 5 2 2 9 2" xfId="34873" xr:uid="{00000000-0005-0000-0000-00001C7C0000}"/>
    <cellStyle name="Note 5 2 3" xfId="13454" xr:uid="{00000000-0005-0000-0000-00001D7C0000}"/>
    <cellStyle name="Note 5 2 3 2" xfId="34875" xr:uid="{00000000-0005-0000-0000-00001E7C0000}"/>
    <cellStyle name="Note 5 2 3 3" xfId="34876" xr:uid="{00000000-0005-0000-0000-00001F7C0000}"/>
    <cellStyle name="Note 5 2 3 4" xfId="34874" xr:uid="{00000000-0005-0000-0000-0000207C0000}"/>
    <cellStyle name="Note 5 2 4" xfId="13455" xr:uid="{00000000-0005-0000-0000-0000217C0000}"/>
    <cellStyle name="Note 5 2 4 2" xfId="34878" xr:uid="{00000000-0005-0000-0000-0000227C0000}"/>
    <cellStyle name="Note 5 2 4 3" xfId="34879" xr:uid="{00000000-0005-0000-0000-0000237C0000}"/>
    <cellStyle name="Note 5 2 4 4" xfId="34877" xr:uid="{00000000-0005-0000-0000-0000247C0000}"/>
    <cellStyle name="Note 5 2 5" xfId="13456" xr:uid="{00000000-0005-0000-0000-0000257C0000}"/>
    <cellStyle name="Note 5 2 5 2" xfId="34881" xr:uid="{00000000-0005-0000-0000-0000267C0000}"/>
    <cellStyle name="Note 5 2 5 3" xfId="34880" xr:uid="{00000000-0005-0000-0000-0000277C0000}"/>
    <cellStyle name="Note 5 2 6" xfId="34882" xr:uid="{00000000-0005-0000-0000-0000287C0000}"/>
    <cellStyle name="Note 5 2 6 2" xfId="34883" xr:uid="{00000000-0005-0000-0000-0000297C0000}"/>
    <cellStyle name="Note 5 2 7" xfId="34884" xr:uid="{00000000-0005-0000-0000-00002A7C0000}"/>
    <cellStyle name="Note 5 2 7 2" xfId="34885" xr:uid="{00000000-0005-0000-0000-00002B7C0000}"/>
    <cellStyle name="Note 5 2 8" xfId="34886" xr:uid="{00000000-0005-0000-0000-00002C7C0000}"/>
    <cellStyle name="Note 5 2 8 2" xfId="34887" xr:uid="{00000000-0005-0000-0000-00002D7C0000}"/>
    <cellStyle name="Note 5 2 9" xfId="34888" xr:uid="{00000000-0005-0000-0000-00002E7C0000}"/>
    <cellStyle name="Note 5 2 9 2" xfId="34889" xr:uid="{00000000-0005-0000-0000-00002F7C0000}"/>
    <cellStyle name="Note 5 3" xfId="13457" xr:uid="{00000000-0005-0000-0000-0000307C0000}"/>
    <cellStyle name="Note 5 3 10" xfId="34891" xr:uid="{00000000-0005-0000-0000-0000317C0000}"/>
    <cellStyle name="Note 5 3 10 2" xfId="34892" xr:uid="{00000000-0005-0000-0000-0000327C0000}"/>
    <cellStyle name="Note 5 3 11" xfId="34893" xr:uid="{00000000-0005-0000-0000-0000337C0000}"/>
    <cellStyle name="Note 5 3 11 2" xfId="34894" xr:uid="{00000000-0005-0000-0000-0000347C0000}"/>
    <cellStyle name="Note 5 3 12" xfId="34895" xr:uid="{00000000-0005-0000-0000-0000357C0000}"/>
    <cellStyle name="Note 5 3 12 2" xfId="34896" xr:uid="{00000000-0005-0000-0000-0000367C0000}"/>
    <cellStyle name="Note 5 3 13" xfId="34897" xr:uid="{00000000-0005-0000-0000-0000377C0000}"/>
    <cellStyle name="Note 5 3 13 2" xfId="34898" xr:uid="{00000000-0005-0000-0000-0000387C0000}"/>
    <cellStyle name="Note 5 3 14" xfId="34899" xr:uid="{00000000-0005-0000-0000-0000397C0000}"/>
    <cellStyle name="Note 5 3 14 2" xfId="34900" xr:uid="{00000000-0005-0000-0000-00003A7C0000}"/>
    <cellStyle name="Note 5 3 15" xfId="34901" xr:uid="{00000000-0005-0000-0000-00003B7C0000}"/>
    <cellStyle name="Note 5 3 15 2" xfId="34902" xr:uid="{00000000-0005-0000-0000-00003C7C0000}"/>
    <cellStyle name="Note 5 3 16" xfId="34903" xr:uid="{00000000-0005-0000-0000-00003D7C0000}"/>
    <cellStyle name="Note 5 3 16 2" xfId="34904" xr:uid="{00000000-0005-0000-0000-00003E7C0000}"/>
    <cellStyle name="Note 5 3 17" xfId="34905" xr:uid="{00000000-0005-0000-0000-00003F7C0000}"/>
    <cellStyle name="Note 5 3 18" xfId="34890" xr:uid="{00000000-0005-0000-0000-0000407C0000}"/>
    <cellStyle name="Note 5 3 2" xfId="34906" xr:uid="{00000000-0005-0000-0000-0000417C0000}"/>
    <cellStyle name="Note 5 3 2 2" xfId="34907" xr:uid="{00000000-0005-0000-0000-0000427C0000}"/>
    <cellStyle name="Note 5 3 2 3" xfId="34908" xr:uid="{00000000-0005-0000-0000-0000437C0000}"/>
    <cellStyle name="Note 5 3 3" xfId="34909" xr:uid="{00000000-0005-0000-0000-0000447C0000}"/>
    <cellStyle name="Note 5 3 3 2" xfId="34910" xr:uid="{00000000-0005-0000-0000-0000457C0000}"/>
    <cellStyle name="Note 5 3 3 3" xfId="34911" xr:uid="{00000000-0005-0000-0000-0000467C0000}"/>
    <cellStyle name="Note 5 3 4" xfId="34912" xr:uid="{00000000-0005-0000-0000-0000477C0000}"/>
    <cellStyle name="Note 5 3 4 2" xfId="34913" xr:uid="{00000000-0005-0000-0000-0000487C0000}"/>
    <cellStyle name="Note 5 3 5" xfId="34914" xr:uid="{00000000-0005-0000-0000-0000497C0000}"/>
    <cellStyle name="Note 5 3 5 2" xfId="34915" xr:uid="{00000000-0005-0000-0000-00004A7C0000}"/>
    <cellStyle name="Note 5 3 6" xfId="34916" xr:uid="{00000000-0005-0000-0000-00004B7C0000}"/>
    <cellStyle name="Note 5 3 6 2" xfId="34917" xr:uid="{00000000-0005-0000-0000-00004C7C0000}"/>
    <cellStyle name="Note 5 3 7" xfId="34918" xr:uid="{00000000-0005-0000-0000-00004D7C0000}"/>
    <cellStyle name="Note 5 3 7 2" xfId="34919" xr:uid="{00000000-0005-0000-0000-00004E7C0000}"/>
    <cellStyle name="Note 5 3 8" xfId="34920" xr:uid="{00000000-0005-0000-0000-00004F7C0000}"/>
    <cellStyle name="Note 5 3 8 2" xfId="34921" xr:uid="{00000000-0005-0000-0000-0000507C0000}"/>
    <cellStyle name="Note 5 3 9" xfId="34922" xr:uid="{00000000-0005-0000-0000-0000517C0000}"/>
    <cellStyle name="Note 5 3 9 2" xfId="34923" xr:uid="{00000000-0005-0000-0000-0000527C0000}"/>
    <cellStyle name="Note 5 4" xfId="13458" xr:uid="{00000000-0005-0000-0000-0000537C0000}"/>
    <cellStyle name="Note 5 4 10" xfId="34925" xr:uid="{00000000-0005-0000-0000-0000547C0000}"/>
    <cellStyle name="Note 5 4 10 2" xfId="34926" xr:uid="{00000000-0005-0000-0000-0000557C0000}"/>
    <cellStyle name="Note 5 4 11" xfId="34927" xr:uid="{00000000-0005-0000-0000-0000567C0000}"/>
    <cellStyle name="Note 5 4 11 2" xfId="34928" xr:uid="{00000000-0005-0000-0000-0000577C0000}"/>
    <cellStyle name="Note 5 4 12" xfId="34929" xr:uid="{00000000-0005-0000-0000-0000587C0000}"/>
    <cellStyle name="Note 5 4 12 2" xfId="34930" xr:uid="{00000000-0005-0000-0000-0000597C0000}"/>
    <cellStyle name="Note 5 4 13" xfId="34931" xr:uid="{00000000-0005-0000-0000-00005A7C0000}"/>
    <cellStyle name="Note 5 4 13 2" xfId="34932" xr:uid="{00000000-0005-0000-0000-00005B7C0000}"/>
    <cellStyle name="Note 5 4 14" xfId="34933" xr:uid="{00000000-0005-0000-0000-00005C7C0000}"/>
    <cellStyle name="Note 5 4 14 2" xfId="34934" xr:uid="{00000000-0005-0000-0000-00005D7C0000}"/>
    <cellStyle name="Note 5 4 15" xfId="34935" xr:uid="{00000000-0005-0000-0000-00005E7C0000}"/>
    <cellStyle name="Note 5 4 15 2" xfId="34936" xr:uid="{00000000-0005-0000-0000-00005F7C0000}"/>
    <cellStyle name="Note 5 4 16" xfId="34937" xr:uid="{00000000-0005-0000-0000-0000607C0000}"/>
    <cellStyle name="Note 5 4 16 2" xfId="34938" xr:uid="{00000000-0005-0000-0000-0000617C0000}"/>
    <cellStyle name="Note 5 4 17" xfId="34939" xr:uid="{00000000-0005-0000-0000-0000627C0000}"/>
    <cellStyle name="Note 5 4 17 2" xfId="34940" xr:uid="{00000000-0005-0000-0000-0000637C0000}"/>
    <cellStyle name="Note 5 4 18" xfId="34941" xr:uid="{00000000-0005-0000-0000-0000647C0000}"/>
    <cellStyle name="Note 5 4 19" xfId="34942" xr:uid="{00000000-0005-0000-0000-0000657C0000}"/>
    <cellStyle name="Note 5 4 2" xfId="34943" xr:uid="{00000000-0005-0000-0000-0000667C0000}"/>
    <cellStyle name="Note 5 4 2 2" xfId="34944" xr:uid="{00000000-0005-0000-0000-0000677C0000}"/>
    <cellStyle name="Note 5 4 2 3" xfId="34945" xr:uid="{00000000-0005-0000-0000-0000687C0000}"/>
    <cellStyle name="Note 5 4 20" xfId="34946" xr:uid="{00000000-0005-0000-0000-0000697C0000}"/>
    <cellStyle name="Note 5 4 21" xfId="34947" xr:uid="{00000000-0005-0000-0000-00006A7C0000}"/>
    <cellStyle name="Note 5 4 22" xfId="34924" xr:uid="{00000000-0005-0000-0000-00006B7C0000}"/>
    <cellStyle name="Note 5 4 3" xfId="34948" xr:uid="{00000000-0005-0000-0000-00006C7C0000}"/>
    <cellStyle name="Note 5 4 3 2" xfId="34949" xr:uid="{00000000-0005-0000-0000-00006D7C0000}"/>
    <cellStyle name="Note 5 4 3 3" xfId="34950" xr:uid="{00000000-0005-0000-0000-00006E7C0000}"/>
    <cellStyle name="Note 5 4 4" xfId="34951" xr:uid="{00000000-0005-0000-0000-00006F7C0000}"/>
    <cellStyle name="Note 5 4 4 2" xfId="34952" xr:uid="{00000000-0005-0000-0000-0000707C0000}"/>
    <cellStyle name="Note 5 4 5" xfId="34953" xr:uid="{00000000-0005-0000-0000-0000717C0000}"/>
    <cellStyle name="Note 5 4 5 2" xfId="34954" xr:uid="{00000000-0005-0000-0000-0000727C0000}"/>
    <cellStyle name="Note 5 4 6" xfId="34955" xr:uid="{00000000-0005-0000-0000-0000737C0000}"/>
    <cellStyle name="Note 5 4 6 2" xfId="34956" xr:uid="{00000000-0005-0000-0000-0000747C0000}"/>
    <cellStyle name="Note 5 4 7" xfId="34957" xr:uid="{00000000-0005-0000-0000-0000757C0000}"/>
    <cellStyle name="Note 5 4 7 2" xfId="34958" xr:uid="{00000000-0005-0000-0000-0000767C0000}"/>
    <cellStyle name="Note 5 4 8" xfId="34959" xr:uid="{00000000-0005-0000-0000-0000777C0000}"/>
    <cellStyle name="Note 5 4 8 2" xfId="34960" xr:uid="{00000000-0005-0000-0000-0000787C0000}"/>
    <cellStyle name="Note 5 4 9" xfId="34961" xr:uid="{00000000-0005-0000-0000-0000797C0000}"/>
    <cellStyle name="Note 5 4 9 2" xfId="34962" xr:uid="{00000000-0005-0000-0000-00007A7C0000}"/>
    <cellStyle name="Note 5 5" xfId="13459" xr:uid="{00000000-0005-0000-0000-00007B7C0000}"/>
    <cellStyle name="Note 5 5 2" xfId="34964" xr:uid="{00000000-0005-0000-0000-00007C7C0000}"/>
    <cellStyle name="Note 5 5 3" xfId="34965" xr:uid="{00000000-0005-0000-0000-00007D7C0000}"/>
    <cellStyle name="Note 5 5 4" xfId="34963" xr:uid="{00000000-0005-0000-0000-00007E7C0000}"/>
    <cellStyle name="Note 5 6" xfId="13460" xr:uid="{00000000-0005-0000-0000-00007F7C0000}"/>
    <cellStyle name="Note 5 6 2" xfId="34967" xr:uid="{00000000-0005-0000-0000-0000807C0000}"/>
    <cellStyle name="Note 5 6 3" xfId="34968" xr:uid="{00000000-0005-0000-0000-0000817C0000}"/>
    <cellStyle name="Note 5 6 4" xfId="34966" xr:uid="{00000000-0005-0000-0000-0000827C0000}"/>
    <cellStyle name="Note 5 7" xfId="13461" xr:uid="{00000000-0005-0000-0000-0000837C0000}"/>
    <cellStyle name="Note 5 7 2" xfId="34970" xr:uid="{00000000-0005-0000-0000-0000847C0000}"/>
    <cellStyle name="Note 5 7 3" xfId="34969" xr:uid="{00000000-0005-0000-0000-0000857C0000}"/>
    <cellStyle name="Note 5 8" xfId="34971" xr:uid="{00000000-0005-0000-0000-0000867C0000}"/>
    <cellStyle name="Note 5 8 2" xfId="34972" xr:uid="{00000000-0005-0000-0000-0000877C0000}"/>
    <cellStyle name="Note 5 9" xfId="34973" xr:uid="{00000000-0005-0000-0000-0000887C0000}"/>
    <cellStyle name="Note 5 9 2" xfId="34974" xr:uid="{00000000-0005-0000-0000-0000897C0000}"/>
    <cellStyle name="Note 5_C1280003_ NIMO SERP Trust Account _0313" xfId="13462" xr:uid="{00000000-0005-0000-0000-00008A7C0000}"/>
    <cellStyle name="Note 6" xfId="13463" xr:uid="{00000000-0005-0000-0000-00008B7C0000}"/>
    <cellStyle name="Note 6 10" xfId="34976" xr:uid="{00000000-0005-0000-0000-00008C7C0000}"/>
    <cellStyle name="Note 6 11" xfId="34977" xr:uid="{00000000-0005-0000-0000-00008D7C0000}"/>
    <cellStyle name="Note 6 12" xfId="34975" xr:uid="{00000000-0005-0000-0000-00008E7C0000}"/>
    <cellStyle name="Note 6 13" xfId="40100" xr:uid="{00000000-0005-0000-0000-00008F7C0000}"/>
    <cellStyle name="Note 6 2" xfId="13464" xr:uid="{00000000-0005-0000-0000-0000907C0000}"/>
    <cellStyle name="Note 6 2 10" xfId="34979" xr:uid="{00000000-0005-0000-0000-0000917C0000}"/>
    <cellStyle name="Note 6 2 10 2" xfId="34980" xr:uid="{00000000-0005-0000-0000-0000927C0000}"/>
    <cellStyle name="Note 6 2 11" xfId="34981" xr:uid="{00000000-0005-0000-0000-0000937C0000}"/>
    <cellStyle name="Note 6 2 11 2" xfId="34982" xr:uid="{00000000-0005-0000-0000-0000947C0000}"/>
    <cellStyle name="Note 6 2 12" xfId="34983" xr:uid="{00000000-0005-0000-0000-0000957C0000}"/>
    <cellStyle name="Note 6 2 12 2" xfId="34984" xr:uid="{00000000-0005-0000-0000-0000967C0000}"/>
    <cellStyle name="Note 6 2 13" xfId="34985" xr:uid="{00000000-0005-0000-0000-0000977C0000}"/>
    <cellStyle name="Note 6 2 13 2" xfId="34986" xr:uid="{00000000-0005-0000-0000-0000987C0000}"/>
    <cellStyle name="Note 6 2 14" xfId="34987" xr:uid="{00000000-0005-0000-0000-0000997C0000}"/>
    <cellStyle name="Note 6 2 14 2" xfId="34988" xr:uid="{00000000-0005-0000-0000-00009A7C0000}"/>
    <cellStyle name="Note 6 2 15" xfId="34989" xr:uid="{00000000-0005-0000-0000-00009B7C0000}"/>
    <cellStyle name="Note 6 2 15 2" xfId="34990" xr:uid="{00000000-0005-0000-0000-00009C7C0000}"/>
    <cellStyle name="Note 6 2 16" xfId="34991" xr:uid="{00000000-0005-0000-0000-00009D7C0000}"/>
    <cellStyle name="Note 6 2 16 2" xfId="34992" xr:uid="{00000000-0005-0000-0000-00009E7C0000}"/>
    <cellStyle name="Note 6 2 17" xfId="34993" xr:uid="{00000000-0005-0000-0000-00009F7C0000}"/>
    <cellStyle name="Note 6 2 17 2" xfId="34994" xr:uid="{00000000-0005-0000-0000-0000A07C0000}"/>
    <cellStyle name="Note 6 2 18" xfId="34995" xr:uid="{00000000-0005-0000-0000-0000A17C0000}"/>
    <cellStyle name="Note 6 2 19" xfId="34978" xr:uid="{00000000-0005-0000-0000-0000A27C0000}"/>
    <cellStyle name="Note 6 2 2" xfId="13465" xr:uid="{00000000-0005-0000-0000-0000A37C0000}"/>
    <cellStyle name="Note 6 2 2 10" xfId="34997" xr:uid="{00000000-0005-0000-0000-0000A47C0000}"/>
    <cellStyle name="Note 6 2 2 10 2" xfId="34998" xr:uid="{00000000-0005-0000-0000-0000A57C0000}"/>
    <cellStyle name="Note 6 2 2 11" xfId="34999" xr:uid="{00000000-0005-0000-0000-0000A67C0000}"/>
    <cellStyle name="Note 6 2 2 11 2" xfId="35000" xr:uid="{00000000-0005-0000-0000-0000A77C0000}"/>
    <cellStyle name="Note 6 2 2 12" xfId="35001" xr:uid="{00000000-0005-0000-0000-0000A87C0000}"/>
    <cellStyle name="Note 6 2 2 12 2" xfId="35002" xr:uid="{00000000-0005-0000-0000-0000A97C0000}"/>
    <cellStyle name="Note 6 2 2 13" xfId="35003" xr:uid="{00000000-0005-0000-0000-0000AA7C0000}"/>
    <cellStyle name="Note 6 2 2 13 2" xfId="35004" xr:uid="{00000000-0005-0000-0000-0000AB7C0000}"/>
    <cellStyle name="Note 6 2 2 14" xfId="35005" xr:uid="{00000000-0005-0000-0000-0000AC7C0000}"/>
    <cellStyle name="Note 6 2 2 14 2" xfId="35006" xr:uid="{00000000-0005-0000-0000-0000AD7C0000}"/>
    <cellStyle name="Note 6 2 2 15" xfId="35007" xr:uid="{00000000-0005-0000-0000-0000AE7C0000}"/>
    <cellStyle name="Note 6 2 2 15 2" xfId="35008" xr:uid="{00000000-0005-0000-0000-0000AF7C0000}"/>
    <cellStyle name="Note 6 2 2 16" xfId="35009" xr:uid="{00000000-0005-0000-0000-0000B07C0000}"/>
    <cellStyle name="Note 6 2 2 16 2" xfId="35010" xr:uid="{00000000-0005-0000-0000-0000B17C0000}"/>
    <cellStyle name="Note 6 2 2 17" xfId="35011" xr:uid="{00000000-0005-0000-0000-0000B27C0000}"/>
    <cellStyle name="Note 6 2 2 18" xfId="34996" xr:uid="{00000000-0005-0000-0000-0000B37C0000}"/>
    <cellStyle name="Note 6 2 2 2" xfId="35012" xr:uid="{00000000-0005-0000-0000-0000B47C0000}"/>
    <cellStyle name="Note 6 2 2 2 2" xfId="35013" xr:uid="{00000000-0005-0000-0000-0000B57C0000}"/>
    <cellStyle name="Note 6 2 2 2 3" xfId="35014" xr:uid="{00000000-0005-0000-0000-0000B67C0000}"/>
    <cellStyle name="Note 6 2 2 3" xfId="35015" xr:uid="{00000000-0005-0000-0000-0000B77C0000}"/>
    <cellStyle name="Note 6 2 2 3 2" xfId="35016" xr:uid="{00000000-0005-0000-0000-0000B87C0000}"/>
    <cellStyle name="Note 6 2 2 3 3" xfId="35017" xr:uid="{00000000-0005-0000-0000-0000B97C0000}"/>
    <cellStyle name="Note 6 2 2 4" xfId="35018" xr:uid="{00000000-0005-0000-0000-0000BA7C0000}"/>
    <cellStyle name="Note 6 2 2 4 2" xfId="35019" xr:uid="{00000000-0005-0000-0000-0000BB7C0000}"/>
    <cellStyle name="Note 6 2 2 5" xfId="35020" xr:uid="{00000000-0005-0000-0000-0000BC7C0000}"/>
    <cellStyle name="Note 6 2 2 5 2" xfId="35021" xr:uid="{00000000-0005-0000-0000-0000BD7C0000}"/>
    <cellStyle name="Note 6 2 2 6" xfId="35022" xr:uid="{00000000-0005-0000-0000-0000BE7C0000}"/>
    <cellStyle name="Note 6 2 2 6 2" xfId="35023" xr:uid="{00000000-0005-0000-0000-0000BF7C0000}"/>
    <cellStyle name="Note 6 2 2 7" xfId="35024" xr:uid="{00000000-0005-0000-0000-0000C07C0000}"/>
    <cellStyle name="Note 6 2 2 7 2" xfId="35025" xr:uid="{00000000-0005-0000-0000-0000C17C0000}"/>
    <cellStyle name="Note 6 2 2 8" xfId="35026" xr:uid="{00000000-0005-0000-0000-0000C27C0000}"/>
    <cellStyle name="Note 6 2 2 8 2" xfId="35027" xr:uid="{00000000-0005-0000-0000-0000C37C0000}"/>
    <cellStyle name="Note 6 2 2 9" xfId="35028" xr:uid="{00000000-0005-0000-0000-0000C47C0000}"/>
    <cellStyle name="Note 6 2 2 9 2" xfId="35029" xr:uid="{00000000-0005-0000-0000-0000C57C0000}"/>
    <cellStyle name="Note 6 2 3" xfId="13466" xr:uid="{00000000-0005-0000-0000-0000C67C0000}"/>
    <cellStyle name="Note 6 2 3 2" xfId="35031" xr:uid="{00000000-0005-0000-0000-0000C77C0000}"/>
    <cellStyle name="Note 6 2 3 3" xfId="35032" xr:uid="{00000000-0005-0000-0000-0000C87C0000}"/>
    <cellStyle name="Note 6 2 3 4" xfId="35030" xr:uid="{00000000-0005-0000-0000-0000C97C0000}"/>
    <cellStyle name="Note 6 2 4" xfId="13467" xr:uid="{00000000-0005-0000-0000-0000CA7C0000}"/>
    <cellStyle name="Note 6 2 4 2" xfId="35034" xr:uid="{00000000-0005-0000-0000-0000CB7C0000}"/>
    <cellStyle name="Note 6 2 4 3" xfId="35035" xr:uid="{00000000-0005-0000-0000-0000CC7C0000}"/>
    <cellStyle name="Note 6 2 4 4" xfId="35033" xr:uid="{00000000-0005-0000-0000-0000CD7C0000}"/>
    <cellStyle name="Note 6 2 5" xfId="13468" xr:uid="{00000000-0005-0000-0000-0000CE7C0000}"/>
    <cellStyle name="Note 6 2 5 2" xfId="35037" xr:uid="{00000000-0005-0000-0000-0000CF7C0000}"/>
    <cellStyle name="Note 6 2 5 3" xfId="35036" xr:uid="{00000000-0005-0000-0000-0000D07C0000}"/>
    <cellStyle name="Note 6 2 6" xfId="35038" xr:uid="{00000000-0005-0000-0000-0000D17C0000}"/>
    <cellStyle name="Note 6 2 6 2" xfId="35039" xr:uid="{00000000-0005-0000-0000-0000D27C0000}"/>
    <cellStyle name="Note 6 2 7" xfId="35040" xr:uid="{00000000-0005-0000-0000-0000D37C0000}"/>
    <cellStyle name="Note 6 2 7 2" xfId="35041" xr:uid="{00000000-0005-0000-0000-0000D47C0000}"/>
    <cellStyle name="Note 6 2 8" xfId="35042" xr:uid="{00000000-0005-0000-0000-0000D57C0000}"/>
    <cellStyle name="Note 6 2 8 2" xfId="35043" xr:uid="{00000000-0005-0000-0000-0000D67C0000}"/>
    <cellStyle name="Note 6 2 9" xfId="35044" xr:uid="{00000000-0005-0000-0000-0000D77C0000}"/>
    <cellStyle name="Note 6 2 9 2" xfId="35045" xr:uid="{00000000-0005-0000-0000-0000D87C0000}"/>
    <cellStyle name="Note 6 3" xfId="13469" xr:uid="{00000000-0005-0000-0000-0000D97C0000}"/>
    <cellStyle name="Note 6 3 10" xfId="35047" xr:uid="{00000000-0005-0000-0000-0000DA7C0000}"/>
    <cellStyle name="Note 6 3 10 2" xfId="35048" xr:uid="{00000000-0005-0000-0000-0000DB7C0000}"/>
    <cellStyle name="Note 6 3 11" xfId="35049" xr:uid="{00000000-0005-0000-0000-0000DC7C0000}"/>
    <cellStyle name="Note 6 3 11 2" xfId="35050" xr:uid="{00000000-0005-0000-0000-0000DD7C0000}"/>
    <cellStyle name="Note 6 3 12" xfId="35051" xr:uid="{00000000-0005-0000-0000-0000DE7C0000}"/>
    <cellStyle name="Note 6 3 12 2" xfId="35052" xr:uid="{00000000-0005-0000-0000-0000DF7C0000}"/>
    <cellStyle name="Note 6 3 13" xfId="35053" xr:uid="{00000000-0005-0000-0000-0000E07C0000}"/>
    <cellStyle name="Note 6 3 13 2" xfId="35054" xr:uid="{00000000-0005-0000-0000-0000E17C0000}"/>
    <cellStyle name="Note 6 3 14" xfId="35055" xr:uid="{00000000-0005-0000-0000-0000E27C0000}"/>
    <cellStyle name="Note 6 3 14 2" xfId="35056" xr:uid="{00000000-0005-0000-0000-0000E37C0000}"/>
    <cellStyle name="Note 6 3 15" xfId="35057" xr:uid="{00000000-0005-0000-0000-0000E47C0000}"/>
    <cellStyle name="Note 6 3 15 2" xfId="35058" xr:uid="{00000000-0005-0000-0000-0000E57C0000}"/>
    <cellStyle name="Note 6 3 16" xfId="35059" xr:uid="{00000000-0005-0000-0000-0000E67C0000}"/>
    <cellStyle name="Note 6 3 16 2" xfId="35060" xr:uid="{00000000-0005-0000-0000-0000E77C0000}"/>
    <cellStyle name="Note 6 3 17" xfId="35061" xr:uid="{00000000-0005-0000-0000-0000E87C0000}"/>
    <cellStyle name="Note 6 3 18" xfId="35046" xr:uid="{00000000-0005-0000-0000-0000E97C0000}"/>
    <cellStyle name="Note 6 3 2" xfId="35062" xr:uid="{00000000-0005-0000-0000-0000EA7C0000}"/>
    <cellStyle name="Note 6 3 2 2" xfId="35063" xr:uid="{00000000-0005-0000-0000-0000EB7C0000}"/>
    <cellStyle name="Note 6 3 2 3" xfId="35064" xr:uid="{00000000-0005-0000-0000-0000EC7C0000}"/>
    <cellStyle name="Note 6 3 3" xfId="35065" xr:uid="{00000000-0005-0000-0000-0000ED7C0000}"/>
    <cellStyle name="Note 6 3 3 2" xfId="35066" xr:uid="{00000000-0005-0000-0000-0000EE7C0000}"/>
    <cellStyle name="Note 6 3 3 3" xfId="35067" xr:uid="{00000000-0005-0000-0000-0000EF7C0000}"/>
    <cellStyle name="Note 6 3 4" xfId="35068" xr:uid="{00000000-0005-0000-0000-0000F07C0000}"/>
    <cellStyle name="Note 6 3 4 2" xfId="35069" xr:uid="{00000000-0005-0000-0000-0000F17C0000}"/>
    <cellStyle name="Note 6 3 5" xfId="35070" xr:uid="{00000000-0005-0000-0000-0000F27C0000}"/>
    <cellStyle name="Note 6 3 5 2" xfId="35071" xr:uid="{00000000-0005-0000-0000-0000F37C0000}"/>
    <cellStyle name="Note 6 3 6" xfId="35072" xr:uid="{00000000-0005-0000-0000-0000F47C0000}"/>
    <cellStyle name="Note 6 3 6 2" xfId="35073" xr:uid="{00000000-0005-0000-0000-0000F57C0000}"/>
    <cellStyle name="Note 6 3 7" xfId="35074" xr:uid="{00000000-0005-0000-0000-0000F67C0000}"/>
    <cellStyle name="Note 6 3 7 2" xfId="35075" xr:uid="{00000000-0005-0000-0000-0000F77C0000}"/>
    <cellStyle name="Note 6 3 8" xfId="35076" xr:uid="{00000000-0005-0000-0000-0000F87C0000}"/>
    <cellStyle name="Note 6 3 8 2" xfId="35077" xr:uid="{00000000-0005-0000-0000-0000F97C0000}"/>
    <cellStyle name="Note 6 3 9" xfId="35078" xr:uid="{00000000-0005-0000-0000-0000FA7C0000}"/>
    <cellStyle name="Note 6 3 9 2" xfId="35079" xr:uid="{00000000-0005-0000-0000-0000FB7C0000}"/>
    <cellStyle name="Note 6 4" xfId="13470" xr:uid="{00000000-0005-0000-0000-0000FC7C0000}"/>
    <cellStyle name="Note 6 4 10" xfId="35081" xr:uid="{00000000-0005-0000-0000-0000FD7C0000}"/>
    <cellStyle name="Note 6 4 10 2" xfId="35082" xr:uid="{00000000-0005-0000-0000-0000FE7C0000}"/>
    <cellStyle name="Note 6 4 11" xfId="35083" xr:uid="{00000000-0005-0000-0000-0000FF7C0000}"/>
    <cellStyle name="Note 6 4 11 2" xfId="35084" xr:uid="{00000000-0005-0000-0000-0000007D0000}"/>
    <cellStyle name="Note 6 4 12" xfId="35085" xr:uid="{00000000-0005-0000-0000-0000017D0000}"/>
    <cellStyle name="Note 6 4 12 2" xfId="35086" xr:uid="{00000000-0005-0000-0000-0000027D0000}"/>
    <cellStyle name="Note 6 4 13" xfId="35087" xr:uid="{00000000-0005-0000-0000-0000037D0000}"/>
    <cellStyle name="Note 6 4 13 2" xfId="35088" xr:uid="{00000000-0005-0000-0000-0000047D0000}"/>
    <cellStyle name="Note 6 4 14" xfId="35089" xr:uid="{00000000-0005-0000-0000-0000057D0000}"/>
    <cellStyle name="Note 6 4 14 2" xfId="35090" xr:uid="{00000000-0005-0000-0000-0000067D0000}"/>
    <cellStyle name="Note 6 4 15" xfId="35091" xr:uid="{00000000-0005-0000-0000-0000077D0000}"/>
    <cellStyle name="Note 6 4 15 2" xfId="35092" xr:uid="{00000000-0005-0000-0000-0000087D0000}"/>
    <cellStyle name="Note 6 4 16" xfId="35093" xr:uid="{00000000-0005-0000-0000-0000097D0000}"/>
    <cellStyle name="Note 6 4 16 2" xfId="35094" xr:uid="{00000000-0005-0000-0000-00000A7D0000}"/>
    <cellStyle name="Note 6 4 17" xfId="35095" xr:uid="{00000000-0005-0000-0000-00000B7D0000}"/>
    <cellStyle name="Note 6 4 17 2" xfId="35096" xr:uid="{00000000-0005-0000-0000-00000C7D0000}"/>
    <cellStyle name="Note 6 4 18" xfId="35097" xr:uid="{00000000-0005-0000-0000-00000D7D0000}"/>
    <cellStyle name="Note 6 4 19" xfId="35098" xr:uid="{00000000-0005-0000-0000-00000E7D0000}"/>
    <cellStyle name="Note 6 4 2" xfId="35099" xr:uid="{00000000-0005-0000-0000-00000F7D0000}"/>
    <cellStyle name="Note 6 4 2 2" xfId="35100" xr:uid="{00000000-0005-0000-0000-0000107D0000}"/>
    <cellStyle name="Note 6 4 2 3" xfId="35101" xr:uid="{00000000-0005-0000-0000-0000117D0000}"/>
    <cellStyle name="Note 6 4 20" xfId="35102" xr:uid="{00000000-0005-0000-0000-0000127D0000}"/>
    <cellStyle name="Note 6 4 21" xfId="35103" xr:uid="{00000000-0005-0000-0000-0000137D0000}"/>
    <cellStyle name="Note 6 4 22" xfId="35080" xr:uid="{00000000-0005-0000-0000-0000147D0000}"/>
    <cellStyle name="Note 6 4 3" xfId="35104" xr:uid="{00000000-0005-0000-0000-0000157D0000}"/>
    <cellStyle name="Note 6 4 3 2" xfId="35105" xr:uid="{00000000-0005-0000-0000-0000167D0000}"/>
    <cellStyle name="Note 6 4 3 3" xfId="35106" xr:uid="{00000000-0005-0000-0000-0000177D0000}"/>
    <cellStyle name="Note 6 4 4" xfId="35107" xr:uid="{00000000-0005-0000-0000-0000187D0000}"/>
    <cellStyle name="Note 6 4 4 2" xfId="35108" xr:uid="{00000000-0005-0000-0000-0000197D0000}"/>
    <cellStyle name="Note 6 4 5" xfId="35109" xr:uid="{00000000-0005-0000-0000-00001A7D0000}"/>
    <cellStyle name="Note 6 4 5 2" xfId="35110" xr:uid="{00000000-0005-0000-0000-00001B7D0000}"/>
    <cellStyle name="Note 6 4 6" xfId="35111" xr:uid="{00000000-0005-0000-0000-00001C7D0000}"/>
    <cellStyle name="Note 6 4 6 2" xfId="35112" xr:uid="{00000000-0005-0000-0000-00001D7D0000}"/>
    <cellStyle name="Note 6 4 7" xfId="35113" xr:uid="{00000000-0005-0000-0000-00001E7D0000}"/>
    <cellStyle name="Note 6 4 7 2" xfId="35114" xr:uid="{00000000-0005-0000-0000-00001F7D0000}"/>
    <cellStyle name="Note 6 4 8" xfId="35115" xr:uid="{00000000-0005-0000-0000-0000207D0000}"/>
    <cellStyle name="Note 6 4 8 2" xfId="35116" xr:uid="{00000000-0005-0000-0000-0000217D0000}"/>
    <cellStyle name="Note 6 4 9" xfId="35117" xr:uid="{00000000-0005-0000-0000-0000227D0000}"/>
    <cellStyle name="Note 6 4 9 2" xfId="35118" xr:uid="{00000000-0005-0000-0000-0000237D0000}"/>
    <cellStyle name="Note 6 5" xfId="13471" xr:uid="{00000000-0005-0000-0000-0000247D0000}"/>
    <cellStyle name="Note 6 5 2" xfId="35120" xr:uid="{00000000-0005-0000-0000-0000257D0000}"/>
    <cellStyle name="Note 6 5 3" xfId="35121" xr:uid="{00000000-0005-0000-0000-0000267D0000}"/>
    <cellStyle name="Note 6 5 4" xfId="35119" xr:uid="{00000000-0005-0000-0000-0000277D0000}"/>
    <cellStyle name="Note 6 6" xfId="13472" xr:uid="{00000000-0005-0000-0000-0000287D0000}"/>
    <cellStyle name="Note 6 6 2" xfId="35123" xr:uid="{00000000-0005-0000-0000-0000297D0000}"/>
    <cellStyle name="Note 6 6 3" xfId="35124" xr:uid="{00000000-0005-0000-0000-00002A7D0000}"/>
    <cellStyle name="Note 6 6 4" xfId="35122" xr:uid="{00000000-0005-0000-0000-00002B7D0000}"/>
    <cellStyle name="Note 6 7" xfId="13473" xr:uid="{00000000-0005-0000-0000-00002C7D0000}"/>
    <cellStyle name="Note 6 7 2" xfId="35126" xr:uid="{00000000-0005-0000-0000-00002D7D0000}"/>
    <cellStyle name="Note 6 7 3" xfId="35125" xr:uid="{00000000-0005-0000-0000-00002E7D0000}"/>
    <cellStyle name="Note 6 8" xfId="35127" xr:uid="{00000000-0005-0000-0000-00002F7D0000}"/>
    <cellStyle name="Note 6 8 2" xfId="35128" xr:uid="{00000000-0005-0000-0000-0000307D0000}"/>
    <cellStyle name="Note 6 9" xfId="35129" xr:uid="{00000000-0005-0000-0000-0000317D0000}"/>
    <cellStyle name="Note 6 9 2" xfId="35130" xr:uid="{00000000-0005-0000-0000-0000327D0000}"/>
    <cellStyle name="Note 6_C1280003_ NIMO SERP Trust Account _0313" xfId="13474" xr:uid="{00000000-0005-0000-0000-0000337D0000}"/>
    <cellStyle name="Note 7" xfId="13475" xr:uid="{00000000-0005-0000-0000-0000347D0000}"/>
    <cellStyle name="Note 7 10" xfId="35131" xr:uid="{00000000-0005-0000-0000-0000357D0000}"/>
    <cellStyle name="Note 7 11" xfId="40101" xr:uid="{00000000-0005-0000-0000-0000367D0000}"/>
    <cellStyle name="Note 7 2" xfId="13476" xr:uid="{00000000-0005-0000-0000-0000377D0000}"/>
    <cellStyle name="Note 7 2 10" xfId="35133" xr:uid="{00000000-0005-0000-0000-0000387D0000}"/>
    <cellStyle name="Note 7 2 10 2" xfId="35134" xr:uid="{00000000-0005-0000-0000-0000397D0000}"/>
    <cellStyle name="Note 7 2 11" xfId="35135" xr:uid="{00000000-0005-0000-0000-00003A7D0000}"/>
    <cellStyle name="Note 7 2 11 2" xfId="35136" xr:uid="{00000000-0005-0000-0000-00003B7D0000}"/>
    <cellStyle name="Note 7 2 12" xfId="35137" xr:uid="{00000000-0005-0000-0000-00003C7D0000}"/>
    <cellStyle name="Note 7 2 12 2" xfId="35138" xr:uid="{00000000-0005-0000-0000-00003D7D0000}"/>
    <cellStyle name="Note 7 2 13" xfId="35139" xr:uid="{00000000-0005-0000-0000-00003E7D0000}"/>
    <cellStyle name="Note 7 2 13 2" xfId="35140" xr:uid="{00000000-0005-0000-0000-00003F7D0000}"/>
    <cellStyle name="Note 7 2 14" xfId="35141" xr:uid="{00000000-0005-0000-0000-0000407D0000}"/>
    <cellStyle name="Note 7 2 14 2" xfId="35142" xr:uid="{00000000-0005-0000-0000-0000417D0000}"/>
    <cellStyle name="Note 7 2 15" xfId="35143" xr:uid="{00000000-0005-0000-0000-0000427D0000}"/>
    <cellStyle name="Note 7 2 15 2" xfId="35144" xr:uid="{00000000-0005-0000-0000-0000437D0000}"/>
    <cellStyle name="Note 7 2 16" xfId="35145" xr:uid="{00000000-0005-0000-0000-0000447D0000}"/>
    <cellStyle name="Note 7 2 16 2" xfId="35146" xr:uid="{00000000-0005-0000-0000-0000457D0000}"/>
    <cellStyle name="Note 7 2 17" xfId="35147" xr:uid="{00000000-0005-0000-0000-0000467D0000}"/>
    <cellStyle name="Note 7 2 17 2" xfId="35148" xr:uid="{00000000-0005-0000-0000-0000477D0000}"/>
    <cellStyle name="Note 7 2 18" xfId="35149" xr:uid="{00000000-0005-0000-0000-0000487D0000}"/>
    <cellStyle name="Note 7 2 19" xfId="35132" xr:uid="{00000000-0005-0000-0000-0000497D0000}"/>
    <cellStyle name="Note 7 2 2" xfId="15378" xr:uid="{00000000-0005-0000-0000-00004A7D0000}"/>
    <cellStyle name="Note 7 2 2 10" xfId="35151" xr:uid="{00000000-0005-0000-0000-00004B7D0000}"/>
    <cellStyle name="Note 7 2 2 10 2" xfId="35152" xr:uid="{00000000-0005-0000-0000-00004C7D0000}"/>
    <cellStyle name="Note 7 2 2 11" xfId="35153" xr:uid="{00000000-0005-0000-0000-00004D7D0000}"/>
    <cellStyle name="Note 7 2 2 11 2" xfId="35154" xr:uid="{00000000-0005-0000-0000-00004E7D0000}"/>
    <cellStyle name="Note 7 2 2 12" xfId="35155" xr:uid="{00000000-0005-0000-0000-00004F7D0000}"/>
    <cellStyle name="Note 7 2 2 12 2" xfId="35156" xr:uid="{00000000-0005-0000-0000-0000507D0000}"/>
    <cellStyle name="Note 7 2 2 13" xfId="35157" xr:uid="{00000000-0005-0000-0000-0000517D0000}"/>
    <cellStyle name="Note 7 2 2 13 2" xfId="35158" xr:uid="{00000000-0005-0000-0000-0000527D0000}"/>
    <cellStyle name="Note 7 2 2 14" xfId="35159" xr:uid="{00000000-0005-0000-0000-0000537D0000}"/>
    <cellStyle name="Note 7 2 2 14 2" xfId="35160" xr:uid="{00000000-0005-0000-0000-0000547D0000}"/>
    <cellStyle name="Note 7 2 2 15" xfId="35161" xr:uid="{00000000-0005-0000-0000-0000557D0000}"/>
    <cellStyle name="Note 7 2 2 15 2" xfId="35162" xr:uid="{00000000-0005-0000-0000-0000567D0000}"/>
    <cellStyle name="Note 7 2 2 16" xfId="35163" xr:uid="{00000000-0005-0000-0000-0000577D0000}"/>
    <cellStyle name="Note 7 2 2 16 2" xfId="35164" xr:uid="{00000000-0005-0000-0000-0000587D0000}"/>
    <cellStyle name="Note 7 2 2 17" xfId="35165" xr:uid="{00000000-0005-0000-0000-0000597D0000}"/>
    <cellStyle name="Note 7 2 2 18" xfId="35150" xr:uid="{00000000-0005-0000-0000-00005A7D0000}"/>
    <cellStyle name="Note 7 2 2 2" xfId="35166" xr:uid="{00000000-0005-0000-0000-00005B7D0000}"/>
    <cellStyle name="Note 7 2 2 2 2" xfId="35167" xr:uid="{00000000-0005-0000-0000-00005C7D0000}"/>
    <cellStyle name="Note 7 2 2 2 3" xfId="35168" xr:uid="{00000000-0005-0000-0000-00005D7D0000}"/>
    <cellStyle name="Note 7 2 2 3" xfId="35169" xr:uid="{00000000-0005-0000-0000-00005E7D0000}"/>
    <cellStyle name="Note 7 2 2 3 2" xfId="35170" xr:uid="{00000000-0005-0000-0000-00005F7D0000}"/>
    <cellStyle name="Note 7 2 2 3 3" xfId="35171" xr:uid="{00000000-0005-0000-0000-0000607D0000}"/>
    <cellStyle name="Note 7 2 2 4" xfId="35172" xr:uid="{00000000-0005-0000-0000-0000617D0000}"/>
    <cellStyle name="Note 7 2 2 4 2" xfId="35173" xr:uid="{00000000-0005-0000-0000-0000627D0000}"/>
    <cellStyle name="Note 7 2 2 5" xfId="35174" xr:uid="{00000000-0005-0000-0000-0000637D0000}"/>
    <cellStyle name="Note 7 2 2 5 2" xfId="35175" xr:uid="{00000000-0005-0000-0000-0000647D0000}"/>
    <cellStyle name="Note 7 2 2 6" xfId="35176" xr:uid="{00000000-0005-0000-0000-0000657D0000}"/>
    <cellStyle name="Note 7 2 2 6 2" xfId="35177" xr:uid="{00000000-0005-0000-0000-0000667D0000}"/>
    <cellStyle name="Note 7 2 2 7" xfId="35178" xr:uid="{00000000-0005-0000-0000-0000677D0000}"/>
    <cellStyle name="Note 7 2 2 7 2" xfId="35179" xr:uid="{00000000-0005-0000-0000-0000687D0000}"/>
    <cellStyle name="Note 7 2 2 8" xfId="35180" xr:uid="{00000000-0005-0000-0000-0000697D0000}"/>
    <cellStyle name="Note 7 2 2 8 2" xfId="35181" xr:uid="{00000000-0005-0000-0000-00006A7D0000}"/>
    <cellStyle name="Note 7 2 2 9" xfId="35182" xr:uid="{00000000-0005-0000-0000-00006B7D0000}"/>
    <cellStyle name="Note 7 2 2 9 2" xfId="35183" xr:uid="{00000000-0005-0000-0000-00006C7D0000}"/>
    <cellStyle name="Note 7 2 3" xfId="15116" xr:uid="{00000000-0005-0000-0000-00006D7D0000}"/>
    <cellStyle name="Note 7 2 3 2" xfId="35185" xr:uid="{00000000-0005-0000-0000-00006E7D0000}"/>
    <cellStyle name="Note 7 2 3 3" xfId="35186" xr:uid="{00000000-0005-0000-0000-00006F7D0000}"/>
    <cellStyle name="Note 7 2 3 4" xfId="35184" xr:uid="{00000000-0005-0000-0000-0000707D0000}"/>
    <cellStyle name="Note 7 2 4" xfId="15735" xr:uid="{00000000-0005-0000-0000-0000717D0000}"/>
    <cellStyle name="Note 7 2 4 2" xfId="35188" xr:uid="{00000000-0005-0000-0000-0000727D0000}"/>
    <cellStyle name="Note 7 2 4 3" xfId="35189" xr:uid="{00000000-0005-0000-0000-0000737D0000}"/>
    <cellStyle name="Note 7 2 4 4" xfId="35187" xr:uid="{00000000-0005-0000-0000-0000747D0000}"/>
    <cellStyle name="Note 7 2 5" xfId="15096" xr:uid="{00000000-0005-0000-0000-0000757D0000}"/>
    <cellStyle name="Note 7 2 5 2" xfId="35191" xr:uid="{00000000-0005-0000-0000-0000767D0000}"/>
    <cellStyle name="Note 7 2 5 3" xfId="35190" xr:uid="{00000000-0005-0000-0000-0000777D0000}"/>
    <cellStyle name="Note 7 2 6" xfId="35192" xr:uid="{00000000-0005-0000-0000-0000787D0000}"/>
    <cellStyle name="Note 7 2 6 2" xfId="35193" xr:uid="{00000000-0005-0000-0000-0000797D0000}"/>
    <cellStyle name="Note 7 2 7" xfId="35194" xr:uid="{00000000-0005-0000-0000-00007A7D0000}"/>
    <cellStyle name="Note 7 2 7 2" xfId="35195" xr:uid="{00000000-0005-0000-0000-00007B7D0000}"/>
    <cellStyle name="Note 7 2 8" xfId="35196" xr:uid="{00000000-0005-0000-0000-00007C7D0000}"/>
    <cellStyle name="Note 7 2 8 2" xfId="35197" xr:uid="{00000000-0005-0000-0000-00007D7D0000}"/>
    <cellStyle name="Note 7 2 9" xfId="35198" xr:uid="{00000000-0005-0000-0000-00007E7D0000}"/>
    <cellStyle name="Note 7 2 9 2" xfId="35199" xr:uid="{00000000-0005-0000-0000-00007F7D0000}"/>
    <cellStyle name="Note 7 3" xfId="15377" xr:uid="{00000000-0005-0000-0000-0000807D0000}"/>
    <cellStyle name="Note 7 3 10" xfId="35201" xr:uid="{00000000-0005-0000-0000-0000817D0000}"/>
    <cellStyle name="Note 7 3 10 2" xfId="35202" xr:uid="{00000000-0005-0000-0000-0000827D0000}"/>
    <cellStyle name="Note 7 3 11" xfId="35203" xr:uid="{00000000-0005-0000-0000-0000837D0000}"/>
    <cellStyle name="Note 7 3 11 2" xfId="35204" xr:uid="{00000000-0005-0000-0000-0000847D0000}"/>
    <cellStyle name="Note 7 3 12" xfId="35205" xr:uid="{00000000-0005-0000-0000-0000857D0000}"/>
    <cellStyle name="Note 7 3 12 2" xfId="35206" xr:uid="{00000000-0005-0000-0000-0000867D0000}"/>
    <cellStyle name="Note 7 3 13" xfId="35207" xr:uid="{00000000-0005-0000-0000-0000877D0000}"/>
    <cellStyle name="Note 7 3 13 2" xfId="35208" xr:uid="{00000000-0005-0000-0000-0000887D0000}"/>
    <cellStyle name="Note 7 3 14" xfId="35209" xr:uid="{00000000-0005-0000-0000-0000897D0000}"/>
    <cellStyle name="Note 7 3 14 2" xfId="35210" xr:uid="{00000000-0005-0000-0000-00008A7D0000}"/>
    <cellStyle name="Note 7 3 15" xfId="35211" xr:uid="{00000000-0005-0000-0000-00008B7D0000}"/>
    <cellStyle name="Note 7 3 15 2" xfId="35212" xr:uid="{00000000-0005-0000-0000-00008C7D0000}"/>
    <cellStyle name="Note 7 3 16" xfId="35213" xr:uid="{00000000-0005-0000-0000-00008D7D0000}"/>
    <cellStyle name="Note 7 3 16 2" xfId="35214" xr:uid="{00000000-0005-0000-0000-00008E7D0000}"/>
    <cellStyle name="Note 7 3 17" xfId="35215" xr:uid="{00000000-0005-0000-0000-00008F7D0000}"/>
    <cellStyle name="Note 7 3 18" xfId="35200" xr:uid="{00000000-0005-0000-0000-0000907D0000}"/>
    <cellStyle name="Note 7 3 2" xfId="35216" xr:uid="{00000000-0005-0000-0000-0000917D0000}"/>
    <cellStyle name="Note 7 3 2 2" xfId="35217" xr:uid="{00000000-0005-0000-0000-0000927D0000}"/>
    <cellStyle name="Note 7 3 2 3" xfId="35218" xr:uid="{00000000-0005-0000-0000-0000937D0000}"/>
    <cellStyle name="Note 7 3 3" xfId="35219" xr:uid="{00000000-0005-0000-0000-0000947D0000}"/>
    <cellStyle name="Note 7 3 3 2" xfId="35220" xr:uid="{00000000-0005-0000-0000-0000957D0000}"/>
    <cellStyle name="Note 7 3 3 3" xfId="35221" xr:uid="{00000000-0005-0000-0000-0000967D0000}"/>
    <cellStyle name="Note 7 3 4" xfId="35222" xr:uid="{00000000-0005-0000-0000-0000977D0000}"/>
    <cellStyle name="Note 7 3 4 2" xfId="35223" xr:uid="{00000000-0005-0000-0000-0000987D0000}"/>
    <cellStyle name="Note 7 3 5" xfId="35224" xr:uid="{00000000-0005-0000-0000-0000997D0000}"/>
    <cellStyle name="Note 7 3 5 2" xfId="35225" xr:uid="{00000000-0005-0000-0000-00009A7D0000}"/>
    <cellStyle name="Note 7 3 6" xfId="35226" xr:uid="{00000000-0005-0000-0000-00009B7D0000}"/>
    <cellStyle name="Note 7 3 6 2" xfId="35227" xr:uid="{00000000-0005-0000-0000-00009C7D0000}"/>
    <cellStyle name="Note 7 3 7" xfId="35228" xr:uid="{00000000-0005-0000-0000-00009D7D0000}"/>
    <cellStyle name="Note 7 3 7 2" xfId="35229" xr:uid="{00000000-0005-0000-0000-00009E7D0000}"/>
    <cellStyle name="Note 7 3 8" xfId="35230" xr:uid="{00000000-0005-0000-0000-00009F7D0000}"/>
    <cellStyle name="Note 7 3 8 2" xfId="35231" xr:uid="{00000000-0005-0000-0000-0000A07D0000}"/>
    <cellStyle name="Note 7 3 9" xfId="35232" xr:uid="{00000000-0005-0000-0000-0000A17D0000}"/>
    <cellStyle name="Note 7 3 9 2" xfId="35233" xr:uid="{00000000-0005-0000-0000-0000A27D0000}"/>
    <cellStyle name="Note 7 4" xfId="15117" xr:uid="{00000000-0005-0000-0000-0000A37D0000}"/>
    <cellStyle name="Note 7 4 10" xfId="35235" xr:uid="{00000000-0005-0000-0000-0000A47D0000}"/>
    <cellStyle name="Note 7 4 10 2" xfId="35236" xr:uid="{00000000-0005-0000-0000-0000A57D0000}"/>
    <cellStyle name="Note 7 4 11" xfId="35237" xr:uid="{00000000-0005-0000-0000-0000A67D0000}"/>
    <cellStyle name="Note 7 4 11 2" xfId="35238" xr:uid="{00000000-0005-0000-0000-0000A77D0000}"/>
    <cellStyle name="Note 7 4 12" xfId="35239" xr:uid="{00000000-0005-0000-0000-0000A87D0000}"/>
    <cellStyle name="Note 7 4 12 2" xfId="35240" xr:uid="{00000000-0005-0000-0000-0000A97D0000}"/>
    <cellStyle name="Note 7 4 13" xfId="35241" xr:uid="{00000000-0005-0000-0000-0000AA7D0000}"/>
    <cellStyle name="Note 7 4 13 2" xfId="35242" xr:uid="{00000000-0005-0000-0000-0000AB7D0000}"/>
    <cellStyle name="Note 7 4 14" xfId="35243" xr:uid="{00000000-0005-0000-0000-0000AC7D0000}"/>
    <cellStyle name="Note 7 4 14 2" xfId="35244" xr:uid="{00000000-0005-0000-0000-0000AD7D0000}"/>
    <cellStyle name="Note 7 4 15" xfId="35245" xr:uid="{00000000-0005-0000-0000-0000AE7D0000}"/>
    <cellStyle name="Note 7 4 15 2" xfId="35246" xr:uid="{00000000-0005-0000-0000-0000AF7D0000}"/>
    <cellStyle name="Note 7 4 16" xfId="35247" xr:uid="{00000000-0005-0000-0000-0000B07D0000}"/>
    <cellStyle name="Note 7 4 16 2" xfId="35248" xr:uid="{00000000-0005-0000-0000-0000B17D0000}"/>
    <cellStyle name="Note 7 4 17" xfId="35249" xr:uid="{00000000-0005-0000-0000-0000B27D0000}"/>
    <cellStyle name="Note 7 4 17 2" xfId="35250" xr:uid="{00000000-0005-0000-0000-0000B37D0000}"/>
    <cellStyle name="Note 7 4 18" xfId="35251" xr:uid="{00000000-0005-0000-0000-0000B47D0000}"/>
    <cellStyle name="Note 7 4 19" xfId="35252" xr:uid="{00000000-0005-0000-0000-0000B57D0000}"/>
    <cellStyle name="Note 7 4 2" xfId="35253" xr:uid="{00000000-0005-0000-0000-0000B67D0000}"/>
    <cellStyle name="Note 7 4 2 2" xfId="35254" xr:uid="{00000000-0005-0000-0000-0000B77D0000}"/>
    <cellStyle name="Note 7 4 2 3" xfId="35255" xr:uid="{00000000-0005-0000-0000-0000B87D0000}"/>
    <cellStyle name="Note 7 4 20" xfId="35256" xr:uid="{00000000-0005-0000-0000-0000B97D0000}"/>
    <cellStyle name="Note 7 4 21" xfId="35257" xr:uid="{00000000-0005-0000-0000-0000BA7D0000}"/>
    <cellStyle name="Note 7 4 22" xfId="35234" xr:uid="{00000000-0005-0000-0000-0000BB7D0000}"/>
    <cellStyle name="Note 7 4 3" xfId="35258" xr:uid="{00000000-0005-0000-0000-0000BC7D0000}"/>
    <cellStyle name="Note 7 4 3 2" xfId="35259" xr:uid="{00000000-0005-0000-0000-0000BD7D0000}"/>
    <cellStyle name="Note 7 4 3 3" xfId="35260" xr:uid="{00000000-0005-0000-0000-0000BE7D0000}"/>
    <cellStyle name="Note 7 4 4" xfId="35261" xr:uid="{00000000-0005-0000-0000-0000BF7D0000}"/>
    <cellStyle name="Note 7 4 4 2" xfId="35262" xr:uid="{00000000-0005-0000-0000-0000C07D0000}"/>
    <cellStyle name="Note 7 4 5" xfId="35263" xr:uid="{00000000-0005-0000-0000-0000C17D0000}"/>
    <cellStyle name="Note 7 4 5 2" xfId="35264" xr:uid="{00000000-0005-0000-0000-0000C27D0000}"/>
    <cellStyle name="Note 7 4 6" xfId="35265" xr:uid="{00000000-0005-0000-0000-0000C37D0000}"/>
    <cellStyle name="Note 7 4 6 2" xfId="35266" xr:uid="{00000000-0005-0000-0000-0000C47D0000}"/>
    <cellStyle name="Note 7 4 7" xfId="35267" xr:uid="{00000000-0005-0000-0000-0000C57D0000}"/>
    <cellStyle name="Note 7 4 7 2" xfId="35268" xr:uid="{00000000-0005-0000-0000-0000C67D0000}"/>
    <cellStyle name="Note 7 4 8" xfId="35269" xr:uid="{00000000-0005-0000-0000-0000C77D0000}"/>
    <cellStyle name="Note 7 4 8 2" xfId="35270" xr:uid="{00000000-0005-0000-0000-0000C87D0000}"/>
    <cellStyle name="Note 7 4 9" xfId="35271" xr:uid="{00000000-0005-0000-0000-0000C97D0000}"/>
    <cellStyle name="Note 7 4 9 2" xfId="35272" xr:uid="{00000000-0005-0000-0000-0000CA7D0000}"/>
    <cellStyle name="Note 7 5" xfId="15734" xr:uid="{00000000-0005-0000-0000-0000CB7D0000}"/>
    <cellStyle name="Note 7 5 2" xfId="35274" xr:uid="{00000000-0005-0000-0000-0000CC7D0000}"/>
    <cellStyle name="Note 7 5 3" xfId="35275" xr:uid="{00000000-0005-0000-0000-0000CD7D0000}"/>
    <cellStyle name="Note 7 5 4" xfId="35273" xr:uid="{00000000-0005-0000-0000-0000CE7D0000}"/>
    <cellStyle name="Note 7 6" xfId="15097" xr:uid="{00000000-0005-0000-0000-0000CF7D0000}"/>
    <cellStyle name="Note 7 6 2" xfId="35277" xr:uid="{00000000-0005-0000-0000-0000D07D0000}"/>
    <cellStyle name="Note 7 6 3" xfId="35278" xr:uid="{00000000-0005-0000-0000-0000D17D0000}"/>
    <cellStyle name="Note 7 6 4" xfId="35276" xr:uid="{00000000-0005-0000-0000-0000D27D0000}"/>
    <cellStyle name="Note 7 7" xfId="19317" xr:uid="{00000000-0005-0000-0000-0000D37D0000}"/>
    <cellStyle name="Note 7 7 2" xfId="35280" xr:uid="{00000000-0005-0000-0000-0000D47D0000}"/>
    <cellStyle name="Note 7 7 3" xfId="35279" xr:uid="{00000000-0005-0000-0000-0000D57D0000}"/>
    <cellStyle name="Note 7 8" xfId="35281" xr:uid="{00000000-0005-0000-0000-0000D67D0000}"/>
    <cellStyle name="Note 7 8 2" xfId="35282" xr:uid="{00000000-0005-0000-0000-0000D77D0000}"/>
    <cellStyle name="Note 7 9" xfId="35283" xr:uid="{00000000-0005-0000-0000-0000D87D0000}"/>
    <cellStyle name="Note 7 9 2" xfId="35284" xr:uid="{00000000-0005-0000-0000-0000D97D0000}"/>
    <cellStyle name="Note 7_Income Statement " xfId="35285" xr:uid="{00000000-0005-0000-0000-0000DA7D0000}"/>
    <cellStyle name="Note 8" xfId="13477" xr:uid="{00000000-0005-0000-0000-0000DB7D0000}"/>
    <cellStyle name="Note 8 10" xfId="35286" xr:uid="{00000000-0005-0000-0000-0000DC7D0000}"/>
    <cellStyle name="Note 8 11" xfId="40102" xr:uid="{00000000-0005-0000-0000-0000DD7D0000}"/>
    <cellStyle name="Note 8 2" xfId="15379" xr:uid="{00000000-0005-0000-0000-0000DE7D0000}"/>
    <cellStyle name="Note 8 2 10" xfId="35288" xr:uid="{00000000-0005-0000-0000-0000DF7D0000}"/>
    <cellStyle name="Note 8 2 10 2" xfId="35289" xr:uid="{00000000-0005-0000-0000-0000E07D0000}"/>
    <cellStyle name="Note 8 2 11" xfId="35290" xr:uid="{00000000-0005-0000-0000-0000E17D0000}"/>
    <cellStyle name="Note 8 2 11 2" xfId="35291" xr:uid="{00000000-0005-0000-0000-0000E27D0000}"/>
    <cellStyle name="Note 8 2 12" xfId="35292" xr:uid="{00000000-0005-0000-0000-0000E37D0000}"/>
    <cellStyle name="Note 8 2 12 2" xfId="35293" xr:uid="{00000000-0005-0000-0000-0000E47D0000}"/>
    <cellStyle name="Note 8 2 13" xfId="35294" xr:uid="{00000000-0005-0000-0000-0000E57D0000}"/>
    <cellStyle name="Note 8 2 13 2" xfId="35295" xr:uid="{00000000-0005-0000-0000-0000E67D0000}"/>
    <cellStyle name="Note 8 2 14" xfId="35296" xr:uid="{00000000-0005-0000-0000-0000E77D0000}"/>
    <cellStyle name="Note 8 2 14 2" xfId="35297" xr:uid="{00000000-0005-0000-0000-0000E87D0000}"/>
    <cellStyle name="Note 8 2 15" xfId="35298" xr:uid="{00000000-0005-0000-0000-0000E97D0000}"/>
    <cellStyle name="Note 8 2 15 2" xfId="35299" xr:uid="{00000000-0005-0000-0000-0000EA7D0000}"/>
    <cellStyle name="Note 8 2 16" xfId="35300" xr:uid="{00000000-0005-0000-0000-0000EB7D0000}"/>
    <cellStyle name="Note 8 2 16 2" xfId="35301" xr:uid="{00000000-0005-0000-0000-0000EC7D0000}"/>
    <cellStyle name="Note 8 2 17" xfId="35302" xr:uid="{00000000-0005-0000-0000-0000ED7D0000}"/>
    <cellStyle name="Note 8 2 17 2" xfId="35303" xr:uid="{00000000-0005-0000-0000-0000EE7D0000}"/>
    <cellStyle name="Note 8 2 18" xfId="35304" xr:uid="{00000000-0005-0000-0000-0000EF7D0000}"/>
    <cellStyle name="Note 8 2 19" xfId="35287" xr:uid="{00000000-0005-0000-0000-0000F07D0000}"/>
    <cellStyle name="Note 8 2 2" xfId="35305" xr:uid="{00000000-0005-0000-0000-0000F17D0000}"/>
    <cellStyle name="Note 8 2 2 10" xfId="35306" xr:uid="{00000000-0005-0000-0000-0000F27D0000}"/>
    <cellStyle name="Note 8 2 2 10 2" xfId="35307" xr:uid="{00000000-0005-0000-0000-0000F37D0000}"/>
    <cellStyle name="Note 8 2 2 11" xfId="35308" xr:uid="{00000000-0005-0000-0000-0000F47D0000}"/>
    <cellStyle name="Note 8 2 2 11 2" xfId="35309" xr:uid="{00000000-0005-0000-0000-0000F57D0000}"/>
    <cellStyle name="Note 8 2 2 12" xfId="35310" xr:uid="{00000000-0005-0000-0000-0000F67D0000}"/>
    <cellStyle name="Note 8 2 2 12 2" xfId="35311" xr:uid="{00000000-0005-0000-0000-0000F77D0000}"/>
    <cellStyle name="Note 8 2 2 13" xfId="35312" xr:uid="{00000000-0005-0000-0000-0000F87D0000}"/>
    <cellStyle name="Note 8 2 2 13 2" xfId="35313" xr:uid="{00000000-0005-0000-0000-0000F97D0000}"/>
    <cellStyle name="Note 8 2 2 14" xfId="35314" xr:uid="{00000000-0005-0000-0000-0000FA7D0000}"/>
    <cellStyle name="Note 8 2 2 14 2" xfId="35315" xr:uid="{00000000-0005-0000-0000-0000FB7D0000}"/>
    <cellStyle name="Note 8 2 2 15" xfId="35316" xr:uid="{00000000-0005-0000-0000-0000FC7D0000}"/>
    <cellStyle name="Note 8 2 2 15 2" xfId="35317" xr:uid="{00000000-0005-0000-0000-0000FD7D0000}"/>
    <cellStyle name="Note 8 2 2 16" xfId="35318" xr:uid="{00000000-0005-0000-0000-0000FE7D0000}"/>
    <cellStyle name="Note 8 2 2 16 2" xfId="35319" xr:uid="{00000000-0005-0000-0000-0000FF7D0000}"/>
    <cellStyle name="Note 8 2 2 17" xfId="35320" xr:uid="{00000000-0005-0000-0000-0000007E0000}"/>
    <cellStyle name="Note 8 2 2 2" xfId="35321" xr:uid="{00000000-0005-0000-0000-0000017E0000}"/>
    <cellStyle name="Note 8 2 2 2 2" xfId="35322" xr:uid="{00000000-0005-0000-0000-0000027E0000}"/>
    <cellStyle name="Note 8 2 2 2 3" xfId="35323" xr:uid="{00000000-0005-0000-0000-0000037E0000}"/>
    <cellStyle name="Note 8 2 2 3" xfId="35324" xr:uid="{00000000-0005-0000-0000-0000047E0000}"/>
    <cellStyle name="Note 8 2 2 3 2" xfId="35325" xr:uid="{00000000-0005-0000-0000-0000057E0000}"/>
    <cellStyle name="Note 8 2 2 3 3" xfId="35326" xr:uid="{00000000-0005-0000-0000-0000067E0000}"/>
    <cellStyle name="Note 8 2 2 4" xfId="35327" xr:uid="{00000000-0005-0000-0000-0000077E0000}"/>
    <cellStyle name="Note 8 2 2 4 2" xfId="35328" xr:uid="{00000000-0005-0000-0000-0000087E0000}"/>
    <cellStyle name="Note 8 2 2 5" xfId="35329" xr:uid="{00000000-0005-0000-0000-0000097E0000}"/>
    <cellStyle name="Note 8 2 2 5 2" xfId="35330" xr:uid="{00000000-0005-0000-0000-00000A7E0000}"/>
    <cellStyle name="Note 8 2 2 6" xfId="35331" xr:uid="{00000000-0005-0000-0000-00000B7E0000}"/>
    <cellStyle name="Note 8 2 2 6 2" xfId="35332" xr:uid="{00000000-0005-0000-0000-00000C7E0000}"/>
    <cellStyle name="Note 8 2 2 7" xfId="35333" xr:uid="{00000000-0005-0000-0000-00000D7E0000}"/>
    <cellStyle name="Note 8 2 2 7 2" xfId="35334" xr:uid="{00000000-0005-0000-0000-00000E7E0000}"/>
    <cellStyle name="Note 8 2 2 8" xfId="35335" xr:uid="{00000000-0005-0000-0000-00000F7E0000}"/>
    <cellStyle name="Note 8 2 2 8 2" xfId="35336" xr:uid="{00000000-0005-0000-0000-0000107E0000}"/>
    <cellStyle name="Note 8 2 2 9" xfId="35337" xr:uid="{00000000-0005-0000-0000-0000117E0000}"/>
    <cellStyle name="Note 8 2 2 9 2" xfId="35338" xr:uid="{00000000-0005-0000-0000-0000127E0000}"/>
    <cellStyle name="Note 8 2 3" xfId="35339" xr:uid="{00000000-0005-0000-0000-0000137E0000}"/>
    <cellStyle name="Note 8 2 3 2" xfId="35340" xr:uid="{00000000-0005-0000-0000-0000147E0000}"/>
    <cellStyle name="Note 8 2 3 3" xfId="35341" xr:uid="{00000000-0005-0000-0000-0000157E0000}"/>
    <cellStyle name="Note 8 2 4" xfId="35342" xr:uid="{00000000-0005-0000-0000-0000167E0000}"/>
    <cellStyle name="Note 8 2 4 2" xfId="35343" xr:uid="{00000000-0005-0000-0000-0000177E0000}"/>
    <cellStyle name="Note 8 2 4 3" xfId="35344" xr:uid="{00000000-0005-0000-0000-0000187E0000}"/>
    <cellStyle name="Note 8 2 5" xfId="35345" xr:uid="{00000000-0005-0000-0000-0000197E0000}"/>
    <cellStyle name="Note 8 2 5 2" xfId="35346" xr:uid="{00000000-0005-0000-0000-00001A7E0000}"/>
    <cellStyle name="Note 8 2 6" xfId="35347" xr:uid="{00000000-0005-0000-0000-00001B7E0000}"/>
    <cellStyle name="Note 8 2 6 2" xfId="35348" xr:uid="{00000000-0005-0000-0000-00001C7E0000}"/>
    <cellStyle name="Note 8 2 7" xfId="35349" xr:uid="{00000000-0005-0000-0000-00001D7E0000}"/>
    <cellStyle name="Note 8 2 7 2" xfId="35350" xr:uid="{00000000-0005-0000-0000-00001E7E0000}"/>
    <cellStyle name="Note 8 2 8" xfId="35351" xr:uid="{00000000-0005-0000-0000-00001F7E0000}"/>
    <cellStyle name="Note 8 2 8 2" xfId="35352" xr:uid="{00000000-0005-0000-0000-0000207E0000}"/>
    <cellStyle name="Note 8 2 9" xfId="35353" xr:uid="{00000000-0005-0000-0000-0000217E0000}"/>
    <cellStyle name="Note 8 2 9 2" xfId="35354" xr:uid="{00000000-0005-0000-0000-0000227E0000}"/>
    <cellStyle name="Note 8 3" xfId="15115" xr:uid="{00000000-0005-0000-0000-0000237E0000}"/>
    <cellStyle name="Note 8 3 10" xfId="35356" xr:uid="{00000000-0005-0000-0000-0000247E0000}"/>
    <cellStyle name="Note 8 3 10 2" xfId="35357" xr:uid="{00000000-0005-0000-0000-0000257E0000}"/>
    <cellStyle name="Note 8 3 11" xfId="35358" xr:uid="{00000000-0005-0000-0000-0000267E0000}"/>
    <cellStyle name="Note 8 3 11 2" xfId="35359" xr:uid="{00000000-0005-0000-0000-0000277E0000}"/>
    <cellStyle name="Note 8 3 12" xfId="35360" xr:uid="{00000000-0005-0000-0000-0000287E0000}"/>
    <cellStyle name="Note 8 3 12 2" xfId="35361" xr:uid="{00000000-0005-0000-0000-0000297E0000}"/>
    <cellStyle name="Note 8 3 13" xfId="35362" xr:uid="{00000000-0005-0000-0000-00002A7E0000}"/>
    <cellStyle name="Note 8 3 13 2" xfId="35363" xr:uid="{00000000-0005-0000-0000-00002B7E0000}"/>
    <cellStyle name="Note 8 3 14" xfId="35364" xr:uid="{00000000-0005-0000-0000-00002C7E0000}"/>
    <cellStyle name="Note 8 3 14 2" xfId="35365" xr:uid="{00000000-0005-0000-0000-00002D7E0000}"/>
    <cellStyle name="Note 8 3 15" xfId="35366" xr:uid="{00000000-0005-0000-0000-00002E7E0000}"/>
    <cellStyle name="Note 8 3 15 2" xfId="35367" xr:uid="{00000000-0005-0000-0000-00002F7E0000}"/>
    <cellStyle name="Note 8 3 16" xfId="35368" xr:uid="{00000000-0005-0000-0000-0000307E0000}"/>
    <cellStyle name="Note 8 3 16 2" xfId="35369" xr:uid="{00000000-0005-0000-0000-0000317E0000}"/>
    <cellStyle name="Note 8 3 17" xfId="35370" xr:uid="{00000000-0005-0000-0000-0000327E0000}"/>
    <cellStyle name="Note 8 3 18" xfId="35355" xr:uid="{00000000-0005-0000-0000-0000337E0000}"/>
    <cellStyle name="Note 8 3 2" xfId="35371" xr:uid="{00000000-0005-0000-0000-0000347E0000}"/>
    <cellStyle name="Note 8 3 2 2" xfId="35372" xr:uid="{00000000-0005-0000-0000-0000357E0000}"/>
    <cellStyle name="Note 8 3 2 3" xfId="35373" xr:uid="{00000000-0005-0000-0000-0000367E0000}"/>
    <cellStyle name="Note 8 3 3" xfId="35374" xr:uid="{00000000-0005-0000-0000-0000377E0000}"/>
    <cellStyle name="Note 8 3 3 2" xfId="35375" xr:uid="{00000000-0005-0000-0000-0000387E0000}"/>
    <cellStyle name="Note 8 3 3 3" xfId="35376" xr:uid="{00000000-0005-0000-0000-0000397E0000}"/>
    <cellStyle name="Note 8 3 4" xfId="35377" xr:uid="{00000000-0005-0000-0000-00003A7E0000}"/>
    <cellStyle name="Note 8 3 4 2" xfId="35378" xr:uid="{00000000-0005-0000-0000-00003B7E0000}"/>
    <cellStyle name="Note 8 3 5" xfId="35379" xr:uid="{00000000-0005-0000-0000-00003C7E0000}"/>
    <cellStyle name="Note 8 3 5 2" xfId="35380" xr:uid="{00000000-0005-0000-0000-00003D7E0000}"/>
    <cellStyle name="Note 8 3 6" xfId="35381" xr:uid="{00000000-0005-0000-0000-00003E7E0000}"/>
    <cellStyle name="Note 8 3 6 2" xfId="35382" xr:uid="{00000000-0005-0000-0000-00003F7E0000}"/>
    <cellStyle name="Note 8 3 7" xfId="35383" xr:uid="{00000000-0005-0000-0000-0000407E0000}"/>
    <cellStyle name="Note 8 3 7 2" xfId="35384" xr:uid="{00000000-0005-0000-0000-0000417E0000}"/>
    <cellStyle name="Note 8 3 8" xfId="35385" xr:uid="{00000000-0005-0000-0000-0000427E0000}"/>
    <cellStyle name="Note 8 3 8 2" xfId="35386" xr:uid="{00000000-0005-0000-0000-0000437E0000}"/>
    <cellStyle name="Note 8 3 9" xfId="35387" xr:uid="{00000000-0005-0000-0000-0000447E0000}"/>
    <cellStyle name="Note 8 3 9 2" xfId="35388" xr:uid="{00000000-0005-0000-0000-0000457E0000}"/>
    <cellStyle name="Note 8 4" xfId="15736" xr:uid="{00000000-0005-0000-0000-0000467E0000}"/>
    <cellStyle name="Note 8 4 10" xfId="35390" xr:uid="{00000000-0005-0000-0000-0000477E0000}"/>
    <cellStyle name="Note 8 4 10 2" xfId="35391" xr:uid="{00000000-0005-0000-0000-0000487E0000}"/>
    <cellStyle name="Note 8 4 11" xfId="35392" xr:uid="{00000000-0005-0000-0000-0000497E0000}"/>
    <cellStyle name="Note 8 4 11 2" xfId="35393" xr:uid="{00000000-0005-0000-0000-00004A7E0000}"/>
    <cellStyle name="Note 8 4 12" xfId="35394" xr:uid="{00000000-0005-0000-0000-00004B7E0000}"/>
    <cellStyle name="Note 8 4 12 2" xfId="35395" xr:uid="{00000000-0005-0000-0000-00004C7E0000}"/>
    <cellStyle name="Note 8 4 13" xfId="35396" xr:uid="{00000000-0005-0000-0000-00004D7E0000}"/>
    <cellStyle name="Note 8 4 13 2" xfId="35397" xr:uid="{00000000-0005-0000-0000-00004E7E0000}"/>
    <cellStyle name="Note 8 4 14" xfId="35398" xr:uid="{00000000-0005-0000-0000-00004F7E0000}"/>
    <cellStyle name="Note 8 4 14 2" xfId="35399" xr:uid="{00000000-0005-0000-0000-0000507E0000}"/>
    <cellStyle name="Note 8 4 15" xfId="35400" xr:uid="{00000000-0005-0000-0000-0000517E0000}"/>
    <cellStyle name="Note 8 4 15 2" xfId="35401" xr:uid="{00000000-0005-0000-0000-0000527E0000}"/>
    <cellStyle name="Note 8 4 16" xfId="35402" xr:uid="{00000000-0005-0000-0000-0000537E0000}"/>
    <cellStyle name="Note 8 4 16 2" xfId="35403" xr:uid="{00000000-0005-0000-0000-0000547E0000}"/>
    <cellStyle name="Note 8 4 17" xfId="35404" xr:uid="{00000000-0005-0000-0000-0000557E0000}"/>
    <cellStyle name="Note 8 4 17 2" xfId="35405" xr:uid="{00000000-0005-0000-0000-0000567E0000}"/>
    <cellStyle name="Note 8 4 18" xfId="35406" xr:uid="{00000000-0005-0000-0000-0000577E0000}"/>
    <cellStyle name="Note 8 4 19" xfId="35407" xr:uid="{00000000-0005-0000-0000-0000587E0000}"/>
    <cellStyle name="Note 8 4 2" xfId="35408" xr:uid="{00000000-0005-0000-0000-0000597E0000}"/>
    <cellStyle name="Note 8 4 2 2" xfId="35409" xr:uid="{00000000-0005-0000-0000-00005A7E0000}"/>
    <cellStyle name="Note 8 4 2 3" xfId="35410" xr:uid="{00000000-0005-0000-0000-00005B7E0000}"/>
    <cellStyle name="Note 8 4 20" xfId="35411" xr:uid="{00000000-0005-0000-0000-00005C7E0000}"/>
    <cellStyle name="Note 8 4 21" xfId="35412" xr:uid="{00000000-0005-0000-0000-00005D7E0000}"/>
    <cellStyle name="Note 8 4 22" xfId="35389" xr:uid="{00000000-0005-0000-0000-00005E7E0000}"/>
    <cellStyle name="Note 8 4 3" xfId="35413" xr:uid="{00000000-0005-0000-0000-00005F7E0000}"/>
    <cellStyle name="Note 8 4 3 2" xfId="35414" xr:uid="{00000000-0005-0000-0000-0000607E0000}"/>
    <cellStyle name="Note 8 4 3 3" xfId="35415" xr:uid="{00000000-0005-0000-0000-0000617E0000}"/>
    <cellStyle name="Note 8 4 4" xfId="35416" xr:uid="{00000000-0005-0000-0000-0000627E0000}"/>
    <cellStyle name="Note 8 4 4 2" xfId="35417" xr:uid="{00000000-0005-0000-0000-0000637E0000}"/>
    <cellStyle name="Note 8 4 5" xfId="35418" xr:uid="{00000000-0005-0000-0000-0000647E0000}"/>
    <cellStyle name="Note 8 4 5 2" xfId="35419" xr:uid="{00000000-0005-0000-0000-0000657E0000}"/>
    <cellStyle name="Note 8 4 6" xfId="35420" xr:uid="{00000000-0005-0000-0000-0000667E0000}"/>
    <cellStyle name="Note 8 4 6 2" xfId="35421" xr:uid="{00000000-0005-0000-0000-0000677E0000}"/>
    <cellStyle name="Note 8 4 7" xfId="35422" xr:uid="{00000000-0005-0000-0000-0000687E0000}"/>
    <cellStyle name="Note 8 4 7 2" xfId="35423" xr:uid="{00000000-0005-0000-0000-0000697E0000}"/>
    <cellStyle name="Note 8 4 8" xfId="35424" xr:uid="{00000000-0005-0000-0000-00006A7E0000}"/>
    <cellStyle name="Note 8 4 8 2" xfId="35425" xr:uid="{00000000-0005-0000-0000-00006B7E0000}"/>
    <cellStyle name="Note 8 4 9" xfId="35426" xr:uid="{00000000-0005-0000-0000-00006C7E0000}"/>
    <cellStyle name="Note 8 4 9 2" xfId="35427" xr:uid="{00000000-0005-0000-0000-00006D7E0000}"/>
    <cellStyle name="Note 8 5" xfId="15095" xr:uid="{00000000-0005-0000-0000-00006E7E0000}"/>
    <cellStyle name="Note 8 5 2" xfId="35429" xr:uid="{00000000-0005-0000-0000-00006F7E0000}"/>
    <cellStyle name="Note 8 5 3" xfId="35430" xr:uid="{00000000-0005-0000-0000-0000707E0000}"/>
    <cellStyle name="Note 8 5 4" xfId="35428" xr:uid="{00000000-0005-0000-0000-0000717E0000}"/>
    <cellStyle name="Note 8 6" xfId="19318" xr:uid="{00000000-0005-0000-0000-0000727E0000}"/>
    <cellStyle name="Note 8 6 2" xfId="35432" xr:uid="{00000000-0005-0000-0000-0000737E0000}"/>
    <cellStyle name="Note 8 6 3" xfId="35433" xr:uid="{00000000-0005-0000-0000-0000747E0000}"/>
    <cellStyle name="Note 8 6 4" xfId="35431" xr:uid="{00000000-0005-0000-0000-0000757E0000}"/>
    <cellStyle name="Note 8 7" xfId="19624" xr:uid="{00000000-0005-0000-0000-0000767E0000}"/>
    <cellStyle name="Note 8 7 2" xfId="35435" xr:uid="{00000000-0005-0000-0000-0000777E0000}"/>
    <cellStyle name="Note 8 7 3" xfId="35434" xr:uid="{00000000-0005-0000-0000-0000787E0000}"/>
    <cellStyle name="Note 8 8" xfId="35436" xr:uid="{00000000-0005-0000-0000-0000797E0000}"/>
    <cellStyle name="Note 8 8 2" xfId="35437" xr:uid="{00000000-0005-0000-0000-00007A7E0000}"/>
    <cellStyle name="Note 8 9" xfId="35438" xr:uid="{00000000-0005-0000-0000-00007B7E0000}"/>
    <cellStyle name="Note 8 9 2" xfId="35439" xr:uid="{00000000-0005-0000-0000-00007C7E0000}"/>
    <cellStyle name="Note 8_Income Statement " xfId="35440" xr:uid="{00000000-0005-0000-0000-00007D7E0000}"/>
    <cellStyle name="Note 9" xfId="13478" xr:uid="{00000000-0005-0000-0000-00007E7E0000}"/>
    <cellStyle name="Note 9 10" xfId="35441" xr:uid="{00000000-0005-0000-0000-00007F7E0000}"/>
    <cellStyle name="Note 9 2" xfId="15380" xr:uid="{00000000-0005-0000-0000-0000807E0000}"/>
    <cellStyle name="Note 9 2 10" xfId="35443" xr:uid="{00000000-0005-0000-0000-0000817E0000}"/>
    <cellStyle name="Note 9 2 10 2" xfId="35444" xr:uid="{00000000-0005-0000-0000-0000827E0000}"/>
    <cellStyle name="Note 9 2 11" xfId="35445" xr:uid="{00000000-0005-0000-0000-0000837E0000}"/>
    <cellStyle name="Note 9 2 11 2" xfId="35446" xr:uid="{00000000-0005-0000-0000-0000847E0000}"/>
    <cellStyle name="Note 9 2 12" xfId="35447" xr:uid="{00000000-0005-0000-0000-0000857E0000}"/>
    <cellStyle name="Note 9 2 12 2" xfId="35448" xr:uid="{00000000-0005-0000-0000-0000867E0000}"/>
    <cellStyle name="Note 9 2 13" xfId="35449" xr:uid="{00000000-0005-0000-0000-0000877E0000}"/>
    <cellStyle name="Note 9 2 13 2" xfId="35450" xr:uid="{00000000-0005-0000-0000-0000887E0000}"/>
    <cellStyle name="Note 9 2 14" xfId="35451" xr:uid="{00000000-0005-0000-0000-0000897E0000}"/>
    <cellStyle name="Note 9 2 14 2" xfId="35452" xr:uid="{00000000-0005-0000-0000-00008A7E0000}"/>
    <cellStyle name="Note 9 2 15" xfId="35453" xr:uid="{00000000-0005-0000-0000-00008B7E0000}"/>
    <cellStyle name="Note 9 2 15 2" xfId="35454" xr:uid="{00000000-0005-0000-0000-00008C7E0000}"/>
    <cellStyle name="Note 9 2 16" xfId="35455" xr:uid="{00000000-0005-0000-0000-00008D7E0000}"/>
    <cellStyle name="Note 9 2 16 2" xfId="35456" xr:uid="{00000000-0005-0000-0000-00008E7E0000}"/>
    <cellStyle name="Note 9 2 17" xfId="35457" xr:uid="{00000000-0005-0000-0000-00008F7E0000}"/>
    <cellStyle name="Note 9 2 17 2" xfId="35458" xr:uid="{00000000-0005-0000-0000-0000907E0000}"/>
    <cellStyle name="Note 9 2 18" xfId="35459" xr:uid="{00000000-0005-0000-0000-0000917E0000}"/>
    <cellStyle name="Note 9 2 19" xfId="35442" xr:uid="{00000000-0005-0000-0000-0000927E0000}"/>
    <cellStyle name="Note 9 2 2" xfId="35460" xr:uid="{00000000-0005-0000-0000-0000937E0000}"/>
    <cellStyle name="Note 9 2 2 10" xfId="35461" xr:uid="{00000000-0005-0000-0000-0000947E0000}"/>
    <cellStyle name="Note 9 2 2 10 2" xfId="35462" xr:uid="{00000000-0005-0000-0000-0000957E0000}"/>
    <cellStyle name="Note 9 2 2 11" xfId="35463" xr:uid="{00000000-0005-0000-0000-0000967E0000}"/>
    <cellStyle name="Note 9 2 2 11 2" xfId="35464" xr:uid="{00000000-0005-0000-0000-0000977E0000}"/>
    <cellStyle name="Note 9 2 2 12" xfId="35465" xr:uid="{00000000-0005-0000-0000-0000987E0000}"/>
    <cellStyle name="Note 9 2 2 12 2" xfId="35466" xr:uid="{00000000-0005-0000-0000-0000997E0000}"/>
    <cellStyle name="Note 9 2 2 13" xfId="35467" xr:uid="{00000000-0005-0000-0000-00009A7E0000}"/>
    <cellStyle name="Note 9 2 2 13 2" xfId="35468" xr:uid="{00000000-0005-0000-0000-00009B7E0000}"/>
    <cellStyle name="Note 9 2 2 14" xfId="35469" xr:uid="{00000000-0005-0000-0000-00009C7E0000}"/>
    <cellStyle name="Note 9 2 2 14 2" xfId="35470" xr:uid="{00000000-0005-0000-0000-00009D7E0000}"/>
    <cellStyle name="Note 9 2 2 15" xfId="35471" xr:uid="{00000000-0005-0000-0000-00009E7E0000}"/>
    <cellStyle name="Note 9 2 2 15 2" xfId="35472" xr:uid="{00000000-0005-0000-0000-00009F7E0000}"/>
    <cellStyle name="Note 9 2 2 16" xfId="35473" xr:uid="{00000000-0005-0000-0000-0000A07E0000}"/>
    <cellStyle name="Note 9 2 2 16 2" xfId="35474" xr:uid="{00000000-0005-0000-0000-0000A17E0000}"/>
    <cellStyle name="Note 9 2 2 17" xfId="35475" xr:uid="{00000000-0005-0000-0000-0000A27E0000}"/>
    <cellStyle name="Note 9 2 2 2" xfId="35476" xr:uid="{00000000-0005-0000-0000-0000A37E0000}"/>
    <cellStyle name="Note 9 2 2 2 2" xfId="35477" xr:uid="{00000000-0005-0000-0000-0000A47E0000}"/>
    <cellStyle name="Note 9 2 2 2 3" xfId="35478" xr:uid="{00000000-0005-0000-0000-0000A57E0000}"/>
    <cellStyle name="Note 9 2 2 3" xfId="35479" xr:uid="{00000000-0005-0000-0000-0000A67E0000}"/>
    <cellStyle name="Note 9 2 2 3 2" xfId="35480" xr:uid="{00000000-0005-0000-0000-0000A77E0000}"/>
    <cellStyle name="Note 9 2 2 3 3" xfId="35481" xr:uid="{00000000-0005-0000-0000-0000A87E0000}"/>
    <cellStyle name="Note 9 2 2 4" xfId="35482" xr:uid="{00000000-0005-0000-0000-0000A97E0000}"/>
    <cellStyle name="Note 9 2 2 4 2" xfId="35483" xr:uid="{00000000-0005-0000-0000-0000AA7E0000}"/>
    <cellStyle name="Note 9 2 2 5" xfId="35484" xr:uid="{00000000-0005-0000-0000-0000AB7E0000}"/>
    <cellStyle name="Note 9 2 2 5 2" xfId="35485" xr:uid="{00000000-0005-0000-0000-0000AC7E0000}"/>
    <cellStyle name="Note 9 2 2 6" xfId="35486" xr:uid="{00000000-0005-0000-0000-0000AD7E0000}"/>
    <cellStyle name="Note 9 2 2 6 2" xfId="35487" xr:uid="{00000000-0005-0000-0000-0000AE7E0000}"/>
    <cellStyle name="Note 9 2 2 7" xfId="35488" xr:uid="{00000000-0005-0000-0000-0000AF7E0000}"/>
    <cellStyle name="Note 9 2 2 7 2" xfId="35489" xr:uid="{00000000-0005-0000-0000-0000B07E0000}"/>
    <cellStyle name="Note 9 2 2 8" xfId="35490" xr:uid="{00000000-0005-0000-0000-0000B17E0000}"/>
    <cellStyle name="Note 9 2 2 8 2" xfId="35491" xr:uid="{00000000-0005-0000-0000-0000B27E0000}"/>
    <cellStyle name="Note 9 2 2 9" xfId="35492" xr:uid="{00000000-0005-0000-0000-0000B37E0000}"/>
    <cellStyle name="Note 9 2 2 9 2" xfId="35493" xr:uid="{00000000-0005-0000-0000-0000B47E0000}"/>
    <cellStyle name="Note 9 2 3" xfId="35494" xr:uid="{00000000-0005-0000-0000-0000B57E0000}"/>
    <cellStyle name="Note 9 2 3 2" xfId="35495" xr:uid="{00000000-0005-0000-0000-0000B67E0000}"/>
    <cellStyle name="Note 9 2 3 3" xfId="35496" xr:uid="{00000000-0005-0000-0000-0000B77E0000}"/>
    <cellStyle name="Note 9 2 4" xfId="35497" xr:uid="{00000000-0005-0000-0000-0000B87E0000}"/>
    <cellStyle name="Note 9 2 4 2" xfId="35498" xr:uid="{00000000-0005-0000-0000-0000B97E0000}"/>
    <cellStyle name="Note 9 2 4 3" xfId="35499" xr:uid="{00000000-0005-0000-0000-0000BA7E0000}"/>
    <cellStyle name="Note 9 2 5" xfId="35500" xr:uid="{00000000-0005-0000-0000-0000BB7E0000}"/>
    <cellStyle name="Note 9 2 5 2" xfId="35501" xr:uid="{00000000-0005-0000-0000-0000BC7E0000}"/>
    <cellStyle name="Note 9 2 6" xfId="35502" xr:uid="{00000000-0005-0000-0000-0000BD7E0000}"/>
    <cellStyle name="Note 9 2 6 2" xfId="35503" xr:uid="{00000000-0005-0000-0000-0000BE7E0000}"/>
    <cellStyle name="Note 9 2 7" xfId="35504" xr:uid="{00000000-0005-0000-0000-0000BF7E0000}"/>
    <cellStyle name="Note 9 2 7 2" xfId="35505" xr:uid="{00000000-0005-0000-0000-0000C07E0000}"/>
    <cellStyle name="Note 9 2 8" xfId="35506" xr:uid="{00000000-0005-0000-0000-0000C17E0000}"/>
    <cellStyle name="Note 9 2 8 2" xfId="35507" xr:uid="{00000000-0005-0000-0000-0000C27E0000}"/>
    <cellStyle name="Note 9 2 9" xfId="35508" xr:uid="{00000000-0005-0000-0000-0000C37E0000}"/>
    <cellStyle name="Note 9 2 9 2" xfId="35509" xr:uid="{00000000-0005-0000-0000-0000C47E0000}"/>
    <cellStyle name="Note 9 3" xfId="15114" xr:uid="{00000000-0005-0000-0000-0000C57E0000}"/>
    <cellStyle name="Note 9 3 10" xfId="35511" xr:uid="{00000000-0005-0000-0000-0000C67E0000}"/>
    <cellStyle name="Note 9 3 10 2" xfId="35512" xr:uid="{00000000-0005-0000-0000-0000C77E0000}"/>
    <cellStyle name="Note 9 3 11" xfId="35513" xr:uid="{00000000-0005-0000-0000-0000C87E0000}"/>
    <cellStyle name="Note 9 3 11 2" xfId="35514" xr:uid="{00000000-0005-0000-0000-0000C97E0000}"/>
    <cellStyle name="Note 9 3 12" xfId="35515" xr:uid="{00000000-0005-0000-0000-0000CA7E0000}"/>
    <cellStyle name="Note 9 3 12 2" xfId="35516" xr:uid="{00000000-0005-0000-0000-0000CB7E0000}"/>
    <cellStyle name="Note 9 3 13" xfId="35517" xr:uid="{00000000-0005-0000-0000-0000CC7E0000}"/>
    <cellStyle name="Note 9 3 13 2" xfId="35518" xr:uid="{00000000-0005-0000-0000-0000CD7E0000}"/>
    <cellStyle name="Note 9 3 14" xfId="35519" xr:uid="{00000000-0005-0000-0000-0000CE7E0000}"/>
    <cellStyle name="Note 9 3 14 2" xfId="35520" xr:uid="{00000000-0005-0000-0000-0000CF7E0000}"/>
    <cellStyle name="Note 9 3 15" xfId="35521" xr:uid="{00000000-0005-0000-0000-0000D07E0000}"/>
    <cellStyle name="Note 9 3 15 2" xfId="35522" xr:uid="{00000000-0005-0000-0000-0000D17E0000}"/>
    <cellStyle name="Note 9 3 16" xfId="35523" xr:uid="{00000000-0005-0000-0000-0000D27E0000}"/>
    <cellStyle name="Note 9 3 16 2" xfId="35524" xr:uid="{00000000-0005-0000-0000-0000D37E0000}"/>
    <cellStyle name="Note 9 3 17" xfId="35525" xr:uid="{00000000-0005-0000-0000-0000D47E0000}"/>
    <cellStyle name="Note 9 3 18" xfId="35510" xr:uid="{00000000-0005-0000-0000-0000D57E0000}"/>
    <cellStyle name="Note 9 3 2" xfId="35526" xr:uid="{00000000-0005-0000-0000-0000D67E0000}"/>
    <cellStyle name="Note 9 3 2 2" xfId="35527" xr:uid="{00000000-0005-0000-0000-0000D77E0000}"/>
    <cellStyle name="Note 9 3 2 3" xfId="35528" xr:uid="{00000000-0005-0000-0000-0000D87E0000}"/>
    <cellStyle name="Note 9 3 3" xfId="35529" xr:uid="{00000000-0005-0000-0000-0000D97E0000}"/>
    <cellStyle name="Note 9 3 3 2" xfId="35530" xr:uid="{00000000-0005-0000-0000-0000DA7E0000}"/>
    <cellStyle name="Note 9 3 3 3" xfId="35531" xr:uid="{00000000-0005-0000-0000-0000DB7E0000}"/>
    <cellStyle name="Note 9 3 4" xfId="35532" xr:uid="{00000000-0005-0000-0000-0000DC7E0000}"/>
    <cellStyle name="Note 9 3 4 2" xfId="35533" xr:uid="{00000000-0005-0000-0000-0000DD7E0000}"/>
    <cellStyle name="Note 9 3 5" xfId="35534" xr:uid="{00000000-0005-0000-0000-0000DE7E0000}"/>
    <cellStyle name="Note 9 3 5 2" xfId="35535" xr:uid="{00000000-0005-0000-0000-0000DF7E0000}"/>
    <cellStyle name="Note 9 3 6" xfId="35536" xr:uid="{00000000-0005-0000-0000-0000E07E0000}"/>
    <cellStyle name="Note 9 3 6 2" xfId="35537" xr:uid="{00000000-0005-0000-0000-0000E17E0000}"/>
    <cellStyle name="Note 9 3 7" xfId="35538" xr:uid="{00000000-0005-0000-0000-0000E27E0000}"/>
    <cellStyle name="Note 9 3 7 2" xfId="35539" xr:uid="{00000000-0005-0000-0000-0000E37E0000}"/>
    <cellStyle name="Note 9 3 8" xfId="35540" xr:uid="{00000000-0005-0000-0000-0000E47E0000}"/>
    <cellStyle name="Note 9 3 8 2" xfId="35541" xr:uid="{00000000-0005-0000-0000-0000E57E0000}"/>
    <cellStyle name="Note 9 3 9" xfId="35542" xr:uid="{00000000-0005-0000-0000-0000E67E0000}"/>
    <cellStyle name="Note 9 3 9 2" xfId="35543" xr:uid="{00000000-0005-0000-0000-0000E77E0000}"/>
    <cellStyle name="Note 9 4" xfId="15737" xr:uid="{00000000-0005-0000-0000-0000E87E0000}"/>
    <cellStyle name="Note 9 4 10" xfId="35545" xr:uid="{00000000-0005-0000-0000-0000E97E0000}"/>
    <cellStyle name="Note 9 4 10 2" xfId="35546" xr:uid="{00000000-0005-0000-0000-0000EA7E0000}"/>
    <cellStyle name="Note 9 4 11" xfId="35547" xr:uid="{00000000-0005-0000-0000-0000EB7E0000}"/>
    <cellStyle name="Note 9 4 11 2" xfId="35548" xr:uid="{00000000-0005-0000-0000-0000EC7E0000}"/>
    <cellStyle name="Note 9 4 12" xfId="35549" xr:uid="{00000000-0005-0000-0000-0000ED7E0000}"/>
    <cellStyle name="Note 9 4 12 2" xfId="35550" xr:uid="{00000000-0005-0000-0000-0000EE7E0000}"/>
    <cellStyle name="Note 9 4 13" xfId="35551" xr:uid="{00000000-0005-0000-0000-0000EF7E0000}"/>
    <cellStyle name="Note 9 4 13 2" xfId="35552" xr:uid="{00000000-0005-0000-0000-0000F07E0000}"/>
    <cellStyle name="Note 9 4 14" xfId="35553" xr:uid="{00000000-0005-0000-0000-0000F17E0000}"/>
    <cellStyle name="Note 9 4 14 2" xfId="35554" xr:uid="{00000000-0005-0000-0000-0000F27E0000}"/>
    <cellStyle name="Note 9 4 15" xfId="35555" xr:uid="{00000000-0005-0000-0000-0000F37E0000}"/>
    <cellStyle name="Note 9 4 15 2" xfId="35556" xr:uid="{00000000-0005-0000-0000-0000F47E0000}"/>
    <cellStyle name="Note 9 4 16" xfId="35557" xr:uid="{00000000-0005-0000-0000-0000F57E0000}"/>
    <cellStyle name="Note 9 4 16 2" xfId="35558" xr:uid="{00000000-0005-0000-0000-0000F67E0000}"/>
    <cellStyle name="Note 9 4 17" xfId="35559" xr:uid="{00000000-0005-0000-0000-0000F77E0000}"/>
    <cellStyle name="Note 9 4 17 2" xfId="35560" xr:uid="{00000000-0005-0000-0000-0000F87E0000}"/>
    <cellStyle name="Note 9 4 18" xfId="35561" xr:uid="{00000000-0005-0000-0000-0000F97E0000}"/>
    <cellStyle name="Note 9 4 19" xfId="35562" xr:uid="{00000000-0005-0000-0000-0000FA7E0000}"/>
    <cellStyle name="Note 9 4 2" xfId="35563" xr:uid="{00000000-0005-0000-0000-0000FB7E0000}"/>
    <cellStyle name="Note 9 4 2 2" xfId="35564" xr:uid="{00000000-0005-0000-0000-0000FC7E0000}"/>
    <cellStyle name="Note 9 4 2 3" xfId="35565" xr:uid="{00000000-0005-0000-0000-0000FD7E0000}"/>
    <cellStyle name="Note 9 4 20" xfId="35566" xr:uid="{00000000-0005-0000-0000-0000FE7E0000}"/>
    <cellStyle name="Note 9 4 21" xfId="35567" xr:uid="{00000000-0005-0000-0000-0000FF7E0000}"/>
    <cellStyle name="Note 9 4 22" xfId="35544" xr:uid="{00000000-0005-0000-0000-0000007F0000}"/>
    <cellStyle name="Note 9 4 3" xfId="35568" xr:uid="{00000000-0005-0000-0000-0000017F0000}"/>
    <cellStyle name="Note 9 4 3 2" xfId="35569" xr:uid="{00000000-0005-0000-0000-0000027F0000}"/>
    <cellStyle name="Note 9 4 3 3" xfId="35570" xr:uid="{00000000-0005-0000-0000-0000037F0000}"/>
    <cellStyle name="Note 9 4 4" xfId="35571" xr:uid="{00000000-0005-0000-0000-0000047F0000}"/>
    <cellStyle name="Note 9 4 4 2" xfId="35572" xr:uid="{00000000-0005-0000-0000-0000057F0000}"/>
    <cellStyle name="Note 9 4 5" xfId="35573" xr:uid="{00000000-0005-0000-0000-0000067F0000}"/>
    <cellStyle name="Note 9 4 5 2" xfId="35574" xr:uid="{00000000-0005-0000-0000-0000077F0000}"/>
    <cellStyle name="Note 9 4 6" xfId="35575" xr:uid="{00000000-0005-0000-0000-0000087F0000}"/>
    <cellStyle name="Note 9 4 6 2" xfId="35576" xr:uid="{00000000-0005-0000-0000-0000097F0000}"/>
    <cellStyle name="Note 9 4 7" xfId="35577" xr:uid="{00000000-0005-0000-0000-00000A7F0000}"/>
    <cellStyle name="Note 9 4 7 2" xfId="35578" xr:uid="{00000000-0005-0000-0000-00000B7F0000}"/>
    <cellStyle name="Note 9 4 8" xfId="35579" xr:uid="{00000000-0005-0000-0000-00000C7F0000}"/>
    <cellStyle name="Note 9 4 8 2" xfId="35580" xr:uid="{00000000-0005-0000-0000-00000D7F0000}"/>
    <cellStyle name="Note 9 4 9" xfId="35581" xr:uid="{00000000-0005-0000-0000-00000E7F0000}"/>
    <cellStyle name="Note 9 4 9 2" xfId="35582" xr:uid="{00000000-0005-0000-0000-00000F7F0000}"/>
    <cellStyle name="Note 9 5" xfId="15094" xr:uid="{00000000-0005-0000-0000-0000107F0000}"/>
    <cellStyle name="Note 9 5 2" xfId="35584" xr:uid="{00000000-0005-0000-0000-0000117F0000}"/>
    <cellStyle name="Note 9 5 3" xfId="35585" xr:uid="{00000000-0005-0000-0000-0000127F0000}"/>
    <cellStyle name="Note 9 5 4" xfId="35583" xr:uid="{00000000-0005-0000-0000-0000137F0000}"/>
    <cellStyle name="Note 9 6" xfId="19319" xr:uid="{00000000-0005-0000-0000-0000147F0000}"/>
    <cellStyle name="Note 9 6 2" xfId="35587" xr:uid="{00000000-0005-0000-0000-0000157F0000}"/>
    <cellStyle name="Note 9 6 3" xfId="35588" xr:uid="{00000000-0005-0000-0000-0000167F0000}"/>
    <cellStyle name="Note 9 6 4" xfId="35586" xr:uid="{00000000-0005-0000-0000-0000177F0000}"/>
    <cellStyle name="Note 9 7" xfId="19625" xr:uid="{00000000-0005-0000-0000-0000187F0000}"/>
    <cellStyle name="Note 9 7 2" xfId="35590" xr:uid="{00000000-0005-0000-0000-0000197F0000}"/>
    <cellStyle name="Note 9 7 3" xfId="35589" xr:uid="{00000000-0005-0000-0000-00001A7F0000}"/>
    <cellStyle name="Note 9 8" xfId="35591" xr:uid="{00000000-0005-0000-0000-00001B7F0000}"/>
    <cellStyle name="Note 9 8 2" xfId="35592" xr:uid="{00000000-0005-0000-0000-00001C7F0000}"/>
    <cellStyle name="Note 9 9" xfId="35593" xr:uid="{00000000-0005-0000-0000-00001D7F0000}"/>
    <cellStyle name="Note 9 9 2" xfId="35594" xr:uid="{00000000-0005-0000-0000-00001E7F0000}"/>
    <cellStyle name="Note 9_Income Statement " xfId="35595" xr:uid="{00000000-0005-0000-0000-00001F7F0000}"/>
    <cellStyle name="Number" xfId="13479" xr:uid="{00000000-0005-0000-0000-0000207F0000}"/>
    <cellStyle name="Number 2" xfId="35596" xr:uid="{00000000-0005-0000-0000-0000217F0000}"/>
    <cellStyle name="Number 2 2" xfId="40103" xr:uid="{00000000-0005-0000-0000-0000227F0000}"/>
    <cellStyle name="Number 3" xfId="40104" xr:uid="{00000000-0005-0000-0000-0000237F0000}"/>
    <cellStyle name="Number2DecimalStyle" xfId="35597" xr:uid="{00000000-0005-0000-0000-0000247F0000}"/>
    <cellStyle name="Œ…‹æØ‚è [0.00]_Area" xfId="13480" xr:uid="{00000000-0005-0000-0000-0000257F0000}"/>
    <cellStyle name="Œ…‹æØ‚è_Area" xfId="13481" xr:uid="{00000000-0005-0000-0000-0000267F0000}"/>
    <cellStyle name="Œ…‹æǘ‚è_Area" xfId="13482" xr:uid="{00000000-0005-0000-0000-0000277F0000}"/>
    <cellStyle name="OHnplode" xfId="13483" xr:uid="{00000000-0005-0000-0000-0000287F0000}"/>
    <cellStyle name="OHnplode 2" xfId="35598" xr:uid="{00000000-0005-0000-0000-0000297F0000}"/>
    <cellStyle name="Output" xfId="39014" builtinId="21" customBuiltin="1"/>
    <cellStyle name="Output 10" xfId="19320" xr:uid="{00000000-0005-0000-0000-00002B7F0000}"/>
    <cellStyle name="Output 10 10" xfId="40105" xr:uid="{00000000-0005-0000-0000-00002C7F0000}"/>
    <cellStyle name="Output 10 2" xfId="35600" xr:uid="{00000000-0005-0000-0000-00002D7F0000}"/>
    <cellStyle name="Output 10 2 10" xfId="35601" xr:uid="{00000000-0005-0000-0000-00002E7F0000}"/>
    <cellStyle name="Output 10 2 10 2" xfId="35602" xr:uid="{00000000-0005-0000-0000-00002F7F0000}"/>
    <cellStyle name="Output 10 2 11" xfId="35603" xr:uid="{00000000-0005-0000-0000-0000307F0000}"/>
    <cellStyle name="Output 10 2 2" xfId="35604" xr:uid="{00000000-0005-0000-0000-0000317F0000}"/>
    <cellStyle name="Output 10 2 2 10" xfId="35605" xr:uid="{00000000-0005-0000-0000-0000327F0000}"/>
    <cellStyle name="Output 10 2 2 2" xfId="35606" xr:uid="{00000000-0005-0000-0000-0000337F0000}"/>
    <cellStyle name="Output 10 2 2 2 2" xfId="35607" xr:uid="{00000000-0005-0000-0000-0000347F0000}"/>
    <cellStyle name="Output 10 2 2 3" xfId="35608" xr:uid="{00000000-0005-0000-0000-0000357F0000}"/>
    <cellStyle name="Output 10 2 2 3 2" xfId="35609" xr:uid="{00000000-0005-0000-0000-0000367F0000}"/>
    <cellStyle name="Output 10 2 2 4" xfId="35610" xr:uid="{00000000-0005-0000-0000-0000377F0000}"/>
    <cellStyle name="Output 10 2 2 4 2" xfId="35611" xr:uid="{00000000-0005-0000-0000-0000387F0000}"/>
    <cellStyle name="Output 10 2 2 5" xfId="35612" xr:uid="{00000000-0005-0000-0000-0000397F0000}"/>
    <cellStyle name="Output 10 2 2 5 2" xfId="35613" xr:uid="{00000000-0005-0000-0000-00003A7F0000}"/>
    <cellStyle name="Output 10 2 2 6" xfId="35614" xr:uid="{00000000-0005-0000-0000-00003B7F0000}"/>
    <cellStyle name="Output 10 2 2 6 2" xfId="35615" xr:uid="{00000000-0005-0000-0000-00003C7F0000}"/>
    <cellStyle name="Output 10 2 2 7" xfId="35616" xr:uid="{00000000-0005-0000-0000-00003D7F0000}"/>
    <cellStyle name="Output 10 2 2 7 2" xfId="35617" xr:uid="{00000000-0005-0000-0000-00003E7F0000}"/>
    <cellStyle name="Output 10 2 2 8" xfId="35618" xr:uid="{00000000-0005-0000-0000-00003F7F0000}"/>
    <cellStyle name="Output 10 2 2 8 2" xfId="35619" xr:uid="{00000000-0005-0000-0000-0000407F0000}"/>
    <cellStyle name="Output 10 2 2 9" xfId="35620" xr:uid="{00000000-0005-0000-0000-0000417F0000}"/>
    <cellStyle name="Output 10 2 2 9 2" xfId="35621" xr:uid="{00000000-0005-0000-0000-0000427F0000}"/>
    <cellStyle name="Output 10 2 3" xfId="35622" xr:uid="{00000000-0005-0000-0000-0000437F0000}"/>
    <cellStyle name="Output 10 2 3 2" xfId="35623" xr:uid="{00000000-0005-0000-0000-0000447F0000}"/>
    <cellStyle name="Output 10 2 4" xfId="35624" xr:uid="{00000000-0005-0000-0000-0000457F0000}"/>
    <cellStyle name="Output 10 2 4 2" xfId="35625" xr:uid="{00000000-0005-0000-0000-0000467F0000}"/>
    <cellStyle name="Output 10 2 5" xfId="35626" xr:uid="{00000000-0005-0000-0000-0000477F0000}"/>
    <cellStyle name="Output 10 2 5 2" xfId="35627" xr:uid="{00000000-0005-0000-0000-0000487F0000}"/>
    <cellStyle name="Output 10 2 6" xfId="35628" xr:uid="{00000000-0005-0000-0000-0000497F0000}"/>
    <cellStyle name="Output 10 2 6 2" xfId="35629" xr:uid="{00000000-0005-0000-0000-00004A7F0000}"/>
    <cellStyle name="Output 10 2 7" xfId="35630" xr:uid="{00000000-0005-0000-0000-00004B7F0000}"/>
    <cellStyle name="Output 10 2 7 2" xfId="35631" xr:uid="{00000000-0005-0000-0000-00004C7F0000}"/>
    <cellStyle name="Output 10 2 8" xfId="35632" xr:uid="{00000000-0005-0000-0000-00004D7F0000}"/>
    <cellStyle name="Output 10 2 8 2" xfId="35633" xr:uid="{00000000-0005-0000-0000-00004E7F0000}"/>
    <cellStyle name="Output 10 2 9" xfId="35634" xr:uid="{00000000-0005-0000-0000-00004F7F0000}"/>
    <cellStyle name="Output 10 2 9 2" xfId="35635" xr:uid="{00000000-0005-0000-0000-0000507F0000}"/>
    <cellStyle name="Output 10 3" xfId="35636" xr:uid="{00000000-0005-0000-0000-0000517F0000}"/>
    <cellStyle name="Output 10 3 10" xfId="35637" xr:uid="{00000000-0005-0000-0000-0000527F0000}"/>
    <cellStyle name="Output 10 3 2" xfId="35638" xr:uid="{00000000-0005-0000-0000-0000537F0000}"/>
    <cellStyle name="Output 10 3 2 2" xfId="35639" xr:uid="{00000000-0005-0000-0000-0000547F0000}"/>
    <cellStyle name="Output 10 3 3" xfId="35640" xr:uid="{00000000-0005-0000-0000-0000557F0000}"/>
    <cellStyle name="Output 10 3 3 2" xfId="35641" xr:uid="{00000000-0005-0000-0000-0000567F0000}"/>
    <cellStyle name="Output 10 3 4" xfId="35642" xr:uid="{00000000-0005-0000-0000-0000577F0000}"/>
    <cellStyle name="Output 10 3 4 2" xfId="35643" xr:uid="{00000000-0005-0000-0000-0000587F0000}"/>
    <cellStyle name="Output 10 3 5" xfId="35644" xr:uid="{00000000-0005-0000-0000-0000597F0000}"/>
    <cellStyle name="Output 10 3 5 2" xfId="35645" xr:uid="{00000000-0005-0000-0000-00005A7F0000}"/>
    <cellStyle name="Output 10 3 6" xfId="35646" xr:uid="{00000000-0005-0000-0000-00005B7F0000}"/>
    <cellStyle name="Output 10 3 6 2" xfId="35647" xr:uid="{00000000-0005-0000-0000-00005C7F0000}"/>
    <cellStyle name="Output 10 3 7" xfId="35648" xr:uid="{00000000-0005-0000-0000-00005D7F0000}"/>
    <cellStyle name="Output 10 3 7 2" xfId="35649" xr:uid="{00000000-0005-0000-0000-00005E7F0000}"/>
    <cellStyle name="Output 10 3 8" xfId="35650" xr:uid="{00000000-0005-0000-0000-00005F7F0000}"/>
    <cellStyle name="Output 10 3 8 2" xfId="35651" xr:uid="{00000000-0005-0000-0000-0000607F0000}"/>
    <cellStyle name="Output 10 3 9" xfId="35652" xr:uid="{00000000-0005-0000-0000-0000617F0000}"/>
    <cellStyle name="Output 10 3 9 2" xfId="35653" xr:uid="{00000000-0005-0000-0000-0000627F0000}"/>
    <cellStyle name="Output 10 4" xfId="35654" xr:uid="{00000000-0005-0000-0000-0000637F0000}"/>
    <cellStyle name="Output 10 4 10" xfId="35655" xr:uid="{00000000-0005-0000-0000-0000647F0000}"/>
    <cellStyle name="Output 10 4 10 2" xfId="35656" xr:uid="{00000000-0005-0000-0000-0000657F0000}"/>
    <cellStyle name="Output 10 4 11" xfId="35657" xr:uid="{00000000-0005-0000-0000-0000667F0000}"/>
    <cellStyle name="Output 10 4 11 2" xfId="35658" xr:uid="{00000000-0005-0000-0000-0000677F0000}"/>
    <cellStyle name="Output 10 4 12" xfId="35659" xr:uid="{00000000-0005-0000-0000-0000687F0000}"/>
    <cellStyle name="Output 10 4 12 2" xfId="35660" xr:uid="{00000000-0005-0000-0000-0000697F0000}"/>
    <cellStyle name="Output 10 4 13" xfId="35661" xr:uid="{00000000-0005-0000-0000-00006A7F0000}"/>
    <cellStyle name="Output 10 4 13 2" xfId="35662" xr:uid="{00000000-0005-0000-0000-00006B7F0000}"/>
    <cellStyle name="Output 10 4 14" xfId="35663" xr:uid="{00000000-0005-0000-0000-00006C7F0000}"/>
    <cellStyle name="Output 10 4 15" xfId="35664" xr:uid="{00000000-0005-0000-0000-00006D7F0000}"/>
    <cellStyle name="Output 10 4 16" xfId="35665" xr:uid="{00000000-0005-0000-0000-00006E7F0000}"/>
    <cellStyle name="Output 10 4 2" xfId="35666" xr:uid="{00000000-0005-0000-0000-00006F7F0000}"/>
    <cellStyle name="Output 10 4 2 2" xfId="35667" xr:uid="{00000000-0005-0000-0000-0000707F0000}"/>
    <cellStyle name="Output 10 4 3" xfId="35668" xr:uid="{00000000-0005-0000-0000-0000717F0000}"/>
    <cellStyle name="Output 10 4 3 2" xfId="35669" xr:uid="{00000000-0005-0000-0000-0000727F0000}"/>
    <cellStyle name="Output 10 4 4" xfId="35670" xr:uid="{00000000-0005-0000-0000-0000737F0000}"/>
    <cellStyle name="Output 10 4 4 2" xfId="35671" xr:uid="{00000000-0005-0000-0000-0000747F0000}"/>
    <cellStyle name="Output 10 4 5" xfId="35672" xr:uid="{00000000-0005-0000-0000-0000757F0000}"/>
    <cellStyle name="Output 10 4 5 2" xfId="35673" xr:uid="{00000000-0005-0000-0000-0000767F0000}"/>
    <cellStyle name="Output 10 4 6" xfId="35674" xr:uid="{00000000-0005-0000-0000-0000777F0000}"/>
    <cellStyle name="Output 10 4 6 2" xfId="35675" xr:uid="{00000000-0005-0000-0000-0000787F0000}"/>
    <cellStyle name="Output 10 4 7" xfId="35676" xr:uid="{00000000-0005-0000-0000-0000797F0000}"/>
    <cellStyle name="Output 10 4 7 2" xfId="35677" xr:uid="{00000000-0005-0000-0000-00007A7F0000}"/>
    <cellStyle name="Output 10 4 8" xfId="35678" xr:uid="{00000000-0005-0000-0000-00007B7F0000}"/>
    <cellStyle name="Output 10 4 8 2" xfId="35679" xr:uid="{00000000-0005-0000-0000-00007C7F0000}"/>
    <cellStyle name="Output 10 4 9" xfId="35680" xr:uid="{00000000-0005-0000-0000-00007D7F0000}"/>
    <cellStyle name="Output 10 4 9 2" xfId="35681" xr:uid="{00000000-0005-0000-0000-00007E7F0000}"/>
    <cellStyle name="Output 10 5" xfId="35682" xr:uid="{00000000-0005-0000-0000-00007F7F0000}"/>
    <cellStyle name="Output 10 5 2" xfId="35683" xr:uid="{00000000-0005-0000-0000-0000807F0000}"/>
    <cellStyle name="Output 10 6" xfId="35684" xr:uid="{00000000-0005-0000-0000-0000817F0000}"/>
    <cellStyle name="Output 10 6 2" xfId="35685" xr:uid="{00000000-0005-0000-0000-0000827F0000}"/>
    <cellStyle name="Output 10 7" xfId="35686" xr:uid="{00000000-0005-0000-0000-0000837F0000}"/>
    <cellStyle name="Output 10 7 2" xfId="35687" xr:uid="{00000000-0005-0000-0000-0000847F0000}"/>
    <cellStyle name="Output 10 8" xfId="35688" xr:uid="{00000000-0005-0000-0000-0000857F0000}"/>
    <cellStyle name="Output 10 8 2" xfId="35689" xr:uid="{00000000-0005-0000-0000-0000867F0000}"/>
    <cellStyle name="Output 10 9" xfId="35599" xr:uid="{00000000-0005-0000-0000-0000877F0000}"/>
    <cellStyle name="Output 10_Income Statement " xfId="35690" xr:uid="{00000000-0005-0000-0000-0000887F0000}"/>
    <cellStyle name="Output 11" xfId="35691" xr:uid="{00000000-0005-0000-0000-0000897F0000}"/>
    <cellStyle name="Output 11 10" xfId="35692" xr:uid="{00000000-0005-0000-0000-00008A7F0000}"/>
    <cellStyle name="Output 11 10 2" xfId="35693" xr:uid="{00000000-0005-0000-0000-00008B7F0000}"/>
    <cellStyle name="Output 11 11" xfId="35694" xr:uid="{00000000-0005-0000-0000-00008C7F0000}"/>
    <cellStyle name="Output 11 2" xfId="35695" xr:uid="{00000000-0005-0000-0000-00008D7F0000}"/>
    <cellStyle name="Output 11 2 10" xfId="35696" xr:uid="{00000000-0005-0000-0000-00008E7F0000}"/>
    <cellStyle name="Output 11 2 2" xfId="35697" xr:uid="{00000000-0005-0000-0000-00008F7F0000}"/>
    <cellStyle name="Output 11 2 2 2" xfId="35698" xr:uid="{00000000-0005-0000-0000-0000907F0000}"/>
    <cellStyle name="Output 11 2 3" xfId="35699" xr:uid="{00000000-0005-0000-0000-0000917F0000}"/>
    <cellStyle name="Output 11 2 3 2" xfId="35700" xr:uid="{00000000-0005-0000-0000-0000927F0000}"/>
    <cellStyle name="Output 11 2 4" xfId="35701" xr:uid="{00000000-0005-0000-0000-0000937F0000}"/>
    <cellStyle name="Output 11 2 4 2" xfId="35702" xr:uid="{00000000-0005-0000-0000-0000947F0000}"/>
    <cellStyle name="Output 11 2 5" xfId="35703" xr:uid="{00000000-0005-0000-0000-0000957F0000}"/>
    <cellStyle name="Output 11 2 5 2" xfId="35704" xr:uid="{00000000-0005-0000-0000-0000967F0000}"/>
    <cellStyle name="Output 11 2 6" xfId="35705" xr:uid="{00000000-0005-0000-0000-0000977F0000}"/>
    <cellStyle name="Output 11 2 6 2" xfId="35706" xr:uid="{00000000-0005-0000-0000-0000987F0000}"/>
    <cellStyle name="Output 11 2 7" xfId="35707" xr:uid="{00000000-0005-0000-0000-0000997F0000}"/>
    <cellStyle name="Output 11 2 7 2" xfId="35708" xr:uid="{00000000-0005-0000-0000-00009A7F0000}"/>
    <cellStyle name="Output 11 2 8" xfId="35709" xr:uid="{00000000-0005-0000-0000-00009B7F0000}"/>
    <cellStyle name="Output 11 2 8 2" xfId="35710" xr:uid="{00000000-0005-0000-0000-00009C7F0000}"/>
    <cellStyle name="Output 11 2 9" xfId="35711" xr:uid="{00000000-0005-0000-0000-00009D7F0000}"/>
    <cellStyle name="Output 11 2 9 2" xfId="35712" xr:uid="{00000000-0005-0000-0000-00009E7F0000}"/>
    <cellStyle name="Output 11 3" xfId="35713" xr:uid="{00000000-0005-0000-0000-00009F7F0000}"/>
    <cellStyle name="Output 11 3 2" xfId="35714" xr:uid="{00000000-0005-0000-0000-0000A07F0000}"/>
    <cellStyle name="Output 11 4" xfId="35715" xr:uid="{00000000-0005-0000-0000-0000A17F0000}"/>
    <cellStyle name="Output 11 4 2" xfId="35716" xr:uid="{00000000-0005-0000-0000-0000A27F0000}"/>
    <cellStyle name="Output 11 5" xfId="35717" xr:uid="{00000000-0005-0000-0000-0000A37F0000}"/>
    <cellStyle name="Output 11 5 2" xfId="35718" xr:uid="{00000000-0005-0000-0000-0000A47F0000}"/>
    <cellStyle name="Output 11 6" xfId="35719" xr:uid="{00000000-0005-0000-0000-0000A57F0000}"/>
    <cellStyle name="Output 11 6 2" xfId="35720" xr:uid="{00000000-0005-0000-0000-0000A67F0000}"/>
    <cellStyle name="Output 11 7" xfId="35721" xr:uid="{00000000-0005-0000-0000-0000A77F0000}"/>
    <cellStyle name="Output 11 7 2" xfId="35722" xr:uid="{00000000-0005-0000-0000-0000A87F0000}"/>
    <cellStyle name="Output 11 8" xfId="35723" xr:uid="{00000000-0005-0000-0000-0000A97F0000}"/>
    <cellStyle name="Output 11 8 2" xfId="35724" xr:uid="{00000000-0005-0000-0000-0000AA7F0000}"/>
    <cellStyle name="Output 11 9" xfId="35725" xr:uid="{00000000-0005-0000-0000-0000AB7F0000}"/>
    <cellStyle name="Output 11 9 2" xfId="35726" xr:uid="{00000000-0005-0000-0000-0000AC7F0000}"/>
    <cellStyle name="Output 12" xfId="35727" xr:uid="{00000000-0005-0000-0000-0000AD7F0000}"/>
    <cellStyle name="Output 13" xfId="35728" xr:uid="{00000000-0005-0000-0000-0000AE7F0000}"/>
    <cellStyle name="Output 14" xfId="35729" xr:uid="{00000000-0005-0000-0000-0000AF7F0000}"/>
    <cellStyle name="Output 15" xfId="35730" xr:uid="{00000000-0005-0000-0000-0000B07F0000}"/>
    <cellStyle name="Output 16" xfId="35731" xr:uid="{00000000-0005-0000-0000-0000B17F0000}"/>
    <cellStyle name="Output 17" xfId="35732" xr:uid="{00000000-0005-0000-0000-0000B27F0000}"/>
    <cellStyle name="Output 18" xfId="35733" xr:uid="{00000000-0005-0000-0000-0000B37F0000}"/>
    <cellStyle name="Output 19" xfId="35734" xr:uid="{00000000-0005-0000-0000-0000B47F0000}"/>
    <cellStyle name="Output 2" xfId="13484" xr:uid="{00000000-0005-0000-0000-0000B57F0000}"/>
    <cellStyle name="Output 2 10" xfId="35736" xr:uid="{00000000-0005-0000-0000-0000B67F0000}"/>
    <cellStyle name="Output 2 10 2" xfId="35737" xr:uid="{00000000-0005-0000-0000-0000B77F0000}"/>
    <cellStyle name="Output 2 11" xfId="35738" xr:uid="{00000000-0005-0000-0000-0000B87F0000}"/>
    <cellStyle name="Output 2 12" xfId="35735" xr:uid="{00000000-0005-0000-0000-0000B97F0000}"/>
    <cellStyle name="Output 2 13" xfId="40106" xr:uid="{00000000-0005-0000-0000-0000BA7F0000}"/>
    <cellStyle name="Output 2 2" xfId="13485" xr:uid="{00000000-0005-0000-0000-0000BB7F0000}"/>
    <cellStyle name="Output 2 2 10" xfId="35740" xr:uid="{00000000-0005-0000-0000-0000BC7F0000}"/>
    <cellStyle name="Output 2 2 10 2" xfId="35741" xr:uid="{00000000-0005-0000-0000-0000BD7F0000}"/>
    <cellStyle name="Output 2 2 11" xfId="35742" xr:uid="{00000000-0005-0000-0000-0000BE7F0000}"/>
    <cellStyle name="Output 2 2 12" xfId="35739" xr:uid="{00000000-0005-0000-0000-0000BF7F0000}"/>
    <cellStyle name="Output 2 2 13" xfId="40107" xr:uid="{00000000-0005-0000-0000-0000C07F0000}"/>
    <cellStyle name="Output 2 2 14" xfId="40562" xr:uid="{00000000-0005-0000-0000-0000C17F0000}"/>
    <cellStyle name="Output 2 2 2" xfId="13486" xr:uid="{00000000-0005-0000-0000-0000C27F0000}"/>
    <cellStyle name="Output 2 2 2 10" xfId="35744" xr:uid="{00000000-0005-0000-0000-0000C37F0000}"/>
    <cellStyle name="Output 2 2 2 11" xfId="35743" xr:uid="{00000000-0005-0000-0000-0000C47F0000}"/>
    <cellStyle name="Output 2 2 2 12" xfId="40108" xr:uid="{00000000-0005-0000-0000-0000C57F0000}"/>
    <cellStyle name="Output 2 2 2 13" xfId="40609" xr:uid="{00000000-0005-0000-0000-0000C67F0000}"/>
    <cellStyle name="Output 2 2 2 2" xfId="13487" xr:uid="{00000000-0005-0000-0000-0000C77F0000}"/>
    <cellStyle name="Output 2 2 2 2 2" xfId="15384" xr:uid="{00000000-0005-0000-0000-0000C87F0000}"/>
    <cellStyle name="Output 2 2 2 2 2 2" xfId="35746" xr:uid="{00000000-0005-0000-0000-0000C97F0000}"/>
    <cellStyle name="Output 2 2 2 2 3" xfId="15110" xr:uid="{00000000-0005-0000-0000-0000CA7F0000}"/>
    <cellStyle name="Output 2 2 2 2 4" xfId="35745" xr:uid="{00000000-0005-0000-0000-0000CB7F0000}"/>
    <cellStyle name="Output 2 2 2 2 5" xfId="40109" xr:uid="{00000000-0005-0000-0000-0000CC7F0000}"/>
    <cellStyle name="Output 2 2 2 3" xfId="13488" xr:uid="{00000000-0005-0000-0000-0000CD7F0000}"/>
    <cellStyle name="Output 2 2 2 3 2" xfId="15385" xr:uid="{00000000-0005-0000-0000-0000CE7F0000}"/>
    <cellStyle name="Output 2 2 2 3 2 2" xfId="35748" xr:uid="{00000000-0005-0000-0000-0000CF7F0000}"/>
    <cellStyle name="Output 2 2 2 3 3" xfId="15109" xr:uid="{00000000-0005-0000-0000-0000D07F0000}"/>
    <cellStyle name="Output 2 2 2 3 4" xfId="35747" xr:uid="{00000000-0005-0000-0000-0000D17F0000}"/>
    <cellStyle name="Output 2 2 2 3 5" xfId="40110" xr:uid="{00000000-0005-0000-0000-0000D27F0000}"/>
    <cellStyle name="Output 2 2 2 4" xfId="13489" xr:uid="{00000000-0005-0000-0000-0000D37F0000}"/>
    <cellStyle name="Output 2 2 2 4 2" xfId="15386" xr:uid="{00000000-0005-0000-0000-0000D47F0000}"/>
    <cellStyle name="Output 2 2 2 4 2 2" xfId="35750" xr:uid="{00000000-0005-0000-0000-0000D57F0000}"/>
    <cellStyle name="Output 2 2 2 4 3" xfId="15108" xr:uid="{00000000-0005-0000-0000-0000D67F0000}"/>
    <cellStyle name="Output 2 2 2 4 4" xfId="35749" xr:uid="{00000000-0005-0000-0000-0000D77F0000}"/>
    <cellStyle name="Output 2 2 2 5" xfId="15383" xr:uid="{00000000-0005-0000-0000-0000D87F0000}"/>
    <cellStyle name="Output 2 2 2 5 2" xfId="35752" xr:uid="{00000000-0005-0000-0000-0000D97F0000}"/>
    <cellStyle name="Output 2 2 2 5 3" xfId="35751" xr:uid="{00000000-0005-0000-0000-0000DA7F0000}"/>
    <cellStyle name="Output 2 2 2 6" xfId="15111" xr:uid="{00000000-0005-0000-0000-0000DB7F0000}"/>
    <cellStyle name="Output 2 2 2 6 2" xfId="35754" xr:uid="{00000000-0005-0000-0000-0000DC7F0000}"/>
    <cellStyle name="Output 2 2 2 6 3" xfId="35753" xr:uid="{00000000-0005-0000-0000-0000DD7F0000}"/>
    <cellStyle name="Output 2 2 2 7" xfId="35755" xr:uid="{00000000-0005-0000-0000-0000DE7F0000}"/>
    <cellStyle name="Output 2 2 2 7 2" xfId="35756" xr:uid="{00000000-0005-0000-0000-0000DF7F0000}"/>
    <cellStyle name="Output 2 2 2 8" xfId="35757" xr:uid="{00000000-0005-0000-0000-0000E07F0000}"/>
    <cellStyle name="Output 2 2 2 8 2" xfId="35758" xr:uid="{00000000-0005-0000-0000-0000E17F0000}"/>
    <cellStyle name="Output 2 2 2 9" xfId="35759" xr:uid="{00000000-0005-0000-0000-0000E27F0000}"/>
    <cellStyle name="Output 2 2 2 9 2" xfId="35760" xr:uid="{00000000-0005-0000-0000-0000E37F0000}"/>
    <cellStyle name="Output 2 2 3" xfId="13490" xr:uid="{00000000-0005-0000-0000-0000E47F0000}"/>
    <cellStyle name="Output 2 2 3 2" xfId="15387" xr:uid="{00000000-0005-0000-0000-0000E57F0000}"/>
    <cellStyle name="Output 2 2 3 2 2" xfId="35762" xr:uid="{00000000-0005-0000-0000-0000E67F0000}"/>
    <cellStyle name="Output 2 2 3 2 3" xfId="40112" xr:uid="{00000000-0005-0000-0000-0000E77F0000}"/>
    <cellStyle name="Output 2 2 3 3" xfId="15107" xr:uid="{00000000-0005-0000-0000-0000E87F0000}"/>
    <cellStyle name="Output 2 2 3 3 2" xfId="40113" xr:uid="{00000000-0005-0000-0000-0000E97F0000}"/>
    <cellStyle name="Output 2 2 3 4" xfId="35761" xr:uid="{00000000-0005-0000-0000-0000EA7F0000}"/>
    <cellStyle name="Output 2 2 3 5" xfId="40111" xr:uid="{00000000-0005-0000-0000-0000EB7F0000}"/>
    <cellStyle name="Output 2 2 4" xfId="13491" xr:uid="{00000000-0005-0000-0000-0000EC7F0000}"/>
    <cellStyle name="Output 2 2 4 2" xfId="15388" xr:uid="{00000000-0005-0000-0000-0000ED7F0000}"/>
    <cellStyle name="Output 2 2 4 2 2" xfId="35764" xr:uid="{00000000-0005-0000-0000-0000EE7F0000}"/>
    <cellStyle name="Output 2 2 4 3" xfId="15106" xr:uid="{00000000-0005-0000-0000-0000EF7F0000}"/>
    <cellStyle name="Output 2 2 4 4" xfId="35763" xr:uid="{00000000-0005-0000-0000-0000F07F0000}"/>
    <cellStyle name="Output 2 2 4 5" xfId="40114" xr:uid="{00000000-0005-0000-0000-0000F17F0000}"/>
    <cellStyle name="Output 2 2 5" xfId="13492" xr:uid="{00000000-0005-0000-0000-0000F27F0000}"/>
    <cellStyle name="Output 2 2 5 2" xfId="15389" xr:uid="{00000000-0005-0000-0000-0000F37F0000}"/>
    <cellStyle name="Output 2 2 5 2 2" xfId="35766" xr:uid="{00000000-0005-0000-0000-0000F47F0000}"/>
    <cellStyle name="Output 2 2 5 3" xfId="15105" xr:uid="{00000000-0005-0000-0000-0000F57F0000}"/>
    <cellStyle name="Output 2 2 5 4" xfId="35765" xr:uid="{00000000-0005-0000-0000-0000F67F0000}"/>
    <cellStyle name="Output 2 2 5 5" xfId="40115" xr:uid="{00000000-0005-0000-0000-0000F77F0000}"/>
    <cellStyle name="Output 2 2 6" xfId="15382" xr:uid="{00000000-0005-0000-0000-0000F87F0000}"/>
    <cellStyle name="Output 2 2 6 2" xfId="35768" xr:uid="{00000000-0005-0000-0000-0000F97F0000}"/>
    <cellStyle name="Output 2 2 6 3" xfId="35767" xr:uid="{00000000-0005-0000-0000-0000FA7F0000}"/>
    <cellStyle name="Output 2 2 7" xfId="15112" xr:uid="{00000000-0005-0000-0000-0000FB7F0000}"/>
    <cellStyle name="Output 2 2 7 2" xfId="35770" xr:uid="{00000000-0005-0000-0000-0000FC7F0000}"/>
    <cellStyle name="Output 2 2 7 3" xfId="35769" xr:uid="{00000000-0005-0000-0000-0000FD7F0000}"/>
    <cellStyle name="Output 2 2 8" xfId="35771" xr:uid="{00000000-0005-0000-0000-0000FE7F0000}"/>
    <cellStyle name="Output 2 2 8 2" xfId="35772" xr:uid="{00000000-0005-0000-0000-0000FF7F0000}"/>
    <cellStyle name="Output 2 2 9" xfId="35773" xr:uid="{00000000-0005-0000-0000-000000800000}"/>
    <cellStyle name="Output 2 2 9 2" xfId="35774" xr:uid="{00000000-0005-0000-0000-000001800000}"/>
    <cellStyle name="Output 2 3" xfId="13493" xr:uid="{00000000-0005-0000-0000-000002800000}"/>
    <cellStyle name="Output 2 3 10" xfId="35776" xr:uid="{00000000-0005-0000-0000-000003800000}"/>
    <cellStyle name="Output 2 3 10 2" xfId="35777" xr:uid="{00000000-0005-0000-0000-000004800000}"/>
    <cellStyle name="Output 2 3 11" xfId="35778" xr:uid="{00000000-0005-0000-0000-000005800000}"/>
    <cellStyle name="Output 2 3 12" xfId="35775" xr:uid="{00000000-0005-0000-0000-000006800000}"/>
    <cellStyle name="Output 2 3 13" xfId="40116" xr:uid="{00000000-0005-0000-0000-000007800000}"/>
    <cellStyle name="Output 2 3 2" xfId="35779" xr:uid="{00000000-0005-0000-0000-000008800000}"/>
    <cellStyle name="Output 2 3 2 10" xfId="35780" xr:uid="{00000000-0005-0000-0000-000009800000}"/>
    <cellStyle name="Output 2 3 2 11" xfId="40117" xr:uid="{00000000-0005-0000-0000-00000A800000}"/>
    <cellStyle name="Output 2 3 2 2" xfId="35781" xr:uid="{00000000-0005-0000-0000-00000B800000}"/>
    <cellStyle name="Output 2 3 2 2 2" xfId="35782" xr:uid="{00000000-0005-0000-0000-00000C800000}"/>
    <cellStyle name="Output 2 3 2 3" xfId="35783" xr:uid="{00000000-0005-0000-0000-00000D800000}"/>
    <cellStyle name="Output 2 3 2 3 2" xfId="35784" xr:uid="{00000000-0005-0000-0000-00000E800000}"/>
    <cellStyle name="Output 2 3 2 4" xfId="35785" xr:uid="{00000000-0005-0000-0000-00000F800000}"/>
    <cellStyle name="Output 2 3 2 4 2" xfId="35786" xr:uid="{00000000-0005-0000-0000-000010800000}"/>
    <cellStyle name="Output 2 3 2 5" xfId="35787" xr:uid="{00000000-0005-0000-0000-000011800000}"/>
    <cellStyle name="Output 2 3 2 5 2" xfId="35788" xr:uid="{00000000-0005-0000-0000-000012800000}"/>
    <cellStyle name="Output 2 3 2 6" xfId="35789" xr:uid="{00000000-0005-0000-0000-000013800000}"/>
    <cellStyle name="Output 2 3 2 6 2" xfId="35790" xr:uid="{00000000-0005-0000-0000-000014800000}"/>
    <cellStyle name="Output 2 3 2 7" xfId="35791" xr:uid="{00000000-0005-0000-0000-000015800000}"/>
    <cellStyle name="Output 2 3 2 7 2" xfId="35792" xr:uid="{00000000-0005-0000-0000-000016800000}"/>
    <cellStyle name="Output 2 3 2 8" xfId="35793" xr:uid="{00000000-0005-0000-0000-000017800000}"/>
    <cellStyle name="Output 2 3 2 8 2" xfId="35794" xr:uid="{00000000-0005-0000-0000-000018800000}"/>
    <cellStyle name="Output 2 3 2 9" xfId="35795" xr:uid="{00000000-0005-0000-0000-000019800000}"/>
    <cellStyle name="Output 2 3 2 9 2" xfId="35796" xr:uid="{00000000-0005-0000-0000-00001A800000}"/>
    <cellStyle name="Output 2 3 3" xfId="35797" xr:uid="{00000000-0005-0000-0000-00001B800000}"/>
    <cellStyle name="Output 2 3 3 2" xfId="35798" xr:uid="{00000000-0005-0000-0000-00001C800000}"/>
    <cellStyle name="Output 2 3 3 3" xfId="40118" xr:uid="{00000000-0005-0000-0000-00001D800000}"/>
    <cellStyle name="Output 2 3 4" xfId="35799" xr:uid="{00000000-0005-0000-0000-00001E800000}"/>
    <cellStyle name="Output 2 3 4 2" xfId="35800" xr:uid="{00000000-0005-0000-0000-00001F800000}"/>
    <cellStyle name="Output 2 3 5" xfId="35801" xr:uid="{00000000-0005-0000-0000-000020800000}"/>
    <cellStyle name="Output 2 3 5 2" xfId="35802" xr:uid="{00000000-0005-0000-0000-000021800000}"/>
    <cellStyle name="Output 2 3 6" xfId="35803" xr:uid="{00000000-0005-0000-0000-000022800000}"/>
    <cellStyle name="Output 2 3 6 2" xfId="35804" xr:uid="{00000000-0005-0000-0000-000023800000}"/>
    <cellStyle name="Output 2 3 7" xfId="35805" xr:uid="{00000000-0005-0000-0000-000024800000}"/>
    <cellStyle name="Output 2 3 7 2" xfId="35806" xr:uid="{00000000-0005-0000-0000-000025800000}"/>
    <cellStyle name="Output 2 3 8" xfId="35807" xr:uid="{00000000-0005-0000-0000-000026800000}"/>
    <cellStyle name="Output 2 3 8 2" xfId="35808" xr:uid="{00000000-0005-0000-0000-000027800000}"/>
    <cellStyle name="Output 2 3 9" xfId="35809" xr:uid="{00000000-0005-0000-0000-000028800000}"/>
    <cellStyle name="Output 2 3 9 2" xfId="35810" xr:uid="{00000000-0005-0000-0000-000029800000}"/>
    <cellStyle name="Output 2 4" xfId="13494" xr:uid="{00000000-0005-0000-0000-00002A800000}"/>
    <cellStyle name="Output 2 4 10" xfId="35812" xr:uid="{00000000-0005-0000-0000-00002B800000}"/>
    <cellStyle name="Output 2 4 10 2" xfId="35813" xr:uid="{00000000-0005-0000-0000-00002C800000}"/>
    <cellStyle name="Output 2 4 11" xfId="35814" xr:uid="{00000000-0005-0000-0000-00002D800000}"/>
    <cellStyle name="Output 2 4 12" xfId="35811" xr:uid="{00000000-0005-0000-0000-00002E800000}"/>
    <cellStyle name="Output 2 4 13" xfId="40119" xr:uid="{00000000-0005-0000-0000-00002F800000}"/>
    <cellStyle name="Output 2 4 2" xfId="15390" xr:uid="{00000000-0005-0000-0000-000030800000}"/>
    <cellStyle name="Output 2 4 2 10" xfId="35816" xr:uid="{00000000-0005-0000-0000-000031800000}"/>
    <cellStyle name="Output 2 4 2 11" xfId="35815" xr:uid="{00000000-0005-0000-0000-000032800000}"/>
    <cellStyle name="Output 2 4 2 12" xfId="40120" xr:uid="{00000000-0005-0000-0000-000033800000}"/>
    <cellStyle name="Output 2 4 2 2" xfId="35817" xr:uid="{00000000-0005-0000-0000-000034800000}"/>
    <cellStyle name="Output 2 4 2 2 2" xfId="35818" xr:uid="{00000000-0005-0000-0000-000035800000}"/>
    <cellStyle name="Output 2 4 2 3" xfId="35819" xr:uid="{00000000-0005-0000-0000-000036800000}"/>
    <cellStyle name="Output 2 4 2 3 2" xfId="35820" xr:uid="{00000000-0005-0000-0000-000037800000}"/>
    <cellStyle name="Output 2 4 2 4" xfId="35821" xr:uid="{00000000-0005-0000-0000-000038800000}"/>
    <cellStyle name="Output 2 4 2 4 2" xfId="35822" xr:uid="{00000000-0005-0000-0000-000039800000}"/>
    <cellStyle name="Output 2 4 2 5" xfId="35823" xr:uid="{00000000-0005-0000-0000-00003A800000}"/>
    <cellStyle name="Output 2 4 2 5 2" xfId="35824" xr:uid="{00000000-0005-0000-0000-00003B800000}"/>
    <cellStyle name="Output 2 4 2 6" xfId="35825" xr:uid="{00000000-0005-0000-0000-00003C800000}"/>
    <cellStyle name="Output 2 4 2 6 2" xfId="35826" xr:uid="{00000000-0005-0000-0000-00003D800000}"/>
    <cellStyle name="Output 2 4 2 7" xfId="35827" xr:uid="{00000000-0005-0000-0000-00003E800000}"/>
    <cellStyle name="Output 2 4 2 7 2" xfId="35828" xr:uid="{00000000-0005-0000-0000-00003F800000}"/>
    <cellStyle name="Output 2 4 2 8" xfId="35829" xr:uid="{00000000-0005-0000-0000-000040800000}"/>
    <cellStyle name="Output 2 4 2 8 2" xfId="35830" xr:uid="{00000000-0005-0000-0000-000041800000}"/>
    <cellStyle name="Output 2 4 2 9" xfId="35831" xr:uid="{00000000-0005-0000-0000-000042800000}"/>
    <cellStyle name="Output 2 4 2 9 2" xfId="35832" xr:uid="{00000000-0005-0000-0000-000043800000}"/>
    <cellStyle name="Output 2 4 3" xfId="15104" xr:uid="{00000000-0005-0000-0000-000044800000}"/>
    <cellStyle name="Output 2 4 3 2" xfId="35834" xr:uid="{00000000-0005-0000-0000-000045800000}"/>
    <cellStyle name="Output 2 4 3 3" xfId="35833" xr:uid="{00000000-0005-0000-0000-000046800000}"/>
    <cellStyle name="Output 2 4 3 4" xfId="40121" xr:uid="{00000000-0005-0000-0000-000047800000}"/>
    <cellStyle name="Output 2 4 4" xfId="35835" xr:uid="{00000000-0005-0000-0000-000048800000}"/>
    <cellStyle name="Output 2 4 4 2" xfId="35836" xr:uid="{00000000-0005-0000-0000-000049800000}"/>
    <cellStyle name="Output 2 4 5" xfId="35837" xr:uid="{00000000-0005-0000-0000-00004A800000}"/>
    <cellStyle name="Output 2 4 5 2" xfId="35838" xr:uid="{00000000-0005-0000-0000-00004B800000}"/>
    <cellStyle name="Output 2 4 6" xfId="35839" xr:uid="{00000000-0005-0000-0000-00004C800000}"/>
    <cellStyle name="Output 2 4 6 2" xfId="35840" xr:uid="{00000000-0005-0000-0000-00004D800000}"/>
    <cellStyle name="Output 2 4 7" xfId="35841" xr:uid="{00000000-0005-0000-0000-00004E800000}"/>
    <cellStyle name="Output 2 4 7 2" xfId="35842" xr:uid="{00000000-0005-0000-0000-00004F800000}"/>
    <cellStyle name="Output 2 4 8" xfId="35843" xr:uid="{00000000-0005-0000-0000-000050800000}"/>
    <cellStyle name="Output 2 4 8 2" xfId="35844" xr:uid="{00000000-0005-0000-0000-000051800000}"/>
    <cellStyle name="Output 2 4 9" xfId="35845" xr:uid="{00000000-0005-0000-0000-000052800000}"/>
    <cellStyle name="Output 2 4 9 2" xfId="35846" xr:uid="{00000000-0005-0000-0000-000053800000}"/>
    <cellStyle name="Output 2 5" xfId="13495" xr:uid="{00000000-0005-0000-0000-000054800000}"/>
    <cellStyle name="Output 2 5 10" xfId="35848" xr:uid="{00000000-0005-0000-0000-000055800000}"/>
    <cellStyle name="Output 2 5 11" xfId="35847" xr:uid="{00000000-0005-0000-0000-000056800000}"/>
    <cellStyle name="Output 2 5 12" xfId="40122" xr:uid="{00000000-0005-0000-0000-000057800000}"/>
    <cellStyle name="Output 2 5 2" xfId="15391" xr:uid="{00000000-0005-0000-0000-000058800000}"/>
    <cellStyle name="Output 2 5 2 2" xfId="35850" xr:uid="{00000000-0005-0000-0000-000059800000}"/>
    <cellStyle name="Output 2 5 2 3" xfId="35849" xr:uid="{00000000-0005-0000-0000-00005A800000}"/>
    <cellStyle name="Output 2 5 3" xfId="15103" xr:uid="{00000000-0005-0000-0000-00005B800000}"/>
    <cellStyle name="Output 2 5 3 2" xfId="35852" xr:uid="{00000000-0005-0000-0000-00005C800000}"/>
    <cellStyle name="Output 2 5 3 3" xfId="35851" xr:uid="{00000000-0005-0000-0000-00005D800000}"/>
    <cellStyle name="Output 2 5 4" xfId="35853" xr:uid="{00000000-0005-0000-0000-00005E800000}"/>
    <cellStyle name="Output 2 5 4 2" xfId="35854" xr:uid="{00000000-0005-0000-0000-00005F800000}"/>
    <cellStyle name="Output 2 5 5" xfId="35855" xr:uid="{00000000-0005-0000-0000-000060800000}"/>
    <cellStyle name="Output 2 5 5 2" xfId="35856" xr:uid="{00000000-0005-0000-0000-000061800000}"/>
    <cellStyle name="Output 2 5 6" xfId="35857" xr:uid="{00000000-0005-0000-0000-000062800000}"/>
    <cellStyle name="Output 2 5 6 2" xfId="35858" xr:uid="{00000000-0005-0000-0000-000063800000}"/>
    <cellStyle name="Output 2 5 7" xfId="35859" xr:uid="{00000000-0005-0000-0000-000064800000}"/>
    <cellStyle name="Output 2 5 7 2" xfId="35860" xr:uid="{00000000-0005-0000-0000-000065800000}"/>
    <cellStyle name="Output 2 5 8" xfId="35861" xr:uid="{00000000-0005-0000-0000-000066800000}"/>
    <cellStyle name="Output 2 5 8 2" xfId="35862" xr:uid="{00000000-0005-0000-0000-000067800000}"/>
    <cellStyle name="Output 2 5 9" xfId="35863" xr:uid="{00000000-0005-0000-0000-000068800000}"/>
    <cellStyle name="Output 2 5 9 2" xfId="35864" xr:uid="{00000000-0005-0000-0000-000069800000}"/>
    <cellStyle name="Output 2 6" xfId="13496" xr:uid="{00000000-0005-0000-0000-00006A800000}"/>
    <cellStyle name="Output 2 6 10" xfId="35866" xr:uid="{00000000-0005-0000-0000-00006B800000}"/>
    <cellStyle name="Output 2 6 10 2" xfId="35867" xr:uid="{00000000-0005-0000-0000-00006C800000}"/>
    <cellStyle name="Output 2 6 11" xfId="35868" xr:uid="{00000000-0005-0000-0000-00006D800000}"/>
    <cellStyle name="Output 2 6 11 2" xfId="35869" xr:uid="{00000000-0005-0000-0000-00006E800000}"/>
    <cellStyle name="Output 2 6 12" xfId="35870" xr:uid="{00000000-0005-0000-0000-00006F800000}"/>
    <cellStyle name="Output 2 6 12 2" xfId="35871" xr:uid="{00000000-0005-0000-0000-000070800000}"/>
    <cellStyle name="Output 2 6 13" xfId="35872" xr:uid="{00000000-0005-0000-0000-000071800000}"/>
    <cellStyle name="Output 2 6 13 2" xfId="35873" xr:uid="{00000000-0005-0000-0000-000072800000}"/>
    <cellStyle name="Output 2 6 14" xfId="35874" xr:uid="{00000000-0005-0000-0000-000073800000}"/>
    <cellStyle name="Output 2 6 15" xfId="35875" xr:uid="{00000000-0005-0000-0000-000074800000}"/>
    <cellStyle name="Output 2 6 16" xfId="35876" xr:uid="{00000000-0005-0000-0000-000075800000}"/>
    <cellStyle name="Output 2 6 17" xfId="35865" xr:uid="{00000000-0005-0000-0000-000076800000}"/>
    <cellStyle name="Output 2 6 18" xfId="40123" xr:uid="{00000000-0005-0000-0000-000077800000}"/>
    <cellStyle name="Output 2 6 2" xfId="15392" xr:uid="{00000000-0005-0000-0000-000078800000}"/>
    <cellStyle name="Output 2 6 2 2" xfId="35878" xr:uid="{00000000-0005-0000-0000-000079800000}"/>
    <cellStyle name="Output 2 6 2 3" xfId="35877" xr:uid="{00000000-0005-0000-0000-00007A800000}"/>
    <cellStyle name="Output 2 6 3" xfId="15102" xr:uid="{00000000-0005-0000-0000-00007B800000}"/>
    <cellStyle name="Output 2 6 3 2" xfId="35880" xr:uid="{00000000-0005-0000-0000-00007C800000}"/>
    <cellStyle name="Output 2 6 3 3" xfId="35879" xr:uid="{00000000-0005-0000-0000-00007D800000}"/>
    <cellStyle name="Output 2 6 4" xfId="35881" xr:uid="{00000000-0005-0000-0000-00007E800000}"/>
    <cellStyle name="Output 2 6 4 2" xfId="35882" xr:uid="{00000000-0005-0000-0000-00007F800000}"/>
    <cellStyle name="Output 2 6 5" xfId="35883" xr:uid="{00000000-0005-0000-0000-000080800000}"/>
    <cellStyle name="Output 2 6 5 2" xfId="35884" xr:uid="{00000000-0005-0000-0000-000081800000}"/>
    <cellStyle name="Output 2 6 6" xfId="35885" xr:uid="{00000000-0005-0000-0000-000082800000}"/>
    <cellStyle name="Output 2 6 6 2" xfId="35886" xr:uid="{00000000-0005-0000-0000-000083800000}"/>
    <cellStyle name="Output 2 6 7" xfId="35887" xr:uid="{00000000-0005-0000-0000-000084800000}"/>
    <cellStyle name="Output 2 6 7 2" xfId="35888" xr:uid="{00000000-0005-0000-0000-000085800000}"/>
    <cellStyle name="Output 2 6 8" xfId="35889" xr:uid="{00000000-0005-0000-0000-000086800000}"/>
    <cellStyle name="Output 2 6 8 2" xfId="35890" xr:uid="{00000000-0005-0000-0000-000087800000}"/>
    <cellStyle name="Output 2 6 9" xfId="35891" xr:uid="{00000000-0005-0000-0000-000088800000}"/>
    <cellStyle name="Output 2 6 9 2" xfId="35892" xr:uid="{00000000-0005-0000-0000-000089800000}"/>
    <cellStyle name="Output 2 7" xfId="15381" xr:uid="{00000000-0005-0000-0000-00008A800000}"/>
    <cellStyle name="Output 2 7 2" xfId="35894" xr:uid="{00000000-0005-0000-0000-00008B800000}"/>
    <cellStyle name="Output 2 7 3" xfId="35893" xr:uid="{00000000-0005-0000-0000-00008C800000}"/>
    <cellStyle name="Output 2 7 4" xfId="40124" xr:uid="{00000000-0005-0000-0000-00008D800000}"/>
    <cellStyle name="Output 2 8" xfId="15113" xr:uid="{00000000-0005-0000-0000-00008E800000}"/>
    <cellStyle name="Output 2 8 2" xfId="35896" xr:uid="{00000000-0005-0000-0000-00008F800000}"/>
    <cellStyle name="Output 2 8 3" xfId="35895" xr:uid="{00000000-0005-0000-0000-000090800000}"/>
    <cellStyle name="Output 2 9" xfId="35897" xr:uid="{00000000-0005-0000-0000-000091800000}"/>
    <cellStyle name="Output 2 9 2" xfId="35898" xr:uid="{00000000-0005-0000-0000-000092800000}"/>
    <cellStyle name="Output 2_FERC versus US GAAP differences - GSE MECO and Nantucket" xfId="35899" xr:uid="{00000000-0005-0000-0000-000093800000}"/>
    <cellStyle name="Output 20" xfId="35900" xr:uid="{00000000-0005-0000-0000-000094800000}"/>
    <cellStyle name="Output 21" xfId="38830" xr:uid="{00000000-0005-0000-0000-000095800000}"/>
    <cellStyle name="Output 21 2" xfId="38994" xr:uid="{00000000-0005-0000-0000-000096800000}"/>
    <cellStyle name="Output 22" xfId="38845" xr:uid="{00000000-0005-0000-0000-000097800000}"/>
    <cellStyle name="Output 22 2" xfId="38996" xr:uid="{00000000-0005-0000-0000-000098800000}"/>
    <cellStyle name="Output 23" xfId="38857" xr:uid="{00000000-0005-0000-0000-000099800000}"/>
    <cellStyle name="Output 23 2" xfId="38998" xr:uid="{00000000-0005-0000-0000-00009A800000}"/>
    <cellStyle name="Output 3" xfId="13497" xr:uid="{00000000-0005-0000-0000-00009B800000}"/>
    <cellStyle name="Output 3 10" xfId="35901" xr:uid="{00000000-0005-0000-0000-00009C800000}"/>
    <cellStyle name="Output 3 11" xfId="40125" xr:uid="{00000000-0005-0000-0000-00009D800000}"/>
    <cellStyle name="Output 3 2" xfId="13498" xr:uid="{00000000-0005-0000-0000-00009E800000}"/>
    <cellStyle name="Output 3 2 10" xfId="35903" xr:uid="{00000000-0005-0000-0000-00009F800000}"/>
    <cellStyle name="Output 3 2 10 2" xfId="35904" xr:uid="{00000000-0005-0000-0000-0000A0800000}"/>
    <cellStyle name="Output 3 2 11" xfId="35905" xr:uid="{00000000-0005-0000-0000-0000A1800000}"/>
    <cellStyle name="Output 3 2 12" xfId="35902" xr:uid="{00000000-0005-0000-0000-0000A2800000}"/>
    <cellStyle name="Output 3 2 2" xfId="15393" xr:uid="{00000000-0005-0000-0000-0000A3800000}"/>
    <cellStyle name="Output 3 2 2 10" xfId="35907" xr:uid="{00000000-0005-0000-0000-0000A4800000}"/>
    <cellStyle name="Output 3 2 2 11" xfId="35906" xr:uid="{00000000-0005-0000-0000-0000A5800000}"/>
    <cellStyle name="Output 3 2 2 2" xfId="35908" xr:uid="{00000000-0005-0000-0000-0000A6800000}"/>
    <cellStyle name="Output 3 2 2 2 2" xfId="35909" xr:uid="{00000000-0005-0000-0000-0000A7800000}"/>
    <cellStyle name="Output 3 2 2 3" xfId="35910" xr:uid="{00000000-0005-0000-0000-0000A8800000}"/>
    <cellStyle name="Output 3 2 2 3 2" xfId="35911" xr:uid="{00000000-0005-0000-0000-0000A9800000}"/>
    <cellStyle name="Output 3 2 2 4" xfId="35912" xr:uid="{00000000-0005-0000-0000-0000AA800000}"/>
    <cellStyle name="Output 3 2 2 4 2" xfId="35913" xr:uid="{00000000-0005-0000-0000-0000AB800000}"/>
    <cellStyle name="Output 3 2 2 5" xfId="35914" xr:uid="{00000000-0005-0000-0000-0000AC800000}"/>
    <cellStyle name="Output 3 2 2 5 2" xfId="35915" xr:uid="{00000000-0005-0000-0000-0000AD800000}"/>
    <cellStyle name="Output 3 2 2 6" xfId="35916" xr:uid="{00000000-0005-0000-0000-0000AE800000}"/>
    <cellStyle name="Output 3 2 2 6 2" xfId="35917" xr:uid="{00000000-0005-0000-0000-0000AF800000}"/>
    <cellStyle name="Output 3 2 2 7" xfId="35918" xr:uid="{00000000-0005-0000-0000-0000B0800000}"/>
    <cellStyle name="Output 3 2 2 7 2" xfId="35919" xr:uid="{00000000-0005-0000-0000-0000B1800000}"/>
    <cellStyle name="Output 3 2 2 8" xfId="35920" xr:uid="{00000000-0005-0000-0000-0000B2800000}"/>
    <cellStyle name="Output 3 2 2 8 2" xfId="35921" xr:uid="{00000000-0005-0000-0000-0000B3800000}"/>
    <cellStyle name="Output 3 2 2 9" xfId="35922" xr:uid="{00000000-0005-0000-0000-0000B4800000}"/>
    <cellStyle name="Output 3 2 2 9 2" xfId="35923" xr:uid="{00000000-0005-0000-0000-0000B5800000}"/>
    <cellStyle name="Output 3 2 3" xfId="15101" xr:uid="{00000000-0005-0000-0000-0000B6800000}"/>
    <cellStyle name="Output 3 2 3 2" xfId="35925" xr:uid="{00000000-0005-0000-0000-0000B7800000}"/>
    <cellStyle name="Output 3 2 3 3" xfId="35924" xr:uid="{00000000-0005-0000-0000-0000B8800000}"/>
    <cellStyle name="Output 3 2 4" xfId="35926" xr:uid="{00000000-0005-0000-0000-0000B9800000}"/>
    <cellStyle name="Output 3 2 4 2" xfId="35927" xr:uid="{00000000-0005-0000-0000-0000BA800000}"/>
    <cellStyle name="Output 3 2 5" xfId="35928" xr:uid="{00000000-0005-0000-0000-0000BB800000}"/>
    <cellStyle name="Output 3 2 5 2" xfId="35929" xr:uid="{00000000-0005-0000-0000-0000BC800000}"/>
    <cellStyle name="Output 3 2 6" xfId="35930" xr:uid="{00000000-0005-0000-0000-0000BD800000}"/>
    <cellStyle name="Output 3 2 6 2" xfId="35931" xr:uid="{00000000-0005-0000-0000-0000BE800000}"/>
    <cellStyle name="Output 3 2 7" xfId="35932" xr:uid="{00000000-0005-0000-0000-0000BF800000}"/>
    <cellStyle name="Output 3 2 7 2" xfId="35933" xr:uid="{00000000-0005-0000-0000-0000C0800000}"/>
    <cellStyle name="Output 3 2 8" xfId="35934" xr:uid="{00000000-0005-0000-0000-0000C1800000}"/>
    <cellStyle name="Output 3 2 8 2" xfId="35935" xr:uid="{00000000-0005-0000-0000-0000C2800000}"/>
    <cellStyle name="Output 3 2 9" xfId="35936" xr:uid="{00000000-0005-0000-0000-0000C3800000}"/>
    <cellStyle name="Output 3 2 9 2" xfId="35937" xr:uid="{00000000-0005-0000-0000-0000C4800000}"/>
    <cellStyle name="Output 3 3" xfId="35938" xr:uid="{00000000-0005-0000-0000-0000C5800000}"/>
    <cellStyle name="Output 3 3 10" xfId="35939" xr:uid="{00000000-0005-0000-0000-0000C6800000}"/>
    <cellStyle name="Output 3 3 2" xfId="35940" xr:uid="{00000000-0005-0000-0000-0000C7800000}"/>
    <cellStyle name="Output 3 3 2 2" xfId="35941" xr:uid="{00000000-0005-0000-0000-0000C8800000}"/>
    <cellStyle name="Output 3 3 3" xfId="35942" xr:uid="{00000000-0005-0000-0000-0000C9800000}"/>
    <cellStyle name="Output 3 3 3 2" xfId="35943" xr:uid="{00000000-0005-0000-0000-0000CA800000}"/>
    <cellStyle name="Output 3 3 4" xfId="35944" xr:uid="{00000000-0005-0000-0000-0000CB800000}"/>
    <cellStyle name="Output 3 3 4 2" xfId="35945" xr:uid="{00000000-0005-0000-0000-0000CC800000}"/>
    <cellStyle name="Output 3 3 5" xfId="35946" xr:uid="{00000000-0005-0000-0000-0000CD800000}"/>
    <cellStyle name="Output 3 3 5 2" xfId="35947" xr:uid="{00000000-0005-0000-0000-0000CE800000}"/>
    <cellStyle name="Output 3 3 6" xfId="35948" xr:uid="{00000000-0005-0000-0000-0000CF800000}"/>
    <cellStyle name="Output 3 3 6 2" xfId="35949" xr:uid="{00000000-0005-0000-0000-0000D0800000}"/>
    <cellStyle name="Output 3 3 7" xfId="35950" xr:uid="{00000000-0005-0000-0000-0000D1800000}"/>
    <cellStyle name="Output 3 3 7 2" xfId="35951" xr:uid="{00000000-0005-0000-0000-0000D2800000}"/>
    <cellStyle name="Output 3 3 8" xfId="35952" xr:uid="{00000000-0005-0000-0000-0000D3800000}"/>
    <cellStyle name="Output 3 3 8 2" xfId="35953" xr:uid="{00000000-0005-0000-0000-0000D4800000}"/>
    <cellStyle name="Output 3 3 9" xfId="35954" xr:uid="{00000000-0005-0000-0000-0000D5800000}"/>
    <cellStyle name="Output 3 3 9 2" xfId="35955" xr:uid="{00000000-0005-0000-0000-0000D6800000}"/>
    <cellStyle name="Output 3 4" xfId="35956" xr:uid="{00000000-0005-0000-0000-0000D7800000}"/>
    <cellStyle name="Output 3 4 10" xfId="35957" xr:uid="{00000000-0005-0000-0000-0000D8800000}"/>
    <cellStyle name="Output 3 4 10 2" xfId="35958" xr:uid="{00000000-0005-0000-0000-0000D9800000}"/>
    <cellStyle name="Output 3 4 11" xfId="35959" xr:uid="{00000000-0005-0000-0000-0000DA800000}"/>
    <cellStyle name="Output 3 4 11 2" xfId="35960" xr:uid="{00000000-0005-0000-0000-0000DB800000}"/>
    <cellStyle name="Output 3 4 12" xfId="35961" xr:uid="{00000000-0005-0000-0000-0000DC800000}"/>
    <cellStyle name="Output 3 4 12 2" xfId="35962" xr:uid="{00000000-0005-0000-0000-0000DD800000}"/>
    <cellStyle name="Output 3 4 13" xfId="35963" xr:uid="{00000000-0005-0000-0000-0000DE800000}"/>
    <cellStyle name="Output 3 4 13 2" xfId="35964" xr:uid="{00000000-0005-0000-0000-0000DF800000}"/>
    <cellStyle name="Output 3 4 14" xfId="35965" xr:uid="{00000000-0005-0000-0000-0000E0800000}"/>
    <cellStyle name="Output 3 4 15" xfId="35966" xr:uid="{00000000-0005-0000-0000-0000E1800000}"/>
    <cellStyle name="Output 3 4 16" xfId="35967" xr:uid="{00000000-0005-0000-0000-0000E2800000}"/>
    <cellStyle name="Output 3 4 2" xfId="35968" xr:uid="{00000000-0005-0000-0000-0000E3800000}"/>
    <cellStyle name="Output 3 4 2 2" xfId="35969" xr:uid="{00000000-0005-0000-0000-0000E4800000}"/>
    <cellStyle name="Output 3 4 3" xfId="35970" xr:uid="{00000000-0005-0000-0000-0000E5800000}"/>
    <cellStyle name="Output 3 4 3 2" xfId="35971" xr:uid="{00000000-0005-0000-0000-0000E6800000}"/>
    <cellStyle name="Output 3 4 4" xfId="35972" xr:uid="{00000000-0005-0000-0000-0000E7800000}"/>
    <cellStyle name="Output 3 4 4 2" xfId="35973" xr:uid="{00000000-0005-0000-0000-0000E8800000}"/>
    <cellStyle name="Output 3 4 5" xfId="35974" xr:uid="{00000000-0005-0000-0000-0000E9800000}"/>
    <cellStyle name="Output 3 4 5 2" xfId="35975" xr:uid="{00000000-0005-0000-0000-0000EA800000}"/>
    <cellStyle name="Output 3 4 6" xfId="35976" xr:uid="{00000000-0005-0000-0000-0000EB800000}"/>
    <cellStyle name="Output 3 4 6 2" xfId="35977" xr:uid="{00000000-0005-0000-0000-0000EC800000}"/>
    <cellStyle name="Output 3 4 7" xfId="35978" xr:uid="{00000000-0005-0000-0000-0000ED800000}"/>
    <cellStyle name="Output 3 4 7 2" xfId="35979" xr:uid="{00000000-0005-0000-0000-0000EE800000}"/>
    <cellStyle name="Output 3 4 8" xfId="35980" xr:uid="{00000000-0005-0000-0000-0000EF800000}"/>
    <cellStyle name="Output 3 4 8 2" xfId="35981" xr:uid="{00000000-0005-0000-0000-0000F0800000}"/>
    <cellStyle name="Output 3 4 9" xfId="35982" xr:uid="{00000000-0005-0000-0000-0000F1800000}"/>
    <cellStyle name="Output 3 4 9 2" xfId="35983" xr:uid="{00000000-0005-0000-0000-0000F2800000}"/>
    <cellStyle name="Output 3 5" xfId="35984" xr:uid="{00000000-0005-0000-0000-0000F3800000}"/>
    <cellStyle name="Output 3 5 2" xfId="35985" xr:uid="{00000000-0005-0000-0000-0000F4800000}"/>
    <cellStyle name="Output 3 6" xfId="35986" xr:uid="{00000000-0005-0000-0000-0000F5800000}"/>
    <cellStyle name="Output 3 6 2" xfId="35987" xr:uid="{00000000-0005-0000-0000-0000F6800000}"/>
    <cellStyle name="Output 3 7" xfId="35988" xr:uid="{00000000-0005-0000-0000-0000F7800000}"/>
    <cellStyle name="Output 3 7 2" xfId="35989" xr:uid="{00000000-0005-0000-0000-0000F8800000}"/>
    <cellStyle name="Output 3 8" xfId="35990" xr:uid="{00000000-0005-0000-0000-0000F9800000}"/>
    <cellStyle name="Output 3 8 2" xfId="35991" xr:uid="{00000000-0005-0000-0000-0000FA800000}"/>
    <cellStyle name="Output 3 9" xfId="35992" xr:uid="{00000000-0005-0000-0000-0000FB800000}"/>
    <cellStyle name="Output 3_Income Statement " xfId="35993" xr:uid="{00000000-0005-0000-0000-0000FC800000}"/>
    <cellStyle name="Output 4" xfId="13499" xr:uid="{00000000-0005-0000-0000-0000FD800000}"/>
    <cellStyle name="Output 4 10" xfId="40126" xr:uid="{00000000-0005-0000-0000-0000FE800000}"/>
    <cellStyle name="Output 4 2" xfId="15394" xr:uid="{00000000-0005-0000-0000-0000FF800000}"/>
    <cellStyle name="Output 4 2 10" xfId="35996" xr:uid="{00000000-0005-0000-0000-000000810000}"/>
    <cellStyle name="Output 4 2 10 2" xfId="35997" xr:uid="{00000000-0005-0000-0000-000001810000}"/>
    <cellStyle name="Output 4 2 11" xfId="35998" xr:uid="{00000000-0005-0000-0000-000002810000}"/>
    <cellStyle name="Output 4 2 12" xfId="35995" xr:uid="{00000000-0005-0000-0000-000003810000}"/>
    <cellStyle name="Output 4 2 2" xfId="35999" xr:uid="{00000000-0005-0000-0000-000004810000}"/>
    <cellStyle name="Output 4 2 2 10" xfId="36000" xr:uid="{00000000-0005-0000-0000-000005810000}"/>
    <cellStyle name="Output 4 2 2 2" xfId="36001" xr:uid="{00000000-0005-0000-0000-000006810000}"/>
    <cellStyle name="Output 4 2 2 2 2" xfId="36002" xr:uid="{00000000-0005-0000-0000-000007810000}"/>
    <cellStyle name="Output 4 2 2 3" xfId="36003" xr:uid="{00000000-0005-0000-0000-000008810000}"/>
    <cellStyle name="Output 4 2 2 3 2" xfId="36004" xr:uid="{00000000-0005-0000-0000-000009810000}"/>
    <cellStyle name="Output 4 2 2 4" xfId="36005" xr:uid="{00000000-0005-0000-0000-00000A810000}"/>
    <cellStyle name="Output 4 2 2 4 2" xfId="36006" xr:uid="{00000000-0005-0000-0000-00000B810000}"/>
    <cellStyle name="Output 4 2 2 5" xfId="36007" xr:uid="{00000000-0005-0000-0000-00000C810000}"/>
    <cellStyle name="Output 4 2 2 5 2" xfId="36008" xr:uid="{00000000-0005-0000-0000-00000D810000}"/>
    <cellStyle name="Output 4 2 2 6" xfId="36009" xr:uid="{00000000-0005-0000-0000-00000E810000}"/>
    <cellStyle name="Output 4 2 2 6 2" xfId="36010" xr:uid="{00000000-0005-0000-0000-00000F810000}"/>
    <cellStyle name="Output 4 2 2 7" xfId="36011" xr:uid="{00000000-0005-0000-0000-000010810000}"/>
    <cellStyle name="Output 4 2 2 7 2" xfId="36012" xr:uid="{00000000-0005-0000-0000-000011810000}"/>
    <cellStyle name="Output 4 2 2 8" xfId="36013" xr:uid="{00000000-0005-0000-0000-000012810000}"/>
    <cellStyle name="Output 4 2 2 8 2" xfId="36014" xr:uid="{00000000-0005-0000-0000-000013810000}"/>
    <cellStyle name="Output 4 2 2 9" xfId="36015" xr:uid="{00000000-0005-0000-0000-000014810000}"/>
    <cellStyle name="Output 4 2 2 9 2" xfId="36016" xr:uid="{00000000-0005-0000-0000-000015810000}"/>
    <cellStyle name="Output 4 2 3" xfId="36017" xr:uid="{00000000-0005-0000-0000-000016810000}"/>
    <cellStyle name="Output 4 2 3 2" xfId="36018" xr:uid="{00000000-0005-0000-0000-000017810000}"/>
    <cellStyle name="Output 4 2 4" xfId="36019" xr:uid="{00000000-0005-0000-0000-000018810000}"/>
    <cellStyle name="Output 4 2 4 2" xfId="36020" xr:uid="{00000000-0005-0000-0000-000019810000}"/>
    <cellStyle name="Output 4 2 5" xfId="36021" xr:uid="{00000000-0005-0000-0000-00001A810000}"/>
    <cellStyle name="Output 4 2 5 2" xfId="36022" xr:uid="{00000000-0005-0000-0000-00001B810000}"/>
    <cellStyle name="Output 4 2 6" xfId="36023" xr:uid="{00000000-0005-0000-0000-00001C810000}"/>
    <cellStyle name="Output 4 2 6 2" xfId="36024" xr:uid="{00000000-0005-0000-0000-00001D810000}"/>
    <cellStyle name="Output 4 2 7" xfId="36025" xr:uid="{00000000-0005-0000-0000-00001E810000}"/>
    <cellStyle name="Output 4 2 7 2" xfId="36026" xr:uid="{00000000-0005-0000-0000-00001F810000}"/>
    <cellStyle name="Output 4 2 8" xfId="36027" xr:uid="{00000000-0005-0000-0000-000020810000}"/>
    <cellStyle name="Output 4 2 8 2" xfId="36028" xr:uid="{00000000-0005-0000-0000-000021810000}"/>
    <cellStyle name="Output 4 2 9" xfId="36029" xr:uid="{00000000-0005-0000-0000-000022810000}"/>
    <cellStyle name="Output 4 2 9 2" xfId="36030" xr:uid="{00000000-0005-0000-0000-000023810000}"/>
    <cellStyle name="Output 4 3" xfId="15100" xr:uid="{00000000-0005-0000-0000-000024810000}"/>
    <cellStyle name="Output 4 3 10" xfId="36032" xr:uid="{00000000-0005-0000-0000-000025810000}"/>
    <cellStyle name="Output 4 3 11" xfId="36031" xr:uid="{00000000-0005-0000-0000-000026810000}"/>
    <cellStyle name="Output 4 3 2" xfId="36033" xr:uid="{00000000-0005-0000-0000-000027810000}"/>
    <cellStyle name="Output 4 3 2 2" xfId="36034" xr:uid="{00000000-0005-0000-0000-000028810000}"/>
    <cellStyle name="Output 4 3 3" xfId="36035" xr:uid="{00000000-0005-0000-0000-000029810000}"/>
    <cellStyle name="Output 4 3 3 2" xfId="36036" xr:uid="{00000000-0005-0000-0000-00002A810000}"/>
    <cellStyle name="Output 4 3 4" xfId="36037" xr:uid="{00000000-0005-0000-0000-00002B810000}"/>
    <cellStyle name="Output 4 3 4 2" xfId="36038" xr:uid="{00000000-0005-0000-0000-00002C810000}"/>
    <cellStyle name="Output 4 3 5" xfId="36039" xr:uid="{00000000-0005-0000-0000-00002D810000}"/>
    <cellStyle name="Output 4 3 5 2" xfId="36040" xr:uid="{00000000-0005-0000-0000-00002E810000}"/>
    <cellStyle name="Output 4 3 6" xfId="36041" xr:uid="{00000000-0005-0000-0000-00002F810000}"/>
    <cellStyle name="Output 4 3 6 2" xfId="36042" xr:uid="{00000000-0005-0000-0000-000030810000}"/>
    <cellStyle name="Output 4 3 7" xfId="36043" xr:uid="{00000000-0005-0000-0000-000031810000}"/>
    <cellStyle name="Output 4 3 7 2" xfId="36044" xr:uid="{00000000-0005-0000-0000-000032810000}"/>
    <cellStyle name="Output 4 3 8" xfId="36045" xr:uid="{00000000-0005-0000-0000-000033810000}"/>
    <cellStyle name="Output 4 3 8 2" xfId="36046" xr:uid="{00000000-0005-0000-0000-000034810000}"/>
    <cellStyle name="Output 4 3 9" xfId="36047" xr:uid="{00000000-0005-0000-0000-000035810000}"/>
    <cellStyle name="Output 4 3 9 2" xfId="36048" xr:uid="{00000000-0005-0000-0000-000036810000}"/>
    <cellStyle name="Output 4 4" xfId="19321" xr:uid="{00000000-0005-0000-0000-000037810000}"/>
    <cellStyle name="Output 4 4 10" xfId="36050" xr:uid="{00000000-0005-0000-0000-000038810000}"/>
    <cellStyle name="Output 4 4 10 2" xfId="36051" xr:uid="{00000000-0005-0000-0000-000039810000}"/>
    <cellStyle name="Output 4 4 11" xfId="36052" xr:uid="{00000000-0005-0000-0000-00003A810000}"/>
    <cellStyle name="Output 4 4 11 2" xfId="36053" xr:uid="{00000000-0005-0000-0000-00003B810000}"/>
    <cellStyle name="Output 4 4 12" xfId="36054" xr:uid="{00000000-0005-0000-0000-00003C810000}"/>
    <cellStyle name="Output 4 4 12 2" xfId="36055" xr:uid="{00000000-0005-0000-0000-00003D810000}"/>
    <cellStyle name="Output 4 4 13" xfId="36056" xr:uid="{00000000-0005-0000-0000-00003E810000}"/>
    <cellStyle name="Output 4 4 13 2" xfId="36057" xr:uid="{00000000-0005-0000-0000-00003F810000}"/>
    <cellStyle name="Output 4 4 14" xfId="36058" xr:uid="{00000000-0005-0000-0000-000040810000}"/>
    <cellStyle name="Output 4 4 15" xfId="36059" xr:uid="{00000000-0005-0000-0000-000041810000}"/>
    <cellStyle name="Output 4 4 16" xfId="36060" xr:uid="{00000000-0005-0000-0000-000042810000}"/>
    <cellStyle name="Output 4 4 17" xfId="36049" xr:uid="{00000000-0005-0000-0000-000043810000}"/>
    <cellStyle name="Output 4 4 2" xfId="36061" xr:uid="{00000000-0005-0000-0000-000044810000}"/>
    <cellStyle name="Output 4 4 2 2" xfId="36062" xr:uid="{00000000-0005-0000-0000-000045810000}"/>
    <cellStyle name="Output 4 4 3" xfId="36063" xr:uid="{00000000-0005-0000-0000-000046810000}"/>
    <cellStyle name="Output 4 4 3 2" xfId="36064" xr:uid="{00000000-0005-0000-0000-000047810000}"/>
    <cellStyle name="Output 4 4 4" xfId="36065" xr:uid="{00000000-0005-0000-0000-000048810000}"/>
    <cellStyle name="Output 4 4 4 2" xfId="36066" xr:uid="{00000000-0005-0000-0000-000049810000}"/>
    <cellStyle name="Output 4 4 5" xfId="36067" xr:uid="{00000000-0005-0000-0000-00004A810000}"/>
    <cellStyle name="Output 4 4 5 2" xfId="36068" xr:uid="{00000000-0005-0000-0000-00004B810000}"/>
    <cellStyle name="Output 4 4 6" xfId="36069" xr:uid="{00000000-0005-0000-0000-00004C810000}"/>
    <cellStyle name="Output 4 4 6 2" xfId="36070" xr:uid="{00000000-0005-0000-0000-00004D810000}"/>
    <cellStyle name="Output 4 4 7" xfId="36071" xr:uid="{00000000-0005-0000-0000-00004E810000}"/>
    <cellStyle name="Output 4 4 7 2" xfId="36072" xr:uid="{00000000-0005-0000-0000-00004F810000}"/>
    <cellStyle name="Output 4 4 8" xfId="36073" xr:uid="{00000000-0005-0000-0000-000050810000}"/>
    <cellStyle name="Output 4 4 8 2" xfId="36074" xr:uid="{00000000-0005-0000-0000-000051810000}"/>
    <cellStyle name="Output 4 4 9" xfId="36075" xr:uid="{00000000-0005-0000-0000-000052810000}"/>
    <cellStyle name="Output 4 4 9 2" xfId="36076" xr:uid="{00000000-0005-0000-0000-000053810000}"/>
    <cellStyle name="Output 4 5" xfId="36077" xr:uid="{00000000-0005-0000-0000-000054810000}"/>
    <cellStyle name="Output 4 5 2" xfId="36078" xr:uid="{00000000-0005-0000-0000-000055810000}"/>
    <cellStyle name="Output 4 6" xfId="36079" xr:uid="{00000000-0005-0000-0000-000056810000}"/>
    <cellStyle name="Output 4 6 2" xfId="36080" xr:uid="{00000000-0005-0000-0000-000057810000}"/>
    <cellStyle name="Output 4 7" xfId="36081" xr:uid="{00000000-0005-0000-0000-000058810000}"/>
    <cellStyle name="Output 4 7 2" xfId="36082" xr:uid="{00000000-0005-0000-0000-000059810000}"/>
    <cellStyle name="Output 4 8" xfId="36083" xr:uid="{00000000-0005-0000-0000-00005A810000}"/>
    <cellStyle name="Output 4 8 2" xfId="36084" xr:uid="{00000000-0005-0000-0000-00005B810000}"/>
    <cellStyle name="Output 4 9" xfId="35994" xr:uid="{00000000-0005-0000-0000-00005C810000}"/>
    <cellStyle name="Output 4_Income Statement " xfId="36085" xr:uid="{00000000-0005-0000-0000-00005D810000}"/>
    <cellStyle name="Output 5" xfId="13500" xr:uid="{00000000-0005-0000-0000-00005E810000}"/>
    <cellStyle name="Output 5 10" xfId="40127" xr:uid="{00000000-0005-0000-0000-00005F810000}"/>
    <cellStyle name="Output 5 2" xfId="13501" xr:uid="{00000000-0005-0000-0000-000060810000}"/>
    <cellStyle name="Output 5 2 10" xfId="36088" xr:uid="{00000000-0005-0000-0000-000061810000}"/>
    <cellStyle name="Output 5 2 10 2" xfId="36089" xr:uid="{00000000-0005-0000-0000-000062810000}"/>
    <cellStyle name="Output 5 2 11" xfId="36090" xr:uid="{00000000-0005-0000-0000-000063810000}"/>
    <cellStyle name="Output 5 2 12" xfId="36087" xr:uid="{00000000-0005-0000-0000-000064810000}"/>
    <cellStyle name="Output 5 2 2" xfId="36091" xr:uid="{00000000-0005-0000-0000-000065810000}"/>
    <cellStyle name="Output 5 2 2 10" xfId="36092" xr:uid="{00000000-0005-0000-0000-000066810000}"/>
    <cellStyle name="Output 5 2 2 2" xfId="36093" xr:uid="{00000000-0005-0000-0000-000067810000}"/>
    <cellStyle name="Output 5 2 2 2 2" xfId="36094" xr:uid="{00000000-0005-0000-0000-000068810000}"/>
    <cellStyle name="Output 5 2 2 3" xfId="36095" xr:uid="{00000000-0005-0000-0000-000069810000}"/>
    <cellStyle name="Output 5 2 2 3 2" xfId="36096" xr:uid="{00000000-0005-0000-0000-00006A810000}"/>
    <cellStyle name="Output 5 2 2 4" xfId="36097" xr:uid="{00000000-0005-0000-0000-00006B810000}"/>
    <cellStyle name="Output 5 2 2 4 2" xfId="36098" xr:uid="{00000000-0005-0000-0000-00006C810000}"/>
    <cellStyle name="Output 5 2 2 5" xfId="36099" xr:uid="{00000000-0005-0000-0000-00006D810000}"/>
    <cellStyle name="Output 5 2 2 5 2" xfId="36100" xr:uid="{00000000-0005-0000-0000-00006E810000}"/>
    <cellStyle name="Output 5 2 2 6" xfId="36101" xr:uid="{00000000-0005-0000-0000-00006F810000}"/>
    <cellStyle name="Output 5 2 2 6 2" xfId="36102" xr:uid="{00000000-0005-0000-0000-000070810000}"/>
    <cellStyle name="Output 5 2 2 7" xfId="36103" xr:uid="{00000000-0005-0000-0000-000071810000}"/>
    <cellStyle name="Output 5 2 2 7 2" xfId="36104" xr:uid="{00000000-0005-0000-0000-000072810000}"/>
    <cellStyle name="Output 5 2 2 8" xfId="36105" xr:uid="{00000000-0005-0000-0000-000073810000}"/>
    <cellStyle name="Output 5 2 2 8 2" xfId="36106" xr:uid="{00000000-0005-0000-0000-000074810000}"/>
    <cellStyle name="Output 5 2 2 9" xfId="36107" xr:uid="{00000000-0005-0000-0000-000075810000}"/>
    <cellStyle name="Output 5 2 2 9 2" xfId="36108" xr:uid="{00000000-0005-0000-0000-000076810000}"/>
    <cellStyle name="Output 5 2 3" xfId="36109" xr:uid="{00000000-0005-0000-0000-000077810000}"/>
    <cellStyle name="Output 5 2 3 2" xfId="36110" xr:uid="{00000000-0005-0000-0000-000078810000}"/>
    <cellStyle name="Output 5 2 4" xfId="36111" xr:uid="{00000000-0005-0000-0000-000079810000}"/>
    <cellStyle name="Output 5 2 4 2" xfId="36112" xr:uid="{00000000-0005-0000-0000-00007A810000}"/>
    <cellStyle name="Output 5 2 5" xfId="36113" xr:uid="{00000000-0005-0000-0000-00007B810000}"/>
    <cellStyle name="Output 5 2 5 2" xfId="36114" xr:uid="{00000000-0005-0000-0000-00007C810000}"/>
    <cellStyle name="Output 5 2 6" xfId="36115" xr:uid="{00000000-0005-0000-0000-00007D810000}"/>
    <cellStyle name="Output 5 2 6 2" xfId="36116" xr:uid="{00000000-0005-0000-0000-00007E810000}"/>
    <cellStyle name="Output 5 2 7" xfId="36117" xr:uid="{00000000-0005-0000-0000-00007F810000}"/>
    <cellStyle name="Output 5 2 7 2" xfId="36118" xr:uid="{00000000-0005-0000-0000-000080810000}"/>
    <cellStyle name="Output 5 2 8" xfId="36119" xr:uid="{00000000-0005-0000-0000-000081810000}"/>
    <cellStyle name="Output 5 2 8 2" xfId="36120" xr:uid="{00000000-0005-0000-0000-000082810000}"/>
    <cellStyle name="Output 5 2 9" xfId="36121" xr:uid="{00000000-0005-0000-0000-000083810000}"/>
    <cellStyle name="Output 5 2 9 2" xfId="36122" xr:uid="{00000000-0005-0000-0000-000084810000}"/>
    <cellStyle name="Output 5 3" xfId="15395" xr:uid="{00000000-0005-0000-0000-000085810000}"/>
    <cellStyle name="Output 5 3 10" xfId="36124" xr:uid="{00000000-0005-0000-0000-000086810000}"/>
    <cellStyle name="Output 5 3 11" xfId="36123" xr:uid="{00000000-0005-0000-0000-000087810000}"/>
    <cellStyle name="Output 5 3 2" xfId="36125" xr:uid="{00000000-0005-0000-0000-000088810000}"/>
    <cellStyle name="Output 5 3 2 2" xfId="36126" xr:uid="{00000000-0005-0000-0000-000089810000}"/>
    <cellStyle name="Output 5 3 3" xfId="36127" xr:uid="{00000000-0005-0000-0000-00008A810000}"/>
    <cellStyle name="Output 5 3 3 2" xfId="36128" xr:uid="{00000000-0005-0000-0000-00008B810000}"/>
    <cellStyle name="Output 5 3 4" xfId="36129" xr:uid="{00000000-0005-0000-0000-00008C810000}"/>
    <cellStyle name="Output 5 3 4 2" xfId="36130" xr:uid="{00000000-0005-0000-0000-00008D810000}"/>
    <cellStyle name="Output 5 3 5" xfId="36131" xr:uid="{00000000-0005-0000-0000-00008E810000}"/>
    <cellStyle name="Output 5 3 5 2" xfId="36132" xr:uid="{00000000-0005-0000-0000-00008F810000}"/>
    <cellStyle name="Output 5 3 6" xfId="36133" xr:uid="{00000000-0005-0000-0000-000090810000}"/>
    <cellStyle name="Output 5 3 6 2" xfId="36134" xr:uid="{00000000-0005-0000-0000-000091810000}"/>
    <cellStyle name="Output 5 3 7" xfId="36135" xr:uid="{00000000-0005-0000-0000-000092810000}"/>
    <cellStyle name="Output 5 3 7 2" xfId="36136" xr:uid="{00000000-0005-0000-0000-000093810000}"/>
    <cellStyle name="Output 5 3 8" xfId="36137" xr:uid="{00000000-0005-0000-0000-000094810000}"/>
    <cellStyle name="Output 5 3 8 2" xfId="36138" xr:uid="{00000000-0005-0000-0000-000095810000}"/>
    <cellStyle name="Output 5 3 9" xfId="36139" xr:uid="{00000000-0005-0000-0000-000096810000}"/>
    <cellStyle name="Output 5 3 9 2" xfId="36140" xr:uid="{00000000-0005-0000-0000-000097810000}"/>
    <cellStyle name="Output 5 4" xfId="15099" xr:uid="{00000000-0005-0000-0000-000098810000}"/>
    <cellStyle name="Output 5 4 10" xfId="36142" xr:uid="{00000000-0005-0000-0000-000099810000}"/>
    <cellStyle name="Output 5 4 10 2" xfId="36143" xr:uid="{00000000-0005-0000-0000-00009A810000}"/>
    <cellStyle name="Output 5 4 11" xfId="36144" xr:uid="{00000000-0005-0000-0000-00009B810000}"/>
    <cellStyle name="Output 5 4 11 2" xfId="36145" xr:uid="{00000000-0005-0000-0000-00009C810000}"/>
    <cellStyle name="Output 5 4 12" xfId="36146" xr:uid="{00000000-0005-0000-0000-00009D810000}"/>
    <cellStyle name="Output 5 4 12 2" xfId="36147" xr:uid="{00000000-0005-0000-0000-00009E810000}"/>
    <cellStyle name="Output 5 4 13" xfId="36148" xr:uid="{00000000-0005-0000-0000-00009F810000}"/>
    <cellStyle name="Output 5 4 13 2" xfId="36149" xr:uid="{00000000-0005-0000-0000-0000A0810000}"/>
    <cellStyle name="Output 5 4 14" xfId="36150" xr:uid="{00000000-0005-0000-0000-0000A1810000}"/>
    <cellStyle name="Output 5 4 15" xfId="36151" xr:uid="{00000000-0005-0000-0000-0000A2810000}"/>
    <cellStyle name="Output 5 4 16" xfId="36152" xr:uid="{00000000-0005-0000-0000-0000A3810000}"/>
    <cellStyle name="Output 5 4 17" xfId="36141" xr:uid="{00000000-0005-0000-0000-0000A4810000}"/>
    <cellStyle name="Output 5 4 2" xfId="36153" xr:uid="{00000000-0005-0000-0000-0000A5810000}"/>
    <cellStyle name="Output 5 4 2 2" xfId="36154" xr:uid="{00000000-0005-0000-0000-0000A6810000}"/>
    <cellStyle name="Output 5 4 3" xfId="36155" xr:uid="{00000000-0005-0000-0000-0000A7810000}"/>
    <cellStyle name="Output 5 4 3 2" xfId="36156" xr:uid="{00000000-0005-0000-0000-0000A8810000}"/>
    <cellStyle name="Output 5 4 4" xfId="36157" xr:uid="{00000000-0005-0000-0000-0000A9810000}"/>
    <cellStyle name="Output 5 4 4 2" xfId="36158" xr:uid="{00000000-0005-0000-0000-0000AA810000}"/>
    <cellStyle name="Output 5 4 5" xfId="36159" xr:uid="{00000000-0005-0000-0000-0000AB810000}"/>
    <cellStyle name="Output 5 4 5 2" xfId="36160" xr:uid="{00000000-0005-0000-0000-0000AC810000}"/>
    <cellStyle name="Output 5 4 6" xfId="36161" xr:uid="{00000000-0005-0000-0000-0000AD810000}"/>
    <cellStyle name="Output 5 4 6 2" xfId="36162" xr:uid="{00000000-0005-0000-0000-0000AE810000}"/>
    <cellStyle name="Output 5 4 7" xfId="36163" xr:uid="{00000000-0005-0000-0000-0000AF810000}"/>
    <cellStyle name="Output 5 4 7 2" xfId="36164" xr:uid="{00000000-0005-0000-0000-0000B0810000}"/>
    <cellStyle name="Output 5 4 8" xfId="36165" xr:uid="{00000000-0005-0000-0000-0000B1810000}"/>
    <cellStyle name="Output 5 4 8 2" xfId="36166" xr:uid="{00000000-0005-0000-0000-0000B2810000}"/>
    <cellStyle name="Output 5 4 9" xfId="36167" xr:uid="{00000000-0005-0000-0000-0000B3810000}"/>
    <cellStyle name="Output 5 4 9 2" xfId="36168" xr:uid="{00000000-0005-0000-0000-0000B4810000}"/>
    <cellStyle name="Output 5 5" xfId="19322" xr:uid="{00000000-0005-0000-0000-0000B5810000}"/>
    <cellStyle name="Output 5 5 2" xfId="36170" xr:uid="{00000000-0005-0000-0000-0000B6810000}"/>
    <cellStyle name="Output 5 5 3" xfId="36169" xr:uid="{00000000-0005-0000-0000-0000B7810000}"/>
    <cellStyle name="Output 5 6" xfId="36171" xr:uid="{00000000-0005-0000-0000-0000B8810000}"/>
    <cellStyle name="Output 5 6 2" xfId="36172" xr:uid="{00000000-0005-0000-0000-0000B9810000}"/>
    <cellStyle name="Output 5 7" xfId="36173" xr:uid="{00000000-0005-0000-0000-0000BA810000}"/>
    <cellStyle name="Output 5 7 2" xfId="36174" xr:uid="{00000000-0005-0000-0000-0000BB810000}"/>
    <cellStyle name="Output 5 8" xfId="36175" xr:uid="{00000000-0005-0000-0000-0000BC810000}"/>
    <cellStyle name="Output 5 8 2" xfId="36176" xr:uid="{00000000-0005-0000-0000-0000BD810000}"/>
    <cellStyle name="Output 5 9" xfId="36086" xr:uid="{00000000-0005-0000-0000-0000BE810000}"/>
    <cellStyle name="Output 5_Income Statement " xfId="36177" xr:uid="{00000000-0005-0000-0000-0000BF810000}"/>
    <cellStyle name="Output 6" xfId="13502" xr:uid="{00000000-0005-0000-0000-0000C0810000}"/>
    <cellStyle name="Output 6 10" xfId="40128" xr:uid="{00000000-0005-0000-0000-0000C1810000}"/>
    <cellStyle name="Output 6 2" xfId="15396" xr:uid="{00000000-0005-0000-0000-0000C2810000}"/>
    <cellStyle name="Output 6 2 10" xfId="36180" xr:uid="{00000000-0005-0000-0000-0000C3810000}"/>
    <cellStyle name="Output 6 2 10 2" xfId="36181" xr:uid="{00000000-0005-0000-0000-0000C4810000}"/>
    <cellStyle name="Output 6 2 11" xfId="36182" xr:uid="{00000000-0005-0000-0000-0000C5810000}"/>
    <cellStyle name="Output 6 2 12" xfId="36179" xr:uid="{00000000-0005-0000-0000-0000C6810000}"/>
    <cellStyle name="Output 6 2 2" xfId="36183" xr:uid="{00000000-0005-0000-0000-0000C7810000}"/>
    <cellStyle name="Output 6 2 2 10" xfId="36184" xr:uid="{00000000-0005-0000-0000-0000C8810000}"/>
    <cellStyle name="Output 6 2 2 2" xfId="36185" xr:uid="{00000000-0005-0000-0000-0000C9810000}"/>
    <cellStyle name="Output 6 2 2 2 2" xfId="36186" xr:uid="{00000000-0005-0000-0000-0000CA810000}"/>
    <cellStyle name="Output 6 2 2 3" xfId="36187" xr:uid="{00000000-0005-0000-0000-0000CB810000}"/>
    <cellStyle name="Output 6 2 2 3 2" xfId="36188" xr:uid="{00000000-0005-0000-0000-0000CC810000}"/>
    <cellStyle name="Output 6 2 2 4" xfId="36189" xr:uid="{00000000-0005-0000-0000-0000CD810000}"/>
    <cellStyle name="Output 6 2 2 4 2" xfId="36190" xr:uid="{00000000-0005-0000-0000-0000CE810000}"/>
    <cellStyle name="Output 6 2 2 5" xfId="36191" xr:uid="{00000000-0005-0000-0000-0000CF810000}"/>
    <cellStyle name="Output 6 2 2 5 2" xfId="36192" xr:uid="{00000000-0005-0000-0000-0000D0810000}"/>
    <cellStyle name="Output 6 2 2 6" xfId="36193" xr:uid="{00000000-0005-0000-0000-0000D1810000}"/>
    <cellStyle name="Output 6 2 2 6 2" xfId="36194" xr:uid="{00000000-0005-0000-0000-0000D2810000}"/>
    <cellStyle name="Output 6 2 2 7" xfId="36195" xr:uid="{00000000-0005-0000-0000-0000D3810000}"/>
    <cellStyle name="Output 6 2 2 7 2" xfId="36196" xr:uid="{00000000-0005-0000-0000-0000D4810000}"/>
    <cellStyle name="Output 6 2 2 8" xfId="36197" xr:uid="{00000000-0005-0000-0000-0000D5810000}"/>
    <cellStyle name="Output 6 2 2 8 2" xfId="36198" xr:uid="{00000000-0005-0000-0000-0000D6810000}"/>
    <cellStyle name="Output 6 2 2 9" xfId="36199" xr:uid="{00000000-0005-0000-0000-0000D7810000}"/>
    <cellStyle name="Output 6 2 2 9 2" xfId="36200" xr:uid="{00000000-0005-0000-0000-0000D8810000}"/>
    <cellStyle name="Output 6 2 3" xfId="36201" xr:uid="{00000000-0005-0000-0000-0000D9810000}"/>
    <cellStyle name="Output 6 2 3 2" xfId="36202" xr:uid="{00000000-0005-0000-0000-0000DA810000}"/>
    <cellStyle name="Output 6 2 4" xfId="36203" xr:uid="{00000000-0005-0000-0000-0000DB810000}"/>
    <cellStyle name="Output 6 2 4 2" xfId="36204" xr:uid="{00000000-0005-0000-0000-0000DC810000}"/>
    <cellStyle name="Output 6 2 5" xfId="36205" xr:uid="{00000000-0005-0000-0000-0000DD810000}"/>
    <cellStyle name="Output 6 2 5 2" xfId="36206" xr:uid="{00000000-0005-0000-0000-0000DE810000}"/>
    <cellStyle name="Output 6 2 6" xfId="36207" xr:uid="{00000000-0005-0000-0000-0000DF810000}"/>
    <cellStyle name="Output 6 2 6 2" xfId="36208" xr:uid="{00000000-0005-0000-0000-0000E0810000}"/>
    <cellStyle name="Output 6 2 7" xfId="36209" xr:uid="{00000000-0005-0000-0000-0000E1810000}"/>
    <cellStyle name="Output 6 2 7 2" xfId="36210" xr:uid="{00000000-0005-0000-0000-0000E2810000}"/>
    <cellStyle name="Output 6 2 8" xfId="36211" xr:uid="{00000000-0005-0000-0000-0000E3810000}"/>
    <cellStyle name="Output 6 2 8 2" xfId="36212" xr:uid="{00000000-0005-0000-0000-0000E4810000}"/>
    <cellStyle name="Output 6 2 9" xfId="36213" xr:uid="{00000000-0005-0000-0000-0000E5810000}"/>
    <cellStyle name="Output 6 2 9 2" xfId="36214" xr:uid="{00000000-0005-0000-0000-0000E6810000}"/>
    <cellStyle name="Output 6 3" xfId="15098" xr:uid="{00000000-0005-0000-0000-0000E7810000}"/>
    <cellStyle name="Output 6 3 10" xfId="36216" xr:uid="{00000000-0005-0000-0000-0000E8810000}"/>
    <cellStyle name="Output 6 3 11" xfId="36215" xr:uid="{00000000-0005-0000-0000-0000E9810000}"/>
    <cellStyle name="Output 6 3 2" xfId="36217" xr:uid="{00000000-0005-0000-0000-0000EA810000}"/>
    <cellStyle name="Output 6 3 2 2" xfId="36218" xr:uid="{00000000-0005-0000-0000-0000EB810000}"/>
    <cellStyle name="Output 6 3 3" xfId="36219" xr:uid="{00000000-0005-0000-0000-0000EC810000}"/>
    <cellStyle name="Output 6 3 3 2" xfId="36220" xr:uid="{00000000-0005-0000-0000-0000ED810000}"/>
    <cellStyle name="Output 6 3 4" xfId="36221" xr:uid="{00000000-0005-0000-0000-0000EE810000}"/>
    <cellStyle name="Output 6 3 4 2" xfId="36222" xr:uid="{00000000-0005-0000-0000-0000EF810000}"/>
    <cellStyle name="Output 6 3 5" xfId="36223" xr:uid="{00000000-0005-0000-0000-0000F0810000}"/>
    <cellStyle name="Output 6 3 5 2" xfId="36224" xr:uid="{00000000-0005-0000-0000-0000F1810000}"/>
    <cellStyle name="Output 6 3 6" xfId="36225" xr:uid="{00000000-0005-0000-0000-0000F2810000}"/>
    <cellStyle name="Output 6 3 6 2" xfId="36226" xr:uid="{00000000-0005-0000-0000-0000F3810000}"/>
    <cellStyle name="Output 6 3 7" xfId="36227" xr:uid="{00000000-0005-0000-0000-0000F4810000}"/>
    <cellStyle name="Output 6 3 7 2" xfId="36228" xr:uid="{00000000-0005-0000-0000-0000F5810000}"/>
    <cellStyle name="Output 6 3 8" xfId="36229" xr:uid="{00000000-0005-0000-0000-0000F6810000}"/>
    <cellStyle name="Output 6 3 8 2" xfId="36230" xr:uid="{00000000-0005-0000-0000-0000F7810000}"/>
    <cellStyle name="Output 6 3 9" xfId="36231" xr:uid="{00000000-0005-0000-0000-0000F8810000}"/>
    <cellStyle name="Output 6 3 9 2" xfId="36232" xr:uid="{00000000-0005-0000-0000-0000F9810000}"/>
    <cellStyle name="Output 6 4" xfId="36233" xr:uid="{00000000-0005-0000-0000-0000FA810000}"/>
    <cellStyle name="Output 6 4 10" xfId="36234" xr:uid="{00000000-0005-0000-0000-0000FB810000}"/>
    <cellStyle name="Output 6 4 10 2" xfId="36235" xr:uid="{00000000-0005-0000-0000-0000FC810000}"/>
    <cellStyle name="Output 6 4 11" xfId="36236" xr:uid="{00000000-0005-0000-0000-0000FD810000}"/>
    <cellStyle name="Output 6 4 11 2" xfId="36237" xr:uid="{00000000-0005-0000-0000-0000FE810000}"/>
    <cellStyle name="Output 6 4 12" xfId="36238" xr:uid="{00000000-0005-0000-0000-0000FF810000}"/>
    <cellStyle name="Output 6 4 12 2" xfId="36239" xr:uid="{00000000-0005-0000-0000-000000820000}"/>
    <cellStyle name="Output 6 4 13" xfId="36240" xr:uid="{00000000-0005-0000-0000-000001820000}"/>
    <cellStyle name="Output 6 4 13 2" xfId="36241" xr:uid="{00000000-0005-0000-0000-000002820000}"/>
    <cellStyle name="Output 6 4 14" xfId="36242" xr:uid="{00000000-0005-0000-0000-000003820000}"/>
    <cellStyle name="Output 6 4 15" xfId="36243" xr:uid="{00000000-0005-0000-0000-000004820000}"/>
    <cellStyle name="Output 6 4 16" xfId="36244" xr:uid="{00000000-0005-0000-0000-000005820000}"/>
    <cellStyle name="Output 6 4 2" xfId="36245" xr:uid="{00000000-0005-0000-0000-000006820000}"/>
    <cellStyle name="Output 6 4 2 2" xfId="36246" xr:uid="{00000000-0005-0000-0000-000007820000}"/>
    <cellStyle name="Output 6 4 3" xfId="36247" xr:uid="{00000000-0005-0000-0000-000008820000}"/>
    <cellStyle name="Output 6 4 3 2" xfId="36248" xr:uid="{00000000-0005-0000-0000-000009820000}"/>
    <cellStyle name="Output 6 4 4" xfId="36249" xr:uid="{00000000-0005-0000-0000-00000A820000}"/>
    <cellStyle name="Output 6 4 4 2" xfId="36250" xr:uid="{00000000-0005-0000-0000-00000B820000}"/>
    <cellStyle name="Output 6 4 5" xfId="36251" xr:uid="{00000000-0005-0000-0000-00000C820000}"/>
    <cellStyle name="Output 6 4 5 2" xfId="36252" xr:uid="{00000000-0005-0000-0000-00000D820000}"/>
    <cellStyle name="Output 6 4 6" xfId="36253" xr:uid="{00000000-0005-0000-0000-00000E820000}"/>
    <cellStyle name="Output 6 4 6 2" xfId="36254" xr:uid="{00000000-0005-0000-0000-00000F820000}"/>
    <cellStyle name="Output 6 4 7" xfId="36255" xr:uid="{00000000-0005-0000-0000-000010820000}"/>
    <cellStyle name="Output 6 4 7 2" xfId="36256" xr:uid="{00000000-0005-0000-0000-000011820000}"/>
    <cellStyle name="Output 6 4 8" xfId="36257" xr:uid="{00000000-0005-0000-0000-000012820000}"/>
    <cellStyle name="Output 6 4 8 2" xfId="36258" xr:uid="{00000000-0005-0000-0000-000013820000}"/>
    <cellStyle name="Output 6 4 9" xfId="36259" xr:uid="{00000000-0005-0000-0000-000014820000}"/>
    <cellStyle name="Output 6 4 9 2" xfId="36260" xr:uid="{00000000-0005-0000-0000-000015820000}"/>
    <cellStyle name="Output 6 5" xfId="36261" xr:uid="{00000000-0005-0000-0000-000016820000}"/>
    <cellStyle name="Output 6 5 2" xfId="36262" xr:uid="{00000000-0005-0000-0000-000017820000}"/>
    <cellStyle name="Output 6 6" xfId="36263" xr:uid="{00000000-0005-0000-0000-000018820000}"/>
    <cellStyle name="Output 6 6 2" xfId="36264" xr:uid="{00000000-0005-0000-0000-000019820000}"/>
    <cellStyle name="Output 6 7" xfId="36265" xr:uid="{00000000-0005-0000-0000-00001A820000}"/>
    <cellStyle name="Output 6 7 2" xfId="36266" xr:uid="{00000000-0005-0000-0000-00001B820000}"/>
    <cellStyle name="Output 6 8" xfId="36267" xr:uid="{00000000-0005-0000-0000-00001C820000}"/>
    <cellStyle name="Output 6 8 2" xfId="36268" xr:uid="{00000000-0005-0000-0000-00001D820000}"/>
    <cellStyle name="Output 6 9" xfId="36178" xr:uid="{00000000-0005-0000-0000-00001E820000}"/>
    <cellStyle name="Output 6_Income Statement " xfId="36269" xr:uid="{00000000-0005-0000-0000-00001F820000}"/>
    <cellStyle name="Output 7" xfId="19323" xr:uid="{00000000-0005-0000-0000-000020820000}"/>
    <cellStyle name="Output 7 10" xfId="40129" xr:uid="{00000000-0005-0000-0000-000021820000}"/>
    <cellStyle name="Output 7 2" xfId="36271" xr:uid="{00000000-0005-0000-0000-000022820000}"/>
    <cellStyle name="Output 7 2 10" xfId="36272" xr:uid="{00000000-0005-0000-0000-000023820000}"/>
    <cellStyle name="Output 7 2 10 2" xfId="36273" xr:uid="{00000000-0005-0000-0000-000024820000}"/>
    <cellStyle name="Output 7 2 11" xfId="36274" xr:uid="{00000000-0005-0000-0000-000025820000}"/>
    <cellStyle name="Output 7 2 2" xfId="36275" xr:uid="{00000000-0005-0000-0000-000026820000}"/>
    <cellStyle name="Output 7 2 2 10" xfId="36276" xr:uid="{00000000-0005-0000-0000-000027820000}"/>
    <cellStyle name="Output 7 2 2 2" xfId="36277" xr:uid="{00000000-0005-0000-0000-000028820000}"/>
    <cellStyle name="Output 7 2 2 2 2" xfId="36278" xr:uid="{00000000-0005-0000-0000-000029820000}"/>
    <cellStyle name="Output 7 2 2 3" xfId="36279" xr:uid="{00000000-0005-0000-0000-00002A820000}"/>
    <cellStyle name="Output 7 2 2 3 2" xfId="36280" xr:uid="{00000000-0005-0000-0000-00002B820000}"/>
    <cellStyle name="Output 7 2 2 4" xfId="36281" xr:uid="{00000000-0005-0000-0000-00002C820000}"/>
    <cellStyle name="Output 7 2 2 4 2" xfId="36282" xr:uid="{00000000-0005-0000-0000-00002D820000}"/>
    <cellStyle name="Output 7 2 2 5" xfId="36283" xr:uid="{00000000-0005-0000-0000-00002E820000}"/>
    <cellStyle name="Output 7 2 2 5 2" xfId="36284" xr:uid="{00000000-0005-0000-0000-00002F820000}"/>
    <cellStyle name="Output 7 2 2 6" xfId="36285" xr:uid="{00000000-0005-0000-0000-000030820000}"/>
    <cellStyle name="Output 7 2 2 6 2" xfId="36286" xr:uid="{00000000-0005-0000-0000-000031820000}"/>
    <cellStyle name="Output 7 2 2 7" xfId="36287" xr:uid="{00000000-0005-0000-0000-000032820000}"/>
    <cellStyle name="Output 7 2 2 7 2" xfId="36288" xr:uid="{00000000-0005-0000-0000-000033820000}"/>
    <cellStyle name="Output 7 2 2 8" xfId="36289" xr:uid="{00000000-0005-0000-0000-000034820000}"/>
    <cellStyle name="Output 7 2 2 8 2" xfId="36290" xr:uid="{00000000-0005-0000-0000-000035820000}"/>
    <cellStyle name="Output 7 2 2 9" xfId="36291" xr:uid="{00000000-0005-0000-0000-000036820000}"/>
    <cellStyle name="Output 7 2 2 9 2" xfId="36292" xr:uid="{00000000-0005-0000-0000-000037820000}"/>
    <cellStyle name="Output 7 2 3" xfId="36293" xr:uid="{00000000-0005-0000-0000-000038820000}"/>
    <cellStyle name="Output 7 2 3 2" xfId="36294" xr:uid="{00000000-0005-0000-0000-000039820000}"/>
    <cellStyle name="Output 7 2 4" xfId="36295" xr:uid="{00000000-0005-0000-0000-00003A820000}"/>
    <cellStyle name="Output 7 2 4 2" xfId="36296" xr:uid="{00000000-0005-0000-0000-00003B820000}"/>
    <cellStyle name="Output 7 2 5" xfId="36297" xr:uid="{00000000-0005-0000-0000-00003C820000}"/>
    <cellStyle name="Output 7 2 5 2" xfId="36298" xr:uid="{00000000-0005-0000-0000-00003D820000}"/>
    <cellStyle name="Output 7 2 6" xfId="36299" xr:uid="{00000000-0005-0000-0000-00003E820000}"/>
    <cellStyle name="Output 7 2 6 2" xfId="36300" xr:uid="{00000000-0005-0000-0000-00003F820000}"/>
    <cellStyle name="Output 7 2 7" xfId="36301" xr:uid="{00000000-0005-0000-0000-000040820000}"/>
    <cellStyle name="Output 7 2 7 2" xfId="36302" xr:uid="{00000000-0005-0000-0000-000041820000}"/>
    <cellStyle name="Output 7 2 8" xfId="36303" xr:uid="{00000000-0005-0000-0000-000042820000}"/>
    <cellStyle name="Output 7 2 8 2" xfId="36304" xr:uid="{00000000-0005-0000-0000-000043820000}"/>
    <cellStyle name="Output 7 2 9" xfId="36305" xr:uid="{00000000-0005-0000-0000-000044820000}"/>
    <cellStyle name="Output 7 2 9 2" xfId="36306" xr:uid="{00000000-0005-0000-0000-000045820000}"/>
    <cellStyle name="Output 7 3" xfId="36307" xr:uid="{00000000-0005-0000-0000-000046820000}"/>
    <cellStyle name="Output 7 3 10" xfId="36308" xr:uid="{00000000-0005-0000-0000-000047820000}"/>
    <cellStyle name="Output 7 3 2" xfId="36309" xr:uid="{00000000-0005-0000-0000-000048820000}"/>
    <cellStyle name="Output 7 3 2 2" xfId="36310" xr:uid="{00000000-0005-0000-0000-000049820000}"/>
    <cellStyle name="Output 7 3 3" xfId="36311" xr:uid="{00000000-0005-0000-0000-00004A820000}"/>
    <cellStyle name="Output 7 3 3 2" xfId="36312" xr:uid="{00000000-0005-0000-0000-00004B820000}"/>
    <cellStyle name="Output 7 3 4" xfId="36313" xr:uid="{00000000-0005-0000-0000-00004C820000}"/>
    <cellStyle name="Output 7 3 4 2" xfId="36314" xr:uid="{00000000-0005-0000-0000-00004D820000}"/>
    <cellStyle name="Output 7 3 5" xfId="36315" xr:uid="{00000000-0005-0000-0000-00004E820000}"/>
    <cellStyle name="Output 7 3 5 2" xfId="36316" xr:uid="{00000000-0005-0000-0000-00004F820000}"/>
    <cellStyle name="Output 7 3 6" xfId="36317" xr:uid="{00000000-0005-0000-0000-000050820000}"/>
    <cellStyle name="Output 7 3 6 2" xfId="36318" xr:uid="{00000000-0005-0000-0000-000051820000}"/>
    <cellStyle name="Output 7 3 7" xfId="36319" xr:uid="{00000000-0005-0000-0000-000052820000}"/>
    <cellStyle name="Output 7 3 7 2" xfId="36320" xr:uid="{00000000-0005-0000-0000-000053820000}"/>
    <cellStyle name="Output 7 3 8" xfId="36321" xr:uid="{00000000-0005-0000-0000-000054820000}"/>
    <cellStyle name="Output 7 3 8 2" xfId="36322" xr:uid="{00000000-0005-0000-0000-000055820000}"/>
    <cellStyle name="Output 7 3 9" xfId="36323" xr:uid="{00000000-0005-0000-0000-000056820000}"/>
    <cellStyle name="Output 7 3 9 2" xfId="36324" xr:uid="{00000000-0005-0000-0000-000057820000}"/>
    <cellStyle name="Output 7 4" xfId="36325" xr:uid="{00000000-0005-0000-0000-000058820000}"/>
    <cellStyle name="Output 7 4 10" xfId="36326" xr:uid="{00000000-0005-0000-0000-000059820000}"/>
    <cellStyle name="Output 7 4 10 2" xfId="36327" xr:uid="{00000000-0005-0000-0000-00005A820000}"/>
    <cellStyle name="Output 7 4 11" xfId="36328" xr:uid="{00000000-0005-0000-0000-00005B820000}"/>
    <cellStyle name="Output 7 4 11 2" xfId="36329" xr:uid="{00000000-0005-0000-0000-00005C820000}"/>
    <cellStyle name="Output 7 4 12" xfId="36330" xr:uid="{00000000-0005-0000-0000-00005D820000}"/>
    <cellStyle name="Output 7 4 12 2" xfId="36331" xr:uid="{00000000-0005-0000-0000-00005E820000}"/>
    <cellStyle name="Output 7 4 13" xfId="36332" xr:uid="{00000000-0005-0000-0000-00005F820000}"/>
    <cellStyle name="Output 7 4 13 2" xfId="36333" xr:uid="{00000000-0005-0000-0000-000060820000}"/>
    <cellStyle name="Output 7 4 14" xfId="36334" xr:uid="{00000000-0005-0000-0000-000061820000}"/>
    <cellStyle name="Output 7 4 15" xfId="36335" xr:uid="{00000000-0005-0000-0000-000062820000}"/>
    <cellStyle name="Output 7 4 16" xfId="36336" xr:uid="{00000000-0005-0000-0000-000063820000}"/>
    <cellStyle name="Output 7 4 2" xfId="36337" xr:uid="{00000000-0005-0000-0000-000064820000}"/>
    <cellStyle name="Output 7 4 2 2" xfId="36338" xr:uid="{00000000-0005-0000-0000-000065820000}"/>
    <cellStyle name="Output 7 4 3" xfId="36339" xr:uid="{00000000-0005-0000-0000-000066820000}"/>
    <cellStyle name="Output 7 4 3 2" xfId="36340" xr:uid="{00000000-0005-0000-0000-000067820000}"/>
    <cellStyle name="Output 7 4 4" xfId="36341" xr:uid="{00000000-0005-0000-0000-000068820000}"/>
    <cellStyle name="Output 7 4 4 2" xfId="36342" xr:uid="{00000000-0005-0000-0000-000069820000}"/>
    <cellStyle name="Output 7 4 5" xfId="36343" xr:uid="{00000000-0005-0000-0000-00006A820000}"/>
    <cellStyle name="Output 7 4 5 2" xfId="36344" xr:uid="{00000000-0005-0000-0000-00006B820000}"/>
    <cellStyle name="Output 7 4 6" xfId="36345" xr:uid="{00000000-0005-0000-0000-00006C820000}"/>
    <cellStyle name="Output 7 4 6 2" xfId="36346" xr:uid="{00000000-0005-0000-0000-00006D820000}"/>
    <cellStyle name="Output 7 4 7" xfId="36347" xr:uid="{00000000-0005-0000-0000-00006E820000}"/>
    <cellStyle name="Output 7 4 7 2" xfId="36348" xr:uid="{00000000-0005-0000-0000-00006F820000}"/>
    <cellStyle name="Output 7 4 8" xfId="36349" xr:uid="{00000000-0005-0000-0000-000070820000}"/>
    <cellStyle name="Output 7 4 8 2" xfId="36350" xr:uid="{00000000-0005-0000-0000-000071820000}"/>
    <cellStyle name="Output 7 4 9" xfId="36351" xr:uid="{00000000-0005-0000-0000-000072820000}"/>
    <cellStyle name="Output 7 4 9 2" xfId="36352" xr:uid="{00000000-0005-0000-0000-000073820000}"/>
    <cellStyle name="Output 7 5" xfId="36353" xr:uid="{00000000-0005-0000-0000-000074820000}"/>
    <cellStyle name="Output 7 5 2" xfId="36354" xr:uid="{00000000-0005-0000-0000-000075820000}"/>
    <cellStyle name="Output 7 6" xfId="36355" xr:uid="{00000000-0005-0000-0000-000076820000}"/>
    <cellStyle name="Output 7 6 2" xfId="36356" xr:uid="{00000000-0005-0000-0000-000077820000}"/>
    <cellStyle name="Output 7 7" xfId="36357" xr:uid="{00000000-0005-0000-0000-000078820000}"/>
    <cellStyle name="Output 7 7 2" xfId="36358" xr:uid="{00000000-0005-0000-0000-000079820000}"/>
    <cellStyle name="Output 7 8" xfId="36359" xr:uid="{00000000-0005-0000-0000-00007A820000}"/>
    <cellStyle name="Output 7 8 2" xfId="36360" xr:uid="{00000000-0005-0000-0000-00007B820000}"/>
    <cellStyle name="Output 7 9" xfId="36270" xr:uid="{00000000-0005-0000-0000-00007C820000}"/>
    <cellStyle name="Output 7_Income Statement " xfId="36361" xr:uid="{00000000-0005-0000-0000-00007D820000}"/>
    <cellStyle name="Output 8" xfId="19324" xr:uid="{00000000-0005-0000-0000-00007E820000}"/>
    <cellStyle name="Output 8 10" xfId="40130" xr:uid="{00000000-0005-0000-0000-00007F820000}"/>
    <cellStyle name="Output 8 2" xfId="36363" xr:uid="{00000000-0005-0000-0000-000080820000}"/>
    <cellStyle name="Output 8 2 10" xfId="36364" xr:uid="{00000000-0005-0000-0000-000081820000}"/>
    <cellStyle name="Output 8 2 10 2" xfId="36365" xr:uid="{00000000-0005-0000-0000-000082820000}"/>
    <cellStyle name="Output 8 2 11" xfId="36366" xr:uid="{00000000-0005-0000-0000-000083820000}"/>
    <cellStyle name="Output 8 2 2" xfId="36367" xr:uid="{00000000-0005-0000-0000-000084820000}"/>
    <cellStyle name="Output 8 2 2 10" xfId="36368" xr:uid="{00000000-0005-0000-0000-000085820000}"/>
    <cellStyle name="Output 8 2 2 2" xfId="36369" xr:uid="{00000000-0005-0000-0000-000086820000}"/>
    <cellStyle name="Output 8 2 2 2 2" xfId="36370" xr:uid="{00000000-0005-0000-0000-000087820000}"/>
    <cellStyle name="Output 8 2 2 3" xfId="36371" xr:uid="{00000000-0005-0000-0000-000088820000}"/>
    <cellStyle name="Output 8 2 2 3 2" xfId="36372" xr:uid="{00000000-0005-0000-0000-000089820000}"/>
    <cellStyle name="Output 8 2 2 4" xfId="36373" xr:uid="{00000000-0005-0000-0000-00008A820000}"/>
    <cellStyle name="Output 8 2 2 4 2" xfId="36374" xr:uid="{00000000-0005-0000-0000-00008B820000}"/>
    <cellStyle name="Output 8 2 2 5" xfId="36375" xr:uid="{00000000-0005-0000-0000-00008C820000}"/>
    <cellStyle name="Output 8 2 2 5 2" xfId="36376" xr:uid="{00000000-0005-0000-0000-00008D820000}"/>
    <cellStyle name="Output 8 2 2 6" xfId="36377" xr:uid="{00000000-0005-0000-0000-00008E820000}"/>
    <cellStyle name="Output 8 2 2 6 2" xfId="36378" xr:uid="{00000000-0005-0000-0000-00008F820000}"/>
    <cellStyle name="Output 8 2 2 7" xfId="36379" xr:uid="{00000000-0005-0000-0000-000090820000}"/>
    <cellStyle name="Output 8 2 2 7 2" xfId="36380" xr:uid="{00000000-0005-0000-0000-000091820000}"/>
    <cellStyle name="Output 8 2 2 8" xfId="36381" xr:uid="{00000000-0005-0000-0000-000092820000}"/>
    <cellStyle name="Output 8 2 2 8 2" xfId="36382" xr:uid="{00000000-0005-0000-0000-000093820000}"/>
    <cellStyle name="Output 8 2 2 9" xfId="36383" xr:uid="{00000000-0005-0000-0000-000094820000}"/>
    <cellStyle name="Output 8 2 2 9 2" xfId="36384" xr:uid="{00000000-0005-0000-0000-000095820000}"/>
    <cellStyle name="Output 8 2 3" xfId="36385" xr:uid="{00000000-0005-0000-0000-000096820000}"/>
    <cellStyle name="Output 8 2 3 2" xfId="36386" xr:uid="{00000000-0005-0000-0000-000097820000}"/>
    <cellStyle name="Output 8 2 4" xfId="36387" xr:uid="{00000000-0005-0000-0000-000098820000}"/>
    <cellStyle name="Output 8 2 4 2" xfId="36388" xr:uid="{00000000-0005-0000-0000-000099820000}"/>
    <cellStyle name="Output 8 2 5" xfId="36389" xr:uid="{00000000-0005-0000-0000-00009A820000}"/>
    <cellStyle name="Output 8 2 5 2" xfId="36390" xr:uid="{00000000-0005-0000-0000-00009B820000}"/>
    <cellStyle name="Output 8 2 6" xfId="36391" xr:uid="{00000000-0005-0000-0000-00009C820000}"/>
    <cellStyle name="Output 8 2 6 2" xfId="36392" xr:uid="{00000000-0005-0000-0000-00009D820000}"/>
    <cellStyle name="Output 8 2 7" xfId="36393" xr:uid="{00000000-0005-0000-0000-00009E820000}"/>
    <cellStyle name="Output 8 2 7 2" xfId="36394" xr:uid="{00000000-0005-0000-0000-00009F820000}"/>
    <cellStyle name="Output 8 2 8" xfId="36395" xr:uid="{00000000-0005-0000-0000-0000A0820000}"/>
    <cellStyle name="Output 8 2 8 2" xfId="36396" xr:uid="{00000000-0005-0000-0000-0000A1820000}"/>
    <cellStyle name="Output 8 2 9" xfId="36397" xr:uid="{00000000-0005-0000-0000-0000A2820000}"/>
    <cellStyle name="Output 8 2 9 2" xfId="36398" xr:uid="{00000000-0005-0000-0000-0000A3820000}"/>
    <cellStyle name="Output 8 3" xfId="36399" xr:uid="{00000000-0005-0000-0000-0000A4820000}"/>
    <cellStyle name="Output 8 3 10" xfId="36400" xr:uid="{00000000-0005-0000-0000-0000A5820000}"/>
    <cellStyle name="Output 8 3 2" xfId="36401" xr:uid="{00000000-0005-0000-0000-0000A6820000}"/>
    <cellStyle name="Output 8 3 2 2" xfId="36402" xr:uid="{00000000-0005-0000-0000-0000A7820000}"/>
    <cellStyle name="Output 8 3 3" xfId="36403" xr:uid="{00000000-0005-0000-0000-0000A8820000}"/>
    <cellStyle name="Output 8 3 3 2" xfId="36404" xr:uid="{00000000-0005-0000-0000-0000A9820000}"/>
    <cellStyle name="Output 8 3 4" xfId="36405" xr:uid="{00000000-0005-0000-0000-0000AA820000}"/>
    <cellStyle name="Output 8 3 4 2" xfId="36406" xr:uid="{00000000-0005-0000-0000-0000AB820000}"/>
    <cellStyle name="Output 8 3 5" xfId="36407" xr:uid="{00000000-0005-0000-0000-0000AC820000}"/>
    <cellStyle name="Output 8 3 5 2" xfId="36408" xr:uid="{00000000-0005-0000-0000-0000AD820000}"/>
    <cellStyle name="Output 8 3 6" xfId="36409" xr:uid="{00000000-0005-0000-0000-0000AE820000}"/>
    <cellStyle name="Output 8 3 6 2" xfId="36410" xr:uid="{00000000-0005-0000-0000-0000AF820000}"/>
    <cellStyle name="Output 8 3 7" xfId="36411" xr:uid="{00000000-0005-0000-0000-0000B0820000}"/>
    <cellStyle name="Output 8 3 7 2" xfId="36412" xr:uid="{00000000-0005-0000-0000-0000B1820000}"/>
    <cellStyle name="Output 8 3 8" xfId="36413" xr:uid="{00000000-0005-0000-0000-0000B2820000}"/>
    <cellStyle name="Output 8 3 8 2" xfId="36414" xr:uid="{00000000-0005-0000-0000-0000B3820000}"/>
    <cellStyle name="Output 8 3 9" xfId="36415" xr:uid="{00000000-0005-0000-0000-0000B4820000}"/>
    <cellStyle name="Output 8 3 9 2" xfId="36416" xr:uid="{00000000-0005-0000-0000-0000B5820000}"/>
    <cellStyle name="Output 8 4" xfId="36417" xr:uid="{00000000-0005-0000-0000-0000B6820000}"/>
    <cellStyle name="Output 8 4 10" xfId="36418" xr:uid="{00000000-0005-0000-0000-0000B7820000}"/>
    <cellStyle name="Output 8 4 10 2" xfId="36419" xr:uid="{00000000-0005-0000-0000-0000B8820000}"/>
    <cellStyle name="Output 8 4 11" xfId="36420" xr:uid="{00000000-0005-0000-0000-0000B9820000}"/>
    <cellStyle name="Output 8 4 11 2" xfId="36421" xr:uid="{00000000-0005-0000-0000-0000BA820000}"/>
    <cellStyle name="Output 8 4 12" xfId="36422" xr:uid="{00000000-0005-0000-0000-0000BB820000}"/>
    <cellStyle name="Output 8 4 12 2" xfId="36423" xr:uid="{00000000-0005-0000-0000-0000BC820000}"/>
    <cellStyle name="Output 8 4 13" xfId="36424" xr:uid="{00000000-0005-0000-0000-0000BD820000}"/>
    <cellStyle name="Output 8 4 13 2" xfId="36425" xr:uid="{00000000-0005-0000-0000-0000BE820000}"/>
    <cellStyle name="Output 8 4 14" xfId="36426" xr:uid="{00000000-0005-0000-0000-0000BF820000}"/>
    <cellStyle name="Output 8 4 15" xfId="36427" xr:uid="{00000000-0005-0000-0000-0000C0820000}"/>
    <cellStyle name="Output 8 4 16" xfId="36428" xr:uid="{00000000-0005-0000-0000-0000C1820000}"/>
    <cellStyle name="Output 8 4 2" xfId="36429" xr:uid="{00000000-0005-0000-0000-0000C2820000}"/>
    <cellStyle name="Output 8 4 2 2" xfId="36430" xr:uid="{00000000-0005-0000-0000-0000C3820000}"/>
    <cellStyle name="Output 8 4 3" xfId="36431" xr:uid="{00000000-0005-0000-0000-0000C4820000}"/>
    <cellStyle name="Output 8 4 3 2" xfId="36432" xr:uid="{00000000-0005-0000-0000-0000C5820000}"/>
    <cellStyle name="Output 8 4 4" xfId="36433" xr:uid="{00000000-0005-0000-0000-0000C6820000}"/>
    <cellStyle name="Output 8 4 4 2" xfId="36434" xr:uid="{00000000-0005-0000-0000-0000C7820000}"/>
    <cellStyle name="Output 8 4 5" xfId="36435" xr:uid="{00000000-0005-0000-0000-0000C8820000}"/>
    <cellStyle name="Output 8 4 5 2" xfId="36436" xr:uid="{00000000-0005-0000-0000-0000C9820000}"/>
    <cellStyle name="Output 8 4 6" xfId="36437" xr:uid="{00000000-0005-0000-0000-0000CA820000}"/>
    <cellStyle name="Output 8 4 6 2" xfId="36438" xr:uid="{00000000-0005-0000-0000-0000CB820000}"/>
    <cellStyle name="Output 8 4 7" xfId="36439" xr:uid="{00000000-0005-0000-0000-0000CC820000}"/>
    <cellStyle name="Output 8 4 7 2" xfId="36440" xr:uid="{00000000-0005-0000-0000-0000CD820000}"/>
    <cellStyle name="Output 8 4 8" xfId="36441" xr:uid="{00000000-0005-0000-0000-0000CE820000}"/>
    <cellStyle name="Output 8 4 8 2" xfId="36442" xr:uid="{00000000-0005-0000-0000-0000CF820000}"/>
    <cellStyle name="Output 8 4 9" xfId="36443" xr:uid="{00000000-0005-0000-0000-0000D0820000}"/>
    <cellStyle name="Output 8 4 9 2" xfId="36444" xr:uid="{00000000-0005-0000-0000-0000D1820000}"/>
    <cellStyle name="Output 8 5" xfId="36445" xr:uid="{00000000-0005-0000-0000-0000D2820000}"/>
    <cellStyle name="Output 8 5 2" xfId="36446" xr:uid="{00000000-0005-0000-0000-0000D3820000}"/>
    <cellStyle name="Output 8 6" xfId="36447" xr:uid="{00000000-0005-0000-0000-0000D4820000}"/>
    <cellStyle name="Output 8 6 2" xfId="36448" xr:uid="{00000000-0005-0000-0000-0000D5820000}"/>
    <cellStyle name="Output 8 7" xfId="36449" xr:uid="{00000000-0005-0000-0000-0000D6820000}"/>
    <cellStyle name="Output 8 7 2" xfId="36450" xr:uid="{00000000-0005-0000-0000-0000D7820000}"/>
    <cellStyle name="Output 8 8" xfId="36451" xr:uid="{00000000-0005-0000-0000-0000D8820000}"/>
    <cellStyle name="Output 8 8 2" xfId="36452" xr:uid="{00000000-0005-0000-0000-0000D9820000}"/>
    <cellStyle name="Output 8 9" xfId="36362" xr:uid="{00000000-0005-0000-0000-0000DA820000}"/>
    <cellStyle name="Output 8_Income Statement " xfId="36453" xr:uid="{00000000-0005-0000-0000-0000DB820000}"/>
    <cellStyle name="Output 9" xfId="19325" xr:uid="{00000000-0005-0000-0000-0000DC820000}"/>
    <cellStyle name="Output 9 10" xfId="40131" xr:uid="{00000000-0005-0000-0000-0000DD820000}"/>
    <cellStyle name="Output 9 2" xfId="36455" xr:uid="{00000000-0005-0000-0000-0000DE820000}"/>
    <cellStyle name="Output 9 2 10" xfId="36456" xr:uid="{00000000-0005-0000-0000-0000DF820000}"/>
    <cellStyle name="Output 9 2 10 2" xfId="36457" xr:uid="{00000000-0005-0000-0000-0000E0820000}"/>
    <cellStyle name="Output 9 2 11" xfId="36458" xr:uid="{00000000-0005-0000-0000-0000E1820000}"/>
    <cellStyle name="Output 9 2 2" xfId="36459" xr:uid="{00000000-0005-0000-0000-0000E2820000}"/>
    <cellStyle name="Output 9 2 2 10" xfId="36460" xr:uid="{00000000-0005-0000-0000-0000E3820000}"/>
    <cellStyle name="Output 9 2 2 2" xfId="36461" xr:uid="{00000000-0005-0000-0000-0000E4820000}"/>
    <cellStyle name="Output 9 2 2 2 2" xfId="36462" xr:uid="{00000000-0005-0000-0000-0000E5820000}"/>
    <cellStyle name="Output 9 2 2 3" xfId="36463" xr:uid="{00000000-0005-0000-0000-0000E6820000}"/>
    <cellStyle name="Output 9 2 2 3 2" xfId="36464" xr:uid="{00000000-0005-0000-0000-0000E7820000}"/>
    <cellStyle name="Output 9 2 2 4" xfId="36465" xr:uid="{00000000-0005-0000-0000-0000E8820000}"/>
    <cellStyle name="Output 9 2 2 4 2" xfId="36466" xr:uid="{00000000-0005-0000-0000-0000E9820000}"/>
    <cellStyle name="Output 9 2 2 5" xfId="36467" xr:uid="{00000000-0005-0000-0000-0000EA820000}"/>
    <cellStyle name="Output 9 2 2 5 2" xfId="36468" xr:uid="{00000000-0005-0000-0000-0000EB820000}"/>
    <cellStyle name="Output 9 2 2 6" xfId="36469" xr:uid="{00000000-0005-0000-0000-0000EC820000}"/>
    <cellStyle name="Output 9 2 2 6 2" xfId="36470" xr:uid="{00000000-0005-0000-0000-0000ED820000}"/>
    <cellStyle name="Output 9 2 2 7" xfId="36471" xr:uid="{00000000-0005-0000-0000-0000EE820000}"/>
    <cellStyle name="Output 9 2 2 7 2" xfId="36472" xr:uid="{00000000-0005-0000-0000-0000EF820000}"/>
    <cellStyle name="Output 9 2 2 8" xfId="36473" xr:uid="{00000000-0005-0000-0000-0000F0820000}"/>
    <cellStyle name="Output 9 2 2 8 2" xfId="36474" xr:uid="{00000000-0005-0000-0000-0000F1820000}"/>
    <cellStyle name="Output 9 2 2 9" xfId="36475" xr:uid="{00000000-0005-0000-0000-0000F2820000}"/>
    <cellStyle name="Output 9 2 2 9 2" xfId="36476" xr:uid="{00000000-0005-0000-0000-0000F3820000}"/>
    <cellStyle name="Output 9 2 3" xfId="36477" xr:uid="{00000000-0005-0000-0000-0000F4820000}"/>
    <cellStyle name="Output 9 2 3 2" xfId="36478" xr:uid="{00000000-0005-0000-0000-0000F5820000}"/>
    <cellStyle name="Output 9 2 4" xfId="36479" xr:uid="{00000000-0005-0000-0000-0000F6820000}"/>
    <cellStyle name="Output 9 2 4 2" xfId="36480" xr:uid="{00000000-0005-0000-0000-0000F7820000}"/>
    <cellStyle name="Output 9 2 5" xfId="36481" xr:uid="{00000000-0005-0000-0000-0000F8820000}"/>
    <cellStyle name="Output 9 2 5 2" xfId="36482" xr:uid="{00000000-0005-0000-0000-0000F9820000}"/>
    <cellStyle name="Output 9 2 6" xfId="36483" xr:uid="{00000000-0005-0000-0000-0000FA820000}"/>
    <cellStyle name="Output 9 2 6 2" xfId="36484" xr:uid="{00000000-0005-0000-0000-0000FB820000}"/>
    <cellStyle name="Output 9 2 7" xfId="36485" xr:uid="{00000000-0005-0000-0000-0000FC820000}"/>
    <cellStyle name="Output 9 2 7 2" xfId="36486" xr:uid="{00000000-0005-0000-0000-0000FD820000}"/>
    <cellStyle name="Output 9 2 8" xfId="36487" xr:uid="{00000000-0005-0000-0000-0000FE820000}"/>
    <cellStyle name="Output 9 2 8 2" xfId="36488" xr:uid="{00000000-0005-0000-0000-0000FF820000}"/>
    <cellStyle name="Output 9 2 9" xfId="36489" xr:uid="{00000000-0005-0000-0000-000000830000}"/>
    <cellStyle name="Output 9 2 9 2" xfId="36490" xr:uid="{00000000-0005-0000-0000-000001830000}"/>
    <cellStyle name="Output 9 3" xfId="36491" xr:uid="{00000000-0005-0000-0000-000002830000}"/>
    <cellStyle name="Output 9 3 10" xfId="36492" xr:uid="{00000000-0005-0000-0000-000003830000}"/>
    <cellStyle name="Output 9 3 2" xfId="36493" xr:uid="{00000000-0005-0000-0000-000004830000}"/>
    <cellStyle name="Output 9 3 2 2" xfId="36494" xr:uid="{00000000-0005-0000-0000-000005830000}"/>
    <cellStyle name="Output 9 3 3" xfId="36495" xr:uid="{00000000-0005-0000-0000-000006830000}"/>
    <cellStyle name="Output 9 3 3 2" xfId="36496" xr:uid="{00000000-0005-0000-0000-000007830000}"/>
    <cellStyle name="Output 9 3 4" xfId="36497" xr:uid="{00000000-0005-0000-0000-000008830000}"/>
    <cellStyle name="Output 9 3 4 2" xfId="36498" xr:uid="{00000000-0005-0000-0000-000009830000}"/>
    <cellStyle name="Output 9 3 5" xfId="36499" xr:uid="{00000000-0005-0000-0000-00000A830000}"/>
    <cellStyle name="Output 9 3 5 2" xfId="36500" xr:uid="{00000000-0005-0000-0000-00000B830000}"/>
    <cellStyle name="Output 9 3 6" xfId="36501" xr:uid="{00000000-0005-0000-0000-00000C830000}"/>
    <cellStyle name="Output 9 3 6 2" xfId="36502" xr:uid="{00000000-0005-0000-0000-00000D830000}"/>
    <cellStyle name="Output 9 3 7" xfId="36503" xr:uid="{00000000-0005-0000-0000-00000E830000}"/>
    <cellStyle name="Output 9 3 7 2" xfId="36504" xr:uid="{00000000-0005-0000-0000-00000F830000}"/>
    <cellStyle name="Output 9 3 8" xfId="36505" xr:uid="{00000000-0005-0000-0000-000010830000}"/>
    <cellStyle name="Output 9 3 8 2" xfId="36506" xr:uid="{00000000-0005-0000-0000-000011830000}"/>
    <cellStyle name="Output 9 3 9" xfId="36507" xr:uid="{00000000-0005-0000-0000-000012830000}"/>
    <cellStyle name="Output 9 3 9 2" xfId="36508" xr:uid="{00000000-0005-0000-0000-000013830000}"/>
    <cellStyle name="Output 9 4" xfId="36509" xr:uid="{00000000-0005-0000-0000-000014830000}"/>
    <cellStyle name="Output 9 4 10" xfId="36510" xr:uid="{00000000-0005-0000-0000-000015830000}"/>
    <cellStyle name="Output 9 4 10 2" xfId="36511" xr:uid="{00000000-0005-0000-0000-000016830000}"/>
    <cellStyle name="Output 9 4 11" xfId="36512" xr:uid="{00000000-0005-0000-0000-000017830000}"/>
    <cellStyle name="Output 9 4 11 2" xfId="36513" xr:uid="{00000000-0005-0000-0000-000018830000}"/>
    <cellStyle name="Output 9 4 12" xfId="36514" xr:uid="{00000000-0005-0000-0000-000019830000}"/>
    <cellStyle name="Output 9 4 12 2" xfId="36515" xr:uid="{00000000-0005-0000-0000-00001A830000}"/>
    <cellStyle name="Output 9 4 13" xfId="36516" xr:uid="{00000000-0005-0000-0000-00001B830000}"/>
    <cellStyle name="Output 9 4 13 2" xfId="36517" xr:uid="{00000000-0005-0000-0000-00001C830000}"/>
    <cellStyle name="Output 9 4 14" xfId="36518" xr:uid="{00000000-0005-0000-0000-00001D830000}"/>
    <cellStyle name="Output 9 4 15" xfId="36519" xr:uid="{00000000-0005-0000-0000-00001E830000}"/>
    <cellStyle name="Output 9 4 16" xfId="36520" xr:uid="{00000000-0005-0000-0000-00001F830000}"/>
    <cellStyle name="Output 9 4 2" xfId="36521" xr:uid="{00000000-0005-0000-0000-000020830000}"/>
    <cellStyle name="Output 9 4 2 2" xfId="36522" xr:uid="{00000000-0005-0000-0000-000021830000}"/>
    <cellStyle name="Output 9 4 3" xfId="36523" xr:uid="{00000000-0005-0000-0000-000022830000}"/>
    <cellStyle name="Output 9 4 3 2" xfId="36524" xr:uid="{00000000-0005-0000-0000-000023830000}"/>
    <cellStyle name="Output 9 4 4" xfId="36525" xr:uid="{00000000-0005-0000-0000-000024830000}"/>
    <cellStyle name="Output 9 4 4 2" xfId="36526" xr:uid="{00000000-0005-0000-0000-000025830000}"/>
    <cellStyle name="Output 9 4 5" xfId="36527" xr:uid="{00000000-0005-0000-0000-000026830000}"/>
    <cellStyle name="Output 9 4 5 2" xfId="36528" xr:uid="{00000000-0005-0000-0000-000027830000}"/>
    <cellStyle name="Output 9 4 6" xfId="36529" xr:uid="{00000000-0005-0000-0000-000028830000}"/>
    <cellStyle name="Output 9 4 6 2" xfId="36530" xr:uid="{00000000-0005-0000-0000-000029830000}"/>
    <cellStyle name="Output 9 4 7" xfId="36531" xr:uid="{00000000-0005-0000-0000-00002A830000}"/>
    <cellStyle name="Output 9 4 7 2" xfId="36532" xr:uid="{00000000-0005-0000-0000-00002B830000}"/>
    <cellStyle name="Output 9 4 8" xfId="36533" xr:uid="{00000000-0005-0000-0000-00002C830000}"/>
    <cellStyle name="Output 9 4 8 2" xfId="36534" xr:uid="{00000000-0005-0000-0000-00002D830000}"/>
    <cellStyle name="Output 9 4 9" xfId="36535" xr:uid="{00000000-0005-0000-0000-00002E830000}"/>
    <cellStyle name="Output 9 4 9 2" xfId="36536" xr:uid="{00000000-0005-0000-0000-00002F830000}"/>
    <cellStyle name="Output 9 5" xfId="36537" xr:uid="{00000000-0005-0000-0000-000030830000}"/>
    <cellStyle name="Output 9 5 2" xfId="36538" xr:uid="{00000000-0005-0000-0000-000031830000}"/>
    <cellStyle name="Output 9 6" xfId="36539" xr:uid="{00000000-0005-0000-0000-000032830000}"/>
    <cellStyle name="Output 9 6 2" xfId="36540" xr:uid="{00000000-0005-0000-0000-000033830000}"/>
    <cellStyle name="Output 9 7" xfId="36541" xr:uid="{00000000-0005-0000-0000-000034830000}"/>
    <cellStyle name="Output 9 7 2" xfId="36542" xr:uid="{00000000-0005-0000-0000-000035830000}"/>
    <cellStyle name="Output 9 8" xfId="36543" xr:uid="{00000000-0005-0000-0000-000036830000}"/>
    <cellStyle name="Output 9 8 2" xfId="36544" xr:uid="{00000000-0005-0000-0000-000037830000}"/>
    <cellStyle name="Output 9 9" xfId="36454" xr:uid="{00000000-0005-0000-0000-000038830000}"/>
    <cellStyle name="Output 9_Income Statement " xfId="36545" xr:uid="{00000000-0005-0000-0000-000039830000}"/>
    <cellStyle name="Output Amounts" xfId="13503" xr:uid="{00000000-0005-0000-0000-00003A830000}"/>
    <cellStyle name="Output Amounts 2" xfId="19326" xr:uid="{00000000-0005-0000-0000-00003B830000}"/>
    <cellStyle name="Output Amounts 3" xfId="36546" xr:uid="{00000000-0005-0000-0000-00003C830000}"/>
    <cellStyle name="Output Column Headings" xfId="13504" xr:uid="{00000000-0005-0000-0000-00003D830000}"/>
    <cellStyle name="Output Column Headings 2" xfId="19327" xr:uid="{00000000-0005-0000-0000-00003E830000}"/>
    <cellStyle name="Output Column Headings 2 2" xfId="36549" xr:uid="{00000000-0005-0000-0000-00003F830000}"/>
    <cellStyle name="Output Column Headings 2 3" xfId="36550" xr:uid="{00000000-0005-0000-0000-000040830000}"/>
    <cellStyle name="Output Column Headings 2 4" xfId="36548" xr:uid="{00000000-0005-0000-0000-000041830000}"/>
    <cellStyle name="Output Column Headings 2 5" xfId="40132" xr:uid="{00000000-0005-0000-0000-000042830000}"/>
    <cellStyle name="Output Column Headings 3" xfId="36551" xr:uid="{00000000-0005-0000-0000-000043830000}"/>
    <cellStyle name="Output Column Headings 3 2" xfId="40133" xr:uid="{00000000-0005-0000-0000-000044830000}"/>
    <cellStyle name="Output Column Headings 4" xfId="36552" xr:uid="{00000000-0005-0000-0000-000045830000}"/>
    <cellStyle name="Output Column Headings 5" xfId="36553" xr:uid="{00000000-0005-0000-0000-000046830000}"/>
    <cellStyle name="Output Column Headings 6" xfId="36547" xr:uid="{00000000-0005-0000-0000-000047830000}"/>
    <cellStyle name="Output Column Headings_Income Statement " xfId="36554" xr:uid="{00000000-0005-0000-0000-000048830000}"/>
    <cellStyle name="Output Line Items" xfId="13505" xr:uid="{00000000-0005-0000-0000-000049830000}"/>
    <cellStyle name="Output Line Items 2" xfId="13506" xr:uid="{00000000-0005-0000-0000-00004A830000}"/>
    <cellStyle name="Output Line Items 2 2" xfId="36557" xr:uid="{00000000-0005-0000-0000-00004B830000}"/>
    <cellStyle name="Output Line Items 2 3" xfId="36558" xr:uid="{00000000-0005-0000-0000-00004C830000}"/>
    <cellStyle name="Output Line Items 2 4" xfId="36556" xr:uid="{00000000-0005-0000-0000-00004D830000}"/>
    <cellStyle name="Output Line Items 2 5" xfId="40134" xr:uid="{00000000-0005-0000-0000-00004E830000}"/>
    <cellStyle name="Output Line Items 3" xfId="36559" xr:uid="{00000000-0005-0000-0000-00004F830000}"/>
    <cellStyle name="Output Line Items 3 2" xfId="40135" xr:uid="{00000000-0005-0000-0000-000050830000}"/>
    <cellStyle name="Output Line Items 4" xfId="36560" xr:uid="{00000000-0005-0000-0000-000051830000}"/>
    <cellStyle name="Output Line Items 5" xfId="36561" xr:uid="{00000000-0005-0000-0000-000052830000}"/>
    <cellStyle name="Output Line Items 6" xfId="36555" xr:uid="{00000000-0005-0000-0000-000053830000}"/>
    <cellStyle name="Output Line Items_Income Statement " xfId="36562" xr:uid="{00000000-0005-0000-0000-000054830000}"/>
    <cellStyle name="Output Report Heading" xfId="13507" xr:uid="{00000000-0005-0000-0000-000055830000}"/>
    <cellStyle name="Output Report Heading 2" xfId="19328" xr:uid="{00000000-0005-0000-0000-000056830000}"/>
    <cellStyle name="Output Report Heading 2 2" xfId="36565" xr:uid="{00000000-0005-0000-0000-000057830000}"/>
    <cellStyle name="Output Report Heading 2 3" xfId="36566" xr:uid="{00000000-0005-0000-0000-000058830000}"/>
    <cellStyle name="Output Report Heading 2 4" xfId="36564" xr:uid="{00000000-0005-0000-0000-000059830000}"/>
    <cellStyle name="Output Report Heading 2 5" xfId="40136" xr:uid="{00000000-0005-0000-0000-00005A830000}"/>
    <cellStyle name="Output Report Heading 3" xfId="36567" xr:uid="{00000000-0005-0000-0000-00005B830000}"/>
    <cellStyle name="Output Report Heading 3 2" xfId="40137" xr:uid="{00000000-0005-0000-0000-00005C830000}"/>
    <cellStyle name="Output Report Heading 4" xfId="36568" xr:uid="{00000000-0005-0000-0000-00005D830000}"/>
    <cellStyle name="Output Report Heading 5" xfId="36569" xr:uid="{00000000-0005-0000-0000-00005E830000}"/>
    <cellStyle name="Output Report Heading 6" xfId="36563" xr:uid="{00000000-0005-0000-0000-00005F830000}"/>
    <cellStyle name="Output Report Heading_Income Statement " xfId="36570" xr:uid="{00000000-0005-0000-0000-000060830000}"/>
    <cellStyle name="Output Report Title" xfId="13508" xr:uid="{00000000-0005-0000-0000-000061830000}"/>
    <cellStyle name="Output Report Title 2" xfId="19329" xr:uid="{00000000-0005-0000-0000-000062830000}"/>
    <cellStyle name="Output Report Title 2 2" xfId="36573" xr:uid="{00000000-0005-0000-0000-000063830000}"/>
    <cellStyle name="Output Report Title 2 3" xfId="36574" xr:uid="{00000000-0005-0000-0000-000064830000}"/>
    <cellStyle name="Output Report Title 2 4" xfId="36572" xr:uid="{00000000-0005-0000-0000-000065830000}"/>
    <cellStyle name="Output Report Title 2 5" xfId="40138" xr:uid="{00000000-0005-0000-0000-000066830000}"/>
    <cellStyle name="Output Report Title 3" xfId="36575" xr:uid="{00000000-0005-0000-0000-000067830000}"/>
    <cellStyle name="Output Report Title 3 2" xfId="40139" xr:uid="{00000000-0005-0000-0000-000068830000}"/>
    <cellStyle name="Output Report Title 4" xfId="36576" xr:uid="{00000000-0005-0000-0000-000069830000}"/>
    <cellStyle name="Output Report Title 5" xfId="36577" xr:uid="{00000000-0005-0000-0000-00006A830000}"/>
    <cellStyle name="Output Report Title 6" xfId="36571" xr:uid="{00000000-0005-0000-0000-00006B830000}"/>
    <cellStyle name="Output Report Title_Income Statement " xfId="36578" xr:uid="{00000000-0005-0000-0000-00006C830000}"/>
    <cellStyle name="Output1_Back" xfId="13509" xr:uid="{00000000-0005-0000-0000-00006D830000}"/>
    <cellStyle name="Override" xfId="19330" xr:uid="{00000000-0005-0000-0000-00006E830000}"/>
    <cellStyle name="Override 2" xfId="36579" xr:uid="{00000000-0005-0000-0000-00006F830000}"/>
    <cellStyle name="Page Number" xfId="13510" xr:uid="{00000000-0005-0000-0000-000070830000}"/>
    <cellStyle name="Page Number 2" xfId="36580" xr:uid="{00000000-0005-0000-0000-000071830000}"/>
    <cellStyle name="PAGE6" xfId="13511" xr:uid="{00000000-0005-0000-0000-000072830000}"/>
    <cellStyle name="PAGE6 2" xfId="36581" xr:uid="{00000000-0005-0000-0000-000073830000}"/>
    <cellStyle name="Pénznem [0]_Munka1" xfId="13512" xr:uid="{00000000-0005-0000-0000-000074830000}"/>
    <cellStyle name="Pénznem_Munka1" xfId="13513" xr:uid="{00000000-0005-0000-0000-000075830000}"/>
    <cellStyle name="Percen - Style1" xfId="13514" xr:uid="{00000000-0005-0000-0000-000076830000}"/>
    <cellStyle name="Percen - Style1 2" xfId="36582" xr:uid="{00000000-0005-0000-0000-000077830000}"/>
    <cellStyle name="Percen - Style3" xfId="13515" xr:uid="{00000000-0005-0000-0000-000078830000}"/>
    <cellStyle name="Percen - Style3 2" xfId="36583" xr:uid="{00000000-0005-0000-0000-000079830000}"/>
    <cellStyle name="Percent" xfId="39004" builtinId="5"/>
    <cellStyle name="Percent (1)" xfId="13516" xr:uid="{00000000-0005-0000-0000-00007B830000}"/>
    <cellStyle name="Percent (1) 2" xfId="36584" xr:uid="{00000000-0005-0000-0000-00007C830000}"/>
    <cellStyle name="Percent (2)" xfId="13517" xr:uid="{00000000-0005-0000-0000-00007D830000}"/>
    <cellStyle name="Percent (2) 2" xfId="36585" xr:uid="{00000000-0005-0000-0000-00007E830000}"/>
    <cellStyle name="Percent .00" xfId="13518" xr:uid="{00000000-0005-0000-0000-00007F830000}"/>
    <cellStyle name="Percent .00 2" xfId="13519" xr:uid="{00000000-0005-0000-0000-000080830000}"/>
    <cellStyle name="Percent [0]" xfId="13520" xr:uid="{00000000-0005-0000-0000-000081830000}"/>
    <cellStyle name="Percent [0] 2" xfId="36587" xr:uid="{00000000-0005-0000-0000-000082830000}"/>
    <cellStyle name="Percent [0] 3" xfId="36586" xr:uid="{00000000-0005-0000-0000-000083830000}"/>
    <cellStyle name="Percent [1]" xfId="13521" xr:uid="{00000000-0005-0000-0000-000084830000}"/>
    <cellStyle name="Percent [1] 2" xfId="36589" xr:uid="{00000000-0005-0000-0000-000085830000}"/>
    <cellStyle name="Percent [1] 3" xfId="36588" xr:uid="{00000000-0005-0000-0000-000086830000}"/>
    <cellStyle name="Percent [2]" xfId="13522" xr:uid="{00000000-0005-0000-0000-000087830000}"/>
    <cellStyle name="Percent [2] 2" xfId="13523" xr:uid="{00000000-0005-0000-0000-000088830000}"/>
    <cellStyle name="Percent [2] 2 2" xfId="13524" xr:uid="{00000000-0005-0000-0000-000089830000}"/>
    <cellStyle name="Percent [2] 2 3" xfId="13525" xr:uid="{00000000-0005-0000-0000-00008A830000}"/>
    <cellStyle name="Percent [2] 2 4" xfId="36591" xr:uid="{00000000-0005-0000-0000-00008B830000}"/>
    <cellStyle name="Percent [2] 3" xfId="13526" xr:uid="{00000000-0005-0000-0000-00008C830000}"/>
    <cellStyle name="Percent [2] 4" xfId="13527" xr:uid="{00000000-0005-0000-0000-00008D830000}"/>
    <cellStyle name="Percent [2] 5" xfId="13528" xr:uid="{00000000-0005-0000-0000-00008E830000}"/>
    <cellStyle name="Percent [2] 6" xfId="36590" xr:uid="{00000000-0005-0000-0000-00008F830000}"/>
    <cellStyle name="Percent [3]" xfId="13529" xr:uid="{00000000-0005-0000-0000-000090830000}"/>
    <cellStyle name="Percent [3] 10" xfId="36593" xr:uid="{00000000-0005-0000-0000-000091830000}"/>
    <cellStyle name="Percent [3] 11" xfId="36592" xr:uid="{00000000-0005-0000-0000-000092830000}"/>
    <cellStyle name="Percent [3] 2" xfId="13530" xr:uid="{00000000-0005-0000-0000-000093830000}"/>
    <cellStyle name="Percent [3] 2 2" xfId="13531" xr:uid="{00000000-0005-0000-0000-000094830000}"/>
    <cellStyle name="Percent [3] 2 3" xfId="13532" xr:uid="{00000000-0005-0000-0000-000095830000}"/>
    <cellStyle name="Percent [3] 2 4" xfId="36594" xr:uid="{00000000-0005-0000-0000-000096830000}"/>
    <cellStyle name="Percent [3] 3" xfId="13533" xr:uid="{00000000-0005-0000-0000-000097830000}"/>
    <cellStyle name="Percent [3] 3 2" xfId="36596" xr:uid="{00000000-0005-0000-0000-000098830000}"/>
    <cellStyle name="Percent [3] 3 3" xfId="36595" xr:uid="{00000000-0005-0000-0000-000099830000}"/>
    <cellStyle name="Percent [3] 4" xfId="13534" xr:uid="{00000000-0005-0000-0000-00009A830000}"/>
    <cellStyle name="Percent [3] 4 2" xfId="36598" xr:uid="{00000000-0005-0000-0000-00009B830000}"/>
    <cellStyle name="Percent [3] 4 3" xfId="36597" xr:uid="{00000000-0005-0000-0000-00009C830000}"/>
    <cellStyle name="Percent [3] 5" xfId="36599" xr:uid="{00000000-0005-0000-0000-00009D830000}"/>
    <cellStyle name="Percent [3] 5 2" xfId="36600" xr:uid="{00000000-0005-0000-0000-00009E830000}"/>
    <cellStyle name="Percent [3] 6" xfId="36601" xr:uid="{00000000-0005-0000-0000-00009F830000}"/>
    <cellStyle name="Percent [3] 7" xfId="36602" xr:uid="{00000000-0005-0000-0000-0000A0830000}"/>
    <cellStyle name="Percent [3] 8" xfId="36603" xr:uid="{00000000-0005-0000-0000-0000A1830000}"/>
    <cellStyle name="Percent [3] 9" xfId="36604" xr:uid="{00000000-0005-0000-0000-0000A2830000}"/>
    <cellStyle name="Percent 10" xfId="13535" xr:uid="{00000000-0005-0000-0000-0000A3830000}"/>
    <cellStyle name="Percent 10 2" xfId="13536" xr:uid="{00000000-0005-0000-0000-0000A4830000}"/>
    <cellStyle name="Percent 10 2 2" xfId="40140" xr:uid="{00000000-0005-0000-0000-0000A5830000}"/>
    <cellStyle name="Percent 10 3" xfId="19331" xr:uid="{00000000-0005-0000-0000-0000A6830000}"/>
    <cellStyle name="Percent 10 3 2" xfId="40141" xr:uid="{00000000-0005-0000-0000-0000A7830000}"/>
    <cellStyle name="Percent 10 4" xfId="36605" xr:uid="{00000000-0005-0000-0000-0000A8830000}"/>
    <cellStyle name="Percent 100" xfId="36606" xr:uid="{00000000-0005-0000-0000-0000A9830000}"/>
    <cellStyle name="Percent 101" xfId="36607" xr:uid="{00000000-0005-0000-0000-0000AA830000}"/>
    <cellStyle name="Percent 102" xfId="36608" xr:uid="{00000000-0005-0000-0000-0000AB830000}"/>
    <cellStyle name="Percent 103" xfId="36609" xr:uid="{00000000-0005-0000-0000-0000AC830000}"/>
    <cellStyle name="Percent 104" xfId="36610" xr:uid="{00000000-0005-0000-0000-0000AD830000}"/>
    <cellStyle name="Percent 105" xfId="36611" xr:uid="{00000000-0005-0000-0000-0000AE830000}"/>
    <cellStyle name="Percent 106" xfId="36612" xr:uid="{00000000-0005-0000-0000-0000AF830000}"/>
    <cellStyle name="Percent 107" xfId="36613" xr:uid="{00000000-0005-0000-0000-0000B0830000}"/>
    <cellStyle name="Percent 108" xfId="36614" xr:uid="{00000000-0005-0000-0000-0000B1830000}"/>
    <cellStyle name="Percent 109" xfId="36615" xr:uid="{00000000-0005-0000-0000-0000B2830000}"/>
    <cellStyle name="Percent 11" xfId="13537" xr:uid="{00000000-0005-0000-0000-0000B3830000}"/>
    <cellStyle name="Percent 11 2" xfId="13538" xr:uid="{00000000-0005-0000-0000-0000B4830000}"/>
    <cellStyle name="Percent 11 3" xfId="19332" xr:uid="{00000000-0005-0000-0000-0000B5830000}"/>
    <cellStyle name="Percent 11 4" xfId="36616" xr:uid="{00000000-0005-0000-0000-0000B6830000}"/>
    <cellStyle name="Percent 110" xfId="36617" xr:uid="{00000000-0005-0000-0000-0000B7830000}"/>
    <cellStyle name="Percent 111" xfId="36618" xr:uid="{00000000-0005-0000-0000-0000B8830000}"/>
    <cellStyle name="Percent 112" xfId="36619" xr:uid="{00000000-0005-0000-0000-0000B9830000}"/>
    <cellStyle name="Percent 113" xfId="36620" xr:uid="{00000000-0005-0000-0000-0000BA830000}"/>
    <cellStyle name="Percent 114" xfId="36621" xr:uid="{00000000-0005-0000-0000-0000BB830000}"/>
    <cellStyle name="Percent 115" xfId="36622" xr:uid="{00000000-0005-0000-0000-0000BC830000}"/>
    <cellStyle name="Percent 116" xfId="36623" xr:uid="{00000000-0005-0000-0000-0000BD830000}"/>
    <cellStyle name="Percent 117" xfId="36624" xr:uid="{00000000-0005-0000-0000-0000BE830000}"/>
    <cellStyle name="Percent 118" xfId="36625" xr:uid="{00000000-0005-0000-0000-0000BF830000}"/>
    <cellStyle name="Percent 119" xfId="36626" xr:uid="{00000000-0005-0000-0000-0000C0830000}"/>
    <cellStyle name="Percent 12" xfId="13539" xr:uid="{00000000-0005-0000-0000-0000C1830000}"/>
    <cellStyle name="Percent 12 2" xfId="19333" xr:uid="{00000000-0005-0000-0000-0000C2830000}"/>
    <cellStyle name="Percent 12 3" xfId="36627" xr:uid="{00000000-0005-0000-0000-0000C3830000}"/>
    <cellStyle name="Percent 120" xfId="36628" xr:uid="{00000000-0005-0000-0000-0000C4830000}"/>
    <cellStyle name="Percent 121" xfId="36629" xr:uid="{00000000-0005-0000-0000-0000C5830000}"/>
    <cellStyle name="Percent 122" xfId="36630" xr:uid="{00000000-0005-0000-0000-0000C6830000}"/>
    <cellStyle name="Percent 123" xfId="36631" xr:uid="{00000000-0005-0000-0000-0000C7830000}"/>
    <cellStyle name="Percent 124" xfId="36632" xr:uid="{00000000-0005-0000-0000-0000C8830000}"/>
    <cellStyle name="Percent 125" xfId="36633" xr:uid="{00000000-0005-0000-0000-0000C9830000}"/>
    <cellStyle name="Percent 126" xfId="36634" xr:uid="{00000000-0005-0000-0000-0000CA830000}"/>
    <cellStyle name="Percent 127" xfId="36635" xr:uid="{00000000-0005-0000-0000-0000CB830000}"/>
    <cellStyle name="Percent 128" xfId="36636" xr:uid="{00000000-0005-0000-0000-0000CC830000}"/>
    <cellStyle name="Percent 129" xfId="36637" xr:uid="{00000000-0005-0000-0000-0000CD830000}"/>
    <cellStyle name="Percent 13" xfId="13540" xr:uid="{00000000-0005-0000-0000-0000CE830000}"/>
    <cellStyle name="Percent 13 2" xfId="19334" xr:uid="{00000000-0005-0000-0000-0000CF830000}"/>
    <cellStyle name="Percent 13 3" xfId="36638" xr:uid="{00000000-0005-0000-0000-0000D0830000}"/>
    <cellStyle name="Percent 130" xfId="36639" xr:uid="{00000000-0005-0000-0000-0000D1830000}"/>
    <cellStyle name="Percent 131" xfId="36640" xr:uid="{00000000-0005-0000-0000-0000D2830000}"/>
    <cellStyle name="Percent 132" xfId="36641" xr:uid="{00000000-0005-0000-0000-0000D3830000}"/>
    <cellStyle name="Percent 133" xfId="36642" xr:uid="{00000000-0005-0000-0000-0000D4830000}"/>
    <cellStyle name="Percent 134" xfId="36643" xr:uid="{00000000-0005-0000-0000-0000D5830000}"/>
    <cellStyle name="Percent 135" xfId="36644" xr:uid="{00000000-0005-0000-0000-0000D6830000}"/>
    <cellStyle name="Percent 136" xfId="36645" xr:uid="{00000000-0005-0000-0000-0000D7830000}"/>
    <cellStyle name="Percent 137" xfId="36646" xr:uid="{00000000-0005-0000-0000-0000D8830000}"/>
    <cellStyle name="Percent 138" xfId="36647" xr:uid="{00000000-0005-0000-0000-0000D9830000}"/>
    <cellStyle name="Percent 139" xfId="36648" xr:uid="{00000000-0005-0000-0000-0000DA830000}"/>
    <cellStyle name="Percent 14" xfId="13541" xr:uid="{00000000-0005-0000-0000-0000DB830000}"/>
    <cellStyle name="Percent 14 2" xfId="19335" xr:uid="{00000000-0005-0000-0000-0000DC830000}"/>
    <cellStyle name="Percent 14 3" xfId="36649" xr:uid="{00000000-0005-0000-0000-0000DD830000}"/>
    <cellStyle name="Percent 140" xfId="36650" xr:uid="{00000000-0005-0000-0000-0000DE830000}"/>
    <cellStyle name="Percent 141" xfId="36651" xr:uid="{00000000-0005-0000-0000-0000DF830000}"/>
    <cellStyle name="Percent 142" xfId="36652" xr:uid="{00000000-0005-0000-0000-0000E0830000}"/>
    <cellStyle name="Percent 143" xfId="36653" xr:uid="{00000000-0005-0000-0000-0000E1830000}"/>
    <cellStyle name="Percent 144" xfId="36654" xr:uid="{00000000-0005-0000-0000-0000E2830000}"/>
    <cellStyle name="Percent 145" xfId="38862" xr:uid="{00000000-0005-0000-0000-0000E3830000}"/>
    <cellStyle name="Percent 146" xfId="38864" xr:uid="{00000000-0005-0000-0000-0000E4830000}"/>
    <cellStyle name="Percent 147" xfId="38863" xr:uid="{00000000-0005-0000-0000-0000E5830000}"/>
    <cellStyle name="Percent 148" xfId="38865" xr:uid="{00000000-0005-0000-0000-0000E6830000}"/>
    <cellStyle name="Percent 149" xfId="38861" xr:uid="{00000000-0005-0000-0000-0000E7830000}"/>
    <cellStyle name="Percent 15" xfId="13542" xr:uid="{00000000-0005-0000-0000-0000E8830000}"/>
    <cellStyle name="Percent 15 2" xfId="19336" xr:uid="{00000000-0005-0000-0000-0000E9830000}"/>
    <cellStyle name="Percent 15 2 2" xfId="36656" xr:uid="{00000000-0005-0000-0000-0000EA830000}"/>
    <cellStyle name="Percent 15 3" xfId="36657" xr:uid="{00000000-0005-0000-0000-0000EB830000}"/>
    <cellStyle name="Percent 15 4" xfId="36655" xr:uid="{00000000-0005-0000-0000-0000EC830000}"/>
    <cellStyle name="Percent 15 5" xfId="40142" xr:uid="{00000000-0005-0000-0000-0000ED830000}"/>
    <cellStyle name="Percent 150" xfId="38866" xr:uid="{00000000-0005-0000-0000-0000EE830000}"/>
    <cellStyle name="Percent 151" xfId="38860" xr:uid="{00000000-0005-0000-0000-0000EF830000}"/>
    <cellStyle name="Percent 152" xfId="38831" xr:uid="{00000000-0005-0000-0000-0000F0830000}"/>
    <cellStyle name="Percent 153" xfId="38846" xr:uid="{00000000-0005-0000-0000-0000F1830000}"/>
    <cellStyle name="Percent 154" xfId="38858" xr:uid="{00000000-0005-0000-0000-0000F2830000}"/>
    <cellStyle name="Percent 155" xfId="38888" xr:uid="{00000000-0005-0000-0000-0000F3830000}"/>
    <cellStyle name="Percent 156" xfId="39001" xr:uid="{00000000-0005-0000-0000-0000F4830000}"/>
    <cellStyle name="Percent 157" xfId="39003" xr:uid="{00000000-0005-0000-0000-0000F5830000}"/>
    <cellStyle name="Percent 16" xfId="13543" xr:uid="{00000000-0005-0000-0000-0000F6830000}"/>
    <cellStyle name="Percent 16 2" xfId="19338" xr:uid="{00000000-0005-0000-0000-0000F7830000}"/>
    <cellStyle name="Percent 16 2 2" xfId="36660" xr:uid="{00000000-0005-0000-0000-0000F8830000}"/>
    <cellStyle name="Percent 16 2 3" xfId="36661" xr:uid="{00000000-0005-0000-0000-0000F9830000}"/>
    <cellStyle name="Percent 16 2 4" xfId="36659" xr:uid="{00000000-0005-0000-0000-0000FA830000}"/>
    <cellStyle name="Percent 16 3" xfId="19337" xr:uid="{00000000-0005-0000-0000-0000FB830000}"/>
    <cellStyle name="Percent 16 3 2" xfId="36662" xr:uid="{00000000-0005-0000-0000-0000FC830000}"/>
    <cellStyle name="Percent 16 4" xfId="36658" xr:uid="{00000000-0005-0000-0000-0000FD830000}"/>
    <cellStyle name="Percent 17" xfId="19339" xr:uid="{00000000-0005-0000-0000-0000FE830000}"/>
    <cellStyle name="Percent 17 2" xfId="36664" xr:uid="{00000000-0005-0000-0000-0000FF830000}"/>
    <cellStyle name="Percent 17 3" xfId="36665" xr:uid="{00000000-0005-0000-0000-000000840000}"/>
    <cellStyle name="Percent 17 4" xfId="36663" xr:uid="{00000000-0005-0000-0000-000001840000}"/>
    <cellStyle name="Percent 18" xfId="19340" xr:uid="{00000000-0005-0000-0000-000002840000}"/>
    <cellStyle name="Percent 18 2" xfId="36667" xr:uid="{00000000-0005-0000-0000-000003840000}"/>
    <cellStyle name="Percent 18 3" xfId="36668" xr:uid="{00000000-0005-0000-0000-000004840000}"/>
    <cellStyle name="Percent 18 4" xfId="36666" xr:uid="{00000000-0005-0000-0000-000005840000}"/>
    <cellStyle name="Percent 19" xfId="19341" xr:uid="{00000000-0005-0000-0000-000006840000}"/>
    <cellStyle name="Percent 19 2" xfId="36670" xr:uid="{00000000-0005-0000-0000-000007840000}"/>
    <cellStyle name="Percent 19 3" xfId="36671" xr:uid="{00000000-0005-0000-0000-000008840000}"/>
    <cellStyle name="Percent 19 4" xfId="36669" xr:uid="{00000000-0005-0000-0000-000009840000}"/>
    <cellStyle name="Percent 2" xfId="13544" xr:uid="{00000000-0005-0000-0000-00000A840000}"/>
    <cellStyle name="Percent 2 10" xfId="19343" xr:uid="{00000000-0005-0000-0000-00000B840000}"/>
    <cellStyle name="Percent 2 10 2" xfId="36673" xr:uid="{00000000-0005-0000-0000-00000C840000}"/>
    <cellStyle name="Percent 2 11" xfId="19344" xr:uid="{00000000-0005-0000-0000-00000D840000}"/>
    <cellStyle name="Percent 2 11 2" xfId="36674" xr:uid="{00000000-0005-0000-0000-00000E840000}"/>
    <cellStyle name="Percent 2 12" xfId="19345" xr:uid="{00000000-0005-0000-0000-00000F840000}"/>
    <cellStyle name="Percent 2 12 2" xfId="36675" xr:uid="{00000000-0005-0000-0000-000010840000}"/>
    <cellStyle name="Percent 2 13" xfId="19346" xr:uid="{00000000-0005-0000-0000-000011840000}"/>
    <cellStyle name="Percent 2 13 2" xfId="36676" xr:uid="{00000000-0005-0000-0000-000012840000}"/>
    <cellStyle name="Percent 2 14" xfId="19347" xr:uid="{00000000-0005-0000-0000-000013840000}"/>
    <cellStyle name="Percent 2 14 2" xfId="36678" xr:uid="{00000000-0005-0000-0000-000014840000}"/>
    <cellStyle name="Percent 2 14 3" xfId="36677" xr:uid="{00000000-0005-0000-0000-000015840000}"/>
    <cellStyle name="Percent 2 15" xfId="19348" xr:uid="{00000000-0005-0000-0000-000016840000}"/>
    <cellStyle name="Percent 2 15 2" xfId="36680" xr:uid="{00000000-0005-0000-0000-000017840000}"/>
    <cellStyle name="Percent 2 15 3" xfId="36679" xr:uid="{00000000-0005-0000-0000-000018840000}"/>
    <cellStyle name="Percent 2 16" xfId="19349" xr:uid="{00000000-0005-0000-0000-000019840000}"/>
    <cellStyle name="Percent 2 16 2" xfId="36682" xr:uid="{00000000-0005-0000-0000-00001A840000}"/>
    <cellStyle name="Percent 2 16 3" xfId="36681" xr:uid="{00000000-0005-0000-0000-00001B840000}"/>
    <cellStyle name="Percent 2 17" xfId="19350" xr:uid="{00000000-0005-0000-0000-00001C840000}"/>
    <cellStyle name="Percent 2 17 2" xfId="36684" xr:uid="{00000000-0005-0000-0000-00001D840000}"/>
    <cellStyle name="Percent 2 17 3" xfId="36683" xr:uid="{00000000-0005-0000-0000-00001E840000}"/>
    <cellStyle name="Percent 2 18" xfId="19351" xr:uid="{00000000-0005-0000-0000-00001F840000}"/>
    <cellStyle name="Percent 2 18 2" xfId="36686" xr:uid="{00000000-0005-0000-0000-000020840000}"/>
    <cellStyle name="Percent 2 18 3" xfId="36685" xr:uid="{00000000-0005-0000-0000-000021840000}"/>
    <cellStyle name="Percent 2 19" xfId="19352" xr:uid="{00000000-0005-0000-0000-000022840000}"/>
    <cellStyle name="Percent 2 19 2" xfId="36688" xr:uid="{00000000-0005-0000-0000-000023840000}"/>
    <cellStyle name="Percent 2 19 3" xfId="36687" xr:uid="{00000000-0005-0000-0000-000024840000}"/>
    <cellStyle name="Percent 2 2" xfId="13545" xr:uid="{00000000-0005-0000-0000-000025840000}"/>
    <cellStyle name="Percent 2 2 10" xfId="19353" xr:uid="{00000000-0005-0000-0000-000026840000}"/>
    <cellStyle name="Percent 2 2 10 2" xfId="36691" xr:uid="{00000000-0005-0000-0000-000027840000}"/>
    <cellStyle name="Percent 2 2 10 3" xfId="36690" xr:uid="{00000000-0005-0000-0000-000028840000}"/>
    <cellStyle name="Percent 2 2 11" xfId="19354" xr:uid="{00000000-0005-0000-0000-000029840000}"/>
    <cellStyle name="Percent 2 2 11 2" xfId="36693" xr:uid="{00000000-0005-0000-0000-00002A840000}"/>
    <cellStyle name="Percent 2 2 11 3" xfId="36692" xr:uid="{00000000-0005-0000-0000-00002B840000}"/>
    <cellStyle name="Percent 2 2 12" xfId="19355" xr:uid="{00000000-0005-0000-0000-00002C840000}"/>
    <cellStyle name="Percent 2 2 12 2" xfId="36695" xr:uid="{00000000-0005-0000-0000-00002D840000}"/>
    <cellStyle name="Percent 2 2 12 3" xfId="36694" xr:uid="{00000000-0005-0000-0000-00002E840000}"/>
    <cellStyle name="Percent 2 2 13" xfId="36689" xr:uid="{00000000-0005-0000-0000-00002F840000}"/>
    <cellStyle name="Percent 2 2 14" xfId="40144" xr:uid="{00000000-0005-0000-0000-000030840000}"/>
    <cellStyle name="Percent 2 2 2" xfId="13546" xr:uid="{00000000-0005-0000-0000-000031840000}"/>
    <cellStyle name="Percent 2 2 2 2" xfId="19356" xr:uid="{00000000-0005-0000-0000-000032840000}"/>
    <cellStyle name="Percent 2 2 2 2 2" xfId="36697" xr:uid="{00000000-0005-0000-0000-000033840000}"/>
    <cellStyle name="Percent 2 2 2 2 3" xfId="40146" xr:uid="{00000000-0005-0000-0000-000034840000}"/>
    <cellStyle name="Percent 2 2 2 3" xfId="36696" xr:uid="{00000000-0005-0000-0000-000035840000}"/>
    <cellStyle name="Percent 2 2 2 3 2" xfId="40147" xr:uid="{00000000-0005-0000-0000-000036840000}"/>
    <cellStyle name="Percent 2 2 2 4" xfId="40145" xr:uid="{00000000-0005-0000-0000-000037840000}"/>
    <cellStyle name="Percent 2 2 3" xfId="19357" xr:uid="{00000000-0005-0000-0000-000038840000}"/>
    <cellStyle name="Percent 2 2 3 2" xfId="36699" xr:uid="{00000000-0005-0000-0000-000039840000}"/>
    <cellStyle name="Percent 2 2 3 2 2" xfId="40149" xr:uid="{00000000-0005-0000-0000-00003A840000}"/>
    <cellStyle name="Percent 2 2 3 3" xfId="36698" xr:uid="{00000000-0005-0000-0000-00003B840000}"/>
    <cellStyle name="Percent 2 2 3 3 2" xfId="40150" xr:uid="{00000000-0005-0000-0000-00003C840000}"/>
    <cellStyle name="Percent 2 2 3 4" xfId="40148" xr:uid="{00000000-0005-0000-0000-00003D840000}"/>
    <cellStyle name="Percent 2 2 4" xfId="19358" xr:uid="{00000000-0005-0000-0000-00003E840000}"/>
    <cellStyle name="Percent 2 2 4 2" xfId="36701" xr:uid="{00000000-0005-0000-0000-00003F840000}"/>
    <cellStyle name="Percent 2 2 4 2 2" xfId="40152" xr:uid="{00000000-0005-0000-0000-000040840000}"/>
    <cellStyle name="Percent 2 2 4 3" xfId="36700" xr:uid="{00000000-0005-0000-0000-000041840000}"/>
    <cellStyle name="Percent 2 2 4 4" xfId="40151" xr:uid="{00000000-0005-0000-0000-000042840000}"/>
    <cellStyle name="Percent 2 2 5" xfId="19359" xr:uid="{00000000-0005-0000-0000-000043840000}"/>
    <cellStyle name="Percent 2 2 5 2" xfId="36703" xr:uid="{00000000-0005-0000-0000-000044840000}"/>
    <cellStyle name="Percent 2 2 5 3" xfId="36702" xr:uid="{00000000-0005-0000-0000-000045840000}"/>
    <cellStyle name="Percent 2 2 5 4" xfId="40153" xr:uid="{00000000-0005-0000-0000-000046840000}"/>
    <cellStyle name="Percent 2 2 6" xfId="19360" xr:uid="{00000000-0005-0000-0000-000047840000}"/>
    <cellStyle name="Percent 2 2 6 2" xfId="36705" xr:uid="{00000000-0005-0000-0000-000048840000}"/>
    <cellStyle name="Percent 2 2 6 3" xfId="36704" xr:uid="{00000000-0005-0000-0000-000049840000}"/>
    <cellStyle name="Percent 2 2 7" xfId="19361" xr:uid="{00000000-0005-0000-0000-00004A840000}"/>
    <cellStyle name="Percent 2 2 7 2" xfId="36707" xr:uid="{00000000-0005-0000-0000-00004B840000}"/>
    <cellStyle name="Percent 2 2 7 3" xfId="36706" xr:uid="{00000000-0005-0000-0000-00004C840000}"/>
    <cellStyle name="Percent 2 2 8" xfId="19362" xr:uid="{00000000-0005-0000-0000-00004D840000}"/>
    <cellStyle name="Percent 2 2 8 2" xfId="36709" xr:uid="{00000000-0005-0000-0000-00004E840000}"/>
    <cellStyle name="Percent 2 2 8 3" xfId="36708" xr:uid="{00000000-0005-0000-0000-00004F840000}"/>
    <cellStyle name="Percent 2 2 9" xfId="19363" xr:uid="{00000000-0005-0000-0000-000050840000}"/>
    <cellStyle name="Percent 2 2 9 2" xfId="36711" xr:uid="{00000000-0005-0000-0000-000051840000}"/>
    <cellStyle name="Percent 2 2 9 3" xfId="36710" xr:uid="{00000000-0005-0000-0000-000052840000}"/>
    <cellStyle name="Percent 2 20" xfId="19364" xr:uid="{00000000-0005-0000-0000-000053840000}"/>
    <cellStyle name="Percent 2 20 2" xfId="36713" xr:uid="{00000000-0005-0000-0000-000054840000}"/>
    <cellStyle name="Percent 2 20 3" xfId="36712" xr:uid="{00000000-0005-0000-0000-000055840000}"/>
    <cellStyle name="Percent 2 21" xfId="19365" xr:uid="{00000000-0005-0000-0000-000056840000}"/>
    <cellStyle name="Percent 2 21 2" xfId="36715" xr:uid="{00000000-0005-0000-0000-000057840000}"/>
    <cellStyle name="Percent 2 21 3" xfId="36714" xr:uid="{00000000-0005-0000-0000-000058840000}"/>
    <cellStyle name="Percent 2 22" xfId="19366" xr:uid="{00000000-0005-0000-0000-000059840000}"/>
    <cellStyle name="Percent 2 22 2" xfId="36717" xr:uid="{00000000-0005-0000-0000-00005A840000}"/>
    <cellStyle name="Percent 2 22 3" xfId="36716" xr:uid="{00000000-0005-0000-0000-00005B840000}"/>
    <cellStyle name="Percent 2 23" xfId="19367" xr:uid="{00000000-0005-0000-0000-00005C840000}"/>
    <cellStyle name="Percent 2 23 2" xfId="36719" xr:uid="{00000000-0005-0000-0000-00005D840000}"/>
    <cellStyle name="Percent 2 23 3" xfId="36718" xr:uid="{00000000-0005-0000-0000-00005E840000}"/>
    <cellStyle name="Percent 2 24" xfId="19368" xr:uid="{00000000-0005-0000-0000-00005F840000}"/>
    <cellStyle name="Percent 2 24 2" xfId="36721" xr:uid="{00000000-0005-0000-0000-000060840000}"/>
    <cellStyle name="Percent 2 24 3" xfId="36720" xr:uid="{00000000-0005-0000-0000-000061840000}"/>
    <cellStyle name="Percent 2 25" xfId="19369" xr:uid="{00000000-0005-0000-0000-000062840000}"/>
    <cellStyle name="Percent 2 25 2" xfId="36723" xr:uid="{00000000-0005-0000-0000-000063840000}"/>
    <cellStyle name="Percent 2 25 3" xfId="36722" xr:uid="{00000000-0005-0000-0000-000064840000}"/>
    <cellStyle name="Percent 2 26" xfId="19370" xr:uid="{00000000-0005-0000-0000-000065840000}"/>
    <cellStyle name="Percent 2 26 2" xfId="36725" xr:uid="{00000000-0005-0000-0000-000066840000}"/>
    <cellStyle name="Percent 2 26 3" xfId="36724" xr:uid="{00000000-0005-0000-0000-000067840000}"/>
    <cellStyle name="Percent 2 27" xfId="19371" xr:uid="{00000000-0005-0000-0000-000068840000}"/>
    <cellStyle name="Percent 2 27 2" xfId="36727" xr:uid="{00000000-0005-0000-0000-000069840000}"/>
    <cellStyle name="Percent 2 27 3" xfId="36726" xr:uid="{00000000-0005-0000-0000-00006A840000}"/>
    <cellStyle name="Percent 2 28" xfId="19372" xr:uid="{00000000-0005-0000-0000-00006B840000}"/>
    <cellStyle name="Percent 2 28 2" xfId="36729" xr:uid="{00000000-0005-0000-0000-00006C840000}"/>
    <cellStyle name="Percent 2 28 3" xfId="36728" xr:uid="{00000000-0005-0000-0000-00006D840000}"/>
    <cellStyle name="Percent 2 29" xfId="19373" xr:uid="{00000000-0005-0000-0000-00006E840000}"/>
    <cellStyle name="Percent 2 29 2" xfId="36731" xr:uid="{00000000-0005-0000-0000-00006F840000}"/>
    <cellStyle name="Percent 2 29 3" xfId="36730" xr:uid="{00000000-0005-0000-0000-000070840000}"/>
    <cellStyle name="Percent 2 3" xfId="13547" xr:uid="{00000000-0005-0000-0000-000071840000}"/>
    <cellStyle name="Percent 2 3 2" xfId="19374" xr:uid="{00000000-0005-0000-0000-000072840000}"/>
    <cellStyle name="Percent 2 3 2 2" xfId="40156" xr:uid="{00000000-0005-0000-0000-000073840000}"/>
    <cellStyle name="Percent 2 3 2 3" xfId="40157" xr:uid="{00000000-0005-0000-0000-000074840000}"/>
    <cellStyle name="Percent 2 3 2 4" xfId="40155" xr:uid="{00000000-0005-0000-0000-000075840000}"/>
    <cellStyle name="Percent 2 3 3" xfId="36732" xr:uid="{00000000-0005-0000-0000-000076840000}"/>
    <cellStyle name="Percent 2 3 3 2" xfId="40158" xr:uid="{00000000-0005-0000-0000-000077840000}"/>
    <cellStyle name="Percent 2 3 4" xfId="40159" xr:uid="{00000000-0005-0000-0000-000078840000}"/>
    <cellStyle name="Percent 2 3 5" xfId="40154" xr:uid="{00000000-0005-0000-0000-000079840000}"/>
    <cellStyle name="Percent 2 30" xfId="19375" xr:uid="{00000000-0005-0000-0000-00007A840000}"/>
    <cellStyle name="Percent 2 30 2" xfId="36734" xr:uid="{00000000-0005-0000-0000-00007B840000}"/>
    <cellStyle name="Percent 2 30 3" xfId="36733" xr:uid="{00000000-0005-0000-0000-00007C840000}"/>
    <cellStyle name="Percent 2 31" xfId="19376" xr:uid="{00000000-0005-0000-0000-00007D840000}"/>
    <cellStyle name="Percent 2 31 2" xfId="36736" xr:uid="{00000000-0005-0000-0000-00007E840000}"/>
    <cellStyle name="Percent 2 31 3" xfId="36735" xr:uid="{00000000-0005-0000-0000-00007F840000}"/>
    <cellStyle name="Percent 2 32" xfId="19377" xr:uid="{00000000-0005-0000-0000-000080840000}"/>
    <cellStyle name="Percent 2 32 2" xfId="36738" xr:uid="{00000000-0005-0000-0000-000081840000}"/>
    <cellStyle name="Percent 2 32 3" xfId="36737" xr:uid="{00000000-0005-0000-0000-000082840000}"/>
    <cellStyle name="Percent 2 33" xfId="19378" xr:uid="{00000000-0005-0000-0000-000083840000}"/>
    <cellStyle name="Percent 2 33 2" xfId="36740" xr:uid="{00000000-0005-0000-0000-000084840000}"/>
    <cellStyle name="Percent 2 33 3" xfId="36739" xr:uid="{00000000-0005-0000-0000-000085840000}"/>
    <cellStyle name="Percent 2 34" xfId="19379" xr:uid="{00000000-0005-0000-0000-000086840000}"/>
    <cellStyle name="Percent 2 34 2" xfId="36742" xr:uid="{00000000-0005-0000-0000-000087840000}"/>
    <cellStyle name="Percent 2 34 3" xfId="36741" xr:uid="{00000000-0005-0000-0000-000088840000}"/>
    <cellStyle name="Percent 2 35" xfId="19380" xr:uid="{00000000-0005-0000-0000-000089840000}"/>
    <cellStyle name="Percent 2 35 2" xfId="36744" xr:uid="{00000000-0005-0000-0000-00008A840000}"/>
    <cellStyle name="Percent 2 35 3" xfId="36743" xr:uid="{00000000-0005-0000-0000-00008B840000}"/>
    <cellStyle name="Percent 2 36" xfId="19381" xr:uid="{00000000-0005-0000-0000-00008C840000}"/>
    <cellStyle name="Percent 2 36 2" xfId="36746" xr:uid="{00000000-0005-0000-0000-00008D840000}"/>
    <cellStyle name="Percent 2 36 3" xfId="36745" xr:uid="{00000000-0005-0000-0000-00008E840000}"/>
    <cellStyle name="Percent 2 37" xfId="19382" xr:uid="{00000000-0005-0000-0000-00008F840000}"/>
    <cellStyle name="Percent 2 37 2" xfId="36748" xr:uid="{00000000-0005-0000-0000-000090840000}"/>
    <cellStyle name="Percent 2 37 3" xfId="36747" xr:uid="{00000000-0005-0000-0000-000091840000}"/>
    <cellStyle name="Percent 2 38" xfId="19383" xr:uid="{00000000-0005-0000-0000-000092840000}"/>
    <cellStyle name="Percent 2 38 2" xfId="36750" xr:uid="{00000000-0005-0000-0000-000093840000}"/>
    <cellStyle name="Percent 2 38 3" xfId="36749" xr:uid="{00000000-0005-0000-0000-000094840000}"/>
    <cellStyle name="Percent 2 39" xfId="19384" xr:uid="{00000000-0005-0000-0000-000095840000}"/>
    <cellStyle name="Percent 2 39 2" xfId="36752" xr:uid="{00000000-0005-0000-0000-000096840000}"/>
    <cellStyle name="Percent 2 39 3" xfId="36751" xr:uid="{00000000-0005-0000-0000-000097840000}"/>
    <cellStyle name="Percent 2 4" xfId="19385" xr:uid="{00000000-0005-0000-0000-000098840000}"/>
    <cellStyle name="Percent 2 4 2" xfId="36753" xr:uid="{00000000-0005-0000-0000-000099840000}"/>
    <cellStyle name="Percent 2 4 3" xfId="40160" xr:uid="{00000000-0005-0000-0000-00009A840000}"/>
    <cellStyle name="Percent 2 40" xfId="19386" xr:uid="{00000000-0005-0000-0000-00009B840000}"/>
    <cellStyle name="Percent 2 40 2" xfId="36755" xr:uid="{00000000-0005-0000-0000-00009C840000}"/>
    <cellStyle name="Percent 2 40 3" xfId="36754" xr:uid="{00000000-0005-0000-0000-00009D840000}"/>
    <cellStyle name="Percent 2 41" xfId="19387" xr:uid="{00000000-0005-0000-0000-00009E840000}"/>
    <cellStyle name="Percent 2 41 2" xfId="36757" xr:uid="{00000000-0005-0000-0000-00009F840000}"/>
    <cellStyle name="Percent 2 41 3" xfId="36756" xr:uid="{00000000-0005-0000-0000-0000A0840000}"/>
    <cellStyle name="Percent 2 42" xfId="19388" xr:uid="{00000000-0005-0000-0000-0000A1840000}"/>
    <cellStyle name="Percent 2 42 2" xfId="36759" xr:uid="{00000000-0005-0000-0000-0000A2840000}"/>
    <cellStyle name="Percent 2 42 3" xfId="36758" xr:uid="{00000000-0005-0000-0000-0000A3840000}"/>
    <cellStyle name="Percent 2 43" xfId="19389" xr:uid="{00000000-0005-0000-0000-0000A4840000}"/>
    <cellStyle name="Percent 2 43 2" xfId="36761" xr:uid="{00000000-0005-0000-0000-0000A5840000}"/>
    <cellStyle name="Percent 2 43 3" xfId="36760" xr:uid="{00000000-0005-0000-0000-0000A6840000}"/>
    <cellStyle name="Percent 2 44" xfId="19390" xr:uid="{00000000-0005-0000-0000-0000A7840000}"/>
    <cellStyle name="Percent 2 44 2" xfId="36763" xr:uid="{00000000-0005-0000-0000-0000A8840000}"/>
    <cellStyle name="Percent 2 44 3" xfId="36762" xr:uid="{00000000-0005-0000-0000-0000A9840000}"/>
    <cellStyle name="Percent 2 45" xfId="19391" xr:uid="{00000000-0005-0000-0000-0000AA840000}"/>
    <cellStyle name="Percent 2 45 2" xfId="36765" xr:uid="{00000000-0005-0000-0000-0000AB840000}"/>
    <cellStyle name="Percent 2 45 3" xfId="36764" xr:uid="{00000000-0005-0000-0000-0000AC840000}"/>
    <cellStyle name="Percent 2 46" xfId="19392" xr:uid="{00000000-0005-0000-0000-0000AD840000}"/>
    <cellStyle name="Percent 2 46 2" xfId="36767" xr:uid="{00000000-0005-0000-0000-0000AE840000}"/>
    <cellStyle name="Percent 2 46 3" xfId="36766" xr:uid="{00000000-0005-0000-0000-0000AF840000}"/>
    <cellStyle name="Percent 2 47" xfId="19393" xr:uid="{00000000-0005-0000-0000-0000B0840000}"/>
    <cellStyle name="Percent 2 47 2" xfId="36769" xr:uid="{00000000-0005-0000-0000-0000B1840000}"/>
    <cellStyle name="Percent 2 47 3" xfId="36768" xr:uid="{00000000-0005-0000-0000-0000B2840000}"/>
    <cellStyle name="Percent 2 48" xfId="19394" xr:uid="{00000000-0005-0000-0000-0000B3840000}"/>
    <cellStyle name="Percent 2 48 2" xfId="36771" xr:uid="{00000000-0005-0000-0000-0000B4840000}"/>
    <cellStyle name="Percent 2 48 3" xfId="36770" xr:uid="{00000000-0005-0000-0000-0000B5840000}"/>
    <cellStyle name="Percent 2 49" xfId="19395" xr:uid="{00000000-0005-0000-0000-0000B6840000}"/>
    <cellStyle name="Percent 2 49 2" xfId="36773" xr:uid="{00000000-0005-0000-0000-0000B7840000}"/>
    <cellStyle name="Percent 2 49 3" xfId="36772" xr:uid="{00000000-0005-0000-0000-0000B8840000}"/>
    <cellStyle name="Percent 2 5" xfId="19396" xr:uid="{00000000-0005-0000-0000-0000B9840000}"/>
    <cellStyle name="Percent 2 5 2" xfId="36774" xr:uid="{00000000-0005-0000-0000-0000BA840000}"/>
    <cellStyle name="Percent 2 5 3" xfId="40161" xr:uid="{00000000-0005-0000-0000-0000BB840000}"/>
    <cellStyle name="Percent 2 50" xfId="19397" xr:uid="{00000000-0005-0000-0000-0000BC840000}"/>
    <cellStyle name="Percent 2 50 2" xfId="36776" xr:uid="{00000000-0005-0000-0000-0000BD840000}"/>
    <cellStyle name="Percent 2 50 3" xfId="36775" xr:uid="{00000000-0005-0000-0000-0000BE840000}"/>
    <cellStyle name="Percent 2 51" xfId="19398" xr:uid="{00000000-0005-0000-0000-0000BF840000}"/>
    <cellStyle name="Percent 2 51 2" xfId="36778" xr:uid="{00000000-0005-0000-0000-0000C0840000}"/>
    <cellStyle name="Percent 2 51 3" xfId="36777" xr:uid="{00000000-0005-0000-0000-0000C1840000}"/>
    <cellStyle name="Percent 2 52" xfId="19399" xr:uid="{00000000-0005-0000-0000-0000C2840000}"/>
    <cellStyle name="Percent 2 52 2" xfId="36780" xr:uid="{00000000-0005-0000-0000-0000C3840000}"/>
    <cellStyle name="Percent 2 52 3" xfId="36779" xr:uid="{00000000-0005-0000-0000-0000C4840000}"/>
    <cellStyle name="Percent 2 53" xfId="19400" xr:uid="{00000000-0005-0000-0000-0000C5840000}"/>
    <cellStyle name="Percent 2 53 2" xfId="36782" xr:uid="{00000000-0005-0000-0000-0000C6840000}"/>
    <cellStyle name="Percent 2 53 3" xfId="36781" xr:uid="{00000000-0005-0000-0000-0000C7840000}"/>
    <cellStyle name="Percent 2 54" xfId="19401" xr:uid="{00000000-0005-0000-0000-0000C8840000}"/>
    <cellStyle name="Percent 2 54 2" xfId="36784" xr:uid="{00000000-0005-0000-0000-0000C9840000}"/>
    <cellStyle name="Percent 2 54 3" xfId="36783" xr:uid="{00000000-0005-0000-0000-0000CA840000}"/>
    <cellStyle name="Percent 2 55" xfId="19402" xr:uid="{00000000-0005-0000-0000-0000CB840000}"/>
    <cellStyle name="Percent 2 55 2" xfId="36786" xr:uid="{00000000-0005-0000-0000-0000CC840000}"/>
    <cellStyle name="Percent 2 55 3" xfId="36785" xr:uid="{00000000-0005-0000-0000-0000CD840000}"/>
    <cellStyle name="Percent 2 56" xfId="19403" xr:uid="{00000000-0005-0000-0000-0000CE840000}"/>
    <cellStyle name="Percent 2 56 2" xfId="36788" xr:uid="{00000000-0005-0000-0000-0000CF840000}"/>
    <cellStyle name="Percent 2 56 3" xfId="36787" xr:uid="{00000000-0005-0000-0000-0000D0840000}"/>
    <cellStyle name="Percent 2 57" xfId="19404" xr:uid="{00000000-0005-0000-0000-0000D1840000}"/>
    <cellStyle name="Percent 2 57 2" xfId="36790" xr:uid="{00000000-0005-0000-0000-0000D2840000}"/>
    <cellStyle name="Percent 2 57 3" xfId="36789" xr:uid="{00000000-0005-0000-0000-0000D3840000}"/>
    <cellStyle name="Percent 2 58" xfId="19405" xr:uid="{00000000-0005-0000-0000-0000D4840000}"/>
    <cellStyle name="Percent 2 58 2" xfId="36792" xr:uid="{00000000-0005-0000-0000-0000D5840000}"/>
    <cellStyle name="Percent 2 58 3" xfId="36791" xr:uid="{00000000-0005-0000-0000-0000D6840000}"/>
    <cellStyle name="Percent 2 59" xfId="19406" xr:uid="{00000000-0005-0000-0000-0000D7840000}"/>
    <cellStyle name="Percent 2 59 2" xfId="36794" xr:uid="{00000000-0005-0000-0000-0000D8840000}"/>
    <cellStyle name="Percent 2 59 3" xfId="36793" xr:uid="{00000000-0005-0000-0000-0000D9840000}"/>
    <cellStyle name="Percent 2 6" xfId="19407" xr:uid="{00000000-0005-0000-0000-0000DA840000}"/>
    <cellStyle name="Percent 2 6 2" xfId="36795" xr:uid="{00000000-0005-0000-0000-0000DB840000}"/>
    <cellStyle name="Percent 2 60" xfId="19408" xr:uid="{00000000-0005-0000-0000-0000DC840000}"/>
    <cellStyle name="Percent 2 60 2" xfId="36797" xr:uid="{00000000-0005-0000-0000-0000DD840000}"/>
    <cellStyle name="Percent 2 60 3" xfId="36796" xr:uid="{00000000-0005-0000-0000-0000DE840000}"/>
    <cellStyle name="Percent 2 61" xfId="19409" xr:uid="{00000000-0005-0000-0000-0000DF840000}"/>
    <cellStyle name="Percent 2 61 2" xfId="36799" xr:uid="{00000000-0005-0000-0000-0000E0840000}"/>
    <cellStyle name="Percent 2 61 3" xfId="36798" xr:uid="{00000000-0005-0000-0000-0000E1840000}"/>
    <cellStyle name="Percent 2 62" xfId="19410" xr:uid="{00000000-0005-0000-0000-0000E2840000}"/>
    <cellStyle name="Percent 2 62 2" xfId="36801" xr:uid="{00000000-0005-0000-0000-0000E3840000}"/>
    <cellStyle name="Percent 2 62 3" xfId="36800" xr:uid="{00000000-0005-0000-0000-0000E4840000}"/>
    <cellStyle name="Percent 2 63" xfId="19411" xr:uid="{00000000-0005-0000-0000-0000E5840000}"/>
    <cellStyle name="Percent 2 63 2" xfId="36803" xr:uid="{00000000-0005-0000-0000-0000E6840000}"/>
    <cellStyle name="Percent 2 63 3" xfId="36802" xr:uid="{00000000-0005-0000-0000-0000E7840000}"/>
    <cellStyle name="Percent 2 64" xfId="19412" xr:uid="{00000000-0005-0000-0000-0000E8840000}"/>
    <cellStyle name="Percent 2 64 2" xfId="36805" xr:uid="{00000000-0005-0000-0000-0000E9840000}"/>
    <cellStyle name="Percent 2 64 3" xfId="36804" xr:uid="{00000000-0005-0000-0000-0000EA840000}"/>
    <cellStyle name="Percent 2 65" xfId="19413" xr:uid="{00000000-0005-0000-0000-0000EB840000}"/>
    <cellStyle name="Percent 2 65 2" xfId="36807" xr:uid="{00000000-0005-0000-0000-0000EC840000}"/>
    <cellStyle name="Percent 2 65 3" xfId="36806" xr:uid="{00000000-0005-0000-0000-0000ED840000}"/>
    <cellStyle name="Percent 2 66" xfId="19414" xr:uid="{00000000-0005-0000-0000-0000EE840000}"/>
    <cellStyle name="Percent 2 66 2" xfId="36809" xr:uid="{00000000-0005-0000-0000-0000EF840000}"/>
    <cellStyle name="Percent 2 66 3" xfId="36808" xr:uid="{00000000-0005-0000-0000-0000F0840000}"/>
    <cellStyle name="Percent 2 67" xfId="19415" xr:uid="{00000000-0005-0000-0000-0000F1840000}"/>
    <cellStyle name="Percent 2 67 2" xfId="36811" xr:uid="{00000000-0005-0000-0000-0000F2840000}"/>
    <cellStyle name="Percent 2 67 3" xfId="36810" xr:uid="{00000000-0005-0000-0000-0000F3840000}"/>
    <cellStyle name="Percent 2 68" xfId="19416" xr:uid="{00000000-0005-0000-0000-0000F4840000}"/>
    <cellStyle name="Percent 2 68 2" xfId="36813" xr:uid="{00000000-0005-0000-0000-0000F5840000}"/>
    <cellStyle name="Percent 2 68 3" xfId="36812" xr:uid="{00000000-0005-0000-0000-0000F6840000}"/>
    <cellStyle name="Percent 2 69" xfId="19417" xr:uid="{00000000-0005-0000-0000-0000F7840000}"/>
    <cellStyle name="Percent 2 69 2" xfId="36815" xr:uid="{00000000-0005-0000-0000-0000F8840000}"/>
    <cellStyle name="Percent 2 69 3" xfId="36814" xr:uid="{00000000-0005-0000-0000-0000F9840000}"/>
    <cellStyle name="Percent 2 7" xfId="19418" xr:uid="{00000000-0005-0000-0000-0000FA840000}"/>
    <cellStyle name="Percent 2 7 2" xfId="36816" xr:uid="{00000000-0005-0000-0000-0000FB840000}"/>
    <cellStyle name="Percent 2 70" xfId="19419" xr:uid="{00000000-0005-0000-0000-0000FC840000}"/>
    <cellStyle name="Percent 2 70 2" xfId="36818" xr:uid="{00000000-0005-0000-0000-0000FD840000}"/>
    <cellStyle name="Percent 2 70 3" xfId="36817" xr:uid="{00000000-0005-0000-0000-0000FE840000}"/>
    <cellStyle name="Percent 2 71" xfId="19420" xr:uid="{00000000-0005-0000-0000-0000FF840000}"/>
    <cellStyle name="Percent 2 71 2" xfId="36820" xr:uid="{00000000-0005-0000-0000-000000850000}"/>
    <cellStyle name="Percent 2 71 3" xfId="36819" xr:uid="{00000000-0005-0000-0000-000001850000}"/>
    <cellStyle name="Percent 2 72" xfId="19421" xr:uid="{00000000-0005-0000-0000-000002850000}"/>
    <cellStyle name="Percent 2 72 2" xfId="36822" xr:uid="{00000000-0005-0000-0000-000003850000}"/>
    <cellStyle name="Percent 2 72 3" xfId="36821" xr:uid="{00000000-0005-0000-0000-000004850000}"/>
    <cellStyle name="Percent 2 73" xfId="19422" xr:uid="{00000000-0005-0000-0000-000005850000}"/>
    <cellStyle name="Percent 2 73 2" xfId="36824" xr:uid="{00000000-0005-0000-0000-000006850000}"/>
    <cellStyle name="Percent 2 73 3" xfId="36823" xr:uid="{00000000-0005-0000-0000-000007850000}"/>
    <cellStyle name="Percent 2 74" xfId="19423" xr:uid="{00000000-0005-0000-0000-000008850000}"/>
    <cellStyle name="Percent 2 74 2" xfId="36826" xr:uid="{00000000-0005-0000-0000-000009850000}"/>
    <cellStyle name="Percent 2 74 3" xfId="36825" xr:uid="{00000000-0005-0000-0000-00000A850000}"/>
    <cellStyle name="Percent 2 75" xfId="19424" xr:uid="{00000000-0005-0000-0000-00000B850000}"/>
    <cellStyle name="Percent 2 75 2" xfId="36828" xr:uid="{00000000-0005-0000-0000-00000C850000}"/>
    <cellStyle name="Percent 2 75 3" xfId="36827" xr:uid="{00000000-0005-0000-0000-00000D850000}"/>
    <cellStyle name="Percent 2 76" xfId="19425" xr:uid="{00000000-0005-0000-0000-00000E850000}"/>
    <cellStyle name="Percent 2 76 2" xfId="36830" xr:uid="{00000000-0005-0000-0000-00000F850000}"/>
    <cellStyle name="Percent 2 76 3" xfId="36829" xr:uid="{00000000-0005-0000-0000-000010850000}"/>
    <cellStyle name="Percent 2 77" xfId="19426" xr:uid="{00000000-0005-0000-0000-000011850000}"/>
    <cellStyle name="Percent 2 77 2" xfId="36832" xr:uid="{00000000-0005-0000-0000-000012850000}"/>
    <cellStyle name="Percent 2 77 3" xfId="36831" xr:uid="{00000000-0005-0000-0000-000013850000}"/>
    <cellStyle name="Percent 2 78" xfId="19427" xr:uid="{00000000-0005-0000-0000-000014850000}"/>
    <cellStyle name="Percent 2 78 2" xfId="36834" xr:uid="{00000000-0005-0000-0000-000015850000}"/>
    <cellStyle name="Percent 2 78 3" xfId="36833" xr:uid="{00000000-0005-0000-0000-000016850000}"/>
    <cellStyle name="Percent 2 79" xfId="19428" xr:uid="{00000000-0005-0000-0000-000017850000}"/>
    <cellStyle name="Percent 2 79 2" xfId="36836" xr:uid="{00000000-0005-0000-0000-000018850000}"/>
    <cellStyle name="Percent 2 79 3" xfId="36835" xr:uid="{00000000-0005-0000-0000-000019850000}"/>
    <cellStyle name="Percent 2 8" xfId="19429" xr:uid="{00000000-0005-0000-0000-00001A850000}"/>
    <cellStyle name="Percent 2 8 2" xfId="36837" xr:uid="{00000000-0005-0000-0000-00001B850000}"/>
    <cellStyle name="Percent 2 80" xfId="19430" xr:uid="{00000000-0005-0000-0000-00001C850000}"/>
    <cellStyle name="Percent 2 80 2" xfId="36839" xr:uid="{00000000-0005-0000-0000-00001D850000}"/>
    <cellStyle name="Percent 2 80 3" xfId="36838" xr:uid="{00000000-0005-0000-0000-00001E850000}"/>
    <cellStyle name="Percent 2 81" xfId="19431" xr:uid="{00000000-0005-0000-0000-00001F850000}"/>
    <cellStyle name="Percent 2 81 2" xfId="36841" xr:uid="{00000000-0005-0000-0000-000020850000}"/>
    <cellStyle name="Percent 2 81 3" xfId="36840" xr:uid="{00000000-0005-0000-0000-000021850000}"/>
    <cellStyle name="Percent 2 82" xfId="19432" xr:uid="{00000000-0005-0000-0000-000022850000}"/>
    <cellStyle name="Percent 2 82 2" xfId="36843" xr:uid="{00000000-0005-0000-0000-000023850000}"/>
    <cellStyle name="Percent 2 82 3" xfId="36842" xr:uid="{00000000-0005-0000-0000-000024850000}"/>
    <cellStyle name="Percent 2 83" xfId="19433" xr:uid="{00000000-0005-0000-0000-000025850000}"/>
    <cellStyle name="Percent 2 83 2" xfId="36845" xr:uid="{00000000-0005-0000-0000-000026850000}"/>
    <cellStyle name="Percent 2 83 3" xfId="36844" xr:uid="{00000000-0005-0000-0000-000027850000}"/>
    <cellStyle name="Percent 2 84" xfId="19434" xr:uid="{00000000-0005-0000-0000-000028850000}"/>
    <cellStyle name="Percent 2 84 2" xfId="36847" xr:uid="{00000000-0005-0000-0000-000029850000}"/>
    <cellStyle name="Percent 2 84 3" xfId="36846" xr:uid="{00000000-0005-0000-0000-00002A850000}"/>
    <cellStyle name="Percent 2 85" xfId="19435" xr:uid="{00000000-0005-0000-0000-00002B850000}"/>
    <cellStyle name="Percent 2 85 2" xfId="36849" xr:uid="{00000000-0005-0000-0000-00002C850000}"/>
    <cellStyle name="Percent 2 85 3" xfId="36848" xr:uid="{00000000-0005-0000-0000-00002D850000}"/>
    <cellStyle name="Percent 2 86" xfId="19436" xr:uid="{00000000-0005-0000-0000-00002E850000}"/>
    <cellStyle name="Percent 2 86 2" xfId="36851" xr:uid="{00000000-0005-0000-0000-00002F850000}"/>
    <cellStyle name="Percent 2 86 3" xfId="36850" xr:uid="{00000000-0005-0000-0000-000030850000}"/>
    <cellStyle name="Percent 2 87" xfId="19437" xr:uid="{00000000-0005-0000-0000-000031850000}"/>
    <cellStyle name="Percent 2 87 2" xfId="36853" xr:uid="{00000000-0005-0000-0000-000032850000}"/>
    <cellStyle name="Percent 2 87 3" xfId="36852" xr:uid="{00000000-0005-0000-0000-000033850000}"/>
    <cellStyle name="Percent 2 88" xfId="19342" xr:uid="{00000000-0005-0000-0000-000034850000}"/>
    <cellStyle name="Percent 2 88 2" xfId="36854" xr:uid="{00000000-0005-0000-0000-000035850000}"/>
    <cellStyle name="Percent 2 88 3" xfId="40162" xr:uid="{00000000-0005-0000-0000-000036850000}"/>
    <cellStyle name="Percent 2 89" xfId="36855" xr:uid="{00000000-0005-0000-0000-000037850000}"/>
    <cellStyle name="Percent 2 9" xfId="19438" xr:uid="{00000000-0005-0000-0000-000038850000}"/>
    <cellStyle name="Percent 2 9 2" xfId="36856" xr:uid="{00000000-0005-0000-0000-000039850000}"/>
    <cellStyle name="Percent 2 90" xfId="36857" xr:uid="{00000000-0005-0000-0000-00003A850000}"/>
    <cellStyle name="Percent 2 91" xfId="36858" xr:uid="{00000000-0005-0000-0000-00003B850000}"/>
    <cellStyle name="Percent 2 92" xfId="36672" xr:uid="{00000000-0005-0000-0000-00003C850000}"/>
    <cellStyle name="Percent 2 93" xfId="40143" xr:uid="{00000000-0005-0000-0000-00003D850000}"/>
    <cellStyle name="Percent 2 DP" xfId="13548" xr:uid="{00000000-0005-0000-0000-00003E850000}"/>
    <cellStyle name="Percent 2 DP 2" xfId="36859" xr:uid="{00000000-0005-0000-0000-00003F850000}"/>
    <cellStyle name="Percent 20" xfId="19439" xr:uid="{00000000-0005-0000-0000-000040850000}"/>
    <cellStyle name="Percent 20 2" xfId="36861" xr:uid="{00000000-0005-0000-0000-000041850000}"/>
    <cellStyle name="Percent 20 3" xfId="36862" xr:uid="{00000000-0005-0000-0000-000042850000}"/>
    <cellStyle name="Percent 20 4" xfId="36860" xr:uid="{00000000-0005-0000-0000-000043850000}"/>
    <cellStyle name="Percent 21" xfId="19440" xr:uid="{00000000-0005-0000-0000-000044850000}"/>
    <cellStyle name="Percent 21 2" xfId="36864" xr:uid="{00000000-0005-0000-0000-000045850000}"/>
    <cellStyle name="Percent 21 3" xfId="36865" xr:uid="{00000000-0005-0000-0000-000046850000}"/>
    <cellStyle name="Percent 21 4" xfId="36863" xr:uid="{00000000-0005-0000-0000-000047850000}"/>
    <cellStyle name="Percent 22" xfId="36866" xr:uid="{00000000-0005-0000-0000-000048850000}"/>
    <cellStyle name="Percent 22 2" xfId="36867" xr:uid="{00000000-0005-0000-0000-000049850000}"/>
    <cellStyle name="Percent 22 3" xfId="36868" xr:uid="{00000000-0005-0000-0000-00004A850000}"/>
    <cellStyle name="Percent 23" xfId="36869" xr:uid="{00000000-0005-0000-0000-00004B850000}"/>
    <cellStyle name="Percent 23 2" xfId="36870" xr:uid="{00000000-0005-0000-0000-00004C850000}"/>
    <cellStyle name="Percent 23 3" xfId="36871" xr:uid="{00000000-0005-0000-0000-00004D850000}"/>
    <cellStyle name="Percent 24" xfId="36872" xr:uid="{00000000-0005-0000-0000-00004E850000}"/>
    <cellStyle name="Percent 24 2" xfId="36873" xr:uid="{00000000-0005-0000-0000-00004F850000}"/>
    <cellStyle name="Percent 24 3" xfId="36874" xr:uid="{00000000-0005-0000-0000-000050850000}"/>
    <cellStyle name="Percent 25" xfId="36875" xr:uid="{00000000-0005-0000-0000-000051850000}"/>
    <cellStyle name="Percent 25 2" xfId="36876" xr:uid="{00000000-0005-0000-0000-000052850000}"/>
    <cellStyle name="Percent 25 3" xfId="36877" xr:uid="{00000000-0005-0000-0000-000053850000}"/>
    <cellStyle name="Percent 26" xfId="36878" xr:uid="{00000000-0005-0000-0000-000054850000}"/>
    <cellStyle name="Percent 26 2" xfId="36879" xr:uid="{00000000-0005-0000-0000-000055850000}"/>
    <cellStyle name="Percent 26 3" xfId="36880" xr:uid="{00000000-0005-0000-0000-000056850000}"/>
    <cellStyle name="Percent 27" xfId="36881" xr:uid="{00000000-0005-0000-0000-000057850000}"/>
    <cellStyle name="Percent 27 2" xfId="36882" xr:uid="{00000000-0005-0000-0000-000058850000}"/>
    <cellStyle name="Percent 27 3" xfId="36883" xr:uid="{00000000-0005-0000-0000-000059850000}"/>
    <cellStyle name="Percent 28" xfId="36884" xr:uid="{00000000-0005-0000-0000-00005A850000}"/>
    <cellStyle name="Percent 28 2" xfId="36885" xr:uid="{00000000-0005-0000-0000-00005B850000}"/>
    <cellStyle name="Percent 28 3" xfId="36886" xr:uid="{00000000-0005-0000-0000-00005C850000}"/>
    <cellStyle name="Percent 29" xfId="36887" xr:uid="{00000000-0005-0000-0000-00005D850000}"/>
    <cellStyle name="Percent 29 2" xfId="36888" xr:uid="{00000000-0005-0000-0000-00005E850000}"/>
    <cellStyle name="Percent 29 3" xfId="36889" xr:uid="{00000000-0005-0000-0000-00005F850000}"/>
    <cellStyle name="Percent 3" xfId="13549" xr:uid="{00000000-0005-0000-0000-000060850000}"/>
    <cellStyle name="Percent 3 10" xfId="19442" xr:uid="{00000000-0005-0000-0000-000061850000}"/>
    <cellStyle name="Percent 3 10 2" xfId="36892" xr:uid="{00000000-0005-0000-0000-000062850000}"/>
    <cellStyle name="Percent 3 10 3" xfId="36891" xr:uid="{00000000-0005-0000-0000-000063850000}"/>
    <cellStyle name="Percent 3 11" xfId="19443" xr:uid="{00000000-0005-0000-0000-000064850000}"/>
    <cellStyle name="Percent 3 11 2" xfId="36894" xr:uid="{00000000-0005-0000-0000-000065850000}"/>
    <cellStyle name="Percent 3 11 3" xfId="36893" xr:uid="{00000000-0005-0000-0000-000066850000}"/>
    <cellStyle name="Percent 3 12" xfId="19444" xr:uid="{00000000-0005-0000-0000-000067850000}"/>
    <cellStyle name="Percent 3 12 2" xfId="36896" xr:uid="{00000000-0005-0000-0000-000068850000}"/>
    <cellStyle name="Percent 3 12 3" xfId="36895" xr:uid="{00000000-0005-0000-0000-000069850000}"/>
    <cellStyle name="Percent 3 13" xfId="19445" xr:uid="{00000000-0005-0000-0000-00006A850000}"/>
    <cellStyle name="Percent 3 13 2" xfId="36898" xr:uid="{00000000-0005-0000-0000-00006B850000}"/>
    <cellStyle name="Percent 3 13 3" xfId="36897" xr:uid="{00000000-0005-0000-0000-00006C850000}"/>
    <cellStyle name="Percent 3 14" xfId="19446" xr:uid="{00000000-0005-0000-0000-00006D850000}"/>
    <cellStyle name="Percent 3 14 2" xfId="36900" xr:uid="{00000000-0005-0000-0000-00006E850000}"/>
    <cellStyle name="Percent 3 14 3" xfId="36899" xr:uid="{00000000-0005-0000-0000-00006F850000}"/>
    <cellStyle name="Percent 3 15" xfId="19447" xr:uid="{00000000-0005-0000-0000-000070850000}"/>
    <cellStyle name="Percent 3 15 2" xfId="36902" xr:uid="{00000000-0005-0000-0000-000071850000}"/>
    <cellStyle name="Percent 3 15 3" xfId="36901" xr:uid="{00000000-0005-0000-0000-000072850000}"/>
    <cellStyle name="Percent 3 16" xfId="19448" xr:uid="{00000000-0005-0000-0000-000073850000}"/>
    <cellStyle name="Percent 3 16 2" xfId="36904" xr:uid="{00000000-0005-0000-0000-000074850000}"/>
    <cellStyle name="Percent 3 16 3" xfId="36903" xr:uid="{00000000-0005-0000-0000-000075850000}"/>
    <cellStyle name="Percent 3 17" xfId="19449" xr:uid="{00000000-0005-0000-0000-000076850000}"/>
    <cellStyle name="Percent 3 17 2" xfId="36906" xr:uid="{00000000-0005-0000-0000-000077850000}"/>
    <cellStyle name="Percent 3 17 3" xfId="36905" xr:uid="{00000000-0005-0000-0000-000078850000}"/>
    <cellStyle name="Percent 3 18" xfId="19450" xr:uid="{00000000-0005-0000-0000-000079850000}"/>
    <cellStyle name="Percent 3 18 2" xfId="36908" xr:uid="{00000000-0005-0000-0000-00007A850000}"/>
    <cellStyle name="Percent 3 18 3" xfId="36907" xr:uid="{00000000-0005-0000-0000-00007B850000}"/>
    <cellStyle name="Percent 3 19" xfId="19451" xr:uid="{00000000-0005-0000-0000-00007C850000}"/>
    <cellStyle name="Percent 3 19 2" xfId="36910" xr:uid="{00000000-0005-0000-0000-00007D850000}"/>
    <cellStyle name="Percent 3 19 3" xfId="36909" xr:uid="{00000000-0005-0000-0000-00007E850000}"/>
    <cellStyle name="Percent 3 2" xfId="13550" xr:uid="{00000000-0005-0000-0000-00007F850000}"/>
    <cellStyle name="Percent 3 2 2" xfId="36911" xr:uid="{00000000-0005-0000-0000-000080850000}"/>
    <cellStyle name="Percent 3 2 2 2" xfId="40165" xr:uid="{00000000-0005-0000-0000-000081850000}"/>
    <cellStyle name="Percent 3 2 3" xfId="40166" xr:uid="{00000000-0005-0000-0000-000082850000}"/>
    <cellStyle name="Percent 3 2 4" xfId="40164" xr:uid="{00000000-0005-0000-0000-000083850000}"/>
    <cellStyle name="Percent 3 20" xfId="19452" xr:uid="{00000000-0005-0000-0000-000084850000}"/>
    <cellStyle name="Percent 3 20 2" xfId="36913" xr:uid="{00000000-0005-0000-0000-000085850000}"/>
    <cellStyle name="Percent 3 20 3" xfId="36912" xr:uid="{00000000-0005-0000-0000-000086850000}"/>
    <cellStyle name="Percent 3 21" xfId="19453" xr:uid="{00000000-0005-0000-0000-000087850000}"/>
    <cellStyle name="Percent 3 21 2" xfId="36915" xr:uid="{00000000-0005-0000-0000-000088850000}"/>
    <cellStyle name="Percent 3 21 3" xfId="36914" xr:uid="{00000000-0005-0000-0000-000089850000}"/>
    <cellStyle name="Percent 3 22" xfId="19454" xr:uid="{00000000-0005-0000-0000-00008A850000}"/>
    <cellStyle name="Percent 3 22 2" xfId="36917" xr:uid="{00000000-0005-0000-0000-00008B850000}"/>
    <cellStyle name="Percent 3 22 3" xfId="36916" xr:uid="{00000000-0005-0000-0000-00008C850000}"/>
    <cellStyle name="Percent 3 23" xfId="19455" xr:uid="{00000000-0005-0000-0000-00008D850000}"/>
    <cellStyle name="Percent 3 23 2" xfId="36919" xr:uid="{00000000-0005-0000-0000-00008E850000}"/>
    <cellStyle name="Percent 3 23 3" xfId="36918" xr:uid="{00000000-0005-0000-0000-00008F850000}"/>
    <cellStyle name="Percent 3 24" xfId="19456" xr:uid="{00000000-0005-0000-0000-000090850000}"/>
    <cellStyle name="Percent 3 24 2" xfId="36921" xr:uid="{00000000-0005-0000-0000-000091850000}"/>
    <cellStyle name="Percent 3 24 3" xfId="36920" xr:uid="{00000000-0005-0000-0000-000092850000}"/>
    <cellStyle name="Percent 3 25" xfId="19457" xr:uid="{00000000-0005-0000-0000-000093850000}"/>
    <cellStyle name="Percent 3 25 2" xfId="36923" xr:uid="{00000000-0005-0000-0000-000094850000}"/>
    <cellStyle name="Percent 3 25 3" xfId="36922" xr:uid="{00000000-0005-0000-0000-000095850000}"/>
    <cellStyle name="Percent 3 26" xfId="19458" xr:uid="{00000000-0005-0000-0000-000096850000}"/>
    <cellStyle name="Percent 3 26 2" xfId="36925" xr:uid="{00000000-0005-0000-0000-000097850000}"/>
    <cellStyle name="Percent 3 26 3" xfId="36924" xr:uid="{00000000-0005-0000-0000-000098850000}"/>
    <cellStyle name="Percent 3 27" xfId="19459" xr:uid="{00000000-0005-0000-0000-000099850000}"/>
    <cellStyle name="Percent 3 27 2" xfId="36927" xr:uid="{00000000-0005-0000-0000-00009A850000}"/>
    <cellStyle name="Percent 3 27 3" xfId="36926" xr:uid="{00000000-0005-0000-0000-00009B850000}"/>
    <cellStyle name="Percent 3 28" xfId="19460" xr:uid="{00000000-0005-0000-0000-00009C850000}"/>
    <cellStyle name="Percent 3 28 2" xfId="36929" xr:uid="{00000000-0005-0000-0000-00009D850000}"/>
    <cellStyle name="Percent 3 28 3" xfId="36928" xr:uid="{00000000-0005-0000-0000-00009E850000}"/>
    <cellStyle name="Percent 3 29" xfId="19461" xr:uid="{00000000-0005-0000-0000-00009F850000}"/>
    <cellStyle name="Percent 3 29 2" xfId="36931" xr:uid="{00000000-0005-0000-0000-0000A0850000}"/>
    <cellStyle name="Percent 3 29 3" xfId="36930" xr:uid="{00000000-0005-0000-0000-0000A1850000}"/>
    <cellStyle name="Percent 3 3" xfId="19462" xr:uid="{00000000-0005-0000-0000-0000A2850000}"/>
    <cellStyle name="Percent 3 3 2" xfId="36932" xr:uid="{00000000-0005-0000-0000-0000A3850000}"/>
    <cellStyle name="Percent 3 3 2 2" xfId="40168" xr:uid="{00000000-0005-0000-0000-0000A4850000}"/>
    <cellStyle name="Percent 3 3 3" xfId="40167" xr:uid="{00000000-0005-0000-0000-0000A5850000}"/>
    <cellStyle name="Percent 3 30" xfId="19463" xr:uid="{00000000-0005-0000-0000-0000A6850000}"/>
    <cellStyle name="Percent 3 30 2" xfId="36934" xr:uid="{00000000-0005-0000-0000-0000A7850000}"/>
    <cellStyle name="Percent 3 30 3" xfId="36933" xr:uid="{00000000-0005-0000-0000-0000A8850000}"/>
    <cellStyle name="Percent 3 31" xfId="19464" xr:uid="{00000000-0005-0000-0000-0000A9850000}"/>
    <cellStyle name="Percent 3 31 2" xfId="36936" xr:uid="{00000000-0005-0000-0000-0000AA850000}"/>
    <cellStyle name="Percent 3 31 3" xfId="36935" xr:uid="{00000000-0005-0000-0000-0000AB850000}"/>
    <cellStyle name="Percent 3 32" xfId="19465" xr:uid="{00000000-0005-0000-0000-0000AC850000}"/>
    <cellStyle name="Percent 3 32 2" xfId="36938" xr:uid="{00000000-0005-0000-0000-0000AD850000}"/>
    <cellStyle name="Percent 3 32 3" xfId="36937" xr:uid="{00000000-0005-0000-0000-0000AE850000}"/>
    <cellStyle name="Percent 3 33" xfId="19466" xr:uid="{00000000-0005-0000-0000-0000AF850000}"/>
    <cellStyle name="Percent 3 33 2" xfId="36940" xr:uid="{00000000-0005-0000-0000-0000B0850000}"/>
    <cellStyle name="Percent 3 33 3" xfId="36939" xr:uid="{00000000-0005-0000-0000-0000B1850000}"/>
    <cellStyle name="Percent 3 34" xfId="19467" xr:uid="{00000000-0005-0000-0000-0000B2850000}"/>
    <cellStyle name="Percent 3 34 2" xfId="36942" xr:uid="{00000000-0005-0000-0000-0000B3850000}"/>
    <cellStyle name="Percent 3 34 3" xfId="36941" xr:uid="{00000000-0005-0000-0000-0000B4850000}"/>
    <cellStyle name="Percent 3 35" xfId="19468" xr:uid="{00000000-0005-0000-0000-0000B5850000}"/>
    <cellStyle name="Percent 3 35 2" xfId="36944" xr:uid="{00000000-0005-0000-0000-0000B6850000}"/>
    <cellStyle name="Percent 3 35 3" xfId="36943" xr:uid="{00000000-0005-0000-0000-0000B7850000}"/>
    <cellStyle name="Percent 3 36" xfId="19469" xr:uid="{00000000-0005-0000-0000-0000B8850000}"/>
    <cellStyle name="Percent 3 36 2" xfId="36946" xr:uid="{00000000-0005-0000-0000-0000B9850000}"/>
    <cellStyle name="Percent 3 36 3" xfId="36945" xr:uid="{00000000-0005-0000-0000-0000BA850000}"/>
    <cellStyle name="Percent 3 37" xfId="19470" xr:uid="{00000000-0005-0000-0000-0000BB850000}"/>
    <cellStyle name="Percent 3 37 2" xfId="36948" xr:uid="{00000000-0005-0000-0000-0000BC850000}"/>
    <cellStyle name="Percent 3 37 3" xfId="36947" xr:uid="{00000000-0005-0000-0000-0000BD850000}"/>
    <cellStyle name="Percent 3 38" xfId="19471" xr:uid="{00000000-0005-0000-0000-0000BE850000}"/>
    <cellStyle name="Percent 3 38 2" xfId="36950" xr:uid="{00000000-0005-0000-0000-0000BF850000}"/>
    <cellStyle name="Percent 3 38 3" xfId="36949" xr:uid="{00000000-0005-0000-0000-0000C0850000}"/>
    <cellStyle name="Percent 3 39" xfId="19472" xr:uid="{00000000-0005-0000-0000-0000C1850000}"/>
    <cellStyle name="Percent 3 39 2" xfId="36952" xr:uid="{00000000-0005-0000-0000-0000C2850000}"/>
    <cellStyle name="Percent 3 39 3" xfId="36951" xr:uid="{00000000-0005-0000-0000-0000C3850000}"/>
    <cellStyle name="Percent 3 4" xfId="19473" xr:uid="{00000000-0005-0000-0000-0000C4850000}"/>
    <cellStyle name="Percent 3 4 2" xfId="36953" xr:uid="{00000000-0005-0000-0000-0000C5850000}"/>
    <cellStyle name="Percent 3 4 2 2" xfId="40170" xr:uid="{00000000-0005-0000-0000-0000C6850000}"/>
    <cellStyle name="Percent 3 4 3" xfId="40169" xr:uid="{00000000-0005-0000-0000-0000C7850000}"/>
    <cellStyle name="Percent 3 40" xfId="19441" xr:uid="{00000000-0005-0000-0000-0000C8850000}"/>
    <cellStyle name="Percent 3 40 2" xfId="40171" xr:uid="{00000000-0005-0000-0000-0000C9850000}"/>
    <cellStyle name="Percent 3 41" xfId="36890" xr:uid="{00000000-0005-0000-0000-0000CA850000}"/>
    <cellStyle name="Percent 3 41 2" xfId="40172" xr:uid="{00000000-0005-0000-0000-0000CB850000}"/>
    <cellStyle name="Percent 3 42" xfId="40163" xr:uid="{00000000-0005-0000-0000-0000CC850000}"/>
    <cellStyle name="Percent 3 5" xfId="19474" xr:uid="{00000000-0005-0000-0000-0000CD850000}"/>
    <cellStyle name="Percent 3 5 2" xfId="36955" xr:uid="{00000000-0005-0000-0000-0000CE850000}"/>
    <cellStyle name="Percent 3 5 3" xfId="36954" xr:uid="{00000000-0005-0000-0000-0000CF850000}"/>
    <cellStyle name="Percent 3 6" xfId="19475" xr:uid="{00000000-0005-0000-0000-0000D0850000}"/>
    <cellStyle name="Percent 3 6 2" xfId="36957" xr:uid="{00000000-0005-0000-0000-0000D1850000}"/>
    <cellStyle name="Percent 3 6 3" xfId="36956" xr:uid="{00000000-0005-0000-0000-0000D2850000}"/>
    <cellStyle name="Percent 3 7" xfId="19476" xr:uid="{00000000-0005-0000-0000-0000D3850000}"/>
    <cellStyle name="Percent 3 7 2" xfId="36959" xr:uid="{00000000-0005-0000-0000-0000D4850000}"/>
    <cellStyle name="Percent 3 7 3" xfId="36958" xr:uid="{00000000-0005-0000-0000-0000D5850000}"/>
    <cellStyle name="Percent 3 8" xfId="19477" xr:uid="{00000000-0005-0000-0000-0000D6850000}"/>
    <cellStyle name="Percent 3 8 2" xfId="36961" xr:uid="{00000000-0005-0000-0000-0000D7850000}"/>
    <cellStyle name="Percent 3 8 3" xfId="36960" xr:uid="{00000000-0005-0000-0000-0000D8850000}"/>
    <cellStyle name="Percent 3 9" xfId="19478" xr:uid="{00000000-0005-0000-0000-0000D9850000}"/>
    <cellStyle name="Percent 3 9 2" xfId="36963" xr:uid="{00000000-0005-0000-0000-0000DA850000}"/>
    <cellStyle name="Percent 3 9 3" xfId="36962" xr:uid="{00000000-0005-0000-0000-0000DB850000}"/>
    <cellStyle name="Percent 30" xfId="36964" xr:uid="{00000000-0005-0000-0000-0000DC850000}"/>
    <cellStyle name="Percent 30 2" xfId="36965" xr:uid="{00000000-0005-0000-0000-0000DD850000}"/>
    <cellStyle name="Percent 30 3" xfId="36966" xr:uid="{00000000-0005-0000-0000-0000DE850000}"/>
    <cellStyle name="Percent 31" xfId="36967" xr:uid="{00000000-0005-0000-0000-0000DF850000}"/>
    <cellStyle name="Percent 31 2" xfId="36968" xr:uid="{00000000-0005-0000-0000-0000E0850000}"/>
    <cellStyle name="Percent 31 3" xfId="36969" xr:uid="{00000000-0005-0000-0000-0000E1850000}"/>
    <cellStyle name="Percent 32" xfId="36970" xr:uid="{00000000-0005-0000-0000-0000E2850000}"/>
    <cellStyle name="Percent 32 2" xfId="36971" xr:uid="{00000000-0005-0000-0000-0000E3850000}"/>
    <cellStyle name="Percent 32 3" xfId="36972" xr:uid="{00000000-0005-0000-0000-0000E4850000}"/>
    <cellStyle name="Percent 33" xfId="36973" xr:uid="{00000000-0005-0000-0000-0000E5850000}"/>
    <cellStyle name="Percent 33 2" xfId="36974" xr:uid="{00000000-0005-0000-0000-0000E6850000}"/>
    <cellStyle name="Percent 33 3" xfId="36975" xr:uid="{00000000-0005-0000-0000-0000E7850000}"/>
    <cellStyle name="Percent 34" xfId="36976" xr:uid="{00000000-0005-0000-0000-0000E8850000}"/>
    <cellStyle name="Percent 34 2" xfId="36977" xr:uid="{00000000-0005-0000-0000-0000E9850000}"/>
    <cellStyle name="Percent 34 3" xfId="36978" xr:uid="{00000000-0005-0000-0000-0000EA850000}"/>
    <cellStyle name="Percent 35" xfId="36979" xr:uid="{00000000-0005-0000-0000-0000EB850000}"/>
    <cellStyle name="Percent 35 2" xfId="36980" xr:uid="{00000000-0005-0000-0000-0000EC850000}"/>
    <cellStyle name="Percent 35 3" xfId="36981" xr:uid="{00000000-0005-0000-0000-0000ED850000}"/>
    <cellStyle name="Percent 36" xfId="36982" xr:uid="{00000000-0005-0000-0000-0000EE850000}"/>
    <cellStyle name="Percent 36 2" xfId="36983" xr:uid="{00000000-0005-0000-0000-0000EF850000}"/>
    <cellStyle name="Percent 36 3" xfId="36984" xr:uid="{00000000-0005-0000-0000-0000F0850000}"/>
    <cellStyle name="Percent 37" xfId="36985" xr:uid="{00000000-0005-0000-0000-0000F1850000}"/>
    <cellStyle name="Percent 37 2" xfId="36986" xr:uid="{00000000-0005-0000-0000-0000F2850000}"/>
    <cellStyle name="Percent 37 3" xfId="36987" xr:uid="{00000000-0005-0000-0000-0000F3850000}"/>
    <cellStyle name="Percent 38" xfId="36988" xr:uid="{00000000-0005-0000-0000-0000F4850000}"/>
    <cellStyle name="Percent 38 2" xfId="36989" xr:uid="{00000000-0005-0000-0000-0000F5850000}"/>
    <cellStyle name="Percent 38 3" xfId="36990" xr:uid="{00000000-0005-0000-0000-0000F6850000}"/>
    <cellStyle name="Percent 39" xfId="36991" xr:uid="{00000000-0005-0000-0000-0000F7850000}"/>
    <cellStyle name="Percent 4" xfId="13551" xr:uid="{00000000-0005-0000-0000-0000F8850000}"/>
    <cellStyle name="Percent 4 10" xfId="19480" xr:uid="{00000000-0005-0000-0000-0000F9850000}"/>
    <cellStyle name="Percent 4 10 2" xfId="36994" xr:uid="{00000000-0005-0000-0000-0000FA850000}"/>
    <cellStyle name="Percent 4 10 3" xfId="36993" xr:uid="{00000000-0005-0000-0000-0000FB850000}"/>
    <cellStyle name="Percent 4 11" xfId="19481" xr:uid="{00000000-0005-0000-0000-0000FC850000}"/>
    <cellStyle name="Percent 4 11 2" xfId="36996" xr:uid="{00000000-0005-0000-0000-0000FD850000}"/>
    <cellStyle name="Percent 4 11 3" xfId="36995" xr:uid="{00000000-0005-0000-0000-0000FE850000}"/>
    <cellStyle name="Percent 4 12" xfId="19482" xr:uid="{00000000-0005-0000-0000-0000FF850000}"/>
    <cellStyle name="Percent 4 12 2" xfId="36998" xr:uid="{00000000-0005-0000-0000-000000860000}"/>
    <cellStyle name="Percent 4 12 3" xfId="36997" xr:uid="{00000000-0005-0000-0000-000001860000}"/>
    <cellStyle name="Percent 4 13" xfId="19483" xr:uid="{00000000-0005-0000-0000-000002860000}"/>
    <cellStyle name="Percent 4 13 2" xfId="37000" xr:uid="{00000000-0005-0000-0000-000003860000}"/>
    <cellStyle name="Percent 4 13 3" xfId="36999" xr:uid="{00000000-0005-0000-0000-000004860000}"/>
    <cellStyle name="Percent 4 14" xfId="19479" xr:uid="{00000000-0005-0000-0000-000005860000}"/>
    <cellStyle name="Percent 4 14 2" xfId="40174" xr:uid="{00000000-0005-0000-0000-000006860000}"/>
    <cellStyle name="Percent 4 15" xfId="36992" xr:uid="{00000000-0005-0000-0000-000007860000}"/>
    <cellStyle name="Percent 4 16" xfId="40173" xr:uid="{00000000-0005-0000-0000-000008860000}"/>
    <cellStyle name="Percent 4 2" xfId="13552" xr:uid="{00000000-0005-0000-0000-000009860000}"/>
    <cellStyle name="Percent 4 2 2" xfId="19484" xr:uid="{00000000-0005-0000-0000-00000A860000}"/>
    <cellStyle name="Percent 4 2 2 2" xfId="37002" xr:uid="{00000000-0005-0000-0000-00000B860000}"/>
    <cellStyle name="Percent 4 2 2 3" xfId="40175" xr:uid="{00000000-0005-0000-0000-00000C860000}"/>
    <cellStyle name="Percent 4 2 3" xfId="37001" xr:uid="{00000000-0005-0000-0000-00000D860000}"/>
    <cellStyle name="Percent 4 3" xfId="13553" xr:uid="{00000000-0005-0000-0000-00000E860000}"/>
    <cellStyle name="Percent 4 3 2" xfId="37004" xr:uid="{00000000-0005-0000-0000-00000F860000}"/>
    <cellStyle name="Percent 4 3 2 2" xfId="40176" xr:uid="{00000000-0005-0000-0000-000010860000}"/>
    <cellStyle name="Percent 4 3 3" xfId="37003" xr:uid="{00000000-0005-0000-0000-000011860000}"/>
    <cellStyle name="Percent 4 3 3 2" xfId="40177" xr:uid="{00000000-0005-0000-0000-000012860000}"/>
    <cellStyle name="Percent 4 4" xfId="19485" xr:uid="{00000000-0005-0000-0000-000013860000}"/>
    <cellStyle name="Percent 4 4 2" xfId="37006" xr:uid="{00000000-0005-0000-0000-000014860000}"/>
    <cellStyle name="Percent 4 4 2 2" xfId="40178" xr:uid="{00000000-0005-0000-0000-000015860000}"/>
    <cellStyle name="Percent 4 4 3" xfId="37005" xr:uid="{00000000-0005-0000-0000-000016860000}"/>
    <cellStyle name="Percent 4 5" xfId="19486" xr:uid="{00000000-0005-0000-0000-000017860000}"/>
    <cellStyle name="Percent 4 5 2" xfId="37008" xr:uid="{00000000-0005-0000-0000-000018860000}"/>
    <cellStyle name="Percent 4 5 3" xfId="37007" xr:uid="{00000000-0005-0000-0000-000019860000}"/>
    <cellStyle name="Percent 4 6" xfId="19487" xr:uid="{00000000-0005-0000-0000-00001A860000}"/>
    <cellStyle name="Percent 4 6 2" xfId="37010" xr:uid="{00000000-0005-0000-0000-00001B860000}"/>
    <cellStyle name="Percent 4 6 3" xfId="37009" xr:uid="{00000000-0005-0000-0000-00001C860000}"/>
    <cellStyle name="Percent 4 7" xfId="19488" xr:uid="{00000000-0005-0000-0000-00001D860000}"/>
    <cellStyle name="Percent 4 7 2" xfId="37012" xr:uid="{00000000-0005-0000-0000-00001E860000}"/>
    <cellStyle name="Percent 4 7 3" xfId="37011" xr:uid="{00000000-0005-0000-0000-00001F860000}"/>
    <cellStyle name="Percent 4 8" xfId="19489" xr:uid="{00000000-0005-0000-0000-000020860000}"/>
    <cellStyle name="Percent 4 8 2" xfId="37014" xr:uid="{00000000-0005-0000-0000-000021860000}"/>
    <cellStyle name="Percent 4 8 3" xfId="37013" xr:uid="{00000000-0005-0000-0000-000022860000}"/>
    <cellStyle name="Percent 4 9" xfId="19490" xr:uid="{00000000-0005-0000-0000-000023860000}"/>
    <cellStyle name="Percent 4 9 2" xfId="37016" xr:uid="{00000000-0005-0000-0000-000024860000}"/>
    <cellStyle name="Percent 4 9 3" xfId="37015" xr:uid="{00000000-0005-0000-0000-000025860000}"/>
    <cellStyle name="Percent 40" xfId="37017" xr:uid="{00000000-0005-0000-0000-000026860000}"/>
    <cellStyle name="Percent 41" xfId="37018" xr:uid="{00000000-0005-0000-0000-000027860000}"/>
    <cellStyle name="Percent 42" xfId="37019" xr:uid="{00000000-0005-0000-0000-000028860000}"/>
    <cellStyle name="Percent 43" xfId="37020" xr:uid="{00000000-0005-0000-0000-000029860000}"/>
    <cellStyle name="Percent 44" xfId="37021" xr:uid="{00000000-0005-0000-0000-00002A860000}"/>
    <cellStyle name="Percent 45" xfId="37022" xr:uid="{00000000-0005-0000-0000-00002B860000}"/>
    <cellStyle name="Percent 46" xfId="37023" xr:uid="{00000000-0005-0000-0000-00002C860000}"/>
    <cellStyle name="Percent 47" xfId="37024" xr:uid="{00000000-0005-0000-0000-00002D860000}"/>
    <cellStyle name="Percent 48" xfId="37025" xr:uid="{00000000-0005-0000-0000-00002E860000}"/>
    <cellStyle name="Percent 49" xfId="37026" xr:uid="{00000000-0005-0000-0000-00002F860000}"/>
    <cellStyle name="Percent 5" xfId="13554" xr:uid="{00000000-0005-0000-0000-000030860000}"/>
    <cellStyle name="Percent 5 10" xfId="19492" xr:uid="{00000000-0005-0000-0000-000031860000}"/>
    <cellStyle name="Percent 5 10 2" xfId="37029" xr:uid="{00000000-0005-0000-0000-000032860000}"/>
    <cellStyle name="Percent 5 10 3" xfId="37028" xr:uid="{00000000-0005-0000-0000-000033860000}"/>
    <cellStyle name="Percent 5 11" xfId="19493" xr:uid="{00000000-0005-0000-0000-000034860000}"/>
    <cellStyle name="Percent 5 11 2" xfId="37031" xr:uid="{00000000-0005-0000-0000-000035860000}"/>
    <cellStyle name="Percent 5 11 3" xfId="37030" xr:uid="{00000000-0005-0000-0000-000036860000}"/>
    <cellStyle name="Percent 5 12" xfId="19494" xr:uid="{00000000-0005-0000-0000-000037860000}"/>
    <cellStyle name="Percent 5 12 2" xfId="37033" xr:uid="{00000000-0005-0000-0000-000038860000}"/>
    <cellStyle name="Percent 5 12 3" xfId="37032" xr:uid="{00000000-0005-0000-0000-000039860000}"/>
    <cellStyle name="Percent 5 13" xfId="19491" xr:uid="{00000000-0005-0000-0000-00003A860000}"/>
    <cellStyle name="Percent 5 13 2" xfId="40179" xr:uid="{00000000-0005-0000-0000-00003B860000}"/>
    <cellStyle name="Percent 5 14" xfId="37027" xr:uid="{00000000-0005-0000-0000-00003C860000}"/>
    <cellStyle name="Percent 5 2" xfId="19495" xr:uid="{00000000-0005-0000-0000-00003D860000}"/>
    <cellStyle name="Percent 5 2 2" xfId="37035" xr:uid="{00000000-0005-0000-0000-00003E860000}"/>
    <cellStyle name="Percent 5 2 3" xfId="37034" xr:uid="{00000000-0005-0000-0000-00003F860000}"/>
    <cellStyle name="Percent 5 3" xfId="19496" xr:uid="{00000000-0005-0000-0000-000040860000}"/>
    <cellStyle name="Percent 5 3 2" xfId="37037" xr:uid="{00000000-0005-0000-0000-000041860000}"/>
    <cellStyle name="Percent 5 3 3" xfId="37036" xr:uid="{00000000-0005-0000-0000-000042860000}"/>
    <cellStyle name="Percent 5 4" xfId="19497" xr:uid="{00000000-0005-0000-0000-000043860000}"/>
    <cellStyle name="Percent 5 4 2" xfId="37039" xr:uid="{00000000-0005-0000-0000-000044860000}"/>
    <cellStyle name="Percent 5 4 3" xfId="37038" xr:uid="{00000000-0005-0000-0000-000045860000}"/>
    <cellStyle name="Percent 5 5" xfId="19498" xr:uid="{00000000-0005-0000-0000-000046860000}"/>
    <cellStyle name="Percent 5 5 2" xfId="37041" xr:uid="{00000000-0005-0000-0000-000047860000}"/>
    <cellStyle name="Percent 5 5 3" xfId="37040" xr:uid="{00000000-0005-0000-0000-000048860000}"/>
    <cellStyle name="Percent 5 6" xfId="19499" xr:uid="{00000000-0005-0000-0000-000049860000}"/>
    <cellStyle name="Percent 5 6 2" xfId="37043" xr:uid="{00000000-0005-0000-0000-00004A860000}"/>
    <cellStyle name="Percent 5 6 3" xfId="37042" xr:uid="{00000000-0005-0000-0000-00004B860000}"/>
    <cellStyle name="Percent 5 7" xfId="19500" xr:uid="{00000000-0005-0000-0000-00004C860000}"/>
    <cellStyle name="Percent 5 7 2" xfId="37045" xr:uid="{00000000-0005-0000-0000-00004D860000}"/>
    <cellStyle name="Percent 5 7 3" xfId="37044" xr:uid="{00000000-0005-0000-0000-00004E860000}"/>
    <cellStyle name="Percent 5 8" xfId="19501" xr:uid="{00000000-0005-0000-0000-00004F860000}"/>
    <cellStyle name="Percent 5 8 2" xfId="37047" xr:uid="{00000000-0005-0000-0000-000050860000}"/>
    <cellStyle name="Percent 5 8 3" xfId="37046" xr:uid="{00000000-0005-0000-0000-000051860000}"/>
    <cellStyle name="Percent 5 9" xfId="19502" xr:uid="{00000000-0005-0000-0000-000052860000}"/>
    <cellStyle name="Percent 5 9 2" xfId="37049" xr:uid="{00000000-0005-0000-0000-000053860000}"/>
    <cellStyle name="Percent 5 9 3" xfId="37048" xr:uid="{00000000-0005-0000-0000-000054860000}"/>
    <cellStyle name="Percent 50" xfId="37050" xr:uid="{00000000-0005-0000-0000-000055860000}"/>
    <cellStyle name="Percent 51" xfId="37051" xr:uid="{00000000-0005-0000-0000-000056860000}"/>
    <cellStyle name="Percent 52" xfId="37052" xr:uid="{00000000-0005-0000-0000-000057860000}"/>
    <cellStyle name="Percent 53" xfId="37053" xr:uid="{00000000-0005-0000-0000-000058860000}"/>
    <cellStyle name="Percent 54" xfId="37054" xr:uid="{00000000-0005-0000-0000-000059860000}"/>
    <cellStyle name="Percent 55" xfId="37055" xr:uid="{00000000-0005-0000-0000-00005A860000}"/>
    <cellStyle name="Percent 56" xfId="37056" xr:uid="{00000000-0005-0000-0000-00005B860000}"/>
    <cellStyle name="Percent 57" xfId="37057" xr:uid="{00000000-0005-0000-0000-00005C860000}"/>
    <cellStyle name="Percent 57 2" xfId="37058" xr:uid="{00000000-0005-0000-0000-00005D860000}"/>
    <cellStyle name="Percent 57 3" xfId="37059" xr:uid="{00000000-0005-0000-0000-00005E860000}"/>
    <cellStyle name="Percent 58" xfId="37060" xr:uid="{00000000-0005-0000-0000-00005F860000}"/>
    <cellStyle name="Percent 59" xfId="37061" xr:uid="{00000000-0005-0000-0000-000060860000}"/>
    <cellStyle name="Percent 6" xfId="13555" xr:uid="{00000000-0005-0000-0000-000061860000}"/>
    <cellStyle name="Percent 6 10" xfId="19504" xr:uid="{00000000-0005-0000-0000-000062860000}"/>
    <cellStyle name="Percent 6 10 2" xfId="37064" xr:uid="{00000000-0005-0000-0000-000063860000}"/>
    <cellStyle name="Percent 6 10 3" xfId="37063" xr:uid="{00000000-0005-0000-0000-000064860000}"/>
    <cellStyle name="Percent 6 11" xfId="19505" xr:uid="{00000000-0005-0000-0000-000065860000}"/>
    <cellStyle name="Percent 6 11 2" xfId="37066" xr:uid="{00000000-0005-0000-0000-000066860000}"/>
    <cellStyle name="Percent 6 11 3" xfId="37065" xr:uid="{00000000-0005-0000-0000-000067860000}"/>
    <cellStyle name="Percent 6 12" xfId="19506" xr:uid="{00000000-0005-0000-0000-000068860000}"/>
    <cellStyle name="Percent 6 12 2" xfId="37068" xr:uid="{00000000-0005-0000-0000-000069860000}"/>
    <cellStyle name="Percent 6 12 3" xfId="37067" xr:uid="{00000000-0005-0000-0000-00006A860000}"/>
    <cellStyle name="Percent 6 13" xfId="19503" xr:uid="{00000000-0005-0000-0000-00006B860000}"/>
    <cellStyle name="Percent 6 13 2" xfId="40180" xr:uid="{00000000-0005-0000-0000-00006C860000}"/>
    <cellStyle name="Percent 6 14" xfId="37062" xr:uid="{00000000-0005-0000-0000-00006D860000}"/>
    <cellStyle name="Percent 6 15" xfId="40494" xr:uid="{00000000-0005-0000-0000-00006E860000}"/>
    <cellStyle name="Percent 6 2" xfId="19507" xr:uid="{00000000-0005-0000-0000-00006F860000}"/>
    <cellStyle name="Percent 6 2 2" xfId="37070" xr:uid="{00000000-0005-0000-0000-000070860000}"/>
    <cellStyle name="Percent 6 2 2 2" xfId="40181" xr:uid="{00000000-0005-0000-0000-000071860000}"/>
    <cellStyle name="Percent 6 2 3" xfId="37069" xr:uid="{00000000-0005-0000-0000-000072860000}"/>
    <cellStyle name="Percent 6 2 3 2" xfId="40182" xr:uid="{00000000-0005-0000-0000-000073860000}"/>
    <cellStyle name="Percent 6 3" xfId="19508" xr:uid="{00000000-0005-0000-0000-000074860000}"/>
    <cellStyle name="Percent 6 3 2" xfId="37072" xr:uid="{00000000-0005-0000-0000-000075860000}"/>
    <cellStyle name="Percent 6 3 2 2" xfId="40183" xr:uid="{00000000-0005-0000-0000-000076860000}"/>
    <cellStyle name="Percent 6 3 3" xfId="37071" xr:uid="{00000000-0005-0000-0000-000077860000}"/>
    <cellStyle name="Percent 6 4" xfId="19509" xr:uid="{00000000-0005-0000-0000-000078860000}"/>
    <cellStyle name="Percent 6 4 2" xfId="37074" xr:uid="{00000000-0005-0000-0000-000079860000}"/>
    <cellStyle name="Percent 6 4 3" xfId="37073" xr:uid="{00000000-0005-0000-0000-00007A860000}"/>
    <cellStyle name="Percent 6 5" xfId="19510" xr:uid="{00000000-0005-0000-0000-00007B860000}"/>
    <cellStyle name="Percent 6 5 2" xfId="37076" xr:uid="{00000000-0005-0000-0000-00007C860000}"/>
    <cellStyle name="Percent 6 5 3" xfId="37075" xr:uid="{00000000-0005-0000-0000-00007D860000}"/>
    <cellStyle name="Percent 6 6" xfId="19511" xr:uid="{00000000-0005-0000-0000-00007E860000}"/>
    <cellStyle name="Percent 6 6 2" xfId="37078" xr:uid="{00000000-0005-0000-0000-00007F860000}"/>
    <cellStyle name="Percent 6 6 3" xfId="37077" xr:uid="{00000000-0005-0000-0000-000080860000}"/>
    <cellStyle name="Percent 6 7" xfId="19512" xr:uid="{00000000-0005-0000-0000-000081860000}"/>
    <cellStyle name="Percent 6 7 2" xfId="37080" xr:uid="{00000000-0005-0000-0000-000082860000}"/>
    <cellStyle name="Percent 6 7 3" xfId="37079" xr:uid="{00000000-0005-0000-0000-000083860000}"/>
    <cellStyle name="Percent 6 8" xfId="19513" xr:uid="{00000000-0005-0000-0000-000084860000}"/>
    <cellStyle name="Percent 6 8 2" xfId="37082" xr:uid="{00000000-0005-0000-0000-000085860000}"/>
    <cellStyle name="Percent 6 8 3" xfId="37081" xr:uid="{00000000-0005-0000-0000-000086860000}"/>
    <cellStyle name="Percent 6 9" xfId="19514" xr:uid="{00000000-0005-0000-0000-000087860000}"/>
    <cellStyle name="Percent 6 9 2" xfId="37084" xr:uid="{00000000-0005-0000-0000-000088860000}"/>
    <cellStyle name="Percent 6 9 3" xfId="37083" xr:uid="{00000000-0005-0000-0000-000089860000}"/>
    <cellStyle name="Percent 60" xfId="37085" xr:uid="{00000000-0005-0000-0000-00008A860000}"/>
    <cellStyle name="Percent 61" xfId="37086" xr:uid="{00000000-0005-0000-0000-00008B860000}"/>
    <cellStyle name="Percent 62" xfId="37087" xr:uid="{00000000-0005-0000-0000-00008C860000}"/>
    <cellStyle name="Percent 63" xfId="37088" xr:uid="{00000000-0005-0000-0000-00008D860000}"/>
    <cellStyle name="Percent 64" xfId="37089" xr:uid="{00000000-0005-0000-0000-00008E860000}"/>
    <cellStyle name="Percent 65" xfId="37090" xr:uid="{00000000-0005-0000-0000-00008F860000}"/>
    <cellStyle name="Percent 66" xfId="37091" xr:uid="{00000000-0005-0000-0000-000090860000}"/>
    <cellStyle name="Percent 67" xfId="37092" xr:uid="{00000000-0005-0000-0000-000091860000}"/>
    <cellStyle name="Percent 68" xfId="37093" xr:uid="{00000000-0005-0000-0000-000092860000}"/>
    <cellStyle name="Percent 69" xfId="37094" xr:uid="{00000000-0005-0000-0000-000093860000}"/>
    <cellStyle name="Percent 7" xfId="13556" xr:uid="{00000000-0005-0000-0000-000094860000}"/>
    <cellStyle name="Percent 7 2" xfId="19515" xr:uid="{00000000-0005-0000-0000-000095860000}"/>
    <cellStyle name="Percent 7 2 2" xfId="37096" xr:uid="{00000000-0005-0000-0000-000096860000}"/>
    <cellStyle name="Percent 7 2 2 2" xfId="40185" xr:uid="{00000000-0005-0000-0000-000097860000}"/>
    <cellStyle name="Percent 7 2 3" xfId="40186" xr:uid="{00000000-0005-0000-0000-000098860000}"/>
    <cellStyle name="Percent 7 2 4" xfId="40184" xr:uid="{00000000-0005-0000-0000-000099860000}"/>
    <cellStyle name="Percent 7 3" xfId="37095" xr:uid="{00000000-0005-0000-0000-00009A860000}"/>
    <cellStyle name="Percent 7 3 2" xfId="40187" xr:uid="{00000000-0005-0000-0000-00009B860000}"/>
    <cellStyle name="Percent 7 4" xfId="40188" xr:uid="{00000000-0005-0000-0000-00009C860000}"/>
    <cellStyle name="Percent 70" xfId="37097" xr:uid="{00000000-0005-0000-0000-00009D860000}"/>
    <cellStyle name="Percent 71" xfId="37098" xr:uid="{00000000-0005-0000-0000-00009E860000}"/>
    <cellStyle name="Percent 72" xfId="37099" xr:uid="{00000000-0005-0000-0000-00009F860000}"/>
    <cellStyle name="Percent 73" xfId="37100" xr:uid="{00000000-0005-0000-0000-0000A0860000}"/>
    <cellStyle name="Percent 74" xfId="37101" xr:uid="{00000000-0005-0000-0000-0000A1860000}"/>
    <cellStyle name="Percent 75" xfId="37102" xr:uid="{00000000-0005-0000-0000-0000A2860000}"/>
    <cellStyle name="Percent 76" xfId="37103" xr:uid="{00000000-0005-0000-0000-0000A3860000}"/>
    <cellStyle name="Percent 77" xfId="37104" xr:uid="{00000000-0005-0000-0000-0000A4860000}"/>
    <cellStyle name="Percent 78" xfId="37105" xr:uid="{00000000-0005-0000-0000-0000A5860000}"/>
    <cellStyle name="Percent 79" xfId="37106" xr:uid="{00000000-0005-0000-0000-0000A6860000}"/>
    <cellStyle name="Percent 8" xfId="13557" xr:uid="{00000000-0005-0000-0000-0000A7860000}"/>
    <cellStyle name="Percent 8 2" xfId="19517" xr:uid="{00000000-0005-0000-0000-0000A8860000}"/>
    <cellStyle name="Percent 8 2 2" xfId="37108" xr:uid="{00000000-0005-0000-0000-0000A9860000}"/>
    <cellStyle name="Percent 8 2 2 2" xfId="40190" xr:uid="{00000000-0005-0000-0000-0000AA860000}"/>
    <cellStyle name="Percent 8 2 2 3" xfId="40189" xr:uid="{00000000-0005-0000-0000-0000AB860000}"/>
    <cellStyle name="Percent 8 2 3" xfId="40191" xr:uid="{00000000-0005-0000-0000-0000AC860000}"/>
    <cellStyle name="Percent 8 2 4" xfId="40192" xr:uid="{00000000-0005-0000-0000-0000AD860000}"/>
    <cellStyle name="Percent 8 3" xfId="19516" xr:uid="{00000000-0005-0000-0000-0000AE860000}"/>
    <cellStyle name="Percent 8 3 2" xfId="40194" xr:uid="{00000000-0005-0000-0000-0000AF860000}"/>
    <cellStyle name="Percent 8 3 3" xfId="40193" xr:uid="{00000000-0005-0000-0000-0000B0860000}"/>
    <cellStyle name="Percent 8 4" xfId="37107" xr:uid="{00000000-0005-0000-0000-0000B1860000}"/>
    <cellStyle name="Percent 8 4 2" xfId="40195" xr:uid="{00000000-0005-0000-0000-0000B2860000}"/>
    <cellStyle name="Percent 80" xfId="37109" xr:uid="{00000000-0005-0000-0000-0000B3860000}"/>
    <cellStyle name="Percent 81" xfId="37110" xr:uid="{00000000-0005-0000-0000-0000B4860000}"/>
    <cellStyle name="Percent 82" xfId="37111" xr:uid="{00000000-0005-0000-0000-0000B5860000}"/>
    <cellStyle name="Percent 83" xfId="37112" xr:uid="{00000000-0005-0000-0000-0000B6860000}"/>
    <cellStyle name="Percent 84" xfId="37113" xr:uid="{00000000-0005-0000-0000-0000B7860000}"/>
    <cellStyle name="Percent 85" xfId="37114" xr:uid="{00000000-0005-0000-0000-0000B8860000}"/>
    <cellStyle name="Percent 86" xfId="37115" xr:uid="{00000000-0005-0000-0000-0000B9860000}"/>
    <cellStyle name="Percent 87" xfId="37116" xr:uid="{00000000-0005-0000-0000-0000BA860000}"/>
    <cellStyle name="Percent 88" xfId="37117" xr:uid="{00000000-0005-0000-0000-0000BB860000}"/>
    <cellStyle name="Percent 89" xfId="37118" xr:uid="{00000000-0005-0000-0000-0000BC860000}"/>
    <cellStyle name="Percent 9" xfId="13558" xr:uid="{00000000-0005-0000-0000-0000BD860000}"/>
    <cellStyle name="Percent 9 2" xfId="13559" xr:uid="{00000000-0005-0000-0000-0000BE860000}"/>
    <cellStyle name="Percent 9 2 2" xfId="37120" xr:uid="{00000000-0005-0000-0000-0000BF860000}"/>
    <cellStyle name="Percent 9 2 3" xfId="40196" xr:uid="{00000000-0005-0000-0000-0000C0860000}"/>
    <cellStyle name="Percent 9 3" xfId="19518" xr:uid="{00000000-0005-0000-0000-0000C1860000}"/>
    <cellStyle name="Percent 9 3 2" xfId="40197" xr:uid="{00000000-0005-0000-0000-0000C2860000}"/>
    <cellStyle name="Percent 9 4" xfId="37119" xr:uid="{00000000-0005-0000-0000-0000C3860000}"/>
    <cellStyle name="Percent 90" xfId="37121" xr:uid="{00000000-0005-0000-0000-0000C4860000}"/>
    <cellStyle name="Percent 91" xfId="37122" xr:uid="{00000000-0005-0000-0000-0000C5860000}"/>
    <cellStyle name="Percent 92" xfId="37123" xr:uid="{00000000-0005-0000-0000-0000C6860000}"/>
    <cellStyle name="Percent 93" xfId="37124" xr:uid="{00000000-0005-0000-0000-0000C7860000}"/>
    <cellStyle name="Percent 94" xfId="37125" xr:uid="{00000000-0005-0000-0000-0000C8860000}"/>
    <cellStyle name="Percent 95" xfId="37126" xr:uid="{00000000-0005-0000-0000-0000C9860000}"/>
    <cellStyle name="Percent 96" xfId="37127" xr:uid="{00000000-0005-0000-0000-0000CA860000}"/>
    <cellStyle name="Percent 96 2" xfId="37128" xr:uid="{00000000-0005-0000-0000-0000CB860000}"/>
    <cellStyle name="Percent 97" xfId="37129" xr:uid="{00000000-0005-0000-0000-0000CC860000}"/>
    <cellStyle name="Percent 98" xfId="37130" xr:uid="{00000000-0005-0000-0000-0000CD860000}"/>
    <cellStyle name="Percent 99" xfId="37131" xr:uid="{00000000-0005-0000-0000-0000CE860000}"/>
    <cellStyle name="Percent Input" xfId="13560" xr:uid="{00000000-0005-0000-0000-0000CF860000}"/>
    <cellStyle name="Percent Input 2" xfId="37132" xr:uid="{00000000-0005-0000-0000-0000D0860000}"/>
    <cellStyle name="Percent(0)" xfId="13561" xr:uid="{00000000-0005-0000-0000-0000D1860000}"/>
    <cellStyle name="Percent(0) 2" xfId="37133" xr:uid="{00000000-0005-0000-0000-0000D2860000}"/>
    <cellStyle name="Percent(1)" xfId="13562" xr:uid="{00000000-0005-0000-0000-0000D3860000}"/>
    <cellStyle name="Percent(1) 2" xfId="37134" xr:uid="{00000000-0005-0000-0000-0000D4860000}"/>
    <cellStyle name="Percent(2)" xfId="13563" xr:uid="{00000000-0005-0000-0000-0000D5860000}"/>
    <cellStyle name="Percent(2) 2" xfId="37135" xr:uid="{00000000-0005-0000-0000-0000D6860000}"/>
    <cellStyle name="Percent*" xfId="13564" xr:uid="{00000000-0005-0000-0000-0000D7860000}"/>
    <cellStyle name="Percent* 2" xfId="37136" xr:uid="{00000000-0005-0000-0000-0000D8860000}"/>
    <cellStyle name="Percent[1]" xfId="13565" xr:uid="{00000000-0005-0000-0000-0000D9860000}"/>
    <cellStyle name="Percent[1] 2" xfId="37137" xr:uid="{00000000-0005-0000-0000-0000DA860000}"/>
    <cellStyle name="Percent[2]" xfId="13566" xr:uid="{00000000-0005-0000-0000-0000DB860000}"/>
    <cellStyle name="Percent[2] 2" xfId="37138" xr:uid="{00000000-0005-0000-0000-0000DC860000}"/>
    <cellStyle name="Percent[2D]" xfId="13567" xr:uid="{00000000-0005-0000-0000-0000DD860000}"/>
    <cellStyle name="Percent[2D] 2" xfId="37139" xr:uid="{00000000-0005-0000-0000-0000DE860000}"/>
    <cellStyle name="percentage" xfId="13568" xr:uid="{00000000-0005-0000-0000-0000DF860000}"/>
    <cellStyle name="percentage 2" xfId="37140" xr:uid="{00000000-0005-0000-0000-0000E0860000}"/>
    <cellStyle name="PillarHeading" xfId="13569" xr:uid="{00000000-0005-0000-0000-0000E1860000}"/>
    <cellStyle name="PillarText" xfId="13570" xr:uid="{00000000-0005-0000-0000-0000E2860000}"/>
    <cellStyle name="PillarText 2" xfId="37141" xr:uid="{00000000-0005-0000-0000-0000E3860000}"/>
    <cellStyle name="Processing" xfId="13571" xr:uid="{00000000-0005-0000-0000-0000E4860000}"/>
    <cellStyle name="Processing 2" xfId="37142" xr:uid="{00000000-0005-0000-0000-0000E5860000}"/>
    <cellStyle name="PROTECTED" xfId="13572" xr:uid="{00000000-0005-0000-0000-0000E6860000}"/>
    <cellStyle name="PROTECTED 2" xfId="37143" xr:uid="{00000000-0005-0000-0000-0000E7860000}"/>
    <cellStyle name="PSChar" xfId="13573" xr:uid="{00000000-0005-0000-0000-0000E8860000}"/>
    <cellStyle name="PSChar 10" xfId="37145" xr:uid="{00000000-0005-0000-0000-0000E9860000}"/>
    <cellStyle name="PSChar 11" xfId="37146" xr:uid="{00000000-0005-0000-0000-0000EA860000}"/>
    <cellStyle name="PSChar 12" xfId="37147" xr:uid="{00000000-0005-0000-0000-0000EB860000}"/>
    <cellStyle name="PSChar 13" xfId="37144" xr:uid="{00000000-0005-0000-0000-0000EC860000}"/>
    <cellStyle name="PSChar 2" xfId="13574" xr:uid="{00000000-0005-0000-0000-0000ED860000}"/>
    <cellStyle name="PSChar 2 2" xfId="19519" xr:uid="{00000000-0005-0000-0000-0000EE860000}"/>
    <cellStyle name="PSChar 2 2 2" xfId="37150" xr:uid="{00000000-0005-0000-0000-0000EF860000}"/>
    <cellStyle name="PSChar 2 2 2 2" xfId="37151" xr:uid="{00000000-0005-0000-0000-0000F0860000}"/>
    <cellStyle name="PSChar 2 2 2 3" xfId="37152" xr:uid="{00000000-0005-0000-0000-0000F1860000}"/>
    <cellStyle name="PSChar 2 2 3" xfId="37153" xr:uid="{00000000-0005-0000-0000-0000F2860000}"/>
    <cellStyle name="PSChar 2 2 3 2" xfId="37154" xr:uid="{00000000-0005-0000-0000-0000F3860000}"/>
    <cellStyle name="PSChar 2 2 3 3" xfId="37155" xr:uid="{00000000-0005-0000-0000-0000F4860000}"/>
    <cellStyle name="PSChar 2 2 4" xfId="37156" xr:uid="{00000000-0005-0000-0000-0000F5860000}"/>
    <cellStyle name="PSChar 2 2 5" xfId="37157" xr:uid="{00000000-0005-0000-0000-0000F6860000}"/>
    <cellStyle name="PSChar 2 2 6" xfId="37158" xr:uid="{00000000-0005-0000-0000-0000F7860000}"/>
    <cellStyle name="PSChar 2 2 7" xfId="37149" xr:uid="{00000000-0005-0000-0000-0000F8860000}"/>
    <cellStyle name="PSChar 2 3" xfId="37159" xr:uid="{00000000-0005-0000-0000-0000F9860000}"/>
    <cellStyle name="PSChar 2 3 2" xfId="37160" xr:uid="{00000000-0005-0000-0000-0000FA860000}"/>
    <cellStyle name="PSChar 2 3 3" xfId="37161" xr:uid="{00000000-0005-0000-0000-0000FB860000}"/>
    <cellStyle name="PSChar 2 3 4" xfId="40198" xr:uid="{00000000-0005-0000-0000-0000FC860000}"/>
    <cellStyle name="PSChar 2 4" xfId="37162" xr:uid="{00000000-0005-0000-0000-0000FD860000}"/>
    <cellStyle name="PSChar 2 4 2" xfId="37163" xr:uid="{00000000-0005-0000-0000-0000FE860000}"/>
    <cellStyle name="PSChar 2 4 3" xfId="37164" xr:uid="{00000000-0005-0000-0000-0000FF860000}"/>
    <cellStyle name="PSChar 2 5" xfId="37165" xr:uid="{00000000-0005-0000-0000-000000870000}"/>
    <cellStyle name="PSChar 2 6" xfId="37166" xr:uid="{00000000-0005-0000-0000-000001870000}"/>
    <cellStyle name="PSChar 2 7" xfId="37167" xr:uid="{00000000-0005-0000-0000-000002870000}"/>
    <cellStyle name="PSChar 2 8" xfId="37148" xr:uid="{00000000-0005-0000-0000-000003870000}"/>
    <cellStyle name="PSChar 3" xfId="19520" xr:uid="{00000000-0005-0000-0000-000004870000}"/>
    <cellStyle name="PSChar 3 2" xfId="19521" xr:uid="{00000000-0005-0000-0000-000005870000}"/>
    <cellStyle name="PSChar 3 2 2" xfId="37170" xr:uid="{00000000-0005-0000-0000-000006870000}"/>
    <cellStyle name="PSChar 3 2 2 2" xfId="37171" xr:uid="{00000000-0005-0000-0000-000007870000}"/>
    <cellStyle name="PSChar 3 2 2 3" xfId="37172" xr:uid="{00000000-0005-0000-0000-000008870000}"/>
    <cellStyle name="PSChar 3 2 3" xfId="37173" xr:uid="{00000000-0005-0000-0000-000009870000}"/>
    <cellStyle name="PSChar 3 2 3 2" xfId="37174" xr:uid="{00000000-0005-0000-0000-00000A870000}"/>
    <cellStyle name="PSChar 3 2 3 3" xfId="37175" xr:uid="{00000000-0005-0000-0000-00000B870000}"/>
    <cellStyle name="PSChar 3 2 4" xfId="37176" xr:uid="{00000000-0005-0000-0000-00000C870000}"/>
    <cellStyle name="PSChar 3 2 5" xfId="37177" xr:uid="{00000000-0005-0000-0000-00000D870000}"/>
    <cellStyle name="PSChar 3 2 6" xfId="37178" xr:uid="{00000000-0005-0000-0000-00000E870000}"/>
    <cellStyle name="PSChar 3 2 7" xfId="37169" xr:uid="{00000000-0005-0000-0000-00000F870000}"/>
    <cellStyle name="PSChar 3 3" xfId="37179" xr:uid="{00000000-0005-0000-0000-000010870000}"/>
    <cellStyle name="PSChar 3 3 2" xfId="37180" xr:uid="{00000000-0005-0000-0000-000011870000}"/>
    <cellStyle name="PSChar 3 3 3" xfId="37181" xr:uid="{00000000-0005-0000-0000-000012870000}"/>
    <cellStyle name="PSChar 3 4" xfId="37182" xr:uid="{00000000-0005-0000-0000-000013870000}"/>
    <cellStyle name="PSChar 3 4 2" xfId="37183" xr:uid="{00000000-0005-0000-0000-000014870000}"/>
    <cellStyle name="PSChar 3 4 3" xfId="37184" xr:uid="{00000000-0005-0000-0000-000015870000}"/>
    <cellStyle name="PSChar 3 5" xfId="37185" xr:uid="{00000000-0005-0000-0000-000016870000}"/>
    <cellStyle name="PSChar 3 6" xfId="37186" xr:uid="{00000000-0005-0000-0000-000017870000}"/>
    <cellStyle name="PSChar 3 7" xfId="37187" xr:uid="{00000000-0005-0000-0000-000018870000}"/>
    <cellStyle name="PSChar 3 8" xfId="37168" xr:uid="{00000000-0005-0000-0000-000019870000}"/>
    <cellStyle name="PSChar 4" xfId="19522" xr:uid="{00000000-0005-0000-0000-00001A870000}"/>
    <cellStyle name="PSChar 4 2" xfId="19523" xr:uid="{00000000-0005-0000-0000-00001B870000}"/>
    <cellStyle name="PSChar 4 2 2" xfId="37190" xr:uid="{00000000-0005-0000-0000-00001C870000}"/>
    <cellStyle name="PSChar 4 2 2 2" xfId="37191" xr:uid="{00000000-0005-0000-0000-00001D870000}"/>
    <cellStyle name="PSChar 4 2 2 3" xfId="37192" xr:uid="{00000000-0005-0000-0000-00001E870000}"/>
    <cellStyle name="PSChar 4 2 3" xfId="37193" xr:uid="{00000000-0005-0000-0000-00001F870000}"/>
    <cellStyle name="PSChar 4 2 3 2" xfId="37194" xr:uid="{00000000-0005-0000-0000-000020870000}"/>
    <cellStyle name="PSChar 4 2 3 3" xfId="37195" xr:uid="{00000000-0005-0000-0000-000021870000}"/>
    <cellStyle name="PSChar 4 2 4" xfId="37196" xr:uid="{00000000-0005-0000-0000-000022870000}"/>
    <cellStyle name="PSChar 4 2 5" xfId="37197" xr:uid="{00000000-0005-0000-0000-000023870000}"/>
    <cellStyle name="PSChar 4 2 6" xfId="37198" xr:uid="{00000000-0005-0000-0000-000024870000}"/>
    <cellStyle name="PSChar 4 2 7" xfId="37189" xr:uid="{00000000-0005-0000-0000-000025870000}"/>
    <cellStyle name="PSChar 4 3" xfId="37199" xr:uid="{00000000-0005-0000-0000-000026870000}"/>
    <cellStyle name="PSChar 4 3 2" xfId="37200" xr:uid="{00000000-0005-0000-0000-000027870000}"/>
    <cellStyle name="PSChar 4 3 3" xfId="37201" xr:uid="{00000000-0005-0000-0000-000028870000}"/>
    <cellStyle name="PSChar 4 4" xfId="37202" xr:uid="{00000000-0005-0000-0000-000029870000}"/>
    <cellStyle name="PSChar 4 4 2" xfId="37203" xr:uid="{00000000-0005-0000-0000-00002A870000}"/>
    <cellStyle name="PSChar 4 4 3" xfId="37204" xr:uid="{00000000-0005-0000-0000-00002B870000}"/>
    <cellStyle name="PSChar 4 5" xfId="37205" xr:uid="{00000000-0005-0000-0000-00002C870000}"/>
    <cellStyle name="PSChar 4 6" xfId="37206" xr:uid="{00000000-0005-0000-0000-00002D870000}"/>
    <cellStyle name="PSChar 4 7" xfId="37207" xr:uid="{00000000-0005-0000-0000-00002E870000}"/>
    <cellStyle name="PSChar 4 8" xfId="37188" xr:uid="{00000000-0005-0000-0000-00002F870000}"/>
    <cellStyle name="PSChar 5" xfId="19524" xr:uid="{00000000-0005-0000-0000-000030870000}"/>
    <cellStyle name="PSChar 5 2" xfId="19525" xr:uid="{00000000-0005-0000-0000-000031870000}"/>
    <cellStyle name="PSChar 5 2 2" xfId="37210" xr:uid="{00000000-0005-0000-0000-000032870000}"/>
    <cellStyle name="PSChar 5 2 2 2" xfId="37211" xr:uid="{00000000-0005-0000-0000-000033870000}"/>
    <cellStyle name="PSChar 5 2 2 3" xfId="37212" xr:uid="{00000000-0005-0000-0000-000034870000}"/>
    <cellStyle name="PSChar 5 2 3" xfId="37213" xr:uid="{00000000-0005-0000-0000-000035870000}"/>
    <cellStyle name="PSChar 5 2 3 2" xfId="37214" xr:uid="{00000000-0005-0000-0000-000036870000}"/>
    <cellStyle name="PSChar 5 2 3 3" xfId="37215" xr:uid="{00000000-0005-0000-0000-000037870000}"/>
    <cellStyle name="PSChar 5 2 4" xfId="37216" xr:uid="{00000000-0005-0000-0000-000038870000}"/>
    <cellStyle name="PSChar 5 2 5" xfId="37217" xr:uid="{00000000-0005-0000-0000-000039870000}"/>
    <cellStyle name="PSChar 5 2 6" xfId="37218" xr:uid="{00000000-0005-0000-0000-00003A870000}"/>
    <cellStyle name="PSChar 5 2 7" xfId="37209" xr:uid="{00000000-0005-0000-0000-00003B870000}"/>
    <cellStyle name="PSChar 5 3" xfId="37219" xr:uid="{00000000-0005-0000-0000-00003C870000}"/>
    <cellStyle name="PSChar 5 3 2" xfId="37220" xr:uid="{00000000-0005-0000-0000-00003D870000}"/>
    <cellStyle name="PSChar 5 3 3" xfId="37221" xr:uid="{00000000-0005-0000-0000-00003E870000}"/>
    <cellStyle name="PSChar 5 4" xfId="37222" xr:uid="{00000000-0005-0000-0000-00003F870000}"/>
    <cellStyle name="PSChar 5 4 2" xfId="37223" xr:uid="{00000000-0005-0000-0000-000040870000}"/>
    <cellStyle name="PSChar 5 4 3" xfId="37224" xr:uid="{00000000-0005-0000-0000-000041870000}"/>
    <cellStyle name="PSChar 5 5" xfId="37225" xr:uid="{00000000-0005-0000-0000-000042870000}"/>
    <cellStyle name="PSChar 5 6" xfId="37226" xr:uid="{00000000-0005-0000-0000-000043870000}"/>
    <cellStyle name="PSChar 5 7" xfId="37227" xr:uid="{00000000-0005-0000-0000-000044870000}"/>
    <cellStyle name="PSChar 5 8" xfId="37208" xr:uid="{00000000-0005-0000-0000-000045870000}"/>
    <cellStyle name="PSChar 6" xfId="19526" xr:uid="{00000000-0005-0000-0000-000046870000}"/>
    <cellStyle name="PSChar 6 2" xfId="19527" xr:uid="{00000000-0005-0000-0000-000047870000}"/>
    <cellStyle name="PSChar 6 2 2" xfId="37230" xr:uid="{00000000-0005-0000-0000-000048870000}"/>
    <cellStyle name="PSChar 6 2 2 2" xfId="37231" xr:uid="{00000000-0005-0000-0000-000049870000}"/>
    <cellStyle name="PSChar 6 2 2 3" xfId="37232" xr:uid="{00000000-0005-0000-0000-00004A870000}"/>
    <cellStyle name="PSChar 6 2 3" xfId="37233" xr:uid="{00000000-0005-0000-0000-00004B870000}"/>
    <cellStyle name="PSChar 6 2 3 2" xfId="37234" xr:uid="{00000000-0005-0000-0000-00004C870000}"/>
    <cellStyle name="PSChar 6 2 3 3" xfId="37235" xr:uid="{00000000-0005-0000-0000-00004D870000}"/>
    <cellStyle name="PSChar 6 2 4" xfId="37236" xr:uid="{00000000-0005-0000-0000-00004E870000}"/>
    <cellStyle name="PSChar 6 2 5" xfId="37237" xr:uid="{00000000-0005-0000-0000-00004F870000}"/>
    <cellStyle name="PSChar 6 2 6" xfId="37238" xr:uid="{00000000-0005-0000-0000-000050870000}"/>
    <cellStyle name="PSChar 6 2 7" xfId="37229" xr:uid="{00000000-0005-0000-0000-000051870000}"/>
    <cellStyle name="PSChar 6 3" xfId="37239" xr:uid="{00000000-0005-0000-0000-000052870000}"/>
    <cellStyle name="PSChar 6 3 2" xfId="37240" xr:uid="{00000000-0005-0000-0000-000053870000}"/>
    <cellStyle name="PSChar 6 3 3" xfId="37241" xr:uid="{00000000-0005-0000-0000-000054870000}"/>
    <cellStyle name="PSChar 6 4" xfId="37242" xr:uid="{00000000-0005-0000-0000-000055870000}"/>
    <cellStyle name="PSChar 6 4 2" xfId="37243" xr:uid="{00000000-0005-0000-0000-000056870000}"/>
    <cellStyle name="PSChar 6 4 3" xfId="37244" xr:uid="{00000000-0005-0000-0000-000057870000}"/>
    <cellStyle name="PSChar 6 5" xfId="37245" xr:uid="{00000000-0005-0000-0000-000058870000}"/>
    <cellStyle name="PSChar 6 6" xfId="37246" xr:uid="{00000000-0005-0000-0000-000059870000}"/>
    <cellStyle name="PSChar 6 7" xfId="37247" xr:uid="{00000000-0005-0000-0000-00005A870000}"/>
    <cellStyle name="PSChar 6 8" xfId="37228" xr:uid="{00000000-0005-0000-0000-00005B870000}"/>
    <cellStyle name="PSChar 7" xfId="19528" xr:uid="{00000000-0005-0000-0000-00005C870000}"/>
    <cellStyle name="PSChar 7 2" xfId="19529" xr:uid="{00000000-0005-0000-0000-00005D870000}"/>
    <cellStyle name="PSChar 7 2 2" xfId="37250" xr:uid="{00000000-0005-0000-0000-00005E870000}"/>
    <cellStyle name="PSChar 7 2 2 2" xfId="37251" xr:uid="{00000000-0005-0000-0000-00005F870000}"/>
    <cellStyle name="PSChar 7 2 2 3" xfId="37252" xr:uid="{00000000-0005-0000-0000-000060870000}"/>
    <cellStyle name="PSChar 7 2 3" xfId="37253" xr:uid="{00000000-0005-0000-0000-000061870000}"/>
    <cellStyle name="PSChar 7 2 3 2" xfId="37254" xr:uid="{00000000-0005-0000-0000-000062870000}"/>
    <cellStyle name="PSChar 7 2 3 3" xfId="37255" xr:uid="{00000000-0005-0000-0000-000063870000}"/>
    <cellStyle name="PSChar 7 2 4" xfId="37256" xr:uid="{00000000-0005-0000-0000-000064870000}"/>
    <cellStyle name="PSChar 7 2 5" xfId="37257" xr:uid="{00000000-0005-0000-0000-000065870000}"/>
    <cellStyle name="PSChar 7 2 6" xfId="37258" xr:uid="{00000000-0005-0000-0000-000066870000}"/>
    <cellStyle name="PSChar 7 2 7" xfId="37249" xr:uid="{00000000-0005-0000-0000-000067870000}"/>
    <cellStyle name="PSChar 7 3" xfId="37259" xr:uid="{00000000-0005-0000-0000-000068870000}"/>
    <cellStyle name="PSChar 7 3 2" xfId="37260" xr:uid="{00000000-0005-0000-0000-000069870000}"/>
    <cellStyle name="PSChar 7 3 3" xfId="37261" xr:uid="{00000000-0005-0000-0000-00006A870000}"/>
    <cellStyle name="PSChar 7 4" xfId="37262" xr:uid="{00000000-0005-0000-0000-00006B870000}"/>
    <cellStyle name="PSChar 7 4 2" xfId="37263" xr:uid="{00000000-0005-0000-0000-00006C870000}"/>
    <cellStyle name="PSChar 7 4 3" xfId="37264" xr:uid="{00000000-0005-0000-0000-00006D870000}"/>
    <cellStyle name="PSChar 7 5" xfId="37265" xr:uid="{00000000-0005-0000-0000-00006E870000}"/>
    <cellStyle name="PSChar 7 6" xfId="37266" xr:uid="{00000000-0005-0000-0000-00006F870000}"/>
    <cellStyle name="PSChar 7 7" xfId="37267" xr:uid="{00000000-0005-0000-0000-000070870000}"/>
    <cellStyle name="PSChar 7 8" xfId="37248" xr:uid="{00000000-0005-0000-0000-000071870000}"/>
    <cellStyle name="PSChar 8" xfId="37268" xr:uid="{00000000-0005-0000-0000-000072870000}"/>
    <cellStyle name="PSChar 8 2" xfId="37269" xr:uid="{00000000-0005-0000-0000-000073870000}"/>
    <cellStyle name="PSChar 8 3" xfId="37270" xr:uid="{00000000-0005-0000-0000-000074870000}"/>
    <cellStyle name="PSChar 9" xfId="37271" xr:uid="{00000000-0005-0000-0000-000075870000}"/>
    <cellStyle name="PSChar 9 2" xfId="37272" xr:uid="{00000000-0005-0000-0000-000076870000}"/>
    <cellStyle name="PSChar 9 3" xfId="37273" xr:uid="{00000000-0005-0000-0000-000077870000}"/>
    <cellStyle name="PSDate" xfId="13575" xr:uid="{00000000-0005-0000-0000-000078870000}"/>
    <cellStyle name="PSDate 2" xfId="19530" xr:uid="{00000000-0005-0000-0000-000079870000}"/>
    <cellStyle name="PSDate 2 2" xfId="37276" xr:uid="{00000000-0005-0000-0000-00007A870000}"/>
    <cellStyle name="PSDate 2 2 2" xfId="40199" xr:uid="{00000000-0005-0000-0000-00007B870000}"/>
    <cellStyle name="PSDate 2 3" xfId="37275" xr:uid="{00000000-0005-0000-0000-00007C870000}"/>
    <cellStyle name="PSDate 2 3 2" xfId="40200" xr:uid="{00000000-0005-0000-0000-00007D870000}"/>
    <cellStyle name="PSDate 3" xfId="37277" xr:uid="{00000000-0005-0000-0000-00007E870000}"/>
    <cellStyle name="PSDate 3 2" xfId="37278" xr:uid="{00000000-0005-0000-0000-00007F870000}"/>
    <cellStyle name="PSDate 4" xfId="37279" xr:uid="{00000000-0005-0000-0000-000080870000}"/>
    <cellStyle name="PSDate 4 2" xfId="37280" xr:uid="{00000000-0005-0000-0000-000081870000}"/>
    <cellStyle name="PSDate 5" xfId="37281" xr:uid="{00000000-0005-0000-0000-000082870000}"/>
    <cellStyle name="PSDate 5 2" xfId="37282" xr:uid="{00000000-0005-0000-0000-000083870000}"/>
    <cellStyle name="PSDate 6" xfId="37274" xr:uid="{00000000-0005-0000-0000-000084870000}"/>
    <cellStyle name="PSDec" xfId="13576" xr:uid="{00000000-0005-0000-0000-000085870000}"/>
    <cellStyle name="PSDec 2" xfId="19531" xr:uid="{00000000-0005-0000-0000-000086870000}"/>
    <cellStyle name="PSDec 2 2" xfId="37285" xr:uid="{00000000-0005-0000-0000-000087870000}"/>
    <cellStyle name="PSDec 2 2 2" xfId="40201" xr:uid="{00000000-0005-0000-0000-000088870000}"/>
    <cellStyle name="PSDec 2 3" xfId="37284" xr:uid="{00000000-0005-0000-0000-000089870000}"/>
    <cellStyle name="PSDec 2 3 2" xfId="40202" xr:uid="{00000000-0005-0000-0000-00008A870000}"/>
    <cellStyle name="PSDec 3" xfId="37286" xr:uid="{00000000-0005-0000-0000-00008B870000}"/>
    <cellStyle name="PSDec 3 2" xfId="37287" xr:uid="{00000000-0005-0000-0000-00008C870000}"/>
    <cellStyle name="PSDec 4" xfId="37288" xr:uid="{00000000-0005-0000-0000-00008D870000}"/>
    <cellStyle name="PSDec 4 2" xfId="37289" xr:uid="{00000000-0005-0000-0000-00008E870000}"/>
    <cellStyle name="PSDec 5" xfId="37290" xr:uid="{00000000-0005-0000-0000-00008F870000}"/>
    <cellStyle name="PSDec 5 2" xfId="37291" xr:uid="{00000000-0005-0000-0000-000090870000}"/>
    <cellStyle name="PSDec 6" xfId="37283" xr:uid="{00000000-0005-0000-0000-000091870000}"/>
    <cellStyle name="PSHeading" xfId="13577" xr:uid="{00000000-0005-0000-0000-000092870000}"/>
    <cellStyle name="PSHeading 2" xfId="19532" xr:uid="{00000000-0005-0000-0000-000093870000}"/>
    <cellStyle name="PSHeading 2 2" xfId="19533" xr:uid="{00000000-0005-0000-0000-000094870000}"/>
    <cellStyle name="PSHeading 2 2 2" xfId="37295" xr:uid="{00000000-0005-0000-0000-000095870000}"/>
    <cellStyle name="PSHeading 2 2 2 2" xfId="37296" xr:uid="{00000000-0005-0000-0000-000096870000}"/>
    <cellStyle name="PSHeading 2 2 2 3" xfId="37297" xr:uid="{00000000-0005-0000-0000-000097870000}"/>
    <cellStyle name="PSHeading 2 2 3" xfId="37298" xr:uid="{00000000-0005-0000-0000-000098870000}"/>
    <cellStyle name="PSHeading 2 2 3 2" xfId="37299" xr:uid="{00000000-0005-0000-0000-000099870000}"/>
    <cellStyle name="PSHeading 2 2 3 3" xfId="37300" xr:uid="{00000000-0005-0000-0000-00009A870000}"/>
    <cellStyle name="PSHeading 2 2 4" xfId="37301" xr:uid="{00000000-0005-0000-0000-00009B870000}"/>
    <cellStyle name="PSHeading 2 2 5" xfId="37302" xr:uid="{00000000-0005-0000-0000-00009C870000}"/>
    <cellStyle name="PSHeading 2 2 6" xfId="37294" xr:uid="{00000000-0005-0000-0000-00009D870000}"/>
    <cellStyle name="PSHeading 2 3" xfId="37303" xr:uid="{00000000-0005-0000-0000-00009E870000}"/>
    <cellStyle name="PSHeading 2 3 2" xfId="37304" xr:uid="{00000000-0005-0000-0000-00009F870000}"/>
    <cellStyle name="PSHeading 2 3 3" xfId="37305" xr:uid="{00000000-0005-0000-0000-0000A0870000}"/>
    <cellStyle name="PSHeading 2 3 4" xfId="40203" xr:uid="{00000000-0005-0000-0000-0000A1870000}"/>
    <cellStyle name="PSHeading 2 4" xfId="37306" xr:uid="{00000000-0005-0000-0000-0000A2870000}"/>
    <cellStyle name="PSHeading 2 4 2" xfId="37307" xr:uid="{00000000-0005-0000-0000-0000A3870000}"/>
    <cellStyle name="PSHeading 2 4 3" xfId="37308" xr:uid="{00000000-0005-0000-0000-0000A4870000}"/>
    <cellStyle name="PSHeading 2 5" xfId="37309" xr:uid="{00000000-0005-0000-0000-0000A5870000}"/>
    <cellStyle name="PSHeading 2 6" xfId="37310" xr:uid="{00000000-0005-0000-0000-0000A6870000}"/>
    <cellStyle name="PSHeading 2 7" xfId="37311" xr:uid="{00000000-0005-0000-0000-0000A7870000}"/>
    <cellStyle name="PSHeading 2 8" xfId="37293" xr:uid="{00000000-0005-0000-0000-0000A8870000}"/>
    <cellStyle name="PSHeading 2_FERC versus US GAAP differences - GSE MECO and Nantucket" xfId="37312" xr:uid="{00000000-0005-0000-0000-0000A9870000}"/>
    <cellStyle name="PSHeading 3" xfId="37313" xr:uid="{00000000-0005-0000-0000-0000AA870000}"/>
    <cellStyle name="PSHeading 3 2" xfId="37314" xr:uid="{00000000-0005-0000-0000-0000AB870000}"/>
    <cellStyle name="PSHeading 3 2 2" xfId="37315" xr:uid="{00000000-0005-0000-0000-0000AC870000}"/>
    <cellStyle name="PSHeading 3 2 3" xfId="37316" xr:uid="{00000000-0005-0000-0000-0000AD870000}"/>
    <cellStyle name="PSHeading 3 3" xfId="37317" xr:uid="{00000000-0005-0000-0000-0000AE870000}"/>
    <cellStyle name="PSHeading 3 3 2" xfId="37318" xr:uid="{00000000-0005-0000-0000-0000AF870000}"/>
    <cellStyle name="PSHeading 3 3 3" xfId="37319" xr:uid="{00000000-0005-0000-0000-0000B0870000}"/>
    <cellStyle name="PSHeading 3 4" xfId="37320" xr:uid="{00000000-0005-0000-0000-0000B1870000}"/>
    <cellStyle name="PSHeading 3 5" xfId="37321" xr:uid="{00000000-0005-0000-0000-0000B2870000}"/>
    <cellStyle name="PSHeading 4" xfId="37322" xr:uid="{00000000-0005-0000-0000-0000B3870000}"/>
    <cellStyle name="PSHeading 4 2" xfId="37323" xr:uid="{00000000-0005-0000-0000-0000B4870000}"/>
    <cellStyle name="PSHeading 4 3" xfId="37324" xr:uid="{00000000-0005-0000-0000-0000B5870000}"/>
    <cellStyle name="PSHeading 5" xfId="37325" xr:uid="{00000000-0005-0000-0000-0000B6870000}"/>
    <cellStyle name="PSHeading 5 2" xfId="37326" xr:uid="{00000000-0005-0000-0000-0000B7870000}"/>
    <cellStyle name="PSHeading 6" xfId="37327" xr:uid="{00000000-0005-0000-0000-0000B8870000}"/>
    <cellStyle name="PSHeading 6 2" xfId="37328" xr:uid="{00000000-0005-0000-0000-0000B9870000}"/>
    <cellStyle name="PSHeading 6 3" xfId="37329" xr:uid="{00000000-0005-0000-0000-0000BA870000}"/>
    <cellStyle name="PSHeading 7" xfId="37330" xr:uid="{00000000-0005-0000-0000-0000BB870000}"/>
    <cellStyle name="PSHeading 8" xfId="37292" xr:uid="{00000000-0005-0000-0000-0000BC870000}"/>
    <cellStyle name="PSHeading_03-31-09 Balance" xfId="19534" xr:uid="{00000000-0005-0000-0000-0000BD870000}"/>
    <cellStyle name="PSInt" xfId="13578" xr:uid="{00000000-0005-0000-0000-0000BE870000}"/>
    <cellStyle name="PSInt 2" xfId="19535" xr:uid="{00000000-0005-0000-0000-0000BF870000}"/>
    <cellStyle name="PSInt 2 2" xfId="37333" xr:uid="{00000000-0005-0000-0000-0000C0870000}"/>
    <cellStyle name="PSInt 2 2 2" xfId="40204" xr:uid="{00000000-0005-0000-0000-0000C1870000}"/>
    <cellStyle name="PSInt 2 3" xfId="37332" xr:uid="{00000000-0005-0000-0000-0000C2870000}"/>
    <cellStyle name="PSInt 2 3 2" xfId="40205" xr:uid="{00000000-0005-0000-0000-0000C3870000}"/>
    <cellStyle name="PSInt 3" xfId="37334" xr:uid="{00000000-0005-0000-0000-0000C4870000}"/>
    <cellStyle name="PSInt 3 2" xfId="37335" xr:uid="{00000000-0005-0000-0000-0000C5870000}"/>
    <cellStyle name="PSInt 4" xfId="37336" xr:uid="{00000000-0005-0000-0000-0000C6870000}"/>
    <cellStyle name="PSInt 4 2" xfId="37337" xr:uid="{00000000-0005-0000-0000-0000C7870000}"/>
    <cellStyle name="PSInt 5" xfId="37338" xr:uid="{00000000-0005-0000-0000-0000C8870000}"/>
    <cellStyle name="PSInt 5 2" xfId="37339" xr:uid="{00000000-0005-0000-0000-0000C9870000}"/>
    <cellStyle name="PSInt 6" xfId="37331" xr:uid="{00000000-0005-0000-0000-0000CA870000}"/>
    <cellStyle name="PSSpacer" xfId="13579" xr:uid="{00000000-0005-0000-0000-0000CB870000}"/>
    <cellStyle name="PSSpacer 2" xfId="19536" xr:uid="{00000000-0005-0000-0000-0000CC870000}"/>
    <cellStyle name="PSSpacer 2 2" xfId="37342" xr:uid="{00000000-0005-0000-0000-0000CD870000}"/>
    <cellStyle name="PSSpacer 2 2 2" xfId="37343" xr:uid="{00000000-0005-0000-0000-0000CE870000}"/>
    <cellStyle name="PSSpacer 2 2 3" xfId="37344" xr:uid="{00000000-0005-0000-0000-0000CF870000}"/>
    <cellStyle name="PSSpacer 2 2 4" xfId="40206" xr:uid="{00000000-0005-0000-0000-0000D0870000}"/>
    <cellStyle name="PSSpacer 2 3" xfId="37345" xr:uid="{00000000-0005-0000-0000-0000D1870000}"/>
    <cellStyle name="PSSpacer 2 3 2" xfId="37346" xr:uid="{00000000-0005-0000-0000-0000D2870000}"/>
    <cellStyle name="PSSpacer 2 3 3" xfId="37347" xr:uid="{00000000-0005-0000-0000-0000D3870000}"/>
    <cellStyle name="PSSpacer 2 3 4" xfId="40207" xr:uid="{00000000-0005-0000-0000-0000D4870000}"/>
    <cellStyle name="PSSpacer 2 4" xfId="37348" xr:uid="{00000000-0005-0000-0000-0000D5870000}"/>
    <cellStyle name="PSSpacer 2 5" xfId="37349" xr:uid="{00000000-0005-0000-0000-0000D6870000}"/>
    <cellStyle name="PSSpacer 2 6" xfId="37350" xr:uid="{00000000-0005-0000-0000-0000D7870000}"/>
    <cellStyle name="PSSpacer 2 7" xfId="37341" xr:uid="{00000000-0005-0000-0000-0000D8870000}"/>
    <cellStyle name="PSSpacer 3" xfId="37351" xr:uid="{00000000-0005-0000-0000-0000D9870000}"/>
    <cellStyle name="PSSpacer 3 2" xfId="37352" xr:uid="{00000000-0005-0000-0000-0000DA870000}"/>
    <cellStyle name="PSSpacer 3 3" xfId="37353" xr:uid="{00000000-0005-0000-0000-0000DB870000}"/>
    <cellStyle name="PSSpacer 4" xfId="37354" xr:uid="{00000000-0005-0000-0000-0000DC870000}"/>
    <cellStyle name="PSSpacer 4 2" xfId="37355" xr:uid="{00000000-0005-0000-0000-0000DD870000}"/>
    <cellStyle name="PSSpacer 4 3" xfId="37356" xr:uid="{00000000-0005-0000-0000-0000DE870000}"/>
    <cellStyle name="PSSpacer 5" xfId="37357" xr:uid="{00000000-0005-0000-0000-0000DF870000}"/>
    <cellStyle name="PSSpacer 6" xfId="37358" xr:uid="{00000000-0005-0000-0000-0000E0870000}"/>
    <cellStyle name="PSSpacer 7" xfId="37359" xr:uid="{00000000-0005-0000-0000-0000E1870000}"/>
    <cellStyle name="PSSpacer 8" xfId="37340" xr:uid="{00000000-0005-0000-0000-0000E2870000}"/>
    <cellStyle name="Punctuated 0.00" xfId="13580" xr:uid="{00000000-0005-0000-0000-0000E3870000}"/>
    <cellStyle name="purple - Style8" xfId="13581" xr:uid="{00000000-0005-0000-0000-0000E4870000}"/>
    <cellStyle name="purple - Style8 2" xfId="37360" xr:uid="{00000000-0005-0000-0000-0000E5870000}"/>
    <cellStyle name="QUESTION" xfId="13582" xr:uid="{00000000-0005-0000-0000-0000E6870000}"/>
    <cellStyle name="QUESTION 2" xfId="37361" xr:uid="{00000000-0005-0000-0000-0000E7870000}"/>
    <cellStyle name="R00A" xfId="13583" xr:uid="{00000000-0005-0000-0000-0000E8870000}"/>
    <cellStyle name="R00A 2" xfId="37362" xr:uid="{00000000-0005-0000-0000-0000E9870000}"/>
    <cellStyle name="R00B" xfId="13584" xr:uid="{00000000-0005-0000-0000-0000EA870000}"/>
    <cellStyle name="R00B 2" xfId="37363" xr:uid="{00000000-0005-0000-0000-0000EB870000}"/>
    <cellStyle name="R00L" xfId="13585" xr:uid="{00000000-0005-0000-0000-0000EC870000}"/>
    <cellStyle name="R00L 2" xfId="37364" xr:uid="{00000000-0005-0000-0000-0000ED870000}"/>
    <cellStyle name="R01A" xfId="13586" xr:uid="{00000000-0005-0000-0000-0000EE870000}"/>
    <cellStyle name="R01A 10" xfId="15739" xr:uid="{00000000-0005-0000-0000-0000EF870000}"/>
    <cellStyle name="R01A 11" xfId="14773" xr:uid="{00000000-0005-0000-0000-0000F0870000}"/>
    <cellStyle name="R01A 12" xfId="37365" xr:uid="{00000000-0005-0000-0000-0000F1870000}"/>
    <cellStyle name="R01A 13" xfId="40539" xr:uid="{00000000-0005-0000-0000-0000F2870000}"/>
    <cellStyle name="R01A 2" xfId="13587" xr:uid="{00000000-0005-0000-0000-0000F3870000}"/>
    <cellStyle name="R01A 2 10" xfId="14772" xr:uid="{00000000-0005-0000-0000-0000F4870000}"/>
    <cellStyle name="R01A 2 11" xfId="40540" xr:uid="{00000000-0005-0000-0000-0000F5870000}"/>
    <cellStyle name="R01A 2 2" xfId="13588" xr:uid="{00000000-0005-0000-0000-0000F6870000}"/>
    <cellStyle name="R01A 2 2 10" xfId="40564" xr:uid="{00000000-0005-0000-0000-0000F7870000}"/>
    <cellStyle name="R01A 2 2 2" xfId="13589" xr:uid="{00000000-0005-0000-0000-0000F8870000}"/>
    <cellStyle name="R01A 2 2 2 2" xfId="13590" xr:uid="{00000000-0005-0000-0000-0000F9870000}"/>
    <cellStyle name="R01A 2 2 2 2 2" xfId="15401" xr:uid="{00000000-0005-0000-0000-0000FA870000}"/>
    <cellStyle name="R01A 2 2 2 2 3" xfId="15089" xr:uid="{00000000-0005-0000-0000-0000FB870000}"/>
    <cellStyle name="R01A 2 2 2 2 4" xfId="15743" xr:uid="{00000000-0005-0000-0000-0000FC870000}"/>
    <cellStyle name="R01A 2 2 2 2 5" xfId="14769" xr:uid="{00000000-0005-0000-0000-0000FD870000}"/>
    <cellStyle name="R01A 2 2 2 3" xfId="13591" xr:uid="{00000000-0005-0000-0000-0000FE870000}"/>
    <cellStyle name="R01A 2 2 2 3 2" xfId="15402" xr:uid="{00000000-0005-0000-0000-0000FF870000}"/>
    <cellStyle name="R01A 2 2 2 3 3" xfId="15088" xr:uid="{00000000-0005-0000-0000-000000880000}"/>
    <cellStyle name="R01A 2 2 2 3 4" xfId="15744" xr:uid="{00000000-0005-0000-0000-000001880000}"/>
    <cellStyle name="R01A 2 2 2 3 5" xfId="14768" xr:uid="{00000000-0005-0000-0000-000002880000}"/>
    <cellStyle name="R01A 2 2 2 4" xfId="13592" xr:uid="{00000000-0005-0000-0000-000003880000}"/>
    <cellStyle name="R01A 2 2 2 4 2" xfId="15403" xr:uid="{00000000-0005-0000-0000-000004880000}"/>
    <cellStyle name="R01A 2 2 2 4 3" xfId="15087" xr:uid="{00000000-0005-0000-0000-000005880000}"/>
    <cellStyle name="R01A 2 2 2 4 4" xfId="15745" xr:uid="{00000000-0005-0000-0000-000006880000}"/>
    <cellStyle name="R01A 2 2 2 4 5" xfId="14767" xr:uid="{00000000-0005-0000-0000-000007880000}"/>
    <cellStyle name="R01A 2 2 2 5" xfId="15400" xr:uid="{00000000-0005-0000-0000-000008880000}"/>
    <cellStyle name="R01A 2 2 2 6" xfId="15090" xr:uid="{00000000-0005-0000-0000-000009880000}"/>
    <cellStyle name="R01A 2 2 2 7" xfId="15742" xr:uid="{00000000-0005-0000-0000-00000A880000}"/>
    <cellStyle name="R01A 2 2 2 8" xfId="14770" xr:uid="{00000000-0005-0000-0000-00000B880000}"/>
    <cellStyle name="R01A 2 2 2 9" xfId="40611" xr:uid="{00000000-0005-0000-0000-00000C880000}"/>
    <cellStyle name="R01A 2 2 3" xfId="13593" xr:uid="{00000000-0005-0000-0000-00000D880000}"/>
    <cellStyle name="R01A 2 2 3 2" xfId="15404" xr:uid="{00000000-0005-0000-0000-00000E880000}"/>
    <cellStyle name="R01A 2 2 3 3" xfId="15086" xr:uid="{00000000-0005-0000-0000-00000F880000}"/>
    <cellStyle name="R01A 2 2 3 4" xfId="15746" xr:uid="{00000000-0005-0000-0000-000010880000}"/>
    <cellStyle name="R01A 2 2 3 5" xfId="14766" xr:uid="{00000000-0005-0000-0000-000011880000}"/>
    <cellStyle name="R01A 2 2 4" xfId="13594" xr:uid="{00000000-0005-0000-0000-000012880000}"/>
    <cellStyle name="R01A 2 2 4 2" xfId="15405" xr:uid="{00000000-0005-0000-0000-000013880000}"/>
    <cellStyle name="R01A 2 2 4 3" xfId="15085" xr:uid="{00000000-0005-0000-0000-000014880000}"/>
    <cellStyle name="R01A 2 2 4 4" xfId="15747" xr:uid="{00000000-0005-0000-0000-000015880000}"/>
    <cellStyle name="R01A 2 2 4 5" xfId="14765" xr:uid="{00000000-0005-0000-0000-000016880000}"/>
    <cellStyle name="R01A 2 2 5" xfId="13595" xr:uid="{00000000-0005-0000-0000-000017880000}"/>
    <cellStyle name="R01A 2 2 5 2" xfId="15406" xr:uid="{00000000-0005-0000-0000-000018880000}"/>
    <cellStyle name="R01A 2 2 5 3" xfId="15084" xr:uid="{00000000-0005-0000-0000-000019880000}"/>
    <cellStyle name="R01A 2 2 5 4" xfId="15748" xr:uid="{00000000-0005-0000-0000-00001A880000}"/>
    <cellStyle name="R01A 2 2 5 5" xfId="14764" xr:uid="{00000000-0005-0000-0000-00001B880000}"/>
    <cellStyle name="R01A 2 2 6" xfId="15399" xr:uid="{00000000-0005-0000-0000-00001C880000}"/>
    <cellStyle name="R01A 2 2 7" xfId="15091" xr:uid="{00000000-0005-0000-0000-00001D880000}"/>
    <cellStyle name="R01A 2 2 8" xfId="15741" xr:uid="{00000000-0005-0000-0000-00001E880000}"/>
    <cellStyle name="R01A 2 2 9" xfId="14771" xr:uid="{00000000-0005-0000-0000-00001F880000}"/>
    <cellStyle name="R01A 2 3" xfId="13596" xr:uid="{00000000-0005-0000-0000-000020880000}"/>
    <cellStyle name="R01A 2 3 2" xfId="13597" xr:uid="{00000000-0005-0000-0000-000021880000}"/>
    <cellStyle name="R01A 2 3 2 2" xfId="15408" xr:uid="{00000000-0005-0000-0000-000022880000}"/>
    <cellStyle name="R01A 2 3 2 3" xfId="15082" xr:uid="{00000000-0005-0000-0000-000023880000}"/>
    <cellStyle name="R01A 2 3 2 4" xfId="15750" xr:uid="{00000000-0005-0000-0000-000024880000}"/>
    <cellStyle name="R01A 2 3 2 5" xfId="14762" xr:uid="{00000000-0005-0000-0000-000025880000}"/>
    <cellStyle name="R01A 2 3 3" xfId="13598" xr:uid="{00000000-0005-0000-0000-000026880000}"/>
    <cellStyle name="R01A 2 3 3 2" xfId="15409" xr:uid="{00000000-0005-0000-0000-000027880000}"/>
    <cellStyle name="R01A 2 3 3 3" xfId="15081" xr:uid="{00000000-0005-0000-0000-000028880000}"/>
    <cellStyle name="R01A 2 3 3 4" xfId="15751" xr:uid="{00000000-0005-0000-0000-000029880000}"/>
    <cellStyle name="R01A 2 3 3 5" xfId="14761" xr:uid="{00000000-0005-0000-0000-00002A880000}"/>
    <cellStyle name="R01A 2 3 4" xfId="13599" xr:uid="{00000000-0005-0000-0000-00002B880000}"/>
    <cellStyle name="R01A 2 3 4 2" xfId="15410" xr:uid="{00000000-0005-0000-0000-00002C880000}"/>
    <cellStyle name="R01A 2 3 4 3" xfId="15080" xr:uid="{00000000-0005-0000-0000-00002D880000}"/>
    <cellStyle name="R01A 2 3 4 4" xfId="15752" xr:uid="{00000000-0005-0000-0000-00002E880000}"/>
    <cellStyle name="R01A 2 3 4 5" xfId="14760" xr:uid="{00000000-0005-0000-0000-00002F880000}"/>
    <cellStyle name="R01A 2 3 5" xfId="15407" xr:uid="{00000000-0005-0000-0000-000030880000}"/>
    <cellStyle name="R01A 2 3 6" xfId="15083" xr:uid="{00000000-0005-0000-0000-000031880000}"/>
    <cellStyle name="R01A 2 3 7" xfId="15749" xr:uid="{00000000-0005-0000-0000-000032880000}"/>
    <cellStyle name="R01A 2 3 8" xfId="14763" xr:uid="{00000000-0005-0000-0000-000033880000}"/>
    <cellStyle name="R01A 2 3 9" xfId="40587" xr:uid="{00000000-0005-0000-0000-000034880000}"/>
    <cellStyle name="R01A 2 4" xfId="13600" xr:uid="{00000000-0005-0000-0000-000035880000}"/>
    <cellStyle name="R01A 2 4 2" xfId="15411" xr:uid="{00000000-0005-0000-0000-000036880000}"/>
    <cellStyle name="R01A 2 4 3" xfId="15079" xr:uid="{00000000-0005-0000-0000-000037880000}"/>
    <cellStyle name="R01A 2 4 4" xfId="15753" xr:uid="{00000000-0005-0000-0000-000038880000}"/>
    <cellStyle name="R01A 2 4 5" xfId="14759" xr:uid="{00000000-0005-0000-0000-000039880000}"/>
    <cellStyle name="R01A 2 5" xfId="13601" xr:uid="{00000000-0005-0000-0000-00003A880000}"/>
    <cellStyle name="R01A 2 5 2" xfId="15412" xr:uid="{00000000-0005-0000-0000-00003B880000}"/>
    <cellStyle name="R01A 2 5 3" xfId="15078" xr:uid="{00000000-0005-0000-0000-00003C880000}"/>
    <cellStyle name="R01A 2 5 4" xfId="15754" xr:uid="{00000000-0005-0000-0000-00003D880000}"/>
    <cellStyle name="R01A 2 5 5" xfId="14758" xr:uid="{00000000-0005-0000-0000-00003E880000}"/>
    <cellStyle name="R01A 2 6" xfId="13602" xr:uid="{00000000-0005-0000-0000-00003F880000}"/>
    <cellStyle name="R01A 2 6 2" xfId="15413" xr:uid="{00000000-0005-0000-0000-000040880000}"/>
    <cellStyle name="R01A 2 6 3" xfId="15077" xr:uid="{00000000-0005-0000-0000-000041880000}"/>
    <cellStyle name="R01A 2 6 4" xfId="15755" xr:uid="{00000000-0005-0000-0000-000042880000}"/>
    <cellStyle name="R01A 2 6 5" xfId="14757" xr:uid="{00000000-0005-0000-0000-000043880000}"/>
    <cellStyle name="R01A 2 7" xfId="15398" xr:uid="{00000000-0005-0000-0000-000044880000}"/>
    <cellStyle name="R01A 2 8" xfId="15092" xr:uid="{00000000-0005-0000-0000-000045880000}"/>
    <cellStyle name="R01A 2 9" xfId="15740" xr:uid="{00000000-0005-0000-0000-000046880000}"/>
    <cellStyle name="R01A 3" xfId="13603" xr:uid="{00000000-0005-0000-0000-000047880000}"/>
    <cellStyle name="R01A 3 10" xfId="40563" xr:uid="{00000000-0005-0000-0000-000048880000}"/>
    <cellStyle name="R01A 3 2" xfId="13604" xr:uid="{00000000-0005-0000-0000-000049880000}"/>
    <cellStyle name="R01A 3 2 2" xfId="13605" xr:uid="{00000000-0005-0000-0000-00004A880000}"/>
    <cellStyle name="R01A 3 2 2 2" xfId="15416" xr:uid="{00000000-0005-0000-0000-00004B880000}"/>
    <cellStyle name="R01A 3 2 2 3" xfId="15074" xr:uid="{00000000-0005-0000-0000-00004C880000}"/>
    <cellStyle name="R01A 3 2 2 4" xfId="15758" xr:uid="{00000000-0005-0000-0000-00004D880000}"/>
    <cellStyle name="R01A 3 2 2 5" xfId="14698" xr:uid="{00000000-0005-0000-0000-00004E880000}"/>
    <cellStyle name="R01A 3 2 3" xfId="13606" xr:uid="{00000000-0005-0000-0000-00004F880000}"/>
    <cellStyle name="R01A 3 2 3 2" xfId="15417" xr:uid="{00000000-0005-0000-0000-000050880000}"/>
    <cellStyle name="R01A 3 2 3 3" xfId="15073" xr:uid="{00000000-0005-0000-0000-000051880000}"/>
    <cellStyle name="R01A 3 2 3 4" xfId="15759" xr:uid="{00000000-0005-0000-0000-000052880000}"/>
    <cellStyle name="R01A 3 2 3 5" xfId="15949" xr:uid="{00000000-0005-0000-0000-000053880000}"/>
    <cellStyle name="R01A 3 2 4" xfId="13607" xr:uid="{00000000-0005-0000-0000-000054880000}"/>
    <cellStyle name="R01A 3 2 4 2" xfId="15418" xr:uid="{00000000-0005-0000-0000-000055880000}"/>
    <cellStyle name="R01A 3 2 4 3" xfId="15072" xr:uid="{00000000-0005-0000-0000-000056880000}"/>
    <cellStyle name="R01A 3 2 4 4" xfId="15760" xr:uid="{00000000-0005-0000-0000-000057880000}"/>
    <cellStyle name="R01A 3 2 4 5" xfId="15950" xr:uid="{00000000-0005-0000-0000-000058880000}"/>
    <cellStyle name="R01A 3 2 5" xfId="15415" xr:uid="{00000000-0005-0000-0000-000059880000}"/>
    <cellStyle name="R01A 3 2 6" xfId="15075" xr:uid="{00000000-0005-0000-0000-00005A880000}"/>
    <cellStyle name="R01A 3 2 7" xfId="15757" xr:uid="{00000000-0005-0000-0000-00005B880000}"/>
    <cellStyle name="R01A 3 2 8" xfId="14755" xr:uid="{00000000-0005-0000-0000-00005C880000}"/>
    <cellStyle name="R01A 3 2 9" xfId="40610" xr:uid="{00000000-0005-0000-0000-00005D880000}"/>
    <cellStyle name="R01A 3 3" xfId="13608" xr:uid="{00000000-0005-0000-0000-00005E880000}"/>
    <cellStyle name="R01A 3 3 2" xfId="15419" xr:uid="{00000000-0005-0000-0000-00005F880000}"/>
    <cellStyle name="R01A 3 3 3" xfId="15071" xr:uid="{00000000-0005-0000-0000-000060880000}"/>
    <cellStyle name="R01A 3 3 4" xfId="15761" xr:uid="{00000000-0005-0000-0000-000061880000}"/>
    <cellStyle name="R01A 3 3 5" xfId="15951" xr:uid="{00000000-0005-0000-0000-000062880000}"/>
    <cellStyle name="R01A 3 4" xfId="13609" xr:uid="{00000000-0005-0000-0000-000063880000}"/>
    <cellStyle name="R01A 3 4 2" xfId="15420" xr:uid="{00000000-0005-0000-0000-000064880000}"/>
    <cellStyle name="R01A 3 4 3" xfId="15070" xr:uid="{00000000-0005-0000-0000-000065880000}"/>
    <cellStyle name="R01A 3 4 4" xfId="15762" xr:uid="{00000000-0005-0000-0000-000066880000}"/>
    <cellStyle name="R01A 3 4 5" xfId="15966" xr:uid="{00000000-0005-0000-0000-000067880000}"/>
    <cellStyle name="R01A 3 5" xfId="13610" xr:uid="{00000000-0005-0000-0000-000068880000}"/>
    <cellStyle name="R01A 3 5 2" xfId="15421" xr:uid="{00000000-0005-0000-0000-000069880000}"/>
    <cellStyle name="R01A 3 5 3" xfId="15069" xr:uid="{00000000-0005-0000-0000-00006A880000}"/>
    <cellStyle name="R01A 3 5 4" xfId="15763" xr:uid="{00000000-0005-0000-0000-00006B880000}"/>
    <cellStyle name="R01A 3 5 5" xfId="15967" xr:uid="{00000000-0005-0000-0000-00006C880000}"/>
    <cellStyle name="R01A 3 6" xfId="15414" xr:uid="{00000000-0005-0000-0000-00006D880000}"/>
    <cellStyle name="R01A 3 7" xfId="15076" xr:uid="{00000000-0005-0000-0000-00006E880000}"/>
    <cellStyle name="R01A 3 8" xfId="15756" xr:uid="{00000000-0005-0000-0000-00006F880000}"/>
    <cellStyle name="R01A 3 9" xfId="14756" xr:uid="{00000000-0005-0000-0000-000070880000}"/>
    <cellStyle name="R01A 4" xfId="13611" xr:uid="{00000000-0005-0000-0000-000071880000}"/>
    <cellStyle name="R01A 4 2" xfId="13612" xr:uid="{00000000-0005-0000-0000-000072880000}"/>
    <cellStyle name="R01A 4 2 2" xfId="15423" xr:uid="{00000000-0005-0000-0000-000073880000}"/>
    <cellStyle name="R01A 4 2 3" xfId="15067" xr:uid="{00000000-0005-0000-0000-000074880000}"/>
    <cellStyle name="R01A 4 2 4" xfId="15765" xr:uid="{00000000-0005-0000-0000-000075880000}"/>
    <cellStyle name="R01A 4 2 5" xfId="16207" xr:uid="{00000000-0005-0000-0000-000076880000}"/>
    <cellStyle name="R01A 4 3" xfId="13613" xr:uid="{00000000-0005-0000-0000-000077880000}"/>
    <cellStyle name="R01A 4 3 2" xfId="15424" xr:uid="{00000000-0005-0000-0000-000078880000}"/>
    <cellStyle name="R01A 4 3 3" xfId="15066" xr:uid="{00000000-0005-0000-0000-000079880000}"/>
    <cellStyle name="R01A 4 3 4" xfId="15768" xr:uid="{00000000-0005-0000-0000-00007A880000}"/>
    <cellStyle name="R01A 4 3 5" xfId="16208" xr:uid="{00000000-0005-0000-0000-00007B880000}"/>
    <cellStyle name="R01A 4 4" xfId="13614" xr:uid="{00000000-0005-0000-0000-00007C880000}"/>
    <cellStyle name="R01A 4 4 2" xfId="15425" xr:uid="{00000000-0005-0000-0000-00007D880000}"/>
    <cellStyle name="R01A 4 4 3" xfId="15065" xr:uid="{00000000-0005-0000-0000-00007E880000}"/>
    <cellStyle name="R01A 4 4 4" xfId="15769" xr:uid="{00000000-0005-0000-0000-00007F880000}"/>
    <cellStyle name="R01A 4 4 5" xfId="16223" xr:uid="{00000000-0005-0000-0000-000080880000}"/>
    <cellStyle name="R01A 4 5" xfId="15422" xr:uid="{00000000-0005-0000-0000-000081880000}"/>
    <cellStyle name="R01A 4 6" xfId="15068" xr:uid="{00000000-0005-0000-0000-000082880000}"/>
    <cellStyle name="R01A 4 7" xfId="15764" xr:uid="{00000000-0005-0000-0000-000083880000}"/>
    <cellStyle name="R01A 4 8" xfId="16080" xr:uid="{00000000-0005-0000-0000-000084880000}"/>
    <cellStyle name="R01A 4 9" xfId="40586" xr:uid="{00000000-0005-0000-0000-000085880000}"/>
    <cellStyle name="R01A 5" xfId="13615" xr:uid="{00000000-0005-0000-0000-000086880000}"/>
    <cellStyle name="R01A 5 2" xfId="15426" xr:uid="{00000000-0005-0000-0000-000087880000}"/>
    <cellStyle name="R01A 5 3" xfId="15064" xr:uid="{00000000-0005-0000-0000-000088880000}"/>
    <cellStyle name="R01A 5 4" xfId="15770" xr:uid="{00000000-0005-0000-0000-000089880000}"/>
    <cellStyle name="R01A 5 5" xfId="16224" xr:uid="{00000000-0005-0000-0000-00008A880000}"/>
    <cellStyle name="R01A 6" xfId="13616" xr:uid="{00000000-0005-0000-0000-00008B880000}"/>
    <cellStyle name="R01A 6 2" xfId="15427" xr:uid="{00000000-0005-0000-0000-00008C880000}"/>
    <cellStyle name="R01A 6 3" xfId="15063" xr:uid="{00000000-0005-0000-0000-00008D880000}"/>
    <cellStyle name="R01A 6 4" xfId="15771" xr:uid="{00000000-0005-0000-0000-00008E880000}"/>
    <cellStyle name="R01A 6 5" xfId="16225" xr:uid="{00000000-0005-0000-0000-00008F880000}"/>
    <cellStyle name="R01A 7" xfId="13617" xr:uid="{00000000-0005-0000-0000-000090880000}"/>
    <cellStyle name="R01A 7 2" xfId="15428" xr:uid="{00000000-0005-0000-0000-000091880000}"/>
    <cellStyle name="R01A 7 3" xfId="15062" xr:uid="{00000000-0005-0000-0000-000092880000}"/>
    <cellStyle name="R01A 7 4" xfId="15772" xr:uid="{00000000-0005-0000-0000-000093880000}"/>
    <cellStyle name="R01A 7 5" xfId="16226" xr:uid="{00000000-0005-0000-0000-000094880000}"/>
    <cellStyle name="R01A 8" xfId="15397" xr:uid="{00000000-0005-0000-0000-000095880000}"/>
    <cellStyle name="R01A 9" xfId="15093" xr:uid="{00000000-0005-0000-0000-000096880000}"/>
    <cellStyle name="R01B" xfId="13618" xr:uid="{00000000-0005-0000-0000-000097880000}"/>
    <cellStyle name="R01B 2" xfId="37366" xr:uid="{00000000-0005-0000-0000-000098880000}"/>
    <cellStyle name="R01H" xfId="13619" xr:uid="{00000000-0005-0000-0000-000099880000}"/>
    <cellStyle name="R01H 2" xfId="37367" xr:uid="{00000000-0005-0000-0000-00009A880000}"/>
    <cellStyle name="R01L" xfId="13620" xr:uid="{00000000-0005-0000-0000-00009B880000}"/>
    <cellStyle name="R01L 2" xfId="37368" xr:uid="{00000000-0005-0000-0000-00009C880000}"/>
    <cellStyle name="R02A" xfId="13621" xr:uid="{00000000-0005-0000-0000-00009D880000}"/>
    <cellStyle name="R02A 10" xfId="15773" xr:uid="{00000000-0005-0000-0000-00009E880000}"/>
    <cellStyle name="R02A 11" xfId="16227" xr:uid="{00000000-0005-0000-0000-00009F880000}"/>
    <cellStyle name="R02A 12" xfId="37369" xr:uid="{00000000-0005-0000-0000-0000A0880000}"/>
    <cellStyle name="R02A 13" xfId="40541" xr:uid="{00000000-0005-0000-0000-0000A1880000}"/>
    <cellStyle name="R02A 2" xfId="13622" xr:uid="{00000000-0005-0000-0000-0000A2880000}"/>
    <cellStyle name="R02A 2 10" xfId="16231" xr:uid="{00000000-0005-0000-0000-0000A3880000}"/>
    <cellStyle name="R02A 2 11" xfId="40542" xr:uid="{00000000-0005-0000-0000-0000A4880000}"/>
    <cellStyle name="R02A 2 2" xfId="13623" xr:uid="{00000000-0005-0000-0000-0000A5880000}"/>
    <cellStyle name="R02A 2 2 10" xfId="40566" xr:uid="{00000000-0005-0000-0000-0000A6880000}"/>
    <cellStyle name="R02A 2 2 2" xfId="13624" xr:uid="{00000000-0005-0000-0000-0000A7880000}"/>
    <cellStyle name="R02A 2 2 2 2" xfId="13625" xr:uid="{00000000-0005-0000-0000-0000A8880000}"/>
    <cellStyle name="R02A 2 2 2 2 2" xfId="15433" xr:uid="{00000000-0005-0000-0000-0000A9880000}"/>
    <cellStyle name="R02A 2 2 2 2 3" xfId="15057" xr:uid="{00000000-0005-0000-0000-0000AA880000}"/>
    <cellStyle name="R02A 2 2 2 2 4" xfId="15777" xr:uid="{00000000-0005-0000-0000-0000AB880000}"/>
    <cellStyle name="R02A 2 2 2 2 5" xfId="16235" xr:uid="{00000000-0005-0000-0000-0000AC880000}"/>
    <cellStyle name="R02A 2 2 2 3" xfId="13626" xr:uid="{00000000-0005-0000-0000-0000AD880000}"/>
    <cellStyle name="R02A 2 2 2 3 2" xfId="15434" xr:uid="{00000000-0005-0000-0000-0000AE880000}"/>
    <cellStyle name="R02A 2 2 2 3 3" xfId="15056" xr:uid="{00000000-0005-0000-0000-0000AF880000}"/>
    <cellStyle name="R02A 2 2 2 3 4" xfId="15778" xr:uid="{00000000-0005-0000-0000-0000B0880000}"/>
    <cellStyle name="R02A 2 2 2 3 5" xfId="16236" xr:uid="{00000000-0005-0000-0000-0000B1880000}"/>
    <cellStyle name="R02A 2 2 2 4" xfId="13627" xr:uid="{00000000-0005-0000-0000-0000B2880000}"/>
    <cellStyle name="R02A 2 2 2 4 2" xfId="15435" xr:uid="{00000000-0005-0000-0000-0000B3880000}"/>
    <cellStyle name="R02A 2 2 2 4 3" xfId="15055" xr:uid="{00000000-0005-0000-0000-0000B4880000}"/>
    <cellStyle name="R02A 2 2 2 4 4" xfId="15779" xr:uid="{00000000-0005-0000-0000-0000B5880000}"/>
    <cellStyle name="R02A 2 2 2 4 5" xfId="16237" xr:uid="{00000000-0005-0000-0000-0000B6880000}"/>
    <cellStyle name="R02A 2 2 2 5" xfId="15432" xr:uid="{00000000-0005-0000-0000-0000B7880000}"/>
    <cellStyle name="R02A 2 2 2 6" xfId="15058" xr:uid="{00000000-0005-0000-0000-0000B8880000}"/>
    <cellStyle name="R02A 2 2 2 7" xfId="15776" xr:uid="{00000000-0005-0000-0000-0000B9880000}"/>
    <cellStyle name="R02A 2 2 2 8" xfId="16234" xr:uid="{00000000-0005-0000-0000-0000BA880000}"/>
    <cellStyle name="R02A 2 2 2 9" xfId="40613" xr:uid="{00000000-0005-0000-0000-0000BB880000}"/>
    <cellStyle name="R02A 2 2 3" xfId="13628" xr:uid="{00000000-0005-0000-0000-0000BC880000}"/>
    <cellStyle name="R02A 2 2 3 2" xfId="15436" xr:uid="{00000000-0005-0000-0000-0000BD880000}"/>
    <cellStyle name="R02A 2 2 3 3" xfId="15054" xr:uid="{00000000-0005-0000-0000-0000BE880000}"/>
    <cellStyle name="R02A 2 2 3 4" xfId="15780" xr:uid="{00000000-0005-0000-0000-0000BF880000}"/>
    <cellStyle name="R02A 2 2 3 5" xfId="16238" xr:uid="{00000000-0005-0000-0000-0000C0880000}"/>
    <cellStyle name="R02A 2 2 4" xfId="13629" xr:uid="{00000000-0005-0000-0000-0000C1880000}"/>
    <cellStyle name="R02A 2 2 4 2" xfId="15437" xr:uid="{00000000-0005-0000-0000-0000C2880000}"/>
    <cellStyle name="R02A 2 2 4 3" xfId="15053" xr:uid="{00000000-0005-0000-0000-0000C3880000}"/>
    <cellStyle name="R02A 2 2 4 4" xfId="15781" xr:uid="{00000000-0005-0000-0000-0000C4880000}"/>
    <cellStyle name="R02A 2 2 4 5" xfId="16239" xr:uid="{00000000-0005-0000-0000-0000C5880000}"/>
    <cellStyle name="R02A 2 2 5" xfId="13630" xr:uid="{00000000-0005-0000-0000-0000C6880000}"/>
    <cellStyle name="R02A 2 2 5 2" xfId="15438" xr:uid="{00000000-0005-0000-0000-0000C7880000}"/>
    <cellStyle name="R02A 2 2 5 3" xfId="15052" xr:uid="{00000000-0005-0000-0000-0000C8880000}"/>
    <cellStyle name="R02A 2 2 5 4" xfId="15782" xr:uid="{00000000-0005-0000-0000-0000C9880000}"/>
    <cellStyle name="R02A 2 2 5 5" xfId="16240" xr:uid="{00000000-0005-0000-0000-0000CA880000}"/>
    <cellStyle name="R02A 2 2 6" xfId="15431" xr:uid="{00000000-0005-0000-0000-0000CB880000}"/>
    <cellStyle name="R02A 2 2 7" xfId="15059" xr:uid="{00000000-0005-0000-0000-0000CC880000}"/>
    <cellStyle name="R02A 2 2 8" xfId="15775" xr:uid="{00000000-0005-0000-0000-0000CD880000}"/>
    <cellStyle name="R02A 2 2 9" xfId="16233" xr:uid="{00000000-0005-0000-0000-0000CE880000}"/>
    <cellStyle name="R02A 2 3" xfId="13631" xr:uid="{00000000-0005-0000-0000-0000CF880000}"/>
    <cellStyle name="R02A 2 3 2" xfId="13632" xr:uid="{00000000-0005-0000-0000-0000D0880000}"/>
    <cellStyle name="R02A 2 3 2 2" xfId="15440" xr:uid="{00000000-0005-0000-0000-0000D1880000}"/>
    <cellStyle name="R02A 2 3 2 3" xfId="15050" xr:uid="{00000000-0005-0000-0000-0000D2880000}"/>
    <cellStyle name="R02A 2 3 2 4" xfId="15784" xr:uid="{00000000-0005-0000-0000-0000D3880000}"/>
    <cellStyle name="R02A 2 3 2 5" xfId="16242" xr:uid="{00000000-0005-0000-0000-0000D4880000}"/>
    <cellStyle name="R02A 2 3 3" xfId="13633" xr:uid="{00000000-0005-0000-0000-0000D5880000}"/>
    <cellStyle name="R02A 2 3 3 2" xfId="15441" xr:uid="{00000000-0005-0000-0000-0000D6880000}"/>
    <cellStyle name="R02A 2 3 3 3" xfId="15049" xr:uid="{00000000-0005-0000-0000-0000D7880000}"/>
    <cellStyle name="R02A 2 3 3 4" xfId="15851" xr:uid="{00000000-0005-0000-0000-0000D8880000}"/>
    <cellStyle name="R02A 2 3 3 5" xfId="16243" xr:uid="{00000000-0005-0000-0000-0000D9880000}"/>
    <cellStyle name="R02A 2 3 4" xfId="13634" xr:uid="{00000000-0005-0000-0000-0000DA880000}"/>
    <cellStyle name="R02A 2 3 4 2" xfId="15442" xr:uid="{00000000-0005-0000-0000-0000DB880000}"/>
    <cellStyle name="R02A 2 3 4 3" xfId="15048" xr:uid="{00000000-0005-0000-0000-0000DC880000}"/>
    <cellStyle name="R02A 2 3 4 4" xfId="15852" xr:uid="{00000000-0005-0000-0000-0000DD880000}"/>
    <cellStyle name="R02A 2 3 4 5" xfId="16244" xr:uid="{00000000-0005-0000-0000-0000DE880000}"/>
    <cellStyle name="R02A 2 3 5" xfId="15439" xr:uid="{00000000-0005-0000-0000-0000DF880000}"/>
    <cellStyle name="R02A 2 3 6" xfId="15051" xr:uid="{00000000-0005-0000-0000-0000E0880000}"/>
    <cellStyle name="R02A 2 3 7" xfId="15783" xr:uid="{00000000-0005-0000-0000-0000E1880000}"/>
    <cellStyle name="R02A 2 3 8" xfId="16241" xr:uid="{00000000-0005-0000-0000-0000E2880000}"/>
    <cellStyle name="R02A 2 3 9" xfId="40589" xr:uid="{00000000-0005-0000-0000-0000E3880000}"/>
    <cellStyle name="R02A 2 4" xfId="13635" xr:uid="{00000000-0005-0000-0000-0000E4880000}"/>
    <cellStyle name="R02A 2 4 2" xfId="15443" xr:uid="{00000000-0005-0000-0000-0000E5880000}"/>
    <cellStyle name="R02A 2 4 3" xfId="15047" xr:uid="{00000000-0005-0000-0000-0000E6880000}"/>
    <cellStyle name="R02A 2 4 4" xfId="15853" xr:uid="{00000000-0005-0000-0000-0000E7880000}"/>
    <cellStyle name="R02A 2 4 5" xfId="16245" xr:uid="{00000000-0005-0000-0000-0000E8880000}"/>
    <cellStyle name="R02A 2 5" xfId="13636" xr:uid="{00000000-0005-0000-0000-0000E9880000}"/>
    <cellStyle name="R02A 2 5 2" xfId="15444" xr:uid="{00000000-0005-0000-0000-0000EA880000}"/>
    <cellStyle name="R02A 2 5 3" xfId="15046" xr:uid="{00000000-0005-0000-0000-0000EB880000}"/>
    <cellStyle name="R02A 2 5 4" xfId="15871" xr:uid="{00000000-0005-0000-0000-0000EC880000}"/>
    <cellStyle name="R02A 2 5 5" xfId="16246" xr:uid="{00000000-0005-0000-0000-0000ED880000}"/>
    <cellStyle name="R02A 2 6" xfId="13637" xr:uid="{00000000-0005-0000-0000-0000EE880000}"/>
    <cellStyle name="R02A 2 6 2" xfId="15445" xr:uid="{00000000-0005-0000-0000-0000EF880000}"/>
    <cellStyle name="R02A 2 6 3" xfId="15045" xr:uid="{00000000-0005-0000-0000-0000F0880000}"/>
    <cellStyle name="R02A 2 6 4" xfId="15873" xr:uid="{00000000-0005-0000-0000-0000F1880000}"/>
    <cellStyle name="R02A 2 6 5" xfId="16247" xr:uid="{00000000-0005-0000-0000-0000F2880000}"/>
    <cellStyle name="R02A 2 7" xfId="15430" xr:uid="{00000000-0005-0000-0000-0000F3880000}"/>
    <cellStyle name="R02A 2 8" xfId="15060" xr:uid="{00000000-0005-0000-0000-0000F4880000}"/>
    <cellStyle name="R02A 2 9" xfId="15774" xr:uid="{00000000-0005-0000-0000-0000F5880000}"/>
    <cellStyle name="R02A 3" xfId="13638" xr:uid="{00000000-0005-0000-0000-0000F6880000}"/>
    <cellStyle name="R02A 3 10" xfId="40565" xr:uid="{00000000-0005-0000-0000-0000F7880000}"/>
    <cellStyle name="R02A 3 2" xfId="13639" xr:uid="{00000000-0005-0000-0000-0000F8880000}"/>
    <cellStyle name="R02A 3 2 2" xfId="13640" xr:uid="{00000000-0005-0000-0000-0000F9880000}"/>
    <cellStyle name="R02A 3 2 2 2" xfId="15448" xr:uid="{00000000-0005-0000-0000-0000FA880000}"/>
    <cellStyle name="R02A 3 2 2 3" xfId="15042" xr:uid="{00000000-0005-0000-0000-0000FB880000}"/>
    <cellStyle name="R02A 3 2 2 4" xfId="15876" xr:uid="{00000000-0005-0000-0000-0000FC880000}"/>
    <cellStyle name="R02A 3 2 2 5" xfId="16250" xr:uid="{00000000-0005-0000-0000-0000FD880000}"/>
    <cellStyle name="R02A 3 2 3" xfId="13641" xr:uid="{00000000-0005-0000-0000-0000FE880000}"/>
    <cellStyle name="R02A 3 2 3 2" xfId="15449" xr:uid="{00000000-0005-0000-0000-0000FF880000}"/>
    <cellStyle name="R02A 3 2 3 3" xfId="15041" xr:uid="{00000000-0005-0000-0000-000000890000}"/>
    <cellStyle name="R02A 3 2 3 4" xfId="15877" xr:uid="{00000000-0005-0000-0000-000001890000}"/>
    <cellStyle name="R02A 3 2 3 5" xfId="16251" xr:uid="{00000000-0005-0000-0000-000002890000}"/>
    <cellStyle name="R02A 3 2 4" xfId="13642" xr:uid="{00000000-0005-0000-0000-000003890000}"/>
    <cellStyle name="R02A 3 2 4 2" xfId="15450" xr:uid="{00000000-0005-0000-0000-000004890000}"/>
    <cellStyle name="R02A 3 2 4 3" xfId="15040" xr:uid="{00000000-0005-0000-0000-000005890000}"/>
    <cellStyle name="R02A 3 2 4 4" xfId="15878" xr:uid="{00000000-0005-0000-0000-000006890000}"/>
    <cellStyle name="R02A 3 2 4 5" xfId="16252" xr:uid="{00000000-0005-0000-0000-000007890000}"/>
    <cellStyle name="R02A 3 2 5" xfId="15447" xr:uid="{00000000-0005-0000-0000-000008890000}"/>
    <cellStyle name="R02A 3 2 6" xfId="15043" xr:uid="{00000000-0005-0000-0000-000009890000}"/>
    <cellStyle name="R02A 3 2 7" xfId="15875" xr:uid="{00000000-0005-0000-0000-00000A890000}"/>
    <cellStyle name="R02A 3 2 8" xfId="16249" xr:uid="{00000000-0005-0000-0000-00000B890000}"/>
    <cellStyle name="R02A 3 2 9" xfId="40612" xr:uid="{00000000-0005-0000-0000-00000C890000}"/>
    <cellStyle name="R02A 3 3" xfId="13643" xr:uid="{00000000-0005-0000-0000-00000D890000}"/>
    <cellStyle name="R02A 3 3 2" xfId="15451" xr:uid="{00000000-0005-0000-0000-00000E890000}"/>
    <cellStyle name="R02A 3 3 3" xfId="15039" xr:uid="{00000000-0005-0000-0000-00000F890000}"/>
    <cellStyle name="R02A 3 3 4" xfId="15879" xr:uid="{00000000-0005-0000-0000-000010890000}"/>
    <cellStyle name="R02A 3 3 5" xfId="16253" xr:uid="{00000000-0005-0000-0000-000011890000}"/>
    <cellStyle name="R02A 3 4" xfId="13644" xr:uid="{00000000-0005-0000-0000-000012890000}"/>
    <cellStyle name="R02A 3 4 2" xfId="15452" xr:uid="{00000000-0005-0000-0000-000013890000}"/>
    <cellStyle name="R02A 3 4 3" xfId="15038" xr:uid="{00000000-0005-0000-0000-000014890000}"/>
    <cellStyle name="R02A 3 4 4" xfId="15880" xr:uid="{00000000-0005-0000-0000-000015890000}"/>
    <cellStyle name="R02A 3 4 5" xfId="16254" xr:uid="{00000000-0005-0000-0000-000016890000}"/>
    <cellStyle name="R02A 3 5" xfId="13645" xr:uid="{00000000-0005-0000-0000-000017890000}"/>
    <cellStyle name="R02A 3 5 2" xfId="15453" xr:uid="{00000000-0005-0000-0000-000018890000}"/>
    <cellStyle name="R02A 3 5 3" xfId="15037" xr:uid="{00000000-0005-0000-0000-000019890000}"/>
    <cellStyle name="R02A 3 5 4" xfId="15881" xr:uid="{00000000-0005-0000-0000-00001A890000}"/>
    <cellStyle name="R02A 3 5 5" xfId="16255" xr:uid="{00000000-0005-0000-0000-00001B890000}"/>
    <cellStyle name="R02A 3 6" xfId="15446" xr:uid="{00000000-0005-0000-0000-00001C890000}"/>
    <cellStyle name="R02A 3 7" xfId="15044" xr:uid="{00000000-0005-0000-0000-00001D890000}"/>
    <cellStyle name="R02A 3 8" xfId="15874" xr:uid="{00000000-0005-0000-0000-00001E890000}"/>
    <cellStyle name="R02A 3 9" xfId="16248" xr:uid="{00000000-0005-0000-0000-00001F890000}"/>
    <cellStyle name="R02A 4" xfId="13646" xr:uid="{00000000-0005-0000-0000-000020890000}"/>
    <cellStyle name="R02A 4 2" xfId="13647" xr:uid="{00000000-0005-0000-0000-000021890000}"/>
    <cellStyle name="R02A 4 2 2" xfId="15455" xr:uid="{00000000-0005-0000-0000-000022890000}"/>
    <cellStyle name="R02A 4 2 3" xfId="15035" xr:uid="{00000000-0005-0000-0000-000023890000}"/>
    <cellStyle name="R02A 4 2 4" xfId="15883" xr:uid="{00000000-0005-0000-0000-000024890000}"/>
    <cellStyle name="R02A 4 2 5" xfId="16257" xr:uid="{00000000-0005-0000-0000-000025890000}"/>
    <cellStyle name="R02A 4 3" xfId="13648" xr:uid="{00000000-0005-0000-0000-000026890000}"/>
    <cellStyle name="R02A 4 3 2" xfId="15456" xr:uid="{00000000-0005-0000-0000-000027890000}"/>
    <cellStyle name="R02A 4 3 3" xfId="15034" xr:uid="{00000000-0005-0000-0000-000028890000}"/>
    <cellStyle name="R02A 4 3 4" xfId="15884" xr:uid="{00000000-0005-0000-0000-000029890000}"/>
    <cellStyle name="R02A 4 3 5" xfId="16258" xr:uid="{00000000-0005-0000-0000-00002A890000}"/>
    <cellStyle name="R02A 4 4" xfId="13649" xr:uid="{00000000-0005-0000-0000-00002B890000}"/>
    <cellStyle name="R02A 4 4 2" xfId="15457" xr:uid="{00000000-0005-0000-0000-00002C890000}"/>
    <cellStyle name="R02A 4 4 3" xfId="15033" xr:uid="{00000000-0005-0000-0000-00002D890000}"/>
    <cellStyle name="R02A 4 4 4" xfId="15885" xr:uid="{00000000-0005-0000-0000-00002E890000}"/>
    <cellStyle name="R02A 4 4 5" xfId="16259" xr:uid="{00000000-0005-0000-0000-00002F890000}"/>
    <cellStyle name="R02A 4 5" xfId="15454" xr:uid="{00000000-0005-0000-0000-000030890000}"/>
    <cellStyle name="R02A 4 6" xfId="15036" xr:uid="{00000000-0005-0000-0000-000031890000}"/>
    <cellStyle name="R02A 4 7" xfId="15882" xr:uid="{00000000-0005-0000-0000-000032890000}"/>
    <cellStyle name="R02A 4 8" xfId="16256" xr:uid="{00000000-0005-0000-0000-000033890000}"/>
    <cellStyle name="R02A 4 9" xfId="40588" xr:uid="{00000000-0005-0000-0000-000034890000}"/>
    <cellStyle name="R02A 5" xfId="13650" xr:uid="{00000000-0005-0000-0000-000035890000}"/>
    <cellStyle name="R02A 5 2" xfId="15458" xr:uid="{00000000-0005-0000-0000-000036890000}"/>
    <cellStyle name="R02A 5 3" xfId="15032" xr:uid="{00000000-0005-0000-0000-000037890000}"/>
    <cellStyle name="R02A 5 4" xfId="15886" xr:uid="{00000000-0005-0000-0000-000038890000}"/>
    <cellStyle name="R02A 5 5" xfId="16260" xr:uid="{00000000-0005-0000-0000-000039890000}"/>
    <cellStyle name="R02A 6" xfId="13651" xr:uid="{00000000-0005-0000-0000-00003A890000}"/>
    <cellStyle name="R02A 6 2" xfId="15459" xr:uid="{00000000-0005-0000-0000-00003B890000}"/>
    <cellStyle name="R02A 6 3" xfId="15031" xr:uid="{00000000-0005-0000-0000-00003C890000}"/>
    <cellStyle name="R02A 6 4" xfId="15887" xr:uid="{00000000-0005-0000-0000-00003D890000}"/>
    <cellStyle name="R02A 6 5" xfId="16261" xr:uid="{00000000-0005-0000-0000-00003E890000}"/>
    <cellStyle name="R02A 7" xfId="13652" xr:uid="{00000000-0005-0000-0000-00003F890000}"/>
    <cellStyle name="R02A 7 2" xfId="15460" xr:uid="{00000000-0005-0000-0000-000040890000}"/>
    <cellStyle name="R02A 7 3" xfId="15030" xr:uid="{00000000-0005-0000-0000-000041890000}"/>
    <cellStyle name="R02A 7 4" xfId="15888" xr:uid="{00000000-0005-0000-0000-000042890000}"/>
    <cellStyle name="R02A 7 5" xfId="16262" xr:uid="{00000000-0005-0000-0000-000043890000}"/>
    <cellStyle name="R02A 8" xfId="15429" xr:uid="{00000000-0005-0000-0000-000044890000}"/>
    <cellStyle name="R02A 9" xfId="15061" xr:uid="{00000000-0005-0000-0000-000045890000}"/>
    <cellStyle name="R02B" xfId="13653" xr:uid="{00000000-0005-0000-0000-000046890000}"/>
    <cellStyle name="R02B 2" xfId="37370" xr:uid="{00000000-0005-0000-0000-000047890000}"/>
    <cellStyle name="R02H" xfId="13654" xr:uid="{00000000-0005-0000-0000-000048890000}"/>
    <cellStyle name="R02H 2" xfId="37371" xr:uid="{00000000-0005-0000-0000-000049890000}"/>
    <cellStyle name="R02L" xfId="13655" xr:uid="{00000000-0005-0000-0000-00004A890000}"/>
    <cellStyle name="R02L 2" xfId="37372" xr:uid="{00000000-0005-0000-0000-00004B890000}"/>
    <cellStyle name="R03A" xfId="13656" xr:uid="{00000000-0005-0000-0000-00004C890000}"/>
    <cellStyle name="R03A 10" xfId="15889" xr:uid="{00000000-0005-0000-0000-00004D890000}"/>
    <cellStyle name="R03A 11" xfId="16263" xr:uid="{00000000-0005-0000-0000-00004E890000}"/>
    <cellStyle name="R03A 12" xfId="37373" xr:uid="{00000000-0005-0000-0000-00004F890000}"/>
    <cellStyle name="R03A 13" xfId="40543" xr:uid="{00000000-0005-0000-0000-000050890000}"/>
    <cellStyle name="R03A 2" xfId="13657" xr:uid="{00000000-0005-0000-0000-000051890000}"/>
    <cellStyle name="R03A 2 10" xfId="16266" xr:uid="{00000000-0005-0000-0000-000052890000}"/>
    <cellStyle name="R03A 2 11" xfId="40544" xr:uid="{00000000-0005-0000-0000-000053890000}"/>
    <cellStyle name="R03A 2 2" xfId="13658" xr:uid="{00000000-0005-0000-0000-000054890000}"/>
    <cellStyle name="R03A 2 2 10" xfId="40568" xr:uid="{00000000-0005-0000-0000-000055890000}"/>
    <cellStyle name="R03A 2 2 2" xfId="13659" xr:uid="{00000000-0005-0000-0000-000056890000}"/>
    <cellStyle name="R03A 2 2 2 2" xfId="13660" xr:uid="{00000000-0005-0000-0000-000057890000}"/>
    <cellStyle name="R03A 2 2 2 2 2" xfId="15465" xr:uid="{00000000-0005-0000-0000-000058890000}"/>
    <cellStyle name="R03A 2 2 2 2 3" xfId="15025" xr:uid="{00000000-0005-0000-0000-000059890000}"/>
    <cellStyle name="R03A 2 2 2 2 4" xfId="16396" xr:uid="{00000000-0005-0000-0000-00005A890000}"/>
    <cellStyle name="R03A 2 2 2 2 5" xfId="16269" xr:uid="{00000000-0005-0000-0000-00005B890000}"/>
    <cellStyle name="R03A 2 2 2 3" xfId="13661" xr:uid="{00000000-0005-0000-0000-00005C890000}"/>
    <cellStyle name="R03A 2 2 2 3 2" xfId="15466" xr:uid="{00000000-0005-0000-0000-00005D890000}"/>
    <cellStyle name="R03A 2 2 2 3 3" xfId="15024" xr:uid="{00000000-0005-0000-0000-00005E890000}"/>
    <cellStyle name="R03A 2 2 2 3 4" xfId="16397" xr:uid="{00000000-0005-0000-0000-00005F890000}"/>
    <cellStyle name="R03A 2 2 2 3 5" xfId="16270" xr:uid="{00000000-0005-0000-0000-000060890000}"/>
    <cellStyle name="R03A 2 2 2 4" xfId="13662" xr:uid="{00000000-0005-0000-0000-000061890000}"/>
    <cellStyle name="R03A 2 2 2 4 2" xfId="15467" xr:uid="{00000000-0005-0000-0000-000062890000}"/>
    <cellStyle name="R03A 2 2 2 4 3" xfId="15023" xr:uid="{00000000-0005-0000-0000-000063890000}"/>
    <cellStyle name="R03A 2 2 2 4 4" xfId="16398" xr:uid="{00000000-0005-0000-0000-000064890000}"/>
    <cellStyle name="R03A 2 2 2 4 5" xfId="16271" xr:uid="{00000000-0005-0000-0000-000065890000}"/>
    <cellStyle name="R03A 2 2 2 5" xfId="15464" xr:uid="{00000000-0005-0000-0000-000066890000}"/>
    <cellStyle name="R03A 2 2 2 6" xfId="15026" xr:uid="{00000000-0005-0000-0000-000067890000}"/>
    <cellStyle name="R03A 2 2 2 7" xfId="15892" xr:uid="{00000000-0005-0000-0000-000068890000}"/>
    <cellStyle name="R03A 2 2 2 8" xfId="16268" xr:uid="{00000000-0005-0000-0000-000069890000}"/>
    <cellStyle name="R03A 2 2 2 9" xfId="40615" xr:uid="{00000000-0005-0000-0000-00006A890000}"/>
    <cellStyle name="R03A 2 2 3" xfId="13663" xr:uid="{00000000-0005-0000-0000-00006B890000}"/>
    <cellStyle name="R03A 2 2 3 2" xfId="15468" xr:uid="{00000000-0005-0000-0000-00006C890000}"/>
    <cellStyle name="R03A 2 2 3 3" xfId="15022" xr:uid="{00000000-0005-0000-0000-00006D890000}"/>
    <cellStyle name="R03A 2 2 3 4" xfId="16399" xr:uid="{00000000-0005-0000-0000-00006E890000}"/>
    <cellStyle name="R03A 2 2 3 5" xfId="16272" xr:uid="{00000000-0005-0000-0000-00006F890000}"/>
    <cellStyle name="R03A 2 2 4" xfId="13664" xr:uid="{00000000-0005-0000-0000-000070890000}"/>
    <cellStyle name="R03A 2 2 4 2" xfId="15469" xr:uid="{00000000-0005-0000-0000-000071890000}"/>
    <cellStyle name="R03A 2 2 4 3" xfId="15021" xr:uid="{00000000-0005-0000-0000-000072890000}"/>
    <cellStyle name="R03A 2 2 4 4" xfId="16400" xr:uid="{00000000-0005-0000-0000-000073890000}"/>
    <cellStyle name="R03A 2 2 4 5" xfId="16273" xr:uid="{00000000-0005-0000-0000-000074890000}"/>
    <cellStyle name="R03A 2 2 5" xfId="13665" xr:uid="{00000000-0005-0000-0000-000075890000}"/>
    <cellStyle name="R03A 2 2 5 2" xfId="15470" xr:uid="{00000000-0005-0000-0000-000076890000}"/>
    <cellStyle name="R03A 2 2 5 3" xfId="15020" xr:uid="{00000000-0005-0000-0000-000077890000}"/>
    <cellStyle name="R03A 2 2 5 4" xfId="16401" xr:uid="{00000000-0005-0000-0000-000078890000}"/>
    <cellStyle name="R03A 2 2 5 5" xfId="16274" xr:uid="{00000000-0005-0000-0000-000079890000}"/>
    <cellStyle name="R03A 2 2 6" xfId="15463" xr:uid="{00000000-0005-0000-0000-00007A890000}"/>
    <cellStyle name="R03A 2 2 7" xfId="15027" xr:uid="{00000000-0005-0000-0000-00007B890000}"/>
    <cellStyle name="R03A 2 2 8" xfId="15891" xr:uid="{00000000-0005-0000-0000-00007C890000}"/>
    <cellStyle name="R03A 2 2 9" xfId="16267" xr:uid="{00000000-0005-0000-0000-00007D890000}"/>
    <cellStyle name="R03A 2 3" xfId="13666" xr:uid="{00000000-0005-0000-0000-00007E890000}"/>
    <cellStyle name="R03A 2 3 2" xfId="13667" xr:uid="{00000000-0005-0000-0000-00007F890000}"/>
    <cellStyle name="R03A 2 3 2 2" xfId="15472" xr:uid="{00000000-0005-0000-0000-000080890000}"/>
    <cellStyle name="R03A 2 3 2 3" xfId="15018" xr:uid="{00000000-0005-0000-0000-000081890000}"/>
    <cellStyle name="R03A 2 3 2 4" xfId="16403" xr:uid="{00000000-0005-0000-0000-000082890000}"/>
    <cellStyle name="R03A 2 3 2 5" xfId="16276" xr:uid="{00000000-0005-0000-0000-000083890000}"/>
    <cellStyle name="R03A 2 3 3" xfId="13668" xr:uid="{00000000-0005-0000-0000-000084890000}"/>
    <cellStyle name="R03A 2 3 3 2" xfId="15473" xr:uid="{00000000-0005-0000-0000-000085890000}"/>
    <cellStyle name="R03A 2 3 3 3" xfId="15017" xr:uid="{00000000-0005-0000-0000-000086890000}"/>
    <cellStyle name="R03A 2 3 3 4" xfId="16404" xr:uid="{00000000-0005-0000-0000-000087890000}"/>
    <cellStyle name="R03A 2 3 3 5" xfId="16277" xr:uid="{00000000-0005-0000-0000-000088890000}"/>
    <cellStyle name="R03A 2 3 4" xfId="13669" xr:uid="{00000000-0005-0000-0000-000089890000}"/>
    <cellStyle name="R03A 2 3 4 2" xfId="15474" xr:uid="{00000000-0005-0000-0000-00008A890000}"/>
    <cellStyle name="R03A 2 3 4 3" xfId="15016" xr:uid="{00000000-0005-0000-0000-00008B890000}"/>
    <cellStyle name="R03A 2 3 4 4" xfId="16405" xr:uid="{00000000-0005-0000-0000-00008C890000}"/>
    <cellStyle name="R03A 2 3 4 5" xfId="16278" xr:uid="{00000000-0005-0000-0000-00008D890000}"/>
    <cellStyle name="R03A 2 3 5" xfId="15471" xr:uid="{00000000-0005-0000-0000-00008E890000}"/>
    <cellStyle name="R03A 2 3 6" xfId="15019" xr:uid="{00000000-0005-0000-0000-00008F890000}"/>
    <cellStyle name="R03A 2 3 7" xfId="16402" xr:uid="{00000000-0005-0000-0000-000090890000}"/>
    <cellStyle name="R03A 2 3 8" xfId="16275" xr:uid="{00000000-0005-0000-0000-000091890000}"/>
    <cellStyle name="R03A 2 3 9" xfId="40591" xr:uid="{00000000-0005-0000-0000-000092890000}"/>
    <cellStyle name="R03A 2 4" xfId="13670" xr:uid="{00000000-0005-0000-0000-000093890000}"/>
    <cellStyle name="R03A 2 4 2" xfId="15475" xr:uid="{00000000-0005-0000-0000-000094890000}"/>
    <cellStyle name="R03A 2 4 3" xfId="15015" xr:uid="{00000000-0005-0000-0000-000095890000}"/>
    <cellStyle name="R03A 2 4 4" xfId="16406" xr:uid="{00000000-0005-0000-0000-000096890000}"/>
    <cellStyle name="R03A 2 4 5" xfId="16279" xr:uid="{00000000-0005-0000-0000-000097890000}"/>
    <cellStyle name="R03A 2 5" xfId="13671" xr:uid="{00000000-0005-0000-0000-000098890000}"/>
    <cellStyle name="R03A 2 5 2" xfId="15476" xr:uid="{00000000-0005-0000-0000-000099890000}"/>
    <cellStyle name="R03A 2 5 3" xfId="15014" xr:uid="{00000000-0005-0000-0000-00009A890000}"/>
    <cellStyle name="R03A 2 5 4" xfId="16407" xr:uid="{00000000-0005-0000-0000-00009B890000}"/>
    <cellStyle name="R03A 2 5 5" xfId="16280" xr:uid="{00000000-0005-0000-0000-00009C890000}"/>
    <cellStyle name="R03A 2 6" xfId="13672" xr:uid="{00000000-0005-0000-0000-00009D890000}"/>
    <cellStyle name="R03A 2 6 2" xfId="15477" xr:uid="{00000000-0005-0000-0000-00009E890000}"/>
    <cellStyle name="R03A 2 6 3" xfId="15013" xr:uid="{00000000-0005-0000-0000-00009F890000}"/>
    <cellStyle name="R03A 2 6 4" xfId="16408" xr:uid="{00000000-0005-0000-0000-0000A0890000}"/>
    <cellStyle name="R03A 2 6 5" xfId="16281" xr:uid="{00000000-0005-0000-0000-0000A1890000}"/>
    <cellStyle name="R03A 2 7" xfId="15462" xr:uid="{00000000-0005-0000-0000-0000A2890000}"/>
    <cellStyle name="R03A 2 8" xfId="15028" xr:uid="{00000000-0005-0000-0000-0000A3890000}"/>
    <cellStyle name="R03A 2 9" xfId="15890" xr:uid="{00000000-0005-0000-0000-0000A4890000}"/>
    <cellStyle name="R03A 3" xfId="13673" xr:uid="{00000000-0005-0000-0000-0000A5890000}"/>
    <cellStyle name="R03A 3 10" xfId="40567" xr:uid="{00000000-0005-0000-0000-0000A6890000}"/>
    <cellStyle name="R03A 3 2" xfId="13674" xr:uid="{00000000-0005-0000-0000-0000A7890000}"/>
    <cellStyle name="R03A 3 2 2" xfId="13675" xr:uid="{00000000-0005-0000-0000-0000A8890000}"/>
    <cellStyle name="R03A 3 2 2 2" xfId="15480" xr:uid="{00000000-0005-0000-0000-0000A9890000}"/>
    <cellStyle name="R03A 3 2 2 3" xfId="15010" xr:uid="{00000000-0005-0000-0000-0000AA890000}"/>
    <cellStyle name="R03A 3 2 2 4" xfId="16411" xr:uid="{00000000-0005-0000-0000-0000AB890000}"/>
    <cellStyle name="R03A 3 2 2 5" xfId="16284" xr:uid="{00000000-0005-0000-0000-0000AC890000}"/>
    <cellStyle name="R03A 3 2 3" xfId="13676" xr:uid="{00000000-0005-0000-0000-0000AD890000}"/>
    <cellStyle name="R03A 3 2 3 2" xfId="15481" xr:uid="{00000000-0005-0000-0000-0000AE890000}"/>
    <cellStyle name="R03A 3 2 3 3" xfId="15009" xr:uid="{00000000-0005-0000-0000-0000AF890000}"/>
    <cellStyle name="R03A 3 2 3 4" xfId="16412" xr:uid="{00000000-0005-0000-0000-0000B0890000}"/>
    <cellStyle name="R03A 3 2 3 5" xfId="16285" xr:uid="{00000000-0005-0000-0000-0000B1890000}"/>
    <cellStyle name="R03A 3 2 4" xfId="13677" xr:uid="{00000000-0005-0000-0000-0000B2890000}"/>
    <cellStyle name="R03A 3 2 4 2" xfId="15482" xr:uid="{00000000-0005-0000-0000-0000B3890000}"/>
    <cellStyle name="R03A 3 2 4 3" xfId="15008" xr:uid="{00000000-0005-0000-0000-0000B4890000}"/>
    <cellStyle name="R03A 3 2 4 4" xfId="16413" xr:uid="{00000000-0005-0000-0000-0000B5890000}"/>
    <cellStyle name="R03A 3 2 4 5" xfId="16352" xr:uid="{00000000-0005-0000-0000-0000B6890000}"/>
    <cellStyle name="R03A 3 2 5" xfId="15479" xr:uid="{00000000-0005-0000-0000-0000B7890000}"/>
    <cellStyle name="R03A 3 2 6" xfId="15011" xr:uid="{00000000-0005-0000-0000-0000B8890000}"/>
    <cellStyle name="R03A 3 2 7" xfId="16410" xr:uid="{00000000-0005-0000-0000-0000B9890000}"/>
    <cellStyle name="R03A 3 2 8" xfId="16283" xr:uid="{00000000-0005-0000-0000-0000BA890000}"/>
    <cellStyle name="R03A 3 2 9" xfId="40614" xr:uid="{00000000-0005-0000-0000-0000BB890000}"/>
    <cellStyle name="R03A 3 3" xfId="13678" xr:uid="{00000000-0005-0000-0000-0000BC890000}"/>
    <cellStyle name="R03A 3 3 2" xfId="15483" xr:uid="{00000000-0005-0000-0000-0000BD890000}"/>
    <cellStyle name="R03A 3 3 3" xfId="15007" xr:uid="{00000000-0005-0000-0000-0000BE890000}"/>
    <cellStyle name="R03A 3 3 4" xfId="16414" xr:uid="{00000000-0005-0000-0000-0000BF890000}"/>
    <cellStyle name="R03A 3 3 5" xfId="16353" xr:uid="{00000000-0005-0000-0000-0000C0890000}"/>
    <cellStyle name="R03A 3 4" xfId="13679" xr:uid="{00000000-0005-0000-0000-0000C1890000}"/>
    <cellStyle name="R03A 3 4 2" xfId="15484" xr:uid="{00000000-0005-0000-0000-0000C2890000}"/>
    <cellStyle name="R03A 3 4 3" xfId="15006" xr:uid="{00000000-0005-0000-0000-0000C3890000}"/>
    <cellStyle name="R03A 3 4 4" xfId="16415" xr:uid="{00000000-0005-0000-0000-0000C4890000}"/>
    <cellStyle name="R03A 3 4 5" xfId="16354" xr:uid="{00000000-0005-0000-0000-0000C5890000}"/>
    <cellStyle name="R03A 3 5" xfId="13680" xr:uid="{00000000-0005-0000-0000-0000C6890000}"/>
    <cellStyle name="R03A 3 5 2" xfId="15485" xr:uid="{00000000-0005-0000-0000-0000C7890000}"/>
    <cellStyle name="R03A 3 5 3" xfId="15005" xr:uid="{00000000-0005-0000-0000-0000C8890000}"/>
    <cellStyle name="R03A 3 5 4" xfId="16416" xr:uid="{00000000-0005-0000-0000-0000C9890000}"/>
    <cellStyle name="R03A 3 5 5" xfId="16372" xr:uid="{00000000-0005-0000-0000-0000CA890000}"/>
    <cellStyle name="R03A 3 6" xfId="15478" xr:uid="{00000000-0005-0000-0000-0000CB890000}"/>
    <cellStyle name="R03A 3 7" xfId="15012" xr:uid="{00000000-0005-0000-0000-0000CC890000}"/>
    <cellStyle name="R03A 3 8" xfId="16409" xr:uid="{00000000-0005-0000-0000-0000CD890000}"/>
    <cellStyle name="R03A 3 9" xfId="16282" xr:uid="{00000000-0005-0000-0000-0000CE890000}"/>
    <cellStyle name="R03A 4" xfId="13681" xr:uid="{00000000-0005-0000-0000-0000CF890000}"/>
    <cellStyle name="R03A 4 2" xfId="13682" xr:uid="{00000000-0005-0000-0000-0000D0890000}"/>
    <cellStyle name="R03A 4 2 2" xfId="15487" xr:uid="{00000000-0005-0000-0000-0000D1890000}"/>
    <cellStyle name="R03A 4 2 3" xfId="15003" xr:uid="{00000000-0005-0000-0000-0000D2890000}"/>
    <cellStyle name="R03A 4 2 4" xfId="16418" xr:uid="{00000000-0005-0000-0000-0000D3890000}"/>
    <cellStyle name="R03A 4 2 5" xfId="16375" xr:uid="{00000000-0005-0000-0000-0000D4890000}"/>
    <cellStyle name="R03A 4 3" xfId="13683" xr:uid="{00000000-0005-0000-0000-0000D5890000}"/>
    <cellStyle name="R03A 4 3 2" xfId="15488" xr:uid="{00000000-0005-0000-0000-0000D6890000}"/>
    <cellStyle name="R03A 4 3 3" xfId="15002" xr:uid="{00000000-0005-0000-0000-0000D7890000}"/>
    <cellStyle name="R03A 4 3 4" xfId="16419" xr:uid="{00000000-0005-0000-0000-0000D8890000}"/>
    <cellStyle name="R03A 4 3 5" xfId="16376" xr:uid="{00000000-0005-0000-0000-0000D9890000}"/>
    <cellStyle name="R03A 4 4" xfId="13684" xr:uid="{00000000-0005-0000-0000-0000DA890000}"/>
    <cellStyle name="R03A 4 4 2" xfId="15489" xr:uid="{00000000-0005-0000-0000-0000DB890000}"/>
    <cellStyle name="R03A 4 4 3" xfId="15001" xr:uid="{00000000-0005-0000-0000-0000DC890000}"/>
    <cellStyle name="R03A 4 4 4" xfId="16420" xr:uid="{00000000-0005-0000-0000-0000DD890000}"/>
    <cellStyle name="R03A 4 4 5" xfId="16377" xr:uid="{00000000-0005-0000-0000-0000DE890000}"/>
    <cellStyle name="R03A 4 5" xfId="15486" xr:uid="{00000000-0005-0000-0000-0000DF890000}"/>
    <cellStyle name="R03A 4 6" xfId="15004" xr:uid="{00000000-0005-0000-0000-0000E0890000}"/>
    <cellStyle name="R03A 4 7" xfId="16417" xr:uid="{00000000-0005-0000-0000-0000E1890000}"/>
    <cellStyle name="R03A 4 8" xfId="16374" xr:uid="{00000000-0005-0000-0000-0000E2890000}"/>
    <cellStyle name="R03A 4 9" xfId="40590" xr:uid="{00000000-0005-0000-0000-0000E3890000}"/>
    <cellStyle name="R03A 5" xfId="13685" xr:uid="{00000000-0005-0000-0000-0000E4890000}"/>
    <cellStyle name="R03A 5 2" xfId="15490" xr:uid="{00000000-0005-0000-0000-0000E5890000}"/>
    <cellStyle name="R03A 5 3" xfId="15000" xr:uid="{00000000-0005-0000-0000-0000E6890000}"/>
    <cellStyle name="R03A 5 4" xfId="16421" xr:uid="{00000000-0005-0000-0000-0000E7890000}"/>
    <cellStyle name="R03A 5 5" xfId="16378" xr:uid="{00000000-0005-0000-0000-0000E8890000}"/>
    <cellStyle name="R03A 6" xfId="13686" xr:uid="{00000000-0005-0000-0000-0000E9890000}"/>
    <cellStyle name="R03A 6 2" xfId="15491" xr:uid="{00000000-0005-0000-0000-0000EA890000}"/>
    <cellStyle name="R03A 6 3" xfId="14999" xr:uid="{00000000-0005-0000-0000-0000EB890000}"/>
    <cellStyle name="R03A 6 4" xfId="16422" xr:uid="{00000000-0005-0000-0000-0000EC890000}"/>
    <cellStyle name="R03A 6 5" xfId="16379" xr:uid="{00000000-0005-0000-0000-0000ED890000}"/>
    <cellStyle name="R03A 7" xfId="13687" xr:uid="{00000000-0005-0000-0000-0000EE890000}"/>
    <cellStyle name="R03A 7 2" xfId="15492" xr:uid="{00000000-0005-0000-0000-0000EF890000}"/>
    <cellStyle name="R03A 7 3" xfId="14998" xr:uid="{00000000-0005-0000-0000-0000F0890000}"/>
    <cellStyle name="R03A 7 4" xfId="16423" xr:uid="{00000000-0005-0000-0000-0000F1890000}"/>
    <cellStyle name="R03A 7 5" xfId="16380" xr:uid="{00000000-0005-0000-0000-0000F2890000}"/>
    <cellStyle name="R03A 8" xfId="15461" xr:uid="{00000000-0005-0000-0000-0000F3890000}"/>
    <cellStyle name="R03A 9" xfId="15029" xr:uid="{00000000-0005-0000-0000-0000F4890000}"/>
    <cellStyle name="R03B" xfId="13688" xr:uid="{00000000-0005-0000-0000-0000F5890000}"/>
    <cellStyle name="R03B 2" xfId="37374" xr:uid="{00000000-0005-0000-0000-0000F6890000}"/>
    <cellStyle name="R03H" xfId="13689" xr:uid="{00000000-0005-0000-0000-0000F7890000}"/>
    <cellStyle name="R03H 2" xfId="37375" xr:uid="{00000000-0005-0000-0000-0000F8890000}"/>
    <cellStyle name="R03L" xfId="13690" xr:uid="{00000000-0005-0000-0000-0000F9890000}"/>
    <cellStyle name="R03L 2" xfId="37376" xr:uid="{00000000-0005-0000-0000-0000FA890000}"/>
    <cellStyle name="R04A" xfId="13691" xr:uid="{00000000-0005-0000-0000-0000FB890000}"/>
    <cellStyle name="R04A 10" xfId="16424" xr:uid="{00000000-0005-0000-0000-0000FC890000}"/>
    <cellStyle name="R04A 11" xfId="16381" xr:uid="{00000000-0005-0000-0000-0000FD890000}"/>
    <cellStyle name="R04A 12" xfId="37377" xr:uid="{00000000-0005-0000-0000-0000FE890000}"/>
    <cellStyle name="R04A 13" xfId="40545" xr:uid="{00000000-0005-0000-0000-0000FF890000}"/>
    <cellStyle name="R04A 2" xfId="13692" xr:uid="{00000000-0005-0000-0000-0000008A0000}"/>
    <cellStyle name="R04A 2 10" xfId="16382" xr:uid="{00000000-0005-0000-0000-0000018A0000}"/>
    <cellStyle name="R04A 2 11" xfId="40546" xr:uid="{00000000-0005-0000-0000-0000028A0000}"/>
    <cellStyle name="R04A 2 2" xfId="13693" xr:uid="{00000000-0005-0000-0000-0000038A0000}"/>
    <cellStyle name="R04A 2 2 10" xfId="40570" xr:uid="{00000000-0005-0000-0000-0000048A0000}"/>
    <cellStyle name="R04A 2 2 2" xfId="13694" xr:uid="{00000000-0005-0000-0000-0000058A0000}"/>
    <cellStyle name="R04A 2 2 2 2" xfId="13695" xr:uid="{00000000-0005-0000-0000-0000068A0000}"/>
    <cellStyle name="R04A 2 2 2 2 2" xfId="15497" xr:uid="{00000000-0005-0000-0000-0000078A0000}"/>
    <cellStyle name="R04A 2 2 2 2 3" xfId="14993" xr:uid="{00000000-0005-0000-0000-0000088A0000}"/>
    <cellStyle name="R04A 2 2 2 2 4" xfId="16428" xr:uid="{00000000-0005-0000-0000-0000098A0000}"/>
    <cellStyle name="R04A 2 2 2 2 5" xfId="16385" xr:uid="{00000000-0005-0000-0000-00000A8A0000}"/>
    <cellStyle name="R04A 2 2 2 3" xfId="13696" xr:uid="{00000000-0005-0000-0000-00000B8A0000}"/>
    <cellStyle name="R04A 2 2 2 3 2" xfId="15498" xr:uid="{00000000-0005-0000-0000-00000C8A0000}"/>
    <cellStyle name="R04A 2 2 2 3 3" xfId="14992" xr:uid="{00000000-0005-0000-0000-00000D8A0000}"/>
    <cellStyle name="R04A 2 2 2 3 4" xfId="16429" xr:uid="{00000000-0005-0000-0000-00000E8A0000}"/>
    <cellStyle name="R04A 2 2 2 3 5" xfId="16386" xr:uid="{00000000-0005-0000-0000-00000F8A0000}"/>
    <cellStyle name="R04A 2 2 2 4" xfId="13697" xr:uid="{00000000-0005-0000-0000-0000108A0000}"/>
    <cellStyle name="R04A 2 2 2 4 2" xfId="15499" xr:uid="{00000000-0005-0000-0000-0000118A0000}"/>
    <cellStyle name="R04A 2 2 2 4 3" xfId="14991" xr:uid="{00000000-0005-0000-0000-0000128A0000}"/>
    <cellStyle name="R04A 2 2 2 4 4" xfId="16430" xr:uid="{00000000-0005-0000-0000-0000138A0000}"/>
    <cellStyle name="R04A 2 2 2 4 5" xfId="16387" xr:uid="{00000000-0005-0000-0000-0000148A0000}"/>
    <cellStyle name="R04A 2 2 2 5" xfId="15496" xr:uid="{00000000-0005-0000-0000-0000158A0000}"/>
    <cellStyle name="R04A 2 2 2 6" xfId="14994" xr:uid="{00000000-0005-0000-0000-0000168A0000}"/>
    <cellStyle name="R04A 2 2 2 7" xfId="16427" xr:uid="{00000000-0005-0000-0000-0000178A0000}"/>
    <cellStyle name="R04A 2 2 2 8" xfId="16384" xr:uid="{00000000-0005-0000-0000-0000188A0000}"/>
    <cellStyle name="R04A 2 2 2 9" xfId="40617" xr:uid="{00000000-0005-0000-0000-0000198A0000}"/>
    <cellStyle name="R04A 2 2 3" xfId="13698" xr:uid="{00000000-0005-0000-0000-00001A8A0000}"/>
    <cellStyle name="R04A 2 2 3 2" xfId="15500" xr:uid="{00000000-0005-0000-0000-00001B8A0000}"/>
    <cellStyle name="R04A 2 2 3 3" xfId="14990" xr:uid="{00000000-0005-0000-0000-00001C8A0000}"/>
    <cellStyle name="R04A 2 2 3 4" xfId="16431" xr:uid="{00000000-0005-0000-0000-00001D8A0000}"/>
    <cellStyle name="R04A 2 2 3 5" xfId="16388" xr:uid="{00000000-0005-0000-0000-00001E8A0000}"/>
    <cellStyle name="R04A 2 2 4" xfId="13699" xr:uid="{00000000-0005-0000-0000-00001F8A0000}"/>
    <cellStyle name="R04A 2 2 4 2" xfId="15501" xr:uid="{00000000-0005-0000-0000-0000208A0000}"/>
    <cellStyle name="R04A 2 2 4 3" xfId="14989" xr:uid="{00000000-0005-0000-0000-0000218A0000}"/>
    <cellStyle name="R04A 2 2 4 4" xfId="16432" xr:uid="{00000000-0005-0000-0000-0000228A0000}"/>
    <cellStyle name="R04A 2 2 4 5" xfId="16389" xr:uid="{00000000-0005-0000-0000-0000238A0000}"/>
    <cellStyle name="R04A 2 2 5" xfId="13700" xr:uid="{00000000-0005-0000-0000-0000248A0000}"/>
    <cellStyle name="R04A 2 2 5 2" xfId="15502" xr:uid="{00000000-0005-0000-0000-0000258A0000}"/>
    <cellStyle name="R04A 2 2 5 3" xfId="14988" xr:uid="{00000000-0005-0000-0000-0000268A0000}"/>
    <cellStyle name="R04A 2 2 5 4" xfId="16433" xr:uid="{00000000-0005-0000-0000-0000278A0000}"/>
    <cellStyle name="R04A 2 2 5 5" xfId="16390" xr:uid="{00000000-0005-0000-0000-0000288A0000}"/>
    <cellStyle name="R04A 2 2 6" xfId="15495" xr:uid="{00000000-0005-0000-0000-0000298A0000}"/>
    <cellStyle name="R04A 2 2 7" xfId="14995" xr:uid="{00000000-0005-0000-0000-00002A8A0000}"/>
    <cellStyle name="R04A 2 2 8" xfId="16426" xr:uid="{00000000-0005-0000-0000-00002B8A0000}"/>
    <cellStyle name="R04A 2 2 9" xfId="16383" xr:uid="{00000000-0005-0000-0000-00002C8A0000}"/>
    <cellStyle name="R04A 2 3" xfId="13701" xr:uid="{00000000-0005-0000-0000-00002D8A0000}"/>
    <cellStyle name="R04A 2 3 2" xfId="13702" xr:uid="{00000000-0005-0000-0000-00002E8A0000}"/>
    <cellStyle name="R04A 2 3 2 2" xfId="15504" xr:uid="{00000000-0005-0000-0000-00002F8A0000}"/>
    <cellStyle name="R04A 2 3 2 3" xfId="14986" xr:uid="{00000000-0005-0000-0000-0000308A0000}"/>
    <cellStyle name="R04A 2 3 2 4" xfId="16435" xr:uid="{00000000-0005-0000-0000-0000318A0000}"/>
    <cellStyle name="R04A 2 3 2 5" xfId="16392" xr:uid="{00000000-0005-0000-0000-0000328A0000}"/>
    <cellStyle name="R04A 2 3 3" xfId="13703" xr:uid="{00000000-0005-0000-0000-0000338A0000}"/>
    <cellStyle name="R04A 2 3 3 2" xfId="15505" xr:uid="{00000000-0005-0000-0000-0000348A0000}"/>
    <cellStyle name="R04A 2 3 3 3" xfId="14985" xr:uid="{00000000-0005-0000-0000-0000358A0000}"/>
    <cellStyle name="R04A 2 3 3 4" xfId="16436" xr:uid="{00000000-0005-0000-0000-0000368A0000}"/>
    <cellStyle name="R04A 2 3 3 5" xfId="16393" xr:uid="{00000000-0005-0000-0000-0000378A0000}"/>
    <cellStyle name="R04A 2 3 4" xfId="13704" xr:uid="{00000000-0005-0000-0000-0000388A0000}"/>
    <cellStyle name="R04A 2 3 4 2" xfId="15506" xr:uid="{00000000-0005-0000-0000-0000398A0000}"/>
    <cellStyle name="R04A 2 3 4 3" xfId="14984" xr:uid="{00000000-0005-0000-0000-00003A8A0000}"/>
    <cellStyle name="R04A 2 3 4 4" xfId="16437" xr:uid="{00000000-0005-0000-0000-00003B8A0000}"/>
    <cellStyle name="R04A 2 3 4 5" xfId="16394" xr:uid="{00000000-0005-0000-0000-00003C8A0000}"/>
    <cellStyle name="R04A 2 3 5" xfId="15503" xr:uid="{00000000-0005-0000-0000-00003D8A0000}"/>
    <cellStyle name="R04A 2 3 6" xfId="14987" xr:uid="{00000000-0005-0000-0000-00003E8A0000}"/>
    <cellStyle name="R04A 2 3 7" xfId="16434" xr:uid="{00000000-0005-0000-0000-00003F8A0000}"/>
    <cellStyle name="R04A 2 3 8" xfId="16391" xr:uid="{00000000-0005-0000-0000-0000408A0000}"/>
    <cellStyle name="R04A 2 3 9" xfId="40593" xr:uid="{00000000-0005-0000-0000-0000418A0000}"/>
    <cellStyle name="R04A 2 4" xfId="13705" xr:uid="{00000000-0005-0000-0000-0000428A0000}"/>
    <cellStyle name="R04A 2 4 2" xfId="15507" xr:uid="{00000000-0005-0000-0000-0000438A0000}"/>
    <cellStyle name="R04A 2 4 3" xfId="14983" xr:uid="{00000000-0005-0000-0000-0000448A0000}"/>
    <cellStyle name="R04A 2 4 4" xfId="16438" xr:uid="{00000000-0005-0000-0000-0000458A0000}"/>
    <cellStyle name="R04A 2 4 5" xfId="17182" xr:uid="{00000000-0005-0000-0000-0000468A0000}"/>
    <cellStyle name="R04A 2 5" xfId="13706" xr:uid="{00000000-0005-0000-0000-0000478A0000}"/>
    <cellStyle name="R04A 2 5 2" xfId="15508" xr:uid="{00000000-0005-0000-0000-0000488A0000}"/>
    <cellStyle name="R04A 2 5 3" xfId="14982" xr:uid="{00000000-0005-0000-0000-0000498A0000}"/>
    <cellStyle name="R04A 2 5 4" xfId="16439" xr:uid="{00000000-0005-0000-0000-00004A8A0000}"/>
    <cellStyle name="R04A 2 5 5" xfId="17183" xr:uid="{00000000-0005-0000-0000-00004B8A0000}"/>
    <cellStyle name="R04A 2 6" xfId="13707" xr:uid="{00000000-0005-0000-0000-00004C8A0000}"/>
    <cellStyle name="R04A 2 6 2" xfId="15509" xr:uid="{00000000-0005-0000-0000-00004D8A0000}"/>
    <cellStyle name="R04A 2 6 3" xfId="14981" xr:uid="{00000000-0005-0000-0000-00004E8A0000}"/>
    <cellStyle name="R04A 2 6 4" xfId="16440" xr:uid="{00000000-0005-0000-0000-00004F8A0000}"/>
    <cellStyle name="R04A 2 6 5" xfId="17184" xr:uid="{00000000-0005-0000-0000-0000508A0000}"/>
    <cellStyle name="R04A 2 7" xfId="15494" xr:uid="{00000000-0005-0000-0000-0000518A0000}"/>
    <cellStyle name="R04A 2 8" xfId="14996" xr:uid="{00000000-0005-0000-0000-0000528A0000}"/>
    <cellStyle name="R04A 2 9" xfId="16425" xr:uid="{00000000-0005-0000-0000-0000538A0000}"/>
    <cellStyle name="R04A 3" xfId="13708" xr:uid="{00000000-0005-0000-0000-0000548A0000}"/>
    <cellStyle name="R04A 3 10" xfId="40569" xr:uid="{00000000-0005-0000-0000-0000558A0000}"/>
    <cellStyle name="R04A 3 2" xfId="13709" xr:uid="{00000000-0005-0000-0000-0000568A0000}"/>
    <cellStyle name="R04A 3 2 2" xfId="13710" xr:uid="{00000000-0005-0000-0000-0000578A0000}"/>
    <cellStyle name="R04A 3 2 2 2" xfId="15512" xr:uid="{00000000-0005-0000-0000-0000588A0000}"/>
    <cellStyle name="R04A 3 2 2 3" xfId="14978" xr:uid="{00000000-0005-0000-0000-0000598A0000}"/>
    <cellStyle name="R04A 3 2 2 4" xfId="16443" xr:uid="{00000000-0005-0000-0000-00005A8A0000}"/>
    <cellStyle name="R04A 3 2 2 5" xfId="17187" xr:uid="{00000000-0005-0000-0000-00005B8A0000}"/>
    <cellStyle name="R04A 3 2 3" xfId="13711" xr:uid="{00000000-0005-0000-0000-00005C8A0000}"/>
    <cellStyle name="R04A 3 2 3 2" xfId="15513" xr:uid="{00000000-0005-0000-0000-00005D8A0000}"/>
    <cellStyle name="R04A 3 2 3 3" xfId="14977" xr:uid="{00000000-0005-0000-0000-00005E8A0000}"/>
    <cellStyle name="R04A 3 2 3 4" xfId="16444" xr:uid="{00000000-0005-0000-0000-00005F8A0000}"/>
    <cellStyle name="R04A 3 2 3 5" xfId="17188" xr:uid="{00000000-0005-0000-0000-0000608A0000}"/>
    <cellStyle name="R04A 3 2 4" xfId="13712" xr:uid="{00000000-0005-0000-0000-0000618A0000}"/>
    <cellStyle name="R04A 3 2 4 2" xfId="15514" xr:uid="{00000000-0005-0000-0000-0000628A0000}"/>
    <cellStyle name="R04A 3 2 4 3" xfId="14976" xr:uid="{00000000-0005-0000-0000-0000638A0000}"/>
    <cellStyle name="R04A 3 2 4 4" xfId="16445" xr:uid="{00000000-0005-0000-0000-0000648A0000}"/>
    <cellStyle name="R04A 3 2 4 5" xfId="17189" xr:uid="{00000000-0005-0000-0000-0000658A0000}"/>
    <cellStyle name="R04A 3 2 5" xfId="15511" xr:uid="{00000000-0005-0000-0000-0000668A0000}"/>
    <cellStyle name="R04A 3 2 6" xfId="14979" xr:uid="{00000000-0005-0000-0000-0000678A0000}"/>
    <cellStyle name="R04A 3 2 7" xfId="16442" xr:uid="{00000000-0005-0000-0000-0000688A0000}"/>
    <cellStyle name="R04A 3 2 8" xfId="17186" xr:uid="{00000000-0005-0000-0000-0000698A0000}"/>
    <cellStyle name="R04A 3 2 9" xfId="40616" xr:uid="{00000000-0005-0000-0000-00006A8A0000}"/>
    <cellStyle name="R04A 3 3" xfId="13713" xr:uid="{00000000-0005-0000-0000-00006B8A0000}"/>
    <cellStyle name="R04A 3 3 2" xfId="15515" xr:uid="{00000000-0005-0000-0000-00006C8A0000}"/>
    <cellStyle name="R04A 3 3 3" xfId="14975" xr:uid="{00000000-0005-0000-0000-00006D8A0000}"/>
    <cellStyle name="R04A 3 3 4" xfId="16446" xr:uid="{00000000-0005-0000-0000-00006E8A0000}"/>
    <cellStyle name="R04A 3 3 5" xfId="17190" xr:uid="{00000000-0005-0000-0000-00006F8A0000}"/>
    <cellStyle name="R04A 3 4" xfId="13714" xr:uid="{00000000-0005-0000-0000-0000708A0000}"/>
    <cellStyle name="R04A 3 4 2" xfId="15516" xr:uid="{00000000-0005-0000-0000-0000718A0000}"/>
    <cellStyle name="R04A 3 4 3" xfId="14974" xr:uid="{00000000-0005-0000-0000-0000728A0000}"/>
    <cellStyle name="R04A 3 4 4" xfId="16447" xr:uid="{00000000-0005-0000-0000-0000738A0000}"/>
    <cellStyle name="R04A 3 4 5" xfId="17191" xr:uid="{00000000-0005-0000-0000-0000748A0000}"/>
    <cellStyle name="R04A 3 5" xfId="13715" xr:uid="{00000000-0005-0000-0000-0000758A0000}"/>
    <cellStyle name="R04A 3 5 2" xfId="15517" xr:uid="{00000000-0005-0000-0000-0000768A0000}"/>
    <cellStyle name="R04A 3 5 3" xfId="14973" xr:uid="{00000000-0005-0000-0000-0000778A0000}"/>
    <cellStyle name="R04A 3 5 4" xfId="16448" xr:uid="{00000000-0005-0000-0000-0000788A0000}"/>
    <cellStyle name="R04A 3 5 5" xfId="17192" xr:uid="{00000000-0005-0000-0000-0000798A0000}"/>
    <cellStyle name="R04A 3 6" xfId="15510" xr:uid="{00000000-0005-0000-0000-00007A8A0000}"/>
    <cellStyle name="R04A 3 7" xfId="14980" xr:uid="{00000000-0005-0000-0000-00007B8A0000}"/>
    <cellStyle name="R04A 3 8" xfId="16441" xr:uid="{00000000-0005-0000-0000-00007C8A0000}"/>
    <cellStyle name="R04A 3 9" xfId="17185" xr:uid="{00000000-0005-0000-0000-00007D8A0000}"/>
    <cellStyle name="R04A 4" xfId="13716" xr:uid="{00000000-0005-0000-0000-00007E8A0000}"/>
    <cellStyle name="R04A 4 2" xfId="13717" xr:uid="{00000000-0005-0000-0000-00007F8A0000}"/>
    <cellStyle name="R04A 4 2 2" xfId="15519" xr:uid="{00000000-0005-0000-0000-0000808A0000}"/>
    <cellStyle name="R04A 4 2 3" xfId="14971" xr:uid="{00000000-0005-0000-0000-0000818A0000}"/>
    <cellStyle name="R04A 4 2 4" xfId="16450" xr:uid="{00000000-0005-0000-0000-0000828A0000}"/>
    <cellStyle name="R04A 4 2 5" xfId="17194" xr:uid="{00000000-0005-0000-0000-0000838A0000}"/>
    <cellStyle name="R04A 4 3" xfId="13718" xr:uid="{00000000-0005-0000-0000-0000848A0000}"/>
    <cellStyle name="R04A 4 3 2" xfId="15520" xr:uid="{00000000-0005-0000-0000-0000858A0000}"/>
    <cellStyle name="R04A 4 3 3" xfId="14970" xr:uid="{00000000-0005-0000-0000-0000868A0000}"/>
    <cellStyle name="R04A 4 3 4" xfId="16451" xr:uid="{00000000-0005-0000-0000-0000878A0000}"/>
    <cellStyle name="R04A 4 3 5" xfId="17195" xr:uid="{00000000-0005-0000-0000-0000888A0000}"/>
    <cellStyle name="R04A 4 4" xfId="13719" xr:uid="{00000000-0005-0000-0000-0000898A0000}"/>
    <cellStyle name="R04A 4 4 2" xfId="15521" xr:uid="{00000000-0005-0000-0000-00008A8A0000}"/>
    <cellStyle name="R04A 4 4 3" xfId="14969" xr:uid="{00000000-0005-0000-0000-00008B8A0000}"/>
    <cellStyle name="R04A 4 4 4" xfId="16452" xr:uid="{00000000-0005-0000-0000-00008C8A0000}"/>
    <cellStyle name="R04A 4 4 5" xfId="17196" xr:uid="{00000000-0005-0000-0000-00008D8A0000}"/>
    <cellStyle name="R04A 4 5" xfId="15518" xr:uid="{00000000-0005-0000-0000-00008E8A0000}"/>
    <cellStyle name="R04A 4 6" xfId="14972" xr:uid="{00000000-0005-0000-0000-00008F8A0000}"/>
    <cellStyle name="R04A 4 7" xfId="16449" xr:uid="{00000000-0005-0000-0000-0000908A0000}"/>
    <cellStyle name="R04A 4 8" xfId="17193" xr:uid="{00000000-0005-0000-0000-0000918A0000}"/>
    <cellStyle name="R04A 4 9" xfId="40592" xr:uid="{00000000-0005-0000-0000-0000928A0000}"/>
    <cellStyle name="R04A 5" xfId="13720" xr:uid="{00000000-0005-0000-0000-0000938A0000}"/>
    <cellStyle name="R04A 5 2" xfId="15522" xr:uid="{00000000-0005-0000-0000-0000948A0000}"/>
    <cellStyle name="R04A 5 3" xfId="14968" xr:uid="{00000000-0005-0000-0000-0000958A0000}"/>
    <cellStyle name="R04A 5 4" xfId="16453" xr:uid="{00000000-0005-0000-0000-0000968A0000}"/>
    <cellStyle name="R04A 5 5" xfId="17197" xr:uid="{00000000-0005-0000-0000-0000978A0000}"/>
    <cellStyle name="R04A 6" xfId="13721" xr:uid="{00000000-0005-0000-0000-0000988A0000}"/>
    <cellStyle name="R04A 6 2" xfId="15523" xr:uid="{00000000-0005-0000-0000-0000998A0000}"/>
    <cellStyle name="R04A 6 3" xfId="14967" xr:uid="{00000000-0005-0000-0000-00009A8A0000}"/>
    <cellStyle name="R04A 6 4" xfId="16454" xr:uid="{00000000-0005-0000-0000-00009B8A0000}"/>
    <cellStyle name="R04A 6 5" xfId="17198" xr:uid="{00000000-0005-0000-0000-00009C8A0000}"/>
    <cellStyle name="R04A 7" xfId="13722" xr:uid="{00000000-0005-0000-0000-00009D8A0000}"/>
    <cellStyle name="R04A 7 2" xfId="15524" xr:uid="{00000000-0005-0000-0000-00009E8A0000}"/>
    <cellStyle name="R04A 7 3" xfId="14966" xr:uid="{00000000-0005-0000-0000-00009F8A0000}"/>
    <cellStyle name="R04A 7 4" xfId="16455" xr:uid="{00000000-0005-0000-0000-0000A08A0000}"/>
    <cellStyle name="R04A 7 5" xfId="17199" xr:uid="{00000000-0005-0000-0000-0000A18A0000}"/>
    <cellStyle name="R04A 8" xfId="15493" xr:uid="{00000000-0005-0000-0000-0000A28A0000}"/>
    <cellStyle name="R04A 9" xfId="14997" xr:uid="{00000000-0005-0000-0000-0000A38A0000}"/>
    <cellStyle name="R04B" xfId="13723" xr:uid="{00000000-0005-0000-0000-0000A48A0000}"/>
    <cellStyle name="R04B 2" xfId="37378" xr:uid="{00000000-0005-0000-0000-0000A58A0000}"/>
    <cellStyle name="R04H" xfId="13724" xr:uid="{00000000-0005-0000-0000-0000A68A0000}"/>
    <cellStyle name="R04H 2" xfId="37379" xr:uid="{00000000-0005-0000-0000-0000A78A0000}"/>
    <cellStyle name="R04L" xfId="13725" xr:uid="{00000000-0005-0000-0000-0000A88A0000}"/>
    <cellStyle name="R04L 2" xfId="37380" xr:uid="{00000000-0005-0000-0000-0000A98A0000}"/>
    <cellStyle name="R05A" xfId="13726" xr:uid="{00000000-0005-0000-0000-0000AA8A0000}"/>
    <cellStyle name="R05A 10" xfId="16456" xr:uid="{00000000-0005-0000-0000-0000AB8A0000}"/>
    <cellStyle name="R05A 11" xfId="17200" xr:uid="{00000000-0005-0000-0000-0000AC8A0000}"/>
    <cellStyle name="R05A 12" xfId="37381" xr:uid="{00000000-0005-0000-0000-0000AD8A0000}"/>
    <cellStyle name="R05A 13" xfId="40547" xr:uid="{00000000-0005-0000-0000-0000AE8A0000}"/>
    <cellStyle name="R05A 2" xfId="13727" xr:uid="{00000000-0005-0000-0000-0000AF8A0000}"/>
    <cellStyle name="R05A 2 10" xfId="17201" xr:uid="{00000000-0005-0000-0000-0000B08A0000}"/>
    <cellStyle name="R05A 2 11" xfId="40548" xr:uid="{00000000-0005-0000-0000-0000B18A0000}"/>
    <cellStyle name="R05A 2 2" xfId="13728" xr:uid="{00000000-0005-0000-0000-0000B28A0000}"/>
    <cellStyle name="R05A 2 2 10" xfId="40572" xr:uid="{00000000-0005-0000-0000-0000B38A0000}"/>
    <cellStyle name="R05A 2 2 2" xfId="13729" xr:uid="{00000000-0005-0000-0000-0000B48A0000}"/>
    <cellStyle name="R05A 2 2 2 2" xfId="13730" xr:uid="{00000000-0005-0000-0000-0000B58A0000}"/>
    <cellStyle name="R05A 2 2 2 2 2" xfId="15529" xr:uid="{00000000-0005-0000-0000-0000B68A0000}"/>
    <cellStyle name="R05A 2 2 2 2 3" xfId="14961" xr:uid="{00000000-0005-0000-0000-0000B78A0000}"/>
    <cellStyle name="R05A 2 2 2 2 4" xfId="16460" xr:uid="{00000000-0005-0000-0000-0000B88A0000}"/>
    <cellStyle name="R05A 2 2 2 2 5" xfId="17204" xr:uid="{00000000-0005-0000-0000-0000B98A0000}"/>
    <cellStyle name="R05A 2 2 2 3" xfId="13731" xr:uid="{00000000-0005-0000-0000-0000BA8A0000}"/>
    <cellStyle name="R05A 2 2 2 3 2" xfId="15530" xr:uid="{00000000-0005-0000-0000-0000BB8A0000}"/>
    <cellStyle name="R05A 2 2 2 3 3" xfId="14960" xr:uid="{00000000-0005-0000-0000-0000BC8A0000}"/>
    <cellStyle name="R05A 2 2 2 3 4" xfId="16461" xr:uid="{00000000-0005-0000-0000-0000BD8A0000}"/>
    <cellStyle name="R05A 2 2 2 3 5" xfId="17205" xr:uid="{00000000-0005-0000-0000-0000BE8A0000}"/>
    <cellStyle name="R05A 2 2 2 4" xfId="13732" xr:uid="{00000000-0005-0000-0000-0000BF8A0000}"/>
    <cellStyle name="R05A 2 2 2 4 2" xfId="15531" xr:uid="{00000000-0005-0000-0000-0000C08A0000}"/>
    <cellStyle name="R05A 2 2 2 4 3" xfId="14959" xr:uid="{00000000-0005-0000-0000-0000C18A0000}"/>
    <cellStyle name="R05A 2 2 2 4 4" xfId="16462" xr:uid="{00000000-0005-0000-0000-0000C28A0000}"/>
    <cellStyle name="R05A 2 2 2 4 5" xfId="17206" xr:uid="{00000000-0005-0000-0000-0000C38A0000}"/>
    <cellStyle name="R05A 2 2 2 5" xfId="15528" xr:uid="{00000000-0005-0000-0000-0000C48A0000}"/>
    <cellStyle name="R05A 2 2 2 6" xfId="14962" xr:uid="{00000000-0005-0000-0000-0000C58A0000}"/>
    <cellStyle name="R05A 2 2 2 7" xfId="16459" xr:uid="{00000000-0005-0000-0000-0000C68A0000}"/>
    <cellStyle name="R05A 2 2 2 8" xfId="17203" xr:uid="{00000000-0005-0000-0000-0000C78A0000}"/>
    <cellStyle name="R05A 2 2 2 9" xfId="40619" xr:uid="{00000000-0005-0000-0000-0000C88A0000}"/>
    <cellStyle name="R05A 2 2 3" xfId="13733" xr:uid="{00000000-0005-0000-0000-0000C98A0000}"/>
    <cellStyle name="R05A 2 2 3 2" xfId="15532" xr:uid="{00000000-0005-0000-0000-0000CA8A0000}"/>
    <cellStyle name="R05A 2 2 3 3" xfId="14958" xr:uid="{00000000-0005-0000-0000-0000CB8A0000}"/>
    <cellStyle name="R05A 2 2 3 4" xfId="16463" xr:uid="{00000000-0005-0000-0000-0000CC8A0000}"/>
    <cellStyle name="R05A 2 2 3 5" xfId="17207" xr:uid="{00000000-0005-0000-0000-0000CD8A0000}"/>
    <cellStyle name="R05A 2 2 4" xfId="13734" xr:uid="{00000000-0005-0000-0000-0000CE8A0000}"/>
    <cellStyle name="R05A 2 2 4 2" xfId="15533" xr:uid="{00000000-0005-0000-0000-0000CF8A0000}"/>
    <cellStyle name="R05A 2 2 4 3" xfId="14957" xr:uid="{00000000-0005-0000-0000-0000D08A0000}"/>
    <cellStyle name="R05A 2 2 4 4" xfId="16464" xr:uid="{00000000-0005-0000-0000-0000D18A0000}"/>
    <cellStyle name="R05A 2 2 4 5" xfId="17208" xr:uid="{00000000-0005-0000-0000-0000D28A0000}"/>
    <cellStyle name="R05A 2 2 5" xfId="13735" xr:uid="{00000000-0005-0000-0000-0000D38A0000}"/>
    <cellStyle name="R05A 2 2 5 2" xfId="15534" xr:uid="{00000000-0005-0000-0000-0000D48A0000}"/>
    <cellStyle name="R05A 2 2 5 3" xfId="14956" xr:uid="{00000000-0005-0000-0000-0000D58A0000}"/>
    <cellStyle name="R05A 2 2 5 4" xfId="16465" xr:uid="{00000000-0005-0000-0000-0000D68A0000}"/>
    <cellStyle name="R05A 2 2 5 5" xfId="17209" xr:uid="{00000000-0005-0000-0000-0000D78A0000}"/>
    <cellStyle name="R05A 2 2 6" xfId="15527" xr:uid="{00000000-0005-0000-0000-0000D88A0000}"/>
    <cellStyle name="R05A 2 2 7" xfId="14963" xr:uid="{00000000-0005-0000-0000-0000D98A0000}"/>
    <cellStyle name="R05A 2 2 8" xfId="16458" xr:uid="{00000000-0005-0000-0000-0000DA8A0000}"/>
    <cellStyle name="R05A 2 2 9" xfId="17202" xr:uid="{00000000-0005-0000-0000-0000DB8A0000}"/>
    <cellStyle name="R05A 2 3" xfId="13736" xr:uid="{00000000-0005-0000-0000-0000DC8A0000}"/>
    <cellStyle name="R05A 2 3 2" xfId="13737" xr:uid="{00000000-0005-0000-0000-0000DD8A0000}"/>
    <cellStyle name="R05A 2 3 2 2" xfId="15536" xr:uid="{00000000-0005-0000-0000-0000DE8A0000}"/>
    <cellStyle name="R05A 2 3 2 3" xfId="14954" xr:uid="{00000000-0005-0000-0000-0000DF8A0000}"/>
    <cellStyle name="R05A 2 3 2 4" xfId="16467" xr:uid="{00000000-0005-0000-0000-0000E08A0000}"/>
    <cellStyle name="R05A 2 3 2 5" xfId="17211" xr:uid="{00000000-0005-0000-0000-0000E18A0000}"/>
    <cellStyle name="R05A 2 3 3" xfId="13738" xr:uid="{00000000-0005-0000-0000-0000E28A0000}"/>
    <cellStyle name="R05A 2 3 3 2" xfId="15537" xr:uid="{00000000-0005-0000-0000-0000E38A0000}"/>
    <cellStyle name="R05A 2 3 3 3" xfId="14953" xr:uid="{00000000-0005-0000-0000-0000E48A0000}"/>
    <cellStyle name="R05A 2 3 3 4" xfId="16468" xr:uid="{00000000-0005-0000-0000-0000E58A0000}"/>
    <cellStyle name="R05A 2 3 3 5" xfId="17212" xr:uid="{00000000-0005-0000-0000-0000E68A0000}"/>
    <cellStyle name="R05A 2 3 4" xfId="13739" xr:uid="{00000000-0005-0000-0000-0000E78A0000}"/>
    <cellStyle name="R05A 2 3 4 2" xfId="15538" xr:uid="{00000000-0005-0000-0000-0000E88A0000}"/>
    <cellStyle name="R05A 2 3 4 3" xfId="14952" xr:uid="{00000000-0005-0000-0000-0000E98A0000}"/>
    <cellStyle name="R05A 2 3 4 4" xfId="16469" xr:uid="{00000000-0005-0000-0000-0000EA8A0000}"/>
    <cellStyle name="R05A 2 3 4 5" xfId="17213" xr:uid="{00000000-0005-0000-0000-0000EB8A0000}"/>
    <cellStyle name="R05A 2 3 5" xfId="15535" xr:uid="{00000000-0005-0000-0000-0000EC8A0000}"/>
    <cellStyle name="R05A 2 3 6" xfId="14955" xr:uid="{00000000-0005-0000-0000-0000ED8A0000}"/>
    <cellStyle name="R05A 2 3 7" xfId="16466" xr:uid="{00000000-0005-0000-0000-0000EE8A0000}"/>
    <cellStyle name="R05A 2 3 8" xfId="17210" xr:uid="{00000000-0005-0000-0000-0000EF8A0000}"/>
    <cellStyle name="R05A 2 3 9" xfId="40595" xr:uid="{00000000-0005-0000-0000-0000F08A0000}"/>
    <cellStyle name="R05A 2 4" xfId="13740" xr:uid="{00000000-0005-0000-0000-0000F18A0000}"/>
    <cellStyle name="R05A 2 4 2" xfId="15539" xr:uid="{00000000-0005-0000-0000-0000F28A0000}"/>
    <cellStyle name="R05A 2 4 3" xfId="14951" xr:uid="{00000000-0005-0000-0000-0000F38A0000}"/>
    <cellStyle name="R05A 2 4 4" xfId="16470" xr:uid="{00000000-0005-0000-0000-0000F48A0000}"/>
    <cellStyle name="R05A 2 4 5" xfId="17214" xr:uid="{00000000-0005-0000-0000-0000F58A0000}"/>
    <cellStyle name="R05A 2 5" xfId="13741" xr:uid="{00000000-0005-0000-0000-0000F68A0000}"/>
    <cellStyle name="R05A 2 5 2" xfId="15540" xr:uid="{00000000-0005-0000-0000-0000F78A0000}"/>
    <cellStyle name="R05A 2 5 3" xfId="14950" xr:uid="{00000000-0005-0000-0000-0000F88A0000}"/>
    <cellStyle name="R05A 2 5 4" xfId="16471" xr:uid="{00000000-0005-0000-0000-0000F98A0000}"/>
    <cellStyle name="R05A 2 5 5" xfId="17215" xr:uid="{00000000-0005-0000-0000-0000FA8A0000}"/>
    <cellStyle name="R05A 2 6" xfId="13742" xr:uid="{00000000-0005-0000-0000-0000FB8A0000}"/>
    <cellStyle name="R05A 2 6 2" xfId="15541" xr:uid="{00000000-0005-0000-0000-0000FC8A0000}"/>
    <cellStyle name="R05A 2 6 3" xfId="14949" xr:uid="{00000000-0005-0000-0000-0000FD8A0000}"/>
    <cellStyle name="R05A 2 6 4" xfId="16472" xr:uid="{00000000-0005-0000-0000-0000FE8A0000}"/>
    <cellStyle name="R05A 2 6 5" xfId="17216" xr:uid="{00000000-0005-0000-0000-0000FF8A0000}"/>
    <cellStyle name="R05A 2 7" xfId="15526" xr:uid="{00000000-0005-0000-0000-0000008B0000}"/>
    <cellStyle name="R05A 2 8" xfId="14964" xr:uid="{00000000-0005-0000-0000-0000018B0000}"/>
    <cellStyle name="R05A 2 9" xfId="16457" xr:uid="{00000000-0005-0000-0000-0000028B0000}"/>
    <cellStyle name="R05A 3" xfId="13743" xr:uid="{00000000-0005-0000-0000-0000038B0000}"/>
    <cellStyle name="R05A 3 10" xfId="40571" xr:uid="{00000000-0005-0000-0000-0000048B0000}"/>
    <cellStyle name="R05A 3 2" xfId="13744" xr:uid="{00000000-0005-0000-0000-0000058B0000}"/>
    <cellStyle name="R05A 3 2 2" xfId="13745" xr:uid="{00000000-0005-0000-0000-0000068B0000}"/>
    <cellStyle name="R05A 3 2 2 2" xfId="15544" xr:uid="{00000000-0005-0000-0000-0000078B0000}"/>
    <cellStyle name="R05A 3 2 2 3" xfId="14946" xr:uid="{00000000-0005-0000-0000-0000088B0000}"/>
    <cellStyle name="R05A 3 2 2 4" xfId="16475" xr:uid="{00000000-0005-0000-0000-0000098B0000}"/>
    <cellStyle name="R05A 3 2 2 5" xfId="17219" xr:uid="{00000000-0005-0000-0000-00000A8B0000}"/>
    <cellStyle name="R05A 3 2 3" xfId="13746" xr:uid="{00000000-0005-0000-0000-00000B8B0000}"/>
    <cellStyle name="R05A 3 2 3 2" xfId="15545" xr:uid="{00000000-0005-0000-0000-00000C8B0000}"/>
    <cellStyle name="R05A 3 2 3 3" xfId="14945" xr:uid="{00000000-0005-0000-0000-00000D8B0000}"/>
    <cellStyle name="R05A 3 2 3 4" xfId="16476" xr:uid="{00000000-0005-0000-0000-00000E8B0000}"/>
    <cellStyle name="R05A 3 2 3 5" xfId="17220" xr:uid="{00000000-0005-0000-0000-00000F8B0000}"/>
    <cellStyle name="R05A 3 2 4" xfId="13747" xr:uid="{00000000-0005-0000-0000-0000108B0000}"/>
    <cellStyle name="R05A 3 2 4 2" xfId="15546" xr:uid="{00000000-0005-0000-0000-0000118B0000}"/>
    <cellStyle name="R05A 3 2 4 3" xfId="14944" xr:uid="{00000000-0005-0000-0000-0000128B0000}"/>
    <cellStyle name="R05A 3 2 4 4" xfId="16477" xr:uid="{00000000-0005-0000-0000-0000138B0000}"/>
    <cellStyle name="R05A 3 2 4 5" xfId="17221" xr:uid="{00000000-0005-0000-0000-0000148B0000}"/>
    <cellStyle name="R05A 3 2 5" xfId="15543" xr:uid="{00000000-0005-0000-0000-0000158B0000}"/>
    <cellStyle name="R05A 3 2 6" xfId="14947" xr:uid="{00000000-0005-0000-0000-0000168B0000}"/>
    <cellStyle name="R05A 3 2 7" xfId="16474" xr:uid="{00000000-0005-0000-0000-0000178B0000}"/>
    <cellStyle name="R05A 3 2 8" xfId="17218" xr:uid="{00000000-0005-0000-0000-0000188B0000}"/>
    <cellStyle name="R05A 3 2 9" xfId="40618" xr:uid="{00000000-0005-0000-0000-0000198B0000}"/>
    <cellStyle name="R05A 3 3" xfId="13748" xr:uid="{00000000-0005-0000-0000-00001A8B0000}"/>
    <cellStyle name="R05A 3 3 2" xfId="15547" xr:uid="{00000000-0005-0000-0000-00001B8B0000}"/>
    <cellStyle name="R05A 3 3 3" xfId="14943" xr:uid="{00000000-0005-0000-0000-00001C8B0000}"/>
    <cellStyle name="R05A 3 3 4" xfId="16478" xr:uid="{00000000-0005-0000-0000-00001D8B0000}"/>
    <cellStyle name="R05A 3 3 5" xfId="17222" xr:uid="{00000000-0005-0000-0000-00001E8B0000}"/>
    <cellStyle name="R05A 3 4" xfId="13749" xr:uid="{00000000-0005-0000-0000-00001F8B0000}"/>
    <cellStyle name="R05A 3 4 2" xfId="15548" xr:uid="{00000000-0005-0000-0000-0000208B0000}"/>
    <cellStyle name="R05A 3 4 3" xfId="14942" xr:uid="{00000000-0005-0000-0000-0000218B0000}"/>
    <cellStyle name="R05A 3 4 4" xfId="16479" xr:uid="{00000000-0005-0000-0000-0000228B0000}"/>
    <cellStyle name="R05A 3 4 5" xfId="17223" xr:uid="{00000000-0005-0000-0000-0000238B0000}"/>
    <cellStyle name="R05A 3 5" xfId="13750" xr:uid="{00000000-0005-0000-0000-0000248B0000}"/>
    <cellStyle name="R05A 3 5 2" xfId="15549" xr:uid="{00000000-0005-0000-0000-0000258B0000}"/>
    <cellStyle name="R05A 3 5 3" xfId="14941" xr:uid="{00000000-0005-0000-0000-0000268B0000}"/>
    <cellStyle name="R05A 3 5 4" xfId="16480" xr:uid="{00000000-0005-0000-0000-0000278B0000}"/>
    <cellStyle name="R05A 3 5 5" xfId="17224" xr:uid="{00000000-0005-0000-0000-0000288B0000}"/>
    <cellStyle name="R05A 3 6" xfId="15542" xr:uid="{00000000-0005-0000-0000-0000298B0000}"/>
    <cellStyle name="R05A 3 7" xfId="14948" xr:uid="{00000000-0005-0000-0000-00002A8B0000}"/>
    <cellStyle name="R05A 3 8" xfId="16473" xr:uid="{00000000-0005-0000-0000-00002B8B0000}"/>
    <cellStyle name="R05A 3 9" xfId="17217" xr:uid="{00000000-0005-0000-0000-00002C8B0000}"/>
    <cellStyle name="R05A 4" xfId="13751" xr:uid="{00000000-0005-0000-0000-00002D8B0000}"/>
    <cellStyle name="R05A 4 2" xfId="13752" xr:uid="{00000000-0005-0000-0000-00002E8B0000}"/>
    <cellStyle name="R05A 4 2 2" xfId="15551" xr:uid="{00000000-0005-0000-0000-00002F8B0000}"/>
    <cellStyle name="R05A 4 2 3" xfId="14939" xr:uid="{00000000-0005-0000-0000-0000308B0000}"/>
    <cellStyle name="R05A 4 2 4" xfId="16482" xr:uid="{00000000-0005-0000-0000-0000318B0000}"/>
    <cellStyle name="R05A 4 2 5" xfId="17226" xr:uid="{00000000-0005-0000-0000-0000328B0000}"/>
    <cellStyle name="R05A 4 3" xfId="13753" xr:uid="{00000000-0005-0000-0000-0000338B0000}"/>
    <cellStyle name="R05A 4 3 2" xfId="15552" xr:uid="{00000000-0005-0000-0000-0000348B0000}"/>
    <cellStyle name="R05A 4 3 3" xfId="14938" xr:uid="{00000000-0005-0000-0000-0000358B0000}"/>
    <cellStyle name="R05A 4 3 4" xfId="16483" xr:uid="{00000000-0005-0000-0000-0000368B0000}"/>
    <cellStyle name="R05A 4 3 5" xfId="17227" xr:uid="{00000000-0005-0000-0000-0000378B0000}"/>
    <cellStyle name="R05A 4 4" xfId="13754" xr:uid="{00000000-0005-0000-0000-0000388B0000}"/>
    <cellStyle name="R05A 4 4 2" xfId="15553" xr:uid="{00000000-0005-0000-0000-0000398B0000}"/>
    <cellStyle name="R05A 4 4 3" xfId="14937" xr:uid="{00000000-0005-0000-0000-00003A8B0000}"/>
    <cellStyle name="R05A 4 4 4" xfId="16484" xr:uid="{00000000-0005-0000-0000-00003B8B0000}"/>
    <cellStyle name="R05A 4 4 5" xfId="17228" xr:uid="{00000000-0005-0000-0000-00003C8B0000}"/>
    <cellStyle name="R05A 4 5" xfId="15550" xr:uid="{00000000-0005-0000-0000-00003D8B0000}"/>
    <cellStyle name="R05A 4 6" xfId="14940" xr:uid="{00000000-0005-0000-0000-00003E8B0000}"/>
    <cellStyle name="R05A 4 7" xfId="16481" xr:uid="{00000000-0005-0000-0000-00003F8B0000}"/>
    <cellStyle name="R05A 4 8" xfId="17225" xr:uid="{00000000-0005-0000-0000-0000408B0000}"/>
    <cellStyle name="R05A 4 9" xfId="40594" xr:uid="{00000000-0005-0000-0000-0000418B0000}"/>
    <cellStyle name="R05A 5" xfId="13755" xr:uid="{00000000-0005-0000-0000-0000428B0000}"/>
    <cellStyle name="R05A 5 2" xfId="15554" xr:uid="{00000000-0005-0000-0000-0000438B0000}"/>
    <cellStyle name="R05A 5 3" xfId="14936" xr:uid="{00000000-0005-0000-0000-0000448B0000}"/>
    <cellStyle name="R05A 5 4" xfId="16485" xr:uid="{00000000-0005-0000-0000-0000458B0000}"/>
    <cellStyle name="R05A 5 5" xfId="17229" xr:uid="{00000000-0005-0000-0000-0000468B0000}"/>
    <cellStyle name="R05A 6" xfId="13756" xr:uid="{00000000-0005-0000-0000-0000478B0000}"/>
    <cellStyle name="R05A 6 2" xfId="15555" xr:uid="{00000000-0005-0000-0000-0000488B0000}"/>
    <cellStyle name="R05A 6 3" xfId="14935" xr:uid="{00000000-0005-0000-0000-0000498B0000}"/>
    <cellStyle name="R05A 6 4" xfId="16486" xr:uid="{00000000-0005-0000-0000-00004A8B0000}"/>
    <cellStyle name="R05A 6 5" xfId="17230" xr:uid="{00000000-0005-0000-0000-00004B8B0000}"/>
    <cellStyle name="R05A 7" xfId="13757" xr:uid="{00000000-0005-0000-0000-00004C8B0000}"/>
    <cellStyle name="R05A 7 2" xfId="15556" xr:uid="{00000000-0005-0000-0000-00004D8B0000}"/>
    <cellStyle name="R05A 7 3" xfId="14934" xr:uid="{00000000-0005-0000-0000-00004E8B0000}"/>
    <cellStyle name="R05A 7 4" xfId="16487" xr:uid="{00000000-0005-0000-0000-00004F8B0000}"/>
    <cellStyle name="R05A 7 5" xfId="17231" xr:uid="{00000000-0005-0000-0000-0000508B0000}"/>
    <cellStyle name="R05A 8" xfId="15525" xr:uid="{00000000-0005-0000-0000-0000518B0000}"/>
    <cellStyle name="R05A 9" xfId="14965" xr:uid="{00000000-0005-0000-0000-0000528B0000}"/>
    <cellStyle name="R05B" xfId="13758" xr:uid="{00000000-0005-0000-0000-0000538B0000}"/>
    <cellStyle name="R05B 2" xfId="37382" xr:uid="{00000000-0005-0000-0000-0000548B0000}"/>
    <cellStyle name="R05H" xfId="13759" xr:uid="{00000000-0005-0000-0000-0000558B0000}"/>
    <cellStyle name="R05H 2" xfId="37383" xr:uid="{00000000-0005-0000-0000-0000568B0000}"/>
    <cellStyle name="R05L" xfId="13760" xr:uid="{00000000-0005-0000-0000-0000578B0000}"/>
    <cellStyle name="R05L 2" xfId="37384" xr:uid="{00000000-0005-0000-0000-0000588B0000}"/>
    <cellStyle name="R06A" xfId="13761" xr:uid="{00000000-0005-0000-0000-0000598B0000}"/>
    <cellStyle name="R06A 10" xfId="16488" xr:uid="{00000000-0005-0000-0000-00005A8B0000}"/>
    <cellStyle name="R06A 11" xfId="17232" xr:uid="{00000000-0005-0000-0000-00005B8B0000}"/>
    <cellStyle name="R06A 12" xfId="37385" xr:uid="{00000000-0005-0000-0000-00005C8B0000}"/>
    <cellStyle name="R06A 13" xfId="40549" xr:uid="{00000000-0005-0000-0000-00005D8B0000}"/>
    <cellStyle name="R06A 2" xfId="13762" xr:uid="{00000000-0005-0000-0000-00005E8B0000}"/>
    <cellStyle name="R06A 2 10" xfId="17233" xr:uid="{00000000-0005-0000-0000-00005F8B0000}"/>
    <cellStyle name="R06A 2 11" xfId="40550" xr:uid="{00000000-0005-0000-0000-0000608B0000}"/>
    <cellStyle name="R06A 2 2" xfId="13763" xr:uid="{00000000-0005-0000-0000-0000618B0000}"/>
    <cellStyle name="R06A 2 2 10" xfId="40574" xr:uid="{00000000-0005-0000-0000-0000628B0000}"/>
    <cellStyle name="R06A 2 2 2" xfId="13764" xr:uid="{00000000-0005-0000-0000-0000638B0000}"/>
    <cellStyle name="R06A 2 2 2 2" xfId="13765" xr:uid="{00000000-0005-0000-0000-0000648B0000}"/>
    <cellStyle name="R06A 2 2 2 2 2" xfId="15561" xr:uid="{00000000-0005-0000-0000-0000658B0000}"/>
    <cellStyle name="R06A 2 2 2 2 3" xfId="14929" xr:uid="{00000000-0005-0000-0000-0000668B0000}"/>
    <cellStyle name="R06A 2 2 2 2 4" xfId="16492" xr:uid="{00000000-0005-0000-0000-0000678B0000}"/>
    <cellStyle name="R06A 2 2 2 2 5" xfId="17236" xr:uid="{00000000-0005-0000-0000-0000688B0000}"/>
    <cellStyle name="R06A 2 2 2 3" xfId="13766" xr:uid="{00000000-0005-0000-0000-0000698B0000}"/>
    <cellStyle name="R06A 2 2 2 3 2" xfId="15562" xr:uid="{00000000-0005-0000-0000-00006A8B0000}"/>
    <cellStyle name="R06A 2 2 2 3 3" xfId="14928" xr:uid="{00000000-0005-0000-0000-00006B8B0000}"/>
    <cellStyle name="R06A 2 2 2 3 4" xfId="16493" xr:uid="{00000000-0005-0000-0000-00006C8B0000}"/>
    <cellStyle name="R06A 2 2 2 3 5" xfId="17237" xr:uid="{00000000-0005-0000-0000-00006D8B0000}"/>
    <cellStyle name="R06A 2 2 2 4" xfId="13767" xr:uid="{00000000-0005-0000-0000-00006E8B0000}"/>
    <cellStyle name="R06A 2 2 2 4 2" xfId="15563" xr:uid="{00000000-0005-0000-0000-00006F8B0000}"/>
    <cellStyle name="R06A 2 2 2 4 3" xfId="14927" xr:uid="{00000000-0005-0000-0000-0000708B0000}"/>
    <cellStyle name="R06A 2 2 2 4 4" xfId="16494" xr:uid="{00000000-0005-0000-0000-0000718B0000}"/>
    <cellStyle name="R06A 2 2 2 4 5" xfId="17238" xr:uid="{00000000-0005-0000-0000-0000728B0000}"/>
    <cellStyle name="R06A 2 2 2 5" xfId="15560" xr:uid="{00000000-0005-0000-0000-0000738B0000}"/>
    <cellStyle name="R06A 2 2 2 6" xfId="14930" xr:uid="{00000000-0005-0000-0000-0000748B0000}"/>
    <cellStyle name="R06A 2 2 2 7" xfId="16491" xr:uid="{00000000-0005-0000-0000-0000758B0000}"/>
    <cellStyle name="R06A 2 2 2 8" xfId="17235" xr:uid="{00000000-0005-0000-0000-0000768B0000}"/>
    <cellStyle name="R06A 2 2 2 9" xfId="40621" xr:uid="{00000000-0005-0000-0000-0000778B0000}"/>
    <cellStyle name="R06A 2 2 3" xfId="13768" xr:uid="{00000000-0005-0000-0000-0000788B0000}"/>
    <cellStyle name="R06A 2 2 3 2" xfId="15564" xr:uid="{00000000-0005-0000-0000-0000798B0000}"/>
    <cellStyle name="R06A 2 2 3 3" xfId="14926" xr:uid="{00000000-0005-0000-0000-00007A8B0000}"/>
    <cellStyle name="R06A 2 2 3 4" xfId="16495" xr:uid="{00000000-0005-0000-0000-00007B8B0000}"/>
    <cellStyle name="R06A 2 2 3 5" xfId="17239" xr:uid="{00000000-0005-0000-0000-00007C8B0000}"/>
    <cellStyle name="R06A 2 2 4" xfId="13769" xr:uid="{00000000-0005-0000-0000-00007D8B0000}"/>
    <cellStyle name="R06A 2 2 4 2" xfId="15565" xr:uid="{00000000-0005-0000-0000-00007E8B0000}"/>
    <cellStyle name="R06A 2 2 4 3" xfId="14925" xr:uid="{00000000-0005-0000-0000-00007F8B0000}"/>
    <cellStyle name="R06A 2 2 4 4" xfId="16496" xr:uid="{00000000-0005-0000-0000-0000808B0000}"/>
    <cellStyle name="R06A 2 2 4 5" xfId="17240" xr:uid="{00000000-0005-0000-0000-0000818B0000}"/>
    <cellStyle name="R06A 2 2 5" xfId="13770" xr:uid="{00000000-0005-0000-0000-0000828B0000}"/>
    <cellStyle name="R06A 2 2 5 2" xfId="15566" xr:uid="{00000000-0005-0000-0000-0000838B0000}"/>
    <cellStyle name="R06A 2 2 5 3" xfId="14924" xr:uid="{00000000-0005-0000-0000-0000848B0000}"/>
    <cellStyle name="R06A 2 2 5 4" xfId="16497" xr:uid="{00000000-0005-0000-0000-0000858B0000}"/>
    <cellStyle name="R06A 2 2 5 5" xfId="17241" xr:uid="{00000000-0005-0000-0000-0000868B0000}"/>
    <cellStyle name="R06A 2 2 6" xfId="15559" xr:uid="{00000000-0005-0000-0000-0000878B0000}"/>
    <cellStyle name="R06A 2 2 7" xfId="14931" xr:uid="{00000000-0005-0000-0000-0000888B0000}"/>
    <cellStyle name="R06A 2 2 8" xfId="16490" xr:uid="{00000000-0005-0000-0000-0000898B0000}"/>
    <cellStyle name="R06A 2 2 9" xfId="17234" xr:uid="{00000000-0005-0000-0000-00008A8B0000}"/>
    <cellStyle name="R06A 2 3" xfId="13771" xr:uid="{00000000-0005-0000-0000-00008B8B0000}"/>
    <cellStyle name="R06A 2 3 2" xfId="13772" xr:uid="{00000000-0005-0000-0000-00008C8B0000}"/>
    <cellStyle name="R06A 2 3 2 2" xfId="15568" xr:uid="{00000000-0005-0000-0000-00008D8B0000}"/>
    <cellStyle name="R06A 2 3 2 3" xfId="14922" xr:uid="{00000000-0005-0000-0000-00008E8B0000}"/>
    <cellStyle name="R06A 2 3 2 4" xfId="16499" xr:uid="{00000000-0005-0000-0000-00008F8B0000}"/>
    <cellStyle name="R06A 2 3 2 5" xfId="17243" xr:uid="{00000000-0005-0000-0000-0000908B0000}"/>
    <cellStyle name="R06A 2 3 3" xfId="13773" xr:uid="{00000000-0005-0000-0000-0000918B0000}"/>
    <cellStyle name="R06A 2 3 3 2" xfId="15569" xr:uid="{00000000-0005-0000-0000-0000928B0000}"/>
    <cellStyle name="R06A 2 3 3 3" xfId="14921" xr:uid="{00000000-0005-0000-0000-0000938B0000}"/>
    <cellStyle name="R06A 2 3 3 4" xfId="16500" xr:uid="{00000000-0005-0000-0000-0000948B0000}"/>
    <cellStyle name="R06A 2 3 3 5" xfId="17244" xr:uid="{00000000-0005-0000-0000-0000958B0000}"/>
    <cellStyle name="R06A 2 3 4" xfId="13774" xr:uid="{00000000-0005-0000-0000-0000968B0000}"/>
    <cellStyle name="R06A 2 3 4 2" xfId="15570" xr:uid="{00000000-0005-0000-0000-0000978B0000}"/>
    <cellStyle name="R06A 2 3 4 3" xfId="14920" xr:uid="{00000000-0005-0000-0000-0000988B0000}"/>
    <cellStyle name="R06A 2 3 4 4" xfId="16501" xr:uid="{00000000-0005-0000-0000-0000998B0000}"/>
    <cellStyle name="R06A 2 3 4 5" xfId="17245" xr:uid="{00000000-0005-0000-0000-00009A8B0000}"/>
    <cellStyle name="R06A 2 3 5" xfId="15567" xr:uid="{00000000-0005-0000-0000-00009B8B0000}"/>
    <cellStyle name="R06A 2 3 6" xfId="14923" xr:uid="{00000000-0005-0000-0000-00009C8B0000}"/>
    <cellStyle name="R06A 2 3 7" xfId="16498" xr:uid="{00000000-0005-0000-0000-00009D8B0000}"/>
    <cellStyle name="R06A 2 3 8" xfId="17242" xr:uid="{00000000-0005-0000-0000-00009E8B0000}"/>
    <cellStyle name="R06A 2 3 9" xfId="40597" xr:uid="{00000000-0005-0000-0000-00009F8B0000}"/>
    <cellStyle name="R06A 2 4" xfId="13775" xr:uid="{00000000-0005-0000-0000-0000A08B0000}"/>
    <cellStyle name="R06A 2 4 2" xfId="15571" xr:uid="{00000000-0005-0000-0000-0000A18B0000}"/>
    <cellStyle name="R06A 2 4 3" xfId="14919" xr:uid="{00000000-0005-0000-0000-0000A28B0000}"/>
    <cellStyle name="R06A 2 4 4" xfId="16502" xr:uid="{00000000-0005-0000-0000-0000A38B0000}"/>
    <cellStyle name="R06A 2 4 5" xfId="17246" xr:uid="{00000000-0005-0000-0000-0000A48B0000}"/>
    <cellStyle name="R06A 2 5" xfId="13776" xr:uid="{00000000-0005-0000-0000-0000A58B0000}"/>
    <cellStyle name="R06A 2 5 2" xfId="15572" xr:uid="{00000000-0005-0000-0000-0000A68B0000}"/>
    <cellStyle name="R06A 2 5 3" xfId="14918" xr:uid="{00000000-0005-0000-0000-0000A78B0000}"/>
    <cellStyle name="R06A 2 5 4" xfId="16503" xr:uid="{00000000-0005-0000-0000-0000A88B0000}"/>
    <cellStyle name="R06A 2 5 5" xfId="17247" xr:uid="{00000000-0005-0000-0000-0000A98B0000}"/>
    <cellStyle name="R06A 2 6" xfId="13777" xr:uid="{00000000-0005-0000-0000-0000AA8B0000}"/>
    <cellStyle name="R06A 2 6 2" xfId="15573" xr:uid="{00000000-0005-0000-0000-0000AB8B0000}"/>
    <cellStyle name="R06A 2 6 3" xfId="14917" xr:uid="{00000000-0005-0000-0000-0000AC8B0000}"/>
    <cellStyle name="R06A 2 6 4" xfId="16504" xr:uid="{00000000-0005-0000-0000-0000AD8B0000}"/>
    <cellStyle name="R06A 2 6 5" xfId="17248" xr:uid="{00000000-0005-0000-0000-0000AE8B0000}"/>
    <cellStyle name="R06A 2 7" xfId="15558" xr:uid="{00000000-0005-0000-0000-0000AF8B0000}"/>
    <cellStyle name="R06A 2 8" xfId="14932" xr:uid="{00000000-0005-0000-0000-0000B08B0000}"/>
    <cellStyle name="R06A 2 9" xfId="16489" xr:uid="{00000000-0005-0000-0000-0000B18B0000}"/>
    <cellStyle name="R06A 3" xfId="13778" xr:uid="{00000000-0005-0000-0000-0000B28B0000}"/>
    <cellStyle name="R06A 3 10" xfId="40573" xr:uid="{00000000-0005-0000-0000-0000B38B0000}"/>
    <cellStyle name="R06A 3 2" xfId="13779" xr:uid="{00000000-0005-0000-0000-0000B48B0000}"/>
    <cellStyle name="R06A 3 2 2" xfId="13780" xr:uid="{00000000-0005-0000-0000-0000B58B0000}"/>
    <cellStyle name="R06A 3 2 2 2" xfId="15576" xr:uid="{00000000-0005-0000-0000-0000B68B0000}"/>
    <cellStyle name="R06A 3 2 2 3" xfId="14914" xr:uid="{00000000-0005-0000-0000-0000B78B0000}"/>
    <cellStyle name="R06A 3 2 2 4" xfId="16507" xr:uid="{00000000-0005-0000-0000-0000B88B0000}"/>
    <cellStyle name="R06A 3 2 2 5" xfId="17251" xr:uid="{00000000-0005-0000-0000-0000B98B0000}"/>
    <cellStyle name="R06A 3 2 3" xfId="13781" xr:uid="{00000000-0005-0000-0000-0000BA8B0000}"/>
    <cellStyle name="R06A 3 2 3 2" xfId="15577" xr:uid="{00000000-0005-0000-0000-0000BB8B0000}"/>
    <cellStyle name="R06A 3 2 3 3" xfId="14913" xr:uid="{00000000-0005-0000-0000-0000BC8B0000}"/>
    <cellStyle name="R06A 3 2 3 4" xfId="16508" xr:uid="{00000000-0005-0000-0000-0000BD8B0000}"/>
    <cellStyle name="R06A 3 2 3 5" xfId="17252" xr:uid="{00000000-0005-0000-0000-0000BE8B0000}"/>
    <cellStyle name="R06A 3 2 4" xfId="13782" xr:uid="{00000000-0005-0000-0000-0000BF8B0000}"/>
    <cellStyle name="R06A 3 2 4 2" xfId="15578" xr:uid="{00000000-0005-0000-0000-0000C08B0000}"/>
    <cellStyle name="R06A 3 2 4 3" xfId="14912" xr:uid="{00000000-0005-0000-0000-0000C18B0000}"/>
    <cellStyle name="R06A 3 2 4 4" xfId="16509" xr:uid="{00000000-0005-0000-0000-0000C28B0000}"/>
    <cellStyle name="R06A 3 2 4 5" xfId="17253" xr:uid="{00000000-0005-0000-0000-0000C38B0000}"/>
    <cellStyle name="R06A 3 2 5" xfId="15575" xr:uid="{00000000-0005-0000-0000-0000C48B0000}"/>
    <cellStyle name="R06A 3 2 6" xfId="14915" xr:uid="{00000000-0005-0000-0000-0000C58B0000}"/>
    <cellStyle name="R06A 3 2 7" xfId="16506" xr:uid="{00000000-0005-0000-0000-0000C68B0000}"/>
    <cellStyle name="R06A 3 2 8" xfId="17250" xr:uid="{00000000-0005-0000-0000-0000C78B0000}"/>
    <cellStyle name="R06A 3 2 9" xfId="40620" xr:uid="{00000000-0005-0000-0000-0000C88B0000}"/>
    <cellStyle name="R06A 3 3" xfId="13783" xr:uid="{00000000-0005-0000-0000-0000C98B0000}"/>
    <cellStyle name="R06A 3 3 2" xfId="15579" xr:uid="{00000000-0005-0000-0000-0000CA8B0000}"/>
    <cellStyle name="R06A 3 3 3" xfId="14911" xr:uid="{00000000-0005-0000-0000-0000CB8B0000}"/>
    <cellStyle name="R06A 3 3 4" xfId="16510" xr:uid="{00000000-0005-0000-0000-0000CC8B0000}"/>
    <cellStyle name="R06A 3 3 5" xfId="17254" xr:uid="{00000000-0005-0000-0000-0000CD8B0000}"/>
    <cellStyle name="R06A 3 4" xfId="13784" xr:uid="{00000000-0005-0000-0000-0000CE8B0000}"/>
    <cellStyle name="R06A 3 4 2" xfId="15580" xr:uid="{00000000-0005-0000-0000-0000CF8B0000}"/>
    <cellStyle name="R06A 3 4 3" xfId="14910" xr:uid="{00000000-0005-0000-0000-0000D08B0000}"/>
    <cellStyle name="R06A 3 4 4" xfId="16511" xr:uid="{00000000-0005-0000-0000-0000D18B0000}"/>
    <cellStyle name="R06A 3 4 5" xfId="17255" xr:uid="{00000000-0005-0000-0000-0000D28B0000}"/>
    <cellStyle name="R06A 3 5" xfId="13785" xr:uid="{00000000-0005-0000-0000-0000D38B0000}"/>
    <cellStyle name="R06A 3 5 2" xfId="15581" xr:uid="{00000000-0005-0000-0000-0000D48B0000}"/>
    <cellStyle name="R06A 3 5 3" xfId="14909" xr:uid="{00000000-0005-0000-0000-0000D58B0000}"/>
    <cellStyle name="R06A 3 5 4" xfId="16512" xr:uid="{00000000-0005-0000-0000-0000D68B0000}"/>
    <cellStyle name="R06A 3 5 5" xfId="17256" xr:uid="{00000000-0005-0000-0000-0000D78B0000}"/>
    <cellStyle name="R06A 3 6" xfId="15574" xr:uid="{00000000-0005-0000-0000-0000D88B0000}"/>
    <cellStyle name="R06A 3 7" xfId="14916" xr:uid="{00000000-0005-0000-0000-0000D98B0000}"/>
    <cellStyle name="R06A 3 8" xfId="16505" xr:uid="{00000000-0005-0000-0000-0000DA8B0000}"/>
    <cellStyle name="R06A 3 9" xfId="17249" xr:uid="{00000000-0005-0000-0000-0000DB8B0000}"/>
    <cellStyle name="R06A 4" xfId="13786" xr:uid="{00000000-0005-0000-0000-0000DC8B0000}"/>
    <cellStyle name="R06A 4 2" xfId="13787" xr:uid="{00000000-0005-0000-0000-0000DD8B0000}"/>
    <cellStyle name="R06A 4 2 2" xfId="15583" xr:uid="{00000000-0005-0000-0000-0000DE8B0000}"/>
    <cellStyle name="R06A 4 2 3" xfId="14907" xr:uid="{00000000-0005-0000-0000-0000DF8B0000}"/>
    <cellStyle name="R06A 4 2 4" xfId="16514" xr:uid="{00000000-0005-0000-0000-0000E08B0000}"/>
    <cellStyle name="R06A 4 2 5" xfId="17258" xr:uid="{00000000-0005-0000-0000-0000E18B0000}"/>
    <cellStyle name="R06A 4 3" xfId="13788" xr:uid="{00000000-0005-0000-0000-0000E28B0000}"/>
    <cellStyle name="R06A 4 3 2" xfId="15584" xr:uid="{00000000-0005-0000-0000-0000E38B0000}"/>
    <cellStyle name="R06A 4 3 3" xfId="14906" xr:uid="{00000000-0005-0000-0000-0000E48B0000}"/>
    <cellStyle name="R06A 4 3 4" xfId="16515" xr:uid="{00000000-0005-0000-0000-0000E58B0000}"/>
    <cellStyle name="R06A 4 3 5" xfId="17259" xr:uid="{00000000-0005-0000-0000-0000E68B0000}"/>
    <cellStyle name="R06A 4 4" xfId="13789" xr:uid="{00000000-0005-0000-0000-0000E78B0000}"/>
    <cellStyle name="R06A 4 4 2" xfId="15585" xr:uid="{00000000-0005-0000-0000-0000E88B0000}"/>
    <cellStyle name="R06A 4 4 3" xfId="14905" xr:uid="{00000000-0005-0000-0000-0000E98B0000}"/>
    <cellStyle name="R06A 4 4 4" xfId="16516" xr:uid="{00000000-0005-0000-0000-0000EA8B0000}"/>
    <cellStyle name="R06A 4 4 5" xfId="17260" xr:uid="{00000000-0005-0000-0000-0000EB8B0000}"/>
    <cellStyle name="R06A 4 5" xfId="15582" xr:uid="{00000000-0005-0000-0000-0000EC8B0000}"/>
    <cellStyle name="R06A 4 6" xfId="14908" xr:uid="{00000000-0005-0000-0000-0000ED8B0000}"/>
    <cellStyle name="R06A 4 7" xfId="16513" xr:uid="{00000000-0005-0000-0000-0000EE8B0000}"/>
    <cellStyle name="R06A 4 8" xfId="17257" xr:uid="{00000000-0005-0000-0000-0000EF8B0000}"/>
    <cellStyle name="R06A 4 9" xfId="40596" xr:uid="{00000000-0005-0000-0000-0000F08B0000}"/>
    <cellStyle name="R06A 5" xfId="13790" xr:uid="{00000000-0005-0000-0000-0000F18B0000}"/>
    <cellStyle name="R06A 5 2" xfId="15586" xr:uid="{00000000-0005-0000-0000-0000F28B0000}"/>
    <cellStyle name="R06A 5 3" xfId="14904" xr:uid="{00000000-0005-0000-0000-0000F38B0000}"/>
    <cellStyle name="R06A 5 4" xfId="16517" xr:uid="{00000000-0005-0000-0000-0000F48B0000}"/>
    <cellStyle name="R06A 5 5" xfId="17261" xr:uid="{00000000-0005-0000-0000-0000F58B0000}"/>
    <cellStyle name="R06A 6" xfId="13791" xr:uid="{00000000-0005-0000-0000-0000F68B0000}"/>
    <cellStyle name="R06A 6 2" xfId="15587" xr:uid="{00000000-0005-0000-0000-0000F78B0000}"/>
    <cellStyle name="R06A 6 3" xfId="14903" xr:uid="{00000000-0005-0000-0000-0000F88B0000}"/>
    <cellStyle name="R06A 6 4" xfId="16518" xr:uid="{00000000-0005-0000-0000-0000F98B0000}"/>
    <cellStyle name="R06A 6 5" xfId="17262" xr:uid="{00000000-0005-0000-0000-0000FA8B0000}"/>
    <cellStyle name="R06A 7" xfId="13792" xr:uid="{00000000-0005-0000-0000-0000FB8B0000}"/>
    <cellStyle name="R06A 7 2" xfId="15588" xr:uid="{00000000-0005-0000-0000-0000FC8B0000}"/>
    <cellStyle name="R06A 7 3" xfId="14902" xr:uid="{00000000-0005-0000-0000-0000FD8B0000}"/>
    <cellStyle name="R06A 7 4" xfId="16519" xr:uid="{00000000-0005-0000-0000-0000FE8B0000}"/>
    <cellStyle name="R06A 7 5" xfId="17263" xr:uid="{00000000-0005-0000-0000-0000FF8B0000}"/>
    <cellStyle name="R06A 8" xfId="15557" xr:uid="{00000000-0005-0000-0000-0000008C0000}"/>
    <cellStyle name="R06A 9" xfId="14933" xr:uid="{00000000-0005-0000-0000-0000018C0000}"/>
    <cellStyle name="R06B" xfId="13793" xr:uid="{00000000-0005-0000-0000-0000028C0000}"/>
    <cellStyle name="R06B 2" xfId="37386" xr:uid="{00000000-0005-0000-0000-0000038C0000}"/>
    <cellStyle name="R06H" xfId="13794" xr:uid="{00000000-0005-0000-0000-0000048C0000}"/>
    <cellStyle name="R06H 2" xfId="37387" xr:uid="{00000000-0005-0000-0000-0000058C0000}"/>
    <cellStyle name="R06L" xfId="13795" xr:uid="{00000000-0005-0000-0000-0000068C0000}"/>
    <cellStyle name="R06L 2" xfId="37388" xr:uid="{00000000-0005-0000-0000-0000078C0000}"/>
    <cellStyle name="R07A" xfId="13796" xr:uid="{00000000-0005-0000-0000-0000088C0000}"/>
    <cellStyle name="R07A 10" xfId="16520" xr:uid="{00000000-0005-0000-0000-0000098C0000}"/>
    <cellStyle name="R07A 11" xfId="17264" xr:uid="{00000000-0005-0000-0000-00000A8C0000}"/>
    <cellStyle name="R07A 12" xfId="37389" xr:uid="{00000000-0005-0000-0000-00000B8C0000}"/>
    <cellStyle name="R07A 13" xfId="40551" xr:uid="{00000000-0005-0000-0000-00000C8C0000}"/>
    <cellStyle name="R07A 2" xfId="13797" xr:uid="{00000000-0005-0000-0000-00000D8C0000}"/>
    <cellStyle name="R07A 2 10" xfId="17265" xr:uid="{00000000-0005-0000-0000-00000E8C0000}"/>
    <cellStyle name="R07A 2 11" xfId="40552" xr:uid="{00000000-0005-0000-0000-00000F8C0000}"/>
    <cellStyle name="R07A 2 2" xfId="13798" xr:uid="{00000000-0005-0000-0000-0000108C0000}"/>
    <cellStyle name="R07A 2 2 10" xfId="40576" xr:uid="{00000000-0005-0000-0000-0000118C0000}"/>
    <cellStyle name="R07A 2 2 2" xfId="13799" xr:uid="{00000000-0005-0000-0000-0000128C0000}"/>
    <cellStyle name="R07A 2 2 2 2" xfId="13800" xr:uid="{00000000-0005-0000-0000-0000138C0000}"/>
    <cellStyle name="R07A 2 2 2 2 2" xfId="15593" xr:uid="{00000000-0005-0000-0000-0000148C0000}"/>
    <cellStyle name="R07A 2 2 2 2 3" xfId="14897" xr:uid="{00000000-0005-0000-0000-0000158C0000}"/>
    <cellStyle name="R07A 2 2 2 2 4" xfId="16524" xr:uid="{00000000-0005-0000-0000-0000168C0000}"/>
    <cellStyle name="R07A 2 2 2 2 5" xfId="17268" xr:uid="{00000000-0005-0000-0000-0000178C0000}"/>
    <cellStyle name="R07A 2 2 2 3" xfId="13801" xr:uid="{00000000-0005-0000-0000-0000188C0000}"/>
    <cellStyle name="R07A 2 2 2 3 2" xfId="15594" xr:uid="{00000000-0005-0000-0000-0000198C0000}"/>
    <cellStyle name="R07A 2 2 2 3 3" xfId="14896" xr:uid="{00000000-0005-0000-0000-00001A8C0000}"/>
    <cellStyle name="R07A 2 2 2 3 4" xfId="16525" xr:uid="{00000000-0005-0000-0000-00001B8C0000}"/>
    <cellStyle name="R07A 2 2 2 3 5" xfId="17269" xr:uid="{00000000-0005-0000-0000-00001C8C0000}"/>
    <cellStyle name="R07A 2 2 2 4" xfId="13802" xr:uid="{00000000-0005-0000-0000-00001D8C0000}"/>
    <cellStyle name="R07A 2 2 2 4 2" xfId="15595" xr:uid="{00000000-0005-0000-0000-00001E8C0000}"/>
    <cellStyle name="R07A 2 2 2 4 3" xfId="14895" xr:uid="{00000000-0005-0000-0000-00001F8C0000}"/>
    <cellStyle name="R07A 2 2 2 4 4" xfId="16526" xr:uid="{00000000-0005-0000-0000-0000208C0000}"/>
    <cellStyle name="R07A 2 2 2 4 5" xfId="17270" xr:uid="{00000000-0005-0000-0000-0000218C0000}"/>
    <cellStyle name="R07A 2 2 2 5" xfId="15592" xr:uid="{00000000-0005-0000-0000-0000228C0000}"/>
    <cellStyle name="R07A 2 2 2 6" xfId="14898" xr:uid="{00000000-0005-0000-0000-0000238C0000}"/>
    <cellStyle name="R07A 2 2 2 7" xfId="16523" xr:uid="{00000000-0005-0000-0000-0000248C0000}"/>
    <cellStyle name="R07A 2 2 2 8" xfId="17267" xr:uid="{00000000-0005-0000-0000-0000258C0000}"/>
    <cellStyle name="R07A 2 2 2 9" xfId="40623" xr:uid="{00000000-0005-0000-0000-0000268C0000}"/>
    <cellStyle name="R07A 2 2 3" xfId="13803" xr:uid="{00000000-0005-0000-0000-0000278C0000}"/>
    <cellStyle name="R07A 2 2 3 2" xfId="15596" xr:uid="{00000000-0005-0000-0000-0000288C0000}"/>
    <cellStyle name="R07A 2 2 3 3" xfId="14894" xr:uid="{00000000-0005-0000-0000-0000298C0000}"/>
    <cellStyle name="R07A 2 2 3 4" xfId="16527" xr:uid="{00000000-0005-0000-0000-00002A8C0000}"/>
    <cellStyle name="R07A 2 2 3 5" xfId="17271" xr:uid="{00000000-0005-0000-0000-00002B8C0000}"/>
    <cellStyle name="R07A 2 2 4" xfId="13804" xr:uid="{00000000-0005-0000-0000-00002C8C0000}"/>
    <cellStyle name="R07A 2 2 4 2" xfId="15597" xr:uid="{00000000-0005-0000-0000-00002D8C0000}"/>
    <cellStyle name="R07A 2 2 4 3" xfId="14893" xr:uid="{00000000-0005-0000-0000-00002E8C0000}"/>
    <cellStyle name="R07A 2 2 4 4" xfId="16528" xr:uid="{00000000-0005-0000-0000-00002F8C0000}"/>
    <cellStyle name="R07A 2 2 4 5" xfId="17272" xr:uid="{00000000-0005-0000-0000-0000308C0000}"/>
    <cellStyle name="R07A 2 2 5" xfId="13805" xr:uid="{00000000-0005-0000-0000-0000318C0000}"/>
    <cellStyle name="R07A 2 2 5 2" xfId="15598" xr:uid="{00000000-0005-0000-0000-0000328C0000}"/>
    <cellStyle name="R07A 2 2 5 3" xfId="14892" xr:uid="{00000000-0005-0000-0000-0000338C0000}"/>
    <cellStyle name="R07A 2 2 5 4" xfId="16529" xr:uid="{00000000-0005-0000-0000-0000348C0000}"/>
    <cellStyle name="R07A 2 2 5 5" xfId="17273" xr:uid="{00000000-0005-0000-0000-0000358C0000}"/>
    <cellStyle name="R07A 2 2 6" xfId="15591" xr:uid="{00000000-0005-0000-0000-0000368C0000}"/>
    <cellStyle name="R07A 2 2 7" xfId="14899" xr:uid="{00000000-0005-0000-0000-0000378C0000}"/>
    <cellStyle name="R07A 2 2 8" xfId="16522" xr:uid="{00000000-0005-0000-0000-0000388C0000}"/>
    <cellStyle name="R07A 2 2 9" xfId="17266" xr:uid="{00000000-0005-0000-0000-0000398C0000}"/>
    <cellStyle name="R07A 2 3" xfId="13806" xr:uid="{00000000-0005-0000-0000-00003A8C0000}"/>
    <cellStyle name="R07A 2 3 2" xfId="13807" xr:uid="{00000000-0005-0000-0000-00003B8C0000}"/>
    <cellStyle name="R07A 2 3 2 2" xfId="15600" xr:uid="{00000000-0005-0000-0000-00003C8C0000}"/>
    <cellStyle name="R07A 2 3 2 3" xfId="14890" xr:uid="{00000000-0005-0000-0000-00003D8C0000}"/>
    <cellStyle name="R07A 2 3 2 4" xfId="16531" xr:uid="{00000000-0005-0000-0000-00003E8C0000}"/>
    <cellStyle name="R07A 2 3 2 5" xfId="17275" xr:uid="{00000000-0005-0000-0000-00003F8C0000}"/>
    <cellStyle name="R07A 2 3 3" xfId="13808" xr:uid="{00000000-0005-0000-0000-0000408C0000}"/>
    <cellStyle name="R07A 2 3 3 2" xfId="15601" xr:uid="{00000000-0005-0000-0000-0000418C0000}"/>
    <cellStyle name="R07A 2 3 3 3" xfId="14889" xr:uid="{00000000-0005-0000-0000-0000428C0000}"/>
    <cellStyle name="R07A 2 3 3 4" xfId="16532" xr:uid="{00000000-0005-0000-0000-0000438C0000}"/>
    <cellStyle name="R07A 2 3 3 5" xfId="17276" xr:uid="{00000000-0005-0000-0000-0000448C0000}"/>
    <cellStyle name="R07A 2 3 4" xfId="13809" xr:uid="{00000000-0005-0000-0000-0000458C0000}"/>
    <cellStyle name="R07A 2 3 4 2" xfId="15602" xr:uid="{00000000-0005-0000-0000-0000468C0000}"/>
    <cellStyle name="R07A 2 3 4 3" xfId="14888" xr:uid="{00000000-0005-0000-0000-0000478C0000}"/>
    <cellStyle name="R07A 2 3 4 4" xfId="16533" xr:uid="{00000000-0005-0000-0000-0000488C0000}"/>
    <cellStyle name="R07A 2 3 4 5" xfId="17277" xr:uid="{00000000-0005-0000-0000-0000498C0000}"/>
    <cellStyle name="R07A 2 3 5" xfId="15599" xr:uid="{00000000-0005-0000-0000-00004A8C0000}"/>
    <cellStyle name="R07A 2 3 6" xfId="14891" xr:uid="{00000000-0005-0000-0000-00004B8C0000}"/>
    <cellStyle name="R07A 2 3 7" xfId="16530" xr:uid="{00000000-0005-0000-0000-00004C8C0000}"/>
    <cellStyle name="R07A 2 3 8" xfId="17274" xr:uid="{00000000-0005-0000-0000-00004D8C0000}"/>
    <cellStyle name="R07A 2 3 9" xfId="40599" xr:uid="{00000000-0005-0000-0000-00004E8C0000}"/>
    <cellStyle name="R07A 2 4" xfId="13810" xr:uid="{00000000-0005-0000-0000-00004F8C0000}"/>
    <cellStyle name="R07A 2 4 2" xfId="15603" xr:uid="{00000000-0005-0000-0000-0000508C0000}"/>
    <cellStyle name="R07A 2 4 3" xfId="14887" xr:uid="{00000000-0005-0000-0000-0000518C0000}"/>
    <cellStyle name="R07A 2 4 4" xfId="16534" xr:uid="{00000000-0005-0000-0000-0000528C0000}"/>
    <cellStyle name="R07A 2 4 5" xfId="17278" xr:uid="{00000000-0005-0000-0000-0000538C0000}"/>
    <cellStyle name="R07A 2 5" xfId="13811" xr:uid="{00000000-0005-0000-0000-0000548C0000}"/>
    <cellStyle name="R07A 2 5 2" xfId="15604" xr:uid="{00000000-0005-0000-0000-0000558C0000}"/>
    <cellStyle name="R07A 2 5 3" xfId="14886" xr:uid="{00000000-0005-0000-0000-0000568C0000}"/>
    <cellStyle name="R07A 2 5 4" xfId="16535" xr:uid="{00000000-0005-0000-0000-0000578C0000}"/>
    <cellStyle name="R07A 2 5 5" xfId="17279" xr:uid="{00000000-0005-0000-0000-0000588C0000}"/>
    <cellStyle name="R07A 2 6" xfId="13812" xr:uid="{00000000-0005-0000-0000-0000598C0000}"/>
    <cellStyle name="R07A 2 6 2" xfId="15605" xr:uid="{00000000-0005-0000-0000-00005A8C0000}"/>
    <cellStyle name="R07A 2 6 3" xfId="14885" xr:uid="{00000000-0005-0000-0000-00005B8C0000}"/>
    <cellStyle name="R07A 2 6 4" xfId="16536" xr:uid="{00000000-0005-0000-0000-00005C8C0000}"/>
    <cellStyle name="R07A 2 6 5" xfId="17280" xr:uid="{00000000-0005-0000-0000-00005D8C0000}"/>
    <cellStyle name="R07A 2 7" xfId="15590" xr:uid="{00000000-0005-0000-0000-00005E8C0000}"/>
    <cellStyle name="R07A 2 8" xfId="14900" xr:uid="{00000000-0005-0000-0000-00005F8C0000}"/>
    <cellStyle name="R07A 2 9" xfId="16521" xr:uid="{00000000-0005-0000-0000-0000608C0000}"/>
    <cellStyle name="R07A 3" xfId="13813" xr:uid="{00000000-0005-0000-0000-0000618C0000}"/>
    <cellStyle name="R07A 3 10" xfId="40575" xr:uid="{00000000-0005-0000-0000-0000628C0000}"/>
    <cellStyle name="R07A 3 2" xfId="13814" xr:uid="{00000000-0005-0000-0000-0000638C0000}"/>
    <cellStyle name="R07A 3 2 2" xfId="13815" xr:uid="{00000000-0005-0000-0000-0000648C0000}"/>
    <cellStyle name="R07A 3 2 2 2" xfId="15608" xr:uid="{00000000-0005-0000-0000-0000658C0000}"/>
    <cellStyle name="R07A 3 2 2 3" xfId="14882" xr:uid="{00000000-0005-0000-0000-0000668C0000}"/>
    <cellStyle name="R07A 3 2 2 4" xfId="16539" xr:uid="{00000000-0005-0000-0000-0000678C0000}"/>
    <cellStyle name="R07A 3 2 2 5" xfId="17283" xr:uid="{00000000-0005-0000-0000-0000688C0000}"/>
    <cellStyle name="R07A 3 2 3" xfId="13816" xr:uid="{00000000-0005-0000-0000-0000698C0000}"/>
    <cellStyle name="R07A 3 2 3 2" xfId="15609" xr:uid="{00000000-0005-0000-0000-00006A8C0000}"/>
    <cellStyle name="R07A 3 2 3 3" xfId="14881" xr:uid="{00000000-0005-0000-0000-00006B8C0000}"/>
    <cellStyle name="R07A 3 2 3 4" xfId="16540" xr:uid="{00000000-0005-0000-0000-00006C8C0000}"/>
    <cellStyle name="R07A 3 2 3 5" xfId="17284" xr:uid="{00000000-0005-0000-0000-00006D8C0000}"/>
    <cellStyle name="R07A 3 2 4" xfId="13817" xr:uid="{00000000-0005-0000-0000-00006E8C0000}"/>
    <cellStyle name="R07A 3 2 4 2" xfId="15610" xr:uid="{00000000-0005-0000-0000-00006F8C0000}"/>
    <cellStyle name="R07A 3 2 4 3" xfId="14880" xr:uid="{00000000-0005-0000-0000-0000708C0000}"/>
    <cellStyle name="R07A 3 2 4 4" xfId="16541" xr:uid="{00000000-0005-0000-0000-0000718C0000}"/>
    <cellStyle name="R07A 3 2 4 5" xfId="17285" xr:uid="{00000000-0005-0000-0000-0000728C0000}"/>
    <cellStyle name="R07A 3 2 5" xfId="15607" xr:uid="{00000000-0005-0000-0000-0000738C0000}"/>
    <cellStyle name="R07A 3 2 6" xfId="14883" xr:uid="{00000000-0005-0000-0000-0000748C0000}"/>
    <cellStyle name="R07A 3 2 7" xfId="16538" xr:uid="{00000000-0005-0000-0000-0000758C0000}"/>
    <cellStyle name="R07A 3 2 8" xfId="17282" xr:uid="{00000000-0005-0000-0000-0000768C0000}"/>
    <cellStyle name="R07A 3 2 9" xfId="40622" xr:uid="{00000000-0005-0000-0000-0000778C0000}"/>
    <cellStyle name="R07A 3 3" xfId="13818" xr:uid="{00000000-0005-0000-0000-0000788C0000}"/>
    <cellStyle name="R07A 3 3 2" xfId="15611" xr:uid="{00000000-0005-0000-0000-0000798C0000}"/>
    <cellStyle name="R07A 3 3 3" xfId="14879" xr:uid="{00000000-0005-0000-0000-00007A8C0000}"/>
    <cellStyle name="R07A 3 3 4" xfId="16542" xr:uid="{00000000-0005-0000-0000-00007B8C0000}"/>
    <cellStyle name="R07A 3 3 5" xfId="17286" xr:uid="{00000000-0005-0000-0000-00007C8C0000}"/>
    <cellStyle name="R07A 3 4" xfId="13819" xr:uid="{00000000-0005-0000-0000-00007D8C0000}"/>
    <cellStyle name="R07A 3 4 2" xfId="15612" xr:uid="{00000000-0005-0000-0000-00007E8C0000}"/>
    <cellStyle name="R07A 3 4 3" xfId="14878" xr:uid="{00000000-0005-0000-0000-00007F8C0000}"/>
    <cellStyle name="R07A 3 4 4" xfId="16543" xr:uid="{00000000-0005-0000-0000-0000808C0000}"/>
    <cellStyle name="R07A 3 4 5" xfId="17287" xr:uid="{00000000-0005-0000-0000-0000818C0000}"/>
    <cellStyle name="R07A 3 5" xfId="13820" xr:uid="{00000000-0005-0000-0000-0000828C0000}"/>
    <cellStyle name="R07A 3 5 2" xfId="15613" xr:uid="{00000000-0005-0000-0000-0000838C0000}"/>
    <cellStyle name="R07A 3 5 3" xfId="14877" xr:uid="{00000000-0005-0000-0000-0000848C0000}"/>
    <cellStyle name="R07A 3 5 4" xfId="16544" xr:uid="{00000000-0005-0000-0000-0000858C0000}"/>
    <cellStyle name="R07A 3 5 5" xfId="17288" xr:uid="{00000000-0005-0000-0000-0000868C0000}"/>
    <cellStyle name="R07A 3 6" xfId="15606" xr:uid="{00000000-0005-0000-0000-0000878C0000}"/>
    <cellStyle name="R07A 3 7" xfId="14884" xr:uid="{00000000-0005-0000-0000-0000888C0000}"/>
    <cellStyle name="R07A 3 8" xfId="16537" xr:uid="{00000000-0005-0000-0000-0000898C0000}"/>
    <cellStyle name="R07A 3 9" xfId="17281" xr:uid="{00000000-0005-0000-0000-00008A8C0000}"/>
    <cellStyle name="R07A 4" xfId="13821" xr:uid="{00000000-0005-0000-0000-00008B8C0000}"/>
    <cellStyle name="R07A 4 2" xfId="13822" xr:uid="{00000000-0005-0000-0000-00008C8C0000}"/>
    <cellStyle name="R07A 4 2 2" xfId="15615" xr:uid="{00000000-0005-0000-0000-00008D8C0000}"/>
    <cellStyle name="R07A 4 2 3" xfId="14875" xr:uid="{00000000-0005-0000-0000-00008E8C0000}"/>
    <cellStyle name="R07A 4 2 4" xfId="16546" xr:uid="{00000000-0005-0000-0000-00008F8C0000}"/>
    <cellStyle name="R07A 4 2 5" xfId="17290" xr:uid="{00000000-0005-0000-0000-0000908C0000}"/>
    <cellStyle name="R07A 4 3" xfId="13823" xr:uid="{00000000-0005-0000-0000-0000918C0000}"/>
    <cellStyle name="R07A 4 3 2" xfId="15616" xr:uid="{00000000-0005-0000-0000-0000928C0000}"/>
    <cellStyle name="R07A 4 3 3" xfId="14874" xr:uid="{00000000-0005-0000-0000-0000938C0000}"/>
    <cellStyle name="R07A 4 3 4" xfId="16547" xr:uid="{00000000-0005-0000-0000-0000948C0000}"/>
    <cellStyle name="R07A 4 3 5" xfId="17291" xr:uid="{00000000-0005-0000-0000-0000958C0000}"/>
    <cellStyle name="R07A 4 4" xfId="13824" xr:uid="{00000000-0005-0000-0000-0000968C0000}"/>
    <cellStyle name="R07A 4 4 2" xfId="15617" xr:uid="{00000000-0005-0000-0000-0000978C0000}"/>
    <cellStyle name="R07A 4 4 3" xfId="14873" xr:uid="{00000000-0005-0000-0000-0000988C0000}"/>
    <cellStyle name="R07A 4 4 4" xfId="16548" xr:uid="{00000000-0005-0000-0000-0000998C0000}"/>
    <cellStyle name="R07A 4 4 5" xfId="17292" xr:uid="{00000000-0005-0000-0000-00009A8C0000}"/>
    <cellStyle name="R07A 4 5" xfId="15614" xr:uid="{00000000-0005-0000-0000-00009B8C0000}"/>
    <cellStyle name="R07A 4 6" xfId="14876" xr:uid="{00000000-0005-0000-0000-00009C8C0000}"/>
    <cellStyle name="R07A 4 7" xfId="16545" xr:uid="{00000000-0005-0000-0000-00009D8C0000}"/>
    <cellStyle name="R07A 4 8" xfId="17289" xr:uid="{00000000-0005-0000-0000-00009E8C0000}"/>
    <cellStyle name="R07A 4 9" xfId="40598" xr:uid="{00000000-0005-0000-0000-00009F8C0000}"/>
    <cellStyle name="R07A 5" xfId="13825" xr:uid="{00000000-0005-0000-0000-0000A08C0000}"/>
    <cellStyle name="R07A 5 2" xfId="15618" xr:uid="{00000000-0005-0000-0000-0000A18C0000}"/>
    <cellStyle name="R07A 5 3" xfId="14872" xr:uid="{00000000-0005-0000-0000-0000A28C0000}"/>
    <cellStyle name="R07A 5 4" xfId="16549" xr:uid="{00000000-0005-0000-0000-0000A38C0000}"/>
    <cellStyle name="R07A 5 5" xfId="17293" xr:uid="{00000000-0005-0000-0000-0000A48C0000}"/>
    <cellStyle name="R07A 6" xfId="13826" xr:uid="{00000000-0005-0000-0000-0000A58C0000}"/>
    <cellStyle name="R07A 6 2" xfId="15619" xr:uid="{00000000-0005-0000-0000-0000A68C0000}"/>
    <cellStyle name="R07A 6 3" xfId="14871" xr:uid="{00000000-0005-0000-0000-0000A78C0000}"/>
    <cellStyle name="R07A 6 4" xfId="16550" xr:uid="{00000000-0005-0000-0000-0000A88C0000}"/>
    <cellStyle name="R07A 6 5" xfId="17294" xr:uid="{00000000-0005-0000-0000-0000A98C0000}"/>
    <cellStyle name="R07A 7" xfId="13827" xr:uid="{00000000-0005-0000-0000-0000AA8C0000}"/>
    <cellStyle name="R07A 7 2" xfId="15620" xr:uid="{00000000-0005-0000-0000-0000AB8C0000}"/>
    <cellStyle name="R07A 7 3" xfId="14870" xr:uid="{00000000-0005-0000-0000-0000AC8C0000}"/>
    <cellStyle name="R07A 7 4" xfId="16551" xr:uid="{00000000-0005-0000-0000-0000AD8C0000}"/>
    <cellStyle name="R07A 7 5" xfId="17295" xr:uid="{00000000-0005-0000-0000-0000AE8C0000}"/>
    <cellStyle name="R07A 8" xfId="15589" xr:uid="{00000000-0005-0000-0000-0000AF8C0000}"/>
    <cellStyle name="R07A 9" xfId="14901" xr:uid="{00000000-0005-0000-0000-0000B08C0000}"/>
    <cellStyle name="R07B" xfId="13828" xr:uid="{00000000-0005-0000-0000-0000B18C0000}"/>
    <cellStyle name="R07B 2" xfId="37390" xr:uid="{00000000-0005-0000-0000-0000B28C0000}"/>
    <cellStyle name="R07L" xfId="13829" xr:uid="{00000000-0005-0000-0000-0000B38C0000}"/>
    <cellStyle name="R07L 2" xfId="37391" xr:uid="{00000000-0005-0000-0000-0000B48C0000}"/>
    <cellStyle name="RangeBelow" xfId="19537" xr:uid="{00000000-0005-0000-0000-0000B58C0000}"/>
    <cellStyle name="RangeBelow 2" xfId="37393" xr:uid="{00000000-0005-0000-0000-0000B68C0000}"/>
    <cellStyle name="RangeBelow 2 2" xfId="37394" xr:uid="{00000000-0005-0000-0000-0000B78C0000}"/>
    <cellStyle name="RangeBelow 2 3" xfId="37395" xr:uid="{00000000-0005-0000-0000-0000B88C0000}"/>
    <cellStyle name="RangeBelow 3" xfId="37396" xr:uid="{00000000-0005-0000-0000-0000B98C0000}"/>
    <cellStyle name="RangeBelow 4" xfId="37397" xr:uid="{00000000-0005-0000-0000-0000BA8C0000}"/>
    <cellStyle name="RangeBelow 5" xfId="37398" xr:uid="{00000000-0005-0000-0000-0000BB8C0000}"/>
    <cellStyle name="RangeBelow 6" xfId="37392" xr:uid="{00000000-0005-0000-0000-0000BC8C0000}"/>
    <cellStyle name="RangeBelow_Income Statement " xfId="37399" xr:uid="{00000000-0005-0000-0000-0000BD8C0000}"/>
    <cellStyle name="RED" xfId="13830" xr:uid="{00000000-0005-0000-0000-0000BE8C0000}"/>
    <cellStyle name="Red - Style7" xfId="13831" xr:uid="{00000000-0005-0000-0000-0000BF8C0000}"/>
    <cellStyle name="Red - Style7 2" xfId="37401" xr:uid="{00000000-0005-0000-0000-0000C08C0000}"/>
    <cellStyle name="RED 2" xfId="37400" xr:uid="{00000000-0005-0000-0000-0000C18C0000}"/>
    <cellStyle name="RED 3" xfId="38986" xr:uid="{00000000-0005-0000-0000-0000C28C0000}"/>
    <cellStyle name="RED 4" xfId="38960" xr:uid="{00000000-0005-0000-0000-0000C38C0000}"/>
    <cellStyle name="RedLeftSmall8" xfId="19538" xr:uid="{00000000-0005-0000-0000-0000C48C0000}"/>
    <cellStyle name="RedLeftSmall8 2" xfId="37402" xr:uid="{00000000-0005-0000-0000-0000C58C0000}"/>
    <cellStyle name="Report" xfId="13832" xr:uid="{00000000-0005-0000-0000-0000C68C0000}"/>
    <cellStyle name="Report 2" xfId="37403" xr:uid="{00000000-0005-0000-0000-0000C78C0000}"/>
    <cellStyle name="Report Bar" xfId="13833" xr:uid="{00000000-0005-0000-0000-0000C88C0000}"/>
    <cellStyle name="Report Bar 10" xfId="16552" xr:uid="{00000000-0005-0000-0000-0000C98C0000}"/>
    <cellStyle name="Report Bar 11" xfId="17296" xr:uid="{00000000-0005-0000-0000-0000CA8C0000}"/>
    <cellStyle name="Report Bar 12" xfId="37404" xr:uid="{00000000-0005-0000-0000-0000CB8C0000}"/>
    <cellStyle name="Report Bar 13" xfId="40553" xr:uid="{00000000-0005-0000-0000-0000CC8C0000}"/>
    <cellStyle name="Report Bar 2" xfId="13834" xr:uid="{00000000-0005-0000-0000-0000CD8C0000}"/>
    <cellStyle name="Report Bar 2 10" xfId="17297" xr:uid="{00000000-0005-0000-0000-0000CE8C0000}"/>
    <cellStyle name="Report Bar 2 11" xfId="40554" xr:uid="{00000000-0005-0000-0000-0000CF8C0000}"/>
    <cellStyle name="Report Bar 2 2" xfId="13835" xr:uid="{00000000-0005-0000-0000-0000D08C0000}"/>
    <cellStyle name="Report Bar 2 2 10" xfId="40578" xr:uid="{00000000-0005-0000-0000-0000D18C0000}"/>
    <cellStyle name="Report Bar 2 2 2" xfId="13836" xr:uid="{00000000-0005-0000-0000-0000D28C0000}"/>
    <cellStyle name="Report Bar 2 2 2 2" xfId="13837" xr:uid="{00000000-0005-0000-0000-0000D38C0000}"/>
    <cellStyle name="Report Bar 2 2 2 2 2" xfId="15625" xr:uid="{00000000-0005-0000-0000-0000D48C0000}"/>
    <cellStyle name="Report Bar 2 2 2 2 3" xfId="14865" xr:uid="{00000000-0005-0000-0000-0000D58C0000}"/>
    <cellStyle name="Report Bar 2 2 2 2 4" xfId="16556" xr:uid="{00000000-0005-0000-0000-0000D68C0000}"/>
    <cellStyle name="Report Bar 2 2 2 2 5" xfId="17300" xr:uid="{00000000-0005-0000-0000-0000D78C0000}"/>
    <cellStyle name="Report Bar 2 2 2 3" xfId="13838" xr:uid="{00000000-0005-0000-0000-0000D88C0000}"/>
    <cellStyle name="Report Bar 2 2 2 3 2" xfId="15626" xr:uid="{00000000-0005-0000-0000-0000D98C0000}"/>
    <cellStyle name="Report Bar 2 2 2 3 3" xfId="14864" xr:uid="{00000000-0005-0000-0000-0000DA8C0000}"/>
    <cellStyle name="Report Bar 2 2 2 3 4" xfId="16557" xr:uid="{00000000-0005-0000-0000-0000DB8C0000}"/>
    <cellStyle name="Report Bar 2 2 2 3 5" xfId="17301" xr:uid="{00000000-0005-0000-0000-0000DC8C0000}"/>
    <cellStyle name="Report Bar 2 2 2 4" xfId="13839" xr:uid="{00000000-0005-0000-0000-0000DD8C0000}"/>
    <cellStyle name="Report Bar 2 2 2 4 2" xfId="15627" xr:uid="{00000000-0005-0000-0000-0000DE8C0000}"/>
    <cellStyle name="Report Bar 2 2 2 4 3" xfId="14863" xr:uid="{00000000-0005-0000-0000-0000DF8C0000}"/>
    <cellStyle name="Report Bar 2 2 2 4 4" xfId="16558" xr:uid="{00000000-0005-0000-0000-0000E08C0000}"/>
    <cellStyle name="Report Bar 2 2 2 4 5" xfId="17302" xr:uid="{00000000-0005-0000-0000-0000E18C0000}"/>
    <cellStyle name="Report Bar 2 2 2 5" xfId="15624" xr:uid="{00000000-0005-0000-0000-0000E28C0000}"/>
    <cellStyle name="Report Bar 2 2 2 6" xfId="14866" xr:uid="{00000000-0005-0000-0000-0000E38C0000}"/>
    <cellStyle name="Report Bar 2 2 2 7" xfId="16555" xr:uid="{00000000-0005-0000-0000-0000E48C0000}"/>
    <cellStyle name="Report Bar 2 2 2 8" xfId="17299" xr:uid="{00000000-0005-0000-0000-0000E58C0000}"/>
    <cellStyle name="Report Bar 2 2 2 9" xfId="40625" xr:uid="{00000000-0005-0000-0000-0000E68C0000}"/>
    <cellStyle name="Report Bar 2 2 3" xfId="13840" xr:uid="{00000000-0005-0000-0000-0000E78C0000}"/>
    <cellStyle name="Report Bar 2 2 3 2" xfId="15628" xr:uid="{00000000-0005-0000-0000-0000E88C0000}"/>
    <cellStyle name="Report Bar 2 2 3 3" xfId="14862" xr:uid="{00000000-0005-0000-0000-0000E98C0000}"/>
    <cellStyle name="Report Bar 2 2 3 4" xfId="16559" xr:uid="{00000000-0005-0000-0000-0000EA8C0000}"/>
    <cellStyle name="Report Bar 2 2 3 5" xfId="17303" xr:uid="{00000000-0005-0000-0000-0000EB8C0000}"/>
    <cellStyle name="Report Bar 2 2 4" xfId="13841" xr:uid="{00000000-0005-0000-0000-0000EC8C0000}"/>
    <cellStyle name="Report Bar 2 2 4 2" xfId="15629" xr:uid="{00000000-0005-0000-0000-0000ED8C0000}"/>
    <cellStyle name="Report Bar 2 2 4 3" xfId="14861" xr:uid="{00000000-0005-0000-0000-0000EE8C0000}"/>
    <cellStyle name="Report Bar 2 2 4 4" xfId="16560" xr:uid="{00000000-0005-0000-0000-0000EF8C0000}"/>
    <cellStyle name="Report Bar 2 2 4 5" xfId="17304" xr:uid="{00000000-0005-0000-0000-0000F08C0000}"/>
    <cellStyle name="Report Bar 2 2 5" xfId="13842" xr:uid="{00000000-0005-0000-0000-0000F18C0000}"/>
    <cellStyle name="Report Bar 2 2 5 2" xfId="15630" xr:uid="{00000000-0005-0000-0000-0000F28C0000}"/>
    <cellStyle name="Report Bar 2 2 5 3" xfId="14860" xr:uid="{00000000-0005-0000-0000-0000F38C0000}"/>
    <cellStyle name="Report Bar 2 2 5 4" xfId="16561" xr:uid="{00000000-0005-0000-0000-0000F48C0000}"/>
    <cellStyle name="Report Bar 2 2 5 5" xfId="17305" xr:uid="{00000000-0005-0000-0000-0000F58C0000}"/>
    <cellStyle name="Report Bar 2 2 6" xfId="15623" xr:uid="{00000000-0005-0000-0000-0000F68C0000}"/>
    <cellStyle name="Report Bar 2 2 7" xfId="14867" xr:uid="{00000000-0005-0000-0000-0000F78C0000}"/>
    <cellStyle name="Report Bar 2 2 8" xfId="16554" xr:uid="{00000000-0005-0000-0000-0000F88C0000}"/>
    <cellStyle name="Report Bar 2 2 9" xfId="17298" xr:uid="{00000000-0005-0000-0000-0000F98C0000}"/>
    <cellStyle name="Report Bar 2 3" xfId="13843" xr:uid="{00000000-0005-0000-0000-0000FA8C0000}"/>
    <cellStyle name="Report Bar 2 3 2" xfId="13844" xr:uid="{00000000-0005-0000-0000-0000FB8C0000}"/>
    <cellStyle name="Report Bar 2 3 2 2" xfId="15632" xr:uid="{00000000-0005-0000-0000-0000FC8C0000}"/>
    <cellStyle name="Report Bar 2 3 2 3" xfId="14858" xr:uid="{00000000-0005-0000-0000-0000FD8C0000}"/>
    <cellStyle name="Report Bar 2 3 2 4" xfId="16563" xr:uid="{00000000-0005-0000-0000-0000FE8C0000}"/>
    <cellStyle name="Report Bar 2 3 2 5" xfId="17307" xr:uid="{00000000-0005-0000-0000-0000FF8C0000}"/>
    <cellStyle name="Report Bar 2 3 3" xfId="13845" xr:uid="{00000000-0005-0000-0000-0000008D0000}"/>
    <cellStyle name="Report Bar 2 3 3 2" xfId="15633" xr:uid="{00000000-0005-0000-0000-0000018D0000}"/>
    <cellStyle name="Report Bar 2 3 3 3" xfId="14857" xr:uid="{00000000-0005-0000-0000-0000028D0000}"/>
    <cellStyle name="Report Bar 2 3 3 4" xfId="16564" xr:uid="{00000000-0005-0000-0000-0000038D0000}"/>
    <cellStyle name="Report Bar 2 3 3 5" xfId="17308" xr:uid="{00000000-0005-0000-0000-0000048D0000}"/>
    <cellStyle name="Report Bar 2 3 4" xfId="13846" xr:uid="{00000000-0005-0000-0000-0000058D0000}"/>
    <cellStyle name="Report Bar 2 3 4 2" xfId="15634" xr:uid="{00000000-0005-0000-0000-0000068D0000}"/>
    <cellStyle name="Report Bar 2 3 4 3" xfId="14856" xr:uid="{00000000-0005-0000-0000-0000078D0000}"/>
    <cellStyle name="Report Bar 2 3 4 4" xfId="16565" xr:uid="{00000000-0005-0000-0000-0000088D0000}"/>
    <cellStyle name="Report Bar 2 3 4 5" xfId="17309" xr:uid="{00000000-0005-0000-0000-0000098D0000}"/>
    <cellStyle name="Report Bar 2 3 5" xfId="15631" xr:uid="{00000000-0005-0000-0000-00000A8D0000}"/>
    <cellStyle name="Report Bar 2 3 6" xfId="14859" xr:uid="{00000000-0005-0000-0000-00000B8D0000}"/>
    <cellStyle name="Report Bar 2 3 7" xfId="16562" xr:uid="{00000000-0005-0000-0000-00000C8D0000}"/>
    <cellStyle name="Report Bar 2 3 8" xfId="17306" xr:uid="{00000000-0005-0000-0000-00000D8D0000}"/>
    <cellStyle name="Report Bar 2 3 9" xfId="40601" xr:uid="{00000000-0005-0000-0000-00000E8D0000}"/>
    <cellStyle name="Report Bar 2 4" xfId="13847" xr:uid="{00000000-0005-0000-0000-00000F8D0000}"/>
    <cellStyle name="Report Bar 2 4 2" xfId="15635" xr:uid="{00000000-0005-0000-0000-0000108D0000}"/>
    <cellStyle name="Report Bar 2 4 3" xfId="14855" xr:uid="{00000000-0005-0000-0000-0000118D0000}"/>
    <cellStyle name="Report Bar 2 4 4" xfId="16566" xr:uid="{00000000-0005-0000-0000-0000128D0000}"/>
    <cellStyle name="Report Bar 2 4 5" xfId="17310" xr:uid="{00000000-0005-0000-0000-0000138D0000}"/>
    <cellStyle name="Report Bar 2 5" xfId="13848" xr:uid="{00000000-0005-0000-0000-0000148D0000}"/>
    <cellStyle name="Report Bar 2 5 2" xfId="15636" xr:uid="{00000000-0005-0000-0000-0000158D0000}"/>
    <cellStyle name="Report Bar 2 5 3" xfId="14854" xr:uid="{00000000-0005-0000-0000-0000168D0000}"/>
    <cellStyle name="Report Bar 2 5 4" xfId="16567" xr:uid="{00000000-0005-0000-0000-0000178D0000}"/>
    <cellStyle name="Report Bar 2 5 5" xfId="17311" xr:uid="{00000000-0005-0000-0000-0000188D0000}"/>
    <cellStyle name="Report Bar 2 6" xfId="13849" xr:uid="{00000000-0005-0000-0000-0000198D0000}"/>
    <cellStyle name="Report Bar 2 6 2" xfId="15637" xr:uid="{00000000-0005-0000-0000-00001A8D0000}"/>
    <cellStyle name="Report Bar 2 6 3" xfId="14853" xr:uid="{00000000-0005-0000-0000-00001B8D0000}"/>
    <cellStyle name="Report Bar 2 6 4" xfId="16568" xr:uid="{00000000-0005-0000-0000-00001C8D0000}"/>
    <cellStyle name="Report Bar 2 6 5" xfId="17312" xr:uid="{00000000-0005-0000-0000-00001D8D0000}"/>
    <cellStyle name="Report Bar 2 7" xfId="15622" xr:uid="{00000000-0005-0000-0000-00001E8D0000}"/>
    <cellStyle name="Report Bar 2 8" xfId="14868" xr:uid="{00000000-0005-0000-0000-00001F8D0000}"/>
    <cellStyle name="Report Bar 2 9" xfId="16553" xr:uid="{00000000-0005-0000-0000-0000208D0000}"/>
    <cellStyle name="Report Bar 3" xfId="13850" xr:uid="{00000000-0005-0000-0000-0000218D0000}"/>
    <cellStyle name="Report Bar 3 10" xfId="40577" xr:uid="{00000000-0005-0000-0000-0000228D0000}"/>
    <cellStyle name="Report Bar 3 2" xfId="13851" xr:uid="{00000000-0005-0000-0000-0000238D0000}"/>
    <cellStyle name="Report Bar 3 2 2" xfId="13852" xr:uid="{00000000-0005-0000-0000-0000248D0000}"/>
    <cellStyle name="Report Bar 3 2 2 2" xfId="15640" xr:uid="{00000000-0005-0000-0000-0000258D0000}"/>
    <cellStyle name="Report Bar 3 2 2 3" xfId="14850" xr:uid="{00000000-0005-0000-0000-0000268D0000}"/>
    <cellStyle name="Report Bar 3 2 2 4" xfId="16571" xr:uid="{00000000-0005-0000-0000-0000278D0000}"/>
    <cellStyle name="Report Bar 3 2 2 5" xfId="17315" xr:uid="{00000000-0005-0000-0000-0000288D0000}"/>
    <cellStyle name="Report Bar 3 2 3" xfId="13853" xr:uid="{00000000-0005-0000-0000-0000298D0000}"/>
    <cellStyle name="Report Bar 3 2 3 2" xfId="15641" xr:uid="{00000000-0005-0000-0000-00002A8D0000}"/>
    <cellStyle name="Report Bar 3 2 3 3" xfId="14849" xr:uid="{00000000-0005-0000-0000-00002B8D0000}"/>
    <cellStyle name="Report Bar 3 2 3 4" xfId="16572" xr:uid="{00000000-0005-0000-0000-00002C8D0000}"/>
    <cellStyle name="Report Bar 3 2 3 5" xfId="17316" xr:uid="{00000000-0005-0000-0000-00002D8D0000}"/>
    <cellStyle name="Report Bar 3 2 4" xfId="13854" xr:uid="{00000000-0005-0000-0000-00002E8D0000}"/>
    <cellStyle name="Report Bar 3 2 4 2" xfId="15642" xr:uid="{00000000-0005-0000-0000-00002F8D0000}"/>
    <cellStyle name="Report Bar 3 2 4 3" xfId="14848" xr:uid="{00000000-0005-0000-0000-0000308D0000}"/>
    <cellStyle name="Report Bar 3 2 4 4" xfId="16573" xr:uid="{00000000-0005-0000-0000-0000318D0000}"/>
    <cellStyle name="Report Bar 3 2 4 5" xfId="17317" xr:uid="{00000000-0005-0000-0000-0000328D0000}"/>
    <cellStyle name="Report Bar 3 2 5" xfId="15639" xr:uid="{00000000-0005-0000-0000-0000338D0000}"/>
    <cellStyle name="Report Bar 3 2 6" xfId="14851" xr:uid="{00000000-0005-0000-0000-0000348D0000}"/>
    <cellStyle name="Report Bar 3 2 7" xfId="16570" xr:uid="{00000000-0005-0000-0000-0000358D0000}"/>
    <cellStyle name="Report Bar 3 2 8" xfId="17314" xr:uid="{00000000-0005-0000-0000-0000368D0000}"/>
    <cellStyle name="Report Bar 3 2 9" xfId="40624" xr:uid="{00000000-0005-0000-0000-0000378D0000}"/>
    <cellStyle name="Report Bar 3 3" xfId="13855" xr:uid="{00000000-0005-0000-0000-0000388D0000}"/>
    <cellStyle name="Report Bar 3 3 2" xfId="15643" xr:uid="{00000000-0005-0000-0000-0000398D0000}"/>
    <cellStyle name="Report Bar 3 3 3" xfId="14847" xr:uid="{00000000-0005-0000-0000-00003A8D0000}"/>
    <cellStyle name="Report Bar 3 3 4" xfId="16574" xr:uid="{00000000-0005-0000-0000-00003B8D0000}"/>
    <cellStyle name="Report Bar 3 3 5" xfId="17318" xr:uid="{00000000-0005-0000-0000-00003C8D0000}"/>
    <cellStyle name="Report Bar 3 4" xfId="13856" xr:uid="{00000000-0005-0000-0000-00003D8D0000}"/>
    <cellStyle name="Report Bar 3 4 2" xfId="15644" xr:uid="{00000000-0005-0000-0000-00003E8D0000}"/>
    <cellStyle name="Report Bar 3 4 3" xfId="14846" xr:uid="{00000000-0005-0000-0000-00003F8D0000}"/>
    <cellStyle name="Report Bar 3 4 4" xfId="16575" xr:uid="{00000000-0005-0000-0000-0000408D0000}"/>
    <cellStyle name="Report Bar 3 4 5" xfId="17319" xr:uid="{00000000-0005-0000-0000-0000418D0000}"/>
    <cellStyle name="Report Bar 3 5" xfId="13857" xr:uid="{00000000-0005-0000-0000-0000428D0000}"/>
    <cellStyle name="Report Bar 3 5 2" xfId="15645" xr:uid="{00000000-0005-0000-0000-0000438D0000}"/>
    <cellStyle name="Report Bar 3 5 3" xfId="14845" xr:uid="{00000000-0005-0000-0000-0000448D0000}"/>
    <cellStyle name="Report Bar 3 5 4" xfId="16576" xr:uid="{00000000-0005-0000-0000-0000458D0000}"/>
    <cellStyle name="Report Bar 3 5 5" xfId="17320" xr:uid="{00000000-0005-0000-0000-0000468D0000}"/>
    <cellStyle name="Report Bar 3 6" xfId="15638" xr:uid="{00000000-0005-0000-0000-0000478D0000}"/>
    <cellStyle name="Report Bar 3 7" xfId="14852" xr:uid="{00000000-0005-0000-0000-0000488D0000}"/>
    <cellStyle name="Report Bar 3 8" xfId="16569" xr:uid="{00000000-0005-0000-0000-0000498D0000}"/>
    <cellStyle name="Report Bar 3 9" xfId="17313" xr:uid="{00000000-0005-0000-0000-00004A8D0000}"/>
    <cellStyle name="Report Bar 4" xfId="13858" xr:uid="{00000000-0005-0000-0000-00004B8D0000}"/>
    <cellStyle name="Report Bar 4 2" xfId="13859" xr:uid="{00000000-0005-0000-0000-00004C8D0000}"/>
    <cellStyle name="Report Bar 4 2 2" xfId="15647" xr:uid="{00000000-0005-0000-0000-00004D8D0000}"/>
    <cellStyle name="Report Bar 4 2 3" xfId="14843" xr:uid="{00000000-0005-0000-0000-00004E8D0000}"/>
    <cellStyle name="Report Bar 4 2 4" xfId="16578" xr:uid="{00000000-0005-0000-0000-00004F8D0000}"/>
    <cellStyle name="Report Bar 4 2 5" xfId="17322" xr:uid="{00000000-0005-0000-0000-0000508D0000}"/>
    <cellStyle name="Report Bar 4 3" xfId="13860" xr:uid="{00000000-0005-0000-0000-0000518D0000}"/>
    <cellStyle name="Report Bar 4 3 2" xfId="15648" xr:uid="{00000000-0005-0000-0000-0000528D0000}"/>
    <cellStyle name="Report Bar 4 3 3" xfId="14842" xr:uid="{00000000-0005-0000-0000-0000538D0000}"/>
    <cellStyle name="Report Bar 4 3 4" xfId="16579" xr:uid="{00000000-0005-0000-0000-0000548D0000}"/>
    <cellStyle name="Report Bar 4 3 5" xfId="17323" xr:uid="{00000000-0005-0000-0000-0000558D0000}"/>
    <cellStyle name="Report Bar 4 4" xfId="13861" xr:uid="{00000000-0005-0000-0000-0000568D0000}"/>
    <cellStyle name="Report Bar 4 4 2" xfId="15649" xr:uid="{00000000-0005-0000-0000-0000578D0000}"/>
    <cellStyle name="Report Bar 4 4 3" xfId="14841" xr:uid="{00000000-0005-0000-0000-0000588D0000}"/>
    <cellStyle name="Report Bar 4 4 4" xfId="16580" xr:uid="{00000000-0005-0000-0000-0000598D0000}"/>
    <cellStyle name="Report Bar 4 4 5" xfId="17324" xr:uid="{00000000-0005-0000-0000-00005A8D0000}"/>
    <cellStyle name="Report Bar 4 5" xfId="15646" xr:uid="{00000000-0005-0000-0000-00005B8D0000}"/>
    <cellStyle name="Report Bar 4 6" xfId="14844" xr:uid="{00000000-0005-0000-0000-00005C8D0000}"/>
    <cellStyle name="Report Bar 4 7" xfId="16577" xr:uid="{00000000-0005-0000-0000-00005D8D0000}"/>
    <cellStyle name="Report Bar 4 8" xfId="17321" xr:uid="{00000000-0005-0000-0000-00005E8D0000}"/>
    <cellStyle name="Report Bar 4 9" xfId="40600" xr:uid="{00000000-0005-0000-0000-00005F8D0000}"/>
    <cellStyle name="Report Bar 5" xfId="13862" xr:uid="{00000000-0005-0000-0000-0000608D0000}"/>
    <cellStyle name="Report Bar 5 2" xfId="15650" xr:uid="{00000000-0005-0000-0000-0000618D0000}"/>
    <cellStyle name="Report Bar 5 3" xfId="14840" xr:uid="{00000000-0005-0000-0000-0000628D0000}"/>
    <cellStyle name="Report Bar 5 4" xfId="16581" xr:uid="{00000000-0005-0000-0000-0000638D0000}"/>
    <cellStyle name="Report Bar 5 5" xfId="17325" xr:uid="{00000000-0005-0000-0000-0000648D0000}"/>
    <cellStyle name="Report Bar 6" xfId="13863" xr:uid="{00000000-0005-0000-0000-0000658D0000}"/>
    <cellStyle name="Report Bar 6 2" xfId="15651" xr:uid="{00000000-0005-0000-0000-0000668D0000}"/>
    <cellStyle name="Report Bar 6 3" xfId="14839" xr:uid="{00000000-0005-0000-0000-0000678D0000}"/>
    <cellStyle name="Report Bar 6 4" xfId="16582" xr:uid="{00000000-0005-0000-0000-0000688D0000}"/>
    <cellStyle name="Report Bar 6 5" xfId="17326" xr:uid="{00000000-0005-0000-0000-0000698D0000}"/>
    <cellStyle name="Report Bar 7" xfId="13864" xr:uid="{00000000-0005-0000-0000-00006A8D0000}"/>
    <cellStyle name="Report Bar 7 2" xfId="15652" xr:uid="{00000000-0005-0000-0000-00006B8D0000}"/>
    <cellStyle name="Report Bar 7 3" xfId="14838" xr:uid="{00000000-0005-0000-0000-00006C8D0000}"/>
    <cellStyle name="Report Bar 7 4" xfId="16583" xr:uid="{00000000-0005-0000-0000-00006D8D0000}"/>
    <cellStyle name="Report Bar 7 5" xfId="17327" xr:uid="{00000000-0005-0000-0000-00006E8D0000}"/>
    <cellStyle name="Report Bar 8" xfId="15621" xr:uid="{00000000-0005-0000-0000-00006F8D0000}"/>
    <cellStyle name="Report Bar 9" xfId="14869" xr:uid="{00000000-0005-0000-0000-0000708D0000}"/>
    <cellStyle name="Report Heading" xfId="13865" xr:uid="{00000000-0005-0000-0000-0000718D0000}"/>
    <cellStyle name="Report Heading 2" xfId="37405" xr:uid="{00000000-0005-0000-0000-0000728D0000}"/>
    <cellStyle name="Report Percent" xfId="13866" xr:uid="{00000000-0005-0000-0000-0000738D0000}"/>
    <cellStyle name="Report Percent 2" xfId="37406" xr:uid="{00000000-0005-0000-0000-0000748D0000}"/>
    <cellStyle name="Report Unit Cost" xfId="13867" xr:uid="{00000000-0005-0000-0000-0000758D0000}"/>
    <cellStyle name="Report Unit Cost 2" xfId="37407" xr:uid="{00000000-0005-0000-0000-0000768D0000}"/>
    <cellStyle name="Reports Total" xfId="13868" xr:uid="{00000000-0005-0000-0000-0000778D0000}"/>
    <cellStyle name="Reports Total 10" xfId="16584" xr:uid="{00000000-0005-0000-0000-0000788D0000}"/>
    <cellStyle name="Reports Total 11" xfId="17328" xr:uid="{00000000-0005-0000-0000-0000798D0000}"/>
    <cellStyle name="Reports Total 12" xfId="37408" xr:uid="{00000000-0005-0000-0000-00007A8D0000}"/>
    <cellStyle name="Reports Total 13" xfId="40555" xr:uid="{00000000-0005-0000-0000-00007B8D0000}"/>
    <cellStyle name="Reports Total 2" xfId="13869" xr:uid="{00000000-0005-0000-0000-00007C8D0000}"/>
    <cellStyle name="Reports Total 2 10" xfId="17329" xr:uid="{00000000-0005-0000-0000-00007D8D0000}"/>
    <cellStyle name="Reports Total 2 11" xfId="40556" xr:uid="{00000000-0005-0000-0000-00007E8D0000}"/>
    <cellStyle name="Reports Total 2 2" xfId="13870" xr:uid="{00000000-0005-0000-0000-00007F8D0000}"/>
    <cellStyle name="Reports Total 2 2 10" xfId="40580" xr:uid="{00000000-0005-0000-0000-0000808D0000}"/>
    <cellStyle name="Reports Total 2 2 2" xfId="13871" xr:uid="{00000000-0005-0000-0000-0000818D0000}"/>
    <cellStyle name="Reports Total 2 2 2 2" xfId="13872" xr:uid="{00000000-0005-0000-0000-0000828D0000}"/>
    <cellStyle name="Reports Total 2 2 2 2 2" xfId="15657" xr:uid="{00000000-0005-0000-0000-0000838D0000}"/>
    <cellStyle name="Reports Total 2 2 2 2 3" xfId="14833" xr:uid="{00000000-0005-0000-0000-0000848D0000}"/>
    <cellStyle name="Reports Total 2 2 2 2 4" xfId="16588" xr:uid="{00000000-0005-0000-0000-0000858D0000}"/>
    <cellStyle name="Reports Total 2 2 2 2 5" xfId="17332" xr:uid="{00000000-0005-0000-0000-0000868D0000}"/>
    <cellStyle name="Reports Total 2 2 2 3" xfId="13873" xr:uid="{00000000-0005-0000-0000-0000878D0000}"/>
    <cellStyle name="Reports Total 2 2 2 3 2" xfId="15658" xr:uid="{00000000-0005-0000-0000-0000888D0000}"/>
    <cellStyle name="Reports Total 2 2 2 3 3" xfId="14832" xr:uid="{00000000-0005-0000-0000-0000898D0000}"/>
    <cellStyle name="Reports Total 2 2 2 3 4" xfId="16589" xr:uid="{00000000-0005-0000-0000-00008A8D0000}"/>
    <cellStyle name="Reports Total 2 2 2 3 5" xfId="17333" xr:uid="{00000000-0005-0000-0000-00008B8D0000}"/>
    <cellStyle name="Reports Total 2 2 2 4" xfId="13874" xr:uid="{00000000-0005-0000-0000-00008C8D0000}"/>
    <cellStyle name="Reports Total 2 2 2 4 2" xfId="15659" xr:uid="{00000000-0005-0000-0000-00008D8D0000}"/>
    <cellStyle name="Reports Total 2 2 2 4 3" xfId="14831" xr:uid="{00000000-0005-0000-0000-00008E8D0000}"/>
    <cellStyle name="Reports Total 2 2 2 4 4" xfId="16590" xr:uid="{00000000-0005-0000-0000-00008F8D0000}"/>
    <cellStyle name="Reports Total 2 2 2 4 5" xfId="17334" xr:uid="{00000000-0005-0000-0000-0000908D0000}"/>
    <cellStyle name="Reports Total 2 2 2 5" xfId="15656" xr:uid="{00000000-0005-0000-0000-0000918D0000}"/>
    <cellStyle name="Reports Total 2 2 2 6" xfId="14834" xr:uid="{00000000-0005-0000-0000-0000928D0000}"/>
    <cellStyle name="Reports Total 2 2 2 7" xfId="16587" xr:uid="{00000000-0005-0000-0000-0000938D0000}"/>
    <cellStyle name="Reports Total 2 2 2 8" xfId="17331" xr:uid="{00000000-0005-0000-0000-0000948D0000}"/>
    <cellStyle name="Reports Total 2 2 2 9" xfId="40627" xr:uid="{00000000-0005-0000-0000-0000958D0000}"/>
    <cellStyle name="Reports Total 2 2 3" xfId="13875" xr:uid="{00000000-0005-0000-0000-0000968D0000}"/>
    <cellStyle name="Reports Total 2 2 3 2" xfId="15660" xr:uid="{00000000-0005-0000-0000-0000978D0000}"/>
    <cellStyle name="Reports Total 2 2 3 3" xfId="14830" xr:uid="{00000000-0005-0000-0000-0000988D0000}"/>
    <cellStyle name="Reports Total 2 2 3 4" xfId="16591" xr:uid="{00000000-0005-0000-0000-0000998D0000}"/>
    <cellStyle name="Reports Total 2 2 3 5" xfId="17335" xr:uid="{00000000-0005-0000-0000-00009A8D0000}"/>
    <cellStyle name="Reports Total 2 2 4" xfId="13876" xr:uid="{00000000-0005-0000-0000-00009B8D0000}"/>
    <cellStyle name="Reports Total 2 2 4 2" xfId="15661" xr:uid="{00000000-0005-0000-0000-00009C8D0000}"/>
    <cellStyle name="Reports Total 2 2 4 3" xfId="14829" xr:uid="{00000000-0005-0000-0000-00009D8D0000}"/>
    <cellStyle name="Reports Total 2 2 4 4" xfId="16592" xr:uid="{00000000-0005-0000-0000-00009E8D0000}"/>
    <cellStyle name="Reports Total 2 2 4 5" xfId="17336" xr:uid="{00000000-0005-0000-0000-00009F8D0000}"/>
    <cellStyle name="Reports Total 2 2 5" xfId="13877" xr:uid="{00000000-0005-0000-0000-0000A08D0000}"/>
    <cellStyle name="Reports Total 2 2 5 2" xfId="15662" xr:uid="{00000000-0005-0000-0000-0000A18D0000}"/>
    <cellStyle name="Reports Total 2 2 5 3" xfId="14828" xr:uid="{00000000-0005-0000-0000-0000A28D0000}"/>
    <cellStyle name="Reports Total 2 2 5 4" xfId="16593" xr:uid="{00000000-0005-0000-0000-0000A38D0000}"/>
    <cellStyle name="Reports Total 2 2 5 5" xfId="17337" xr:uid="{00000000-0005-0000-0000-0000A48D0000}"/>
    <cellStyle name="Reports Total 2 2 6" xfId="15655" xr:uid="{00000000-0005-0000-0000-0000A58D0000}"/>
    <cellStyle name="Reports Total 2 2 7" xfId="14835" xr:uid="{00000000-0005-0000-0000-0000A68D0000}"/>
    <cellStyle name="Reports Total 2 2 8" xfId="16586" xr:uid="{00000000-0005-0000-0000-0000A78D0000}"/>
    <cellStyle name="Reports Total 2 2 9" xfId="17330" xr:uid="{00000000-0005-0000-0000-0000A88D0000}"/>
    <cellStyle name="Reports Total 2 3" xfId="13878" xr:uid="{00000000-0005-0000-0000-0000A98D0000}"/>
    <cellStyle name="Reports Total 2 3 2" xfId="13879" xr:uid="{00000000-0005-0000-0000-0000AA8D0000}"/>
    <cellStyle name="Reports Total 2 3 2 2" xfId="15664" xr:uid="{00000000-0005-0000-0000-0000AB8D0000}"/>
    <cellStyle name="Reports Total 2 3 2 3" xfId="14826" xr:uid="{00000000-0005-0000-0000-0000AC8D0000}"/>
    <cellStyle name="Reports Total 2 3 2 4" xfId="16595" xr:uid="{00000000-0005-0000-0000-0000AD8D0000}"/>
    <cellStyle name="Reports Total 2 3 2 5" xfId="17339" xr:uid="{00000000-0005-0000-0000-0000AE8D0000}"/>
    <cellStyle name="Reports Total 2 3 3" xfId="13880" xr:uid="{00000000-0005-0000-0000-0000AF8D0000}"/>
    <cellStyle name="Reports Total 2 3 3 2" xfId="15665" xr:uid="{00000000-0005-0000-0000-0000B08D0000}"/>
    <cellStyle name="Reports Total 2 3 3 3" xfId="14825" xr:uid="{00000000-0005-0000-0000-0000B18D0000}"/>
    <cellStyle name="Reports Total 2 3 3 4" xfId="16596" xr:uid="{00000000-0005-0000-0000-0000B28D0000}"/>
    <cellStyle name="Reports Total 2 3 3 5" xfId="17340" xr:uid="{00000000-0005-0000-0000-0000B38D0000}"/>
    <cellStyle name="Reports Total 2 3 4" xfId="13881" xr:uid="{00000000-0005-0000-0000-0000B48D0000}"/>
    <cellStyle name="Reports Total 2 3 4 2" xfId="15666" xr:uid="{00000000-0005-0000-0000-0000B58D0000}"/>
    <cellStyle name="Reports Total 2 3 4 3" xfId="14824" xr:uid="{00000000-0005-0000-0000-0000B68D0000}"/>
    <cellStyle name="Reports Total 2 3 4 4" xfId="16597" xr:uid="{00000000-0005-0000-0000-0000B78D0000}"/>
    <cellStyle name="Reports Total 2 3 4 5" xfId="17341" xr:uid="{00000000-0005-0000-0000-0000B88D0000}"/>
    <cellStyle name="Reports Total 2 3 5" xfId="15663" xr:uid="{00000000-0005-0000-0000-0000B98D0000}"/>
    <cellStyle name="Reports Total 2 3 6" xfId="14827" xr:uid="{00000000-0005-0000-0000-0000BA8D0000}"/>
    <cellStyle name="Reports Total 2 3 7" xfId="16594" xr:uid="{00000000-0005-0000-0000-0000BB8D0000}"/>
    <cellStyle name="Reports Total 2 3 8" xfId="17338" xr:uid="{00000000-0005-0000-0000-0000BC8D0000}"/>
    <cellStyle name="Reports Total 2 3 9" xfId="40603" xr:uid="{00000000-0005-0000-0000-0000BD8D0000}"/>
    <cellStyle name="Reports Total 2 4" xfId="13882" xr:uid="{00000000-0005-0000-0000-0000BE8D0000}"/>
    <cellStyle name="Reports Total 2 4 2" xfId="15667" xr:uid="{00000000-0005-0000-0000-0000BF8D0000}"/>
    <cellStyle name="Reports Total 2 4 3" xfId="14823" xr:uid="{00000000-0005-0000-0000-0000C08D0000}"/>
    <cellStyle name="Reports Total 2 4 4" xfId="16598" xr:uid="{00000000-0005-0000-0000-0000C18D0000}"/>
    <cellStyle name="Reports Total 2 4 5" xfId="17342" xr:uid="{00000000-0005-0000-0000-0000C28D0000}"/>
    <cellStyle name="Reports Total 2 5" xfId="13883" xr:uid="{00000000-0005-0000-0000-0000C38D0000}"/>
    <cellStyle name="Reports Total 2 5 2" xfId="15668" xr:uid="{00000000-0005-0000-0000-0000C48D0000}"/>
    <cellStyle name="Reports Total 2 5 3" xfId="14822" xr:uid="{00000000-0005-0000-0000-0000C58D0000}"/>
    <cellStyle name="Reports Total 2 5 4" xfId="16599" xr:uid="{00000000-0005-0000-0000-0000C68D0000}"/>
    <cellStyle name="Reports Total 2 5 5" xfId="17343" xr:uid="{00000000-0005-0000-0000-0000C78D0000}"/>
    <cellStyle name="Reports Total 2 6" xfId="13884" xr:uid="{00000000-0005-0000-0000-0000C88D0000}"/>
    <cellStyle name="Reports Total 2 6 2" xfId="15669" xr:uid="{00000000-0005-0000-0000-0000C98D0000}"/>
    <cellStyle name="Reports Total 2 6 3" xfId="14821" xr:uid="{00000000-0005-0000-0000-0000CA8D0000}"/>
    <cellStyle name="Reports Total 2 6 4" xfId="16600" xr:uid="{00000000-0005-0000-0000-0000CB8D0000}"/>
    <cellStyle name="Reports Total 2 6 5" xfId="17344" xr:uid="{00000000-0005-0000-0000-0000CC8D0000}"/>
    <cellStyle name="Reports Total 2 7" xfId="15654" xr:uid="{00000000-0005-0000-0000-0000CD8D0000}"/>
    <cellStyle name="Reports Total 2 8" xfId="14836" xr:uid="{00000000-0005-0000-0000-0000CE8D0000}"/>
    <cellStyle name="Reports Total 2 9" xfId="16585" xr:uid="{00000000-0005-0000-0000-0000CF8D0000}"/>
    <cellStyle name="Reports Total 3" xfId="13885" xr:uid="{00000000-0005-0000-0000-0000D08D0000}"/>
    <cellStyle name="Reports Total 3 10" xfId="40579" xr:uid="{00000000-0005-0000-0000-0000D18D0000}"/>
    <cellStyle name="Reports Total 3 2" xfId="13886" xr:uid="{00000000-0005-0000-0000-0000D28D0000}"/>
    <cellStyle name="Reports Total 3 2 2" xfId="13887" xr:uid="{00000000-0005-0000-0000-0000D38D0000}"/>
    <cellStyle name="Reports Total 3 2 2 2" xfId="15672" xr:uid="{00000000-0005-0000-0000-0000D48D0000}"/>
    <cellStyle name="Reports Total 3 2 2 3" xfId="14818" xr:uid="{00000000-0005-0000-0000-0000D58D0000}"/>
    <cellStyle name="Reports Total 3 2 2 4" xfId="16603" xr:uid="{00000000-0005-0000-0000-0000D68D0000}"/>
    <cellStyle name="Reports Total 3 2 2 5" xfId="17347" xr:uid="{00000000-0005-0000-0000-0000D78D0000}"/>
    <cellStyle name="Reports Total 3 2 3" xfId="13888" xr:uid="{00000000-0005-0000-0000-0000D88D0000}"/>
    <cellStyle name="Reports Total 3 2 3 2" xfId="15673" xr:uid="{00000000-0005-0000-0000-0000D98D0000}"/>
    <cellStyle name="Reports Total 3 2 3 3" xfId="14817" xr:uid="{00000000-0005-0000-0000-0000DA8D0000}"/>
    <cellStyle name="Reports Total 3 2 3 4" xfId="16604" xr:uid="{00000000-0005-0000-0000-0000DB8D0000}"/>
    <cellStyle name="Reports Total 3 2 3 5" xfId="17348" xr:uid="{00000000-0005-0000-0000-0000DC8D0000}"/>
    <cellStyle name="Reports Total 3 2 4" xfId="13889" xr:uid="{00000000-0005-0000-0000-0000DD8D0000}"/>
    <cellStyle name="Reports Total 3 2 4 2" xfId="15674" xr:uid="{00000000-0005-0000-0000-0000DE8D0000}"/>
    <cellStyle name="Reports Total 3 2 4 3" xfId="14816" xr:uid="{00000000-0005-0000-0000-0000DF8D0000}"/>
    <cellStyle name="Reports Total 3 2 4 4" xfId="16605" xr:uid="{00000000-0005-0000-0000-0000E08D0000}"/>
    <cellStyle name="Reports Total 3 2 4 5" xfId="17349" xr:uid="{00000000-0005-0000-0000-0000E18D0000}"/>
    <cellStyle name="Reports Total 3 2 5" xfId="15671" xr:uid="{00000000-0005-0000-0000-0000E28D0000}"/>
    <cellStyle name="Reports Total 3 2 6" xfId="14819" xr:uid="{00000000-0005-0000-0000-0000E38D0000}"/>
    <cellStyle name="Reports Total 3 2 7" xfId="16602" xr:uid="{00000000-0005-0000-0000-0000E48D0000}"/>
    <cellStyle name="Reports Total 3 2 8" xfId="17346" xr:uid="{00000000-0005-0000-0000-0000E58D0000}"/>
    <cellStyle name="Reports Total 3 2 9" xfId="40626" xr:uid="{00000000-0005-0000-0000-0000E68D0000}"/>
    <cellStyle name="Reports Total 3 3" xfId="13890" xr:uid="{00000000-0005-0000-0000-0000E78D0000}"/>
    <cellStyle name="Reports Total 3 3 2" xfId="15675" xr:uid="{00000000-0005-0000-0000-0000E88D0000}"/>
    <cellStyle name="Reports Total 3 3 3" xfId="14815" xr:uid="{00000000-0005-0000-0000-0000E98D0000}"/>
    <cellStyle name="Reports Total 3 3 4" xfId="16606" xr:uid="{00000000-0005-0000-0000-0000EA8D0000}"/>
    <cellStyle name="Reports Total 3 3 5" xfId="17350" xr:uid="{00000000-0005-0000-0000-0000EB8D0000}"/>
    <cellStyle name="Reports Total 3 4" xfId="13891" xr:uid="{00000000-0005-0000-0000-0000EC8D0000}"/>
    <cellStyle name="Reports Total 3 4 2" xfId="15676" xr:uid="{00000000-0005-0000-0000-0000ED8D0000}"/>
    <cellStyle name="Reports Total 3 4 3" xfId="14814" xr:uid="{00000000-0005-0000-0000-0000EE8D0000}"/>
    <cellStyle name="Reports Total 3 4 4" xfId="16607" xr:uid="{00000000-0005-0000-0000-0000EF8D0000}"/>
    <cellStyle name="Reports Total 3 4 5" xfId="17351" xr:uid="{00000000-0005-0000-0000-0000F08D0000}"/>
    <cellStyle name="Reports Total 3 5" xfId="13892" xr:uid="{00000000-0005-0000-0000-0000F18D0000}"/>
    <cellStyle name="Reports Total 3 5 2" xfId="15677" xr:uid="{00000000-0005-0000-0000-0000F28D0000}"/>
    <cellStyle name="Reports Total 3 5 3" xfId="14813" xr:uid="{00000000-0005-0000-0000-0000F38D0000}"/>
    <cellStyle name="Reports Total 3 5 4" xfId="16608" xr:uid="{00000000-0005-0000-0000-0000F48D0000}"/>
    <cellStyle name="Reports Total 3 5 5" xfId="17352" xr:uid="{00000000-0005-0000-0000-0000F58D0000}"/>
    <cellStyle name="Reports Total 3 6" xfId="15670" xr:uid="{00000000-0005-0000-0000-0000F68D0000}"/>
    <cellStyle name="Reports Total 3 7" xfId="14820" xr:uid="{00000000-0005-0000-0000-0000F78D0000}"/>
    <cellStyle name="Reports Total 3 8" xfId="16601" xr:uid="{00000000-0005-0000-0000-0000F88D0000}"/>
    <cellStyle name="Reports Total 3 9" xfId="17345" xr:uid="{00000000-0005-0000-0000-0000F98D0000}"/>
    <cellStyle name="Reports Total 4" xfId="13893" xr:uid="{00000000-0005-0000-0000-0000FA8D0000}"/>
    <cellStyle name="Reports Total 4 2" xfId="13894" xr:uid="{00000000-0005-0000-0000-0000FB8D0000}"/>
    <cellStyle name="Reports Total 4 2 2" xfId="15679" xr:uid="{00000000-0005-0000-0000-0000FC8D0000}"/>
    <cellStyle name="Reports Total 4 2 3" xfId="14811" xr:uid="{00000000-0005-0000-0000-0000FD8D0000}"/>
    <cellStyle name="Reports Total 4 2 4" xfId="16610" xr:uid="{00000000-0005-0000-0000-0000FE8D0000}"/>
    <cellStyle name="Reports Total 4 2 5" xfId="17354" xr:uid="{00000000-0005-0000-0000-0000FF8D0000}"/>
    <cellStyle name="Reports Total 4 3" xfId="13895" xr:uid="{00000000-0005-0000-0000-0000008E0000}"/>
    <cellStyle name="Reports Total 4 3 2" xfId="15680" xr:uid="{00000000-0005-0000-0000-0000018E0000}"/>
    <cellStyle name="Reports Total 4 3 3" xfId="14810" xr:uid="{00000000-0005-0000-0000-0000028E0000}"/>
    <cellStyle name="Reports Total 4 3 4" xfId="16611" xr:uid="{00000000-0005-0000-0000-0000038E0000}"/>
    <cellStyle name="Reports Total 4 3 5" xfId="17355" xr:uid="{00000000-0005-0000-0000-0000048E0000}"/>
    <cellStyle name="Reports Total 4 4" xfId="13896" xr:uid="{00000000-0005-0000-0000-0000058E0000}"/>
    <cellStyle name="Reports Total 4 4 2" xfId="15681" xr:uid="{00000000-0005-0000-0000-0000068E0000}"/>
    <cellStyle name="Reports Total 4 4 3" xfId="14809" xr:uid="{00000000-0005-0000-0000-0000078E0000}"/>
    <cellStyle name="Reports Total 4 4 4" xfId="16612" xr:uid="{00000000-0005-0000-0000-0000088E0000}"/>
    <cellStyle name="Reports Total 4 4 5" xfId="17356" xr:uid="{00000000-0005-0000-0000-0000098E0000}"/>
    <cellStyle name="Reports Total 4 5" xfId="15678" xr:uid="{00000000-0005-0000-0000-00000A8E0000}"/>
    <cellStyle name="Reports Total 4 6" xfId="14812" xr:uid="{00000000-0005-0000-0000-00000B8E0000}"/>
    <cellStyle name="Reports Total 4 7" xfId="16609" xr:uid="{00000000-0005-0000-0000-00000C8E0000}"/>
    <cellStyle name="Reports Total 4 8" xfId="17353" xr:uid="{00000000-0005-0000-0000-00000D8E0000}"/>
    <cellStyle name="Reports Total 4 9" xfId="40602" xr:uid="{00000000-0005-0000-0000-00000E8E0000}"/>
    <cellStyle name="Reports Total 5" xfId="13897" xr:uid="{00000000-0005-0000-0000-00000F8E0000}"/>
    <cellStyle name="Reports Total 5 2" xfId="15682" xr:uid="{00000000-0005-0000-0000-0000108E0000}"/>
    <cellStyle name="Reports Total 5 3" xfId="14808" xr:uid="{00000000-0005-0000-0000-0000118E0000}"/>
    <cellStyle name="Reports Total 5 4" xfId="16613" xr:uid="{00000000-0005-0000-0000-0000128E0000}"/>
    <cellStyle name="Reports Total 5 5" xfId="17357" xr:uid="{00000000-0005-0000-0000-0000138E0000}"/>
    <cellStyle name="Reports Total 6" xfId="13898" xr:uid="{00000000-0005-0000-0000-0000148E0000}"/>
    <cellStyle name="Reports Total 6 2" xfId="15683" xr:uid="{00000000-0005-0000-0000-0000158E0000}"/>
    <cellStyle name="Reports Total 6 3" xfId="14807" xr:uid="{00000000-0005-0000-0000-0000168E0000}"/>
    <cellStyle name="Reports Total 6 4" xfId="16614" xr:uid="{00000000-0005-0000-0000-0000178E0000}"/>
    <cellStyle name="Reports Total 6 5" xfId="17358" xr:uid="{00000000-0005-0000-0000-0000188E0000}"/>
    <cellStyle name="Reports Total 7" xfId="13899" xr:uid="{00000000-0005-0000-0000-0000198E0000}"/>
    <cellStyle name="Reports Total 7 2" xfId="15684" xr:uid="{00000000-0005-0000-0000-00001A8E0000}"/>
    <cellStyle name="Reports Total 7 3" xfId="14806" xr:uid="{00000000-0005-0000-0000-00001B8E0000}"/>
    <cellStyle name="Reports Total 7 4" xfId="16615" xr:uid="{00000000-0005-0000-0000-00001C8E0000}"/>
    <cellStyle name="Reports Total 7 5" xfId="17359" xr:uid="{00000000-0005-0000-0000-00001D8E0000}"/>
    <cellStyle name="Reports Total 8" xfId="15653" xr:uid="{00000000-0005-0000-0000-00001E8E0000}"/>
    <cellStyle name="Reports Total 9" xfId="14837" xr:uid="{00000000-0005-0000-0000-00001F8E0000}"/>
    <cellStyle name="Reports Unit Cost Total" xfId="13900" xr:uid="{00000000-0005-0000-0000-0000208E0000}"/>
    <cellStyle name="Reports Unit Cost Total 10" xfId="16616" xr:uid="{00000000-0005-0000-0000-0000218E0000}"/>
    <cellStyle name="Reports Unit Cost Total 11" xfId="17360" xr:uid="{00000000-0005-0000-0000-0000228E0000}"/>
    <cellStyle name="Reports Unit Cost Total 12" xfId="37409" xr:uid="{00000000-0005-0000-0000-0000238E0000}"/>
    <cellStyle name="Reports Unit Cost Total 13" xfId="40557" xr:uid="{00000000-0005-0000-0000-0000248E0000}"/>
    <cellStyle name="Reports Unit Cost Total 2" xfId="13901" xr:uid="{00000000-0005-0000-0000-0000258E0000}"/>
    <cellStyle name="Reports Unit Cost Total 2 10" xfId="17361" xr:uid="{00000000-0005-0000-0000-0000268E0000}"/>
    <cellStyle name="Reports Unit Cost Total 2 11" xfId="40558" xr:uid="{00000000-0005-0000-0000-0000278E0000}"/>
    <cellStyle name="Reports Unit Cost Total 2 2" xfId="13902" xr:uid="{00000000-0005-0000-0000-0000288E0000}"/>
    <cellStyle name="Reports Unit Cost Total 2 2 10" xfId="40582" xr:uid="{00000000-0005-0000-0000-0000298E0000}"/>
    <cellStyle name="Reports Unit Cost Total 2 2 2" xfId="13903" xr:uid="{00000000-0005-0000-0000-00002A8E0000}"/>
    <cellStyle name="Reports Unit Cost Total 2 2 2 2" xfId="13904" xr:uid="{00000000-0005-0000-0000-00002B8E0000}"/>
    <cellStyle name="Reports Unit Cost Total 2 2 2 2 2" xfId="15689" xr:uid="{00000000-0005-0000-0000-00002C8E0000}"/>
    <cellStyle name="Reports Unit Cost Total 2 2 2 2 3" xfId="14801" xr:uid="{00000000-0005-0000-0000-00002D8E0000}"/>
    <cellStyle name="Reports Unit Cost Total 2 2 2 2 4" xfId="16620" xr:uid="{00000000-0005-0000-0000-00002E8E0000}"/>
    <cellStyle name="Reports Unit Cost Total 2 2 2 2 5" xfId="17364" xr:uid="{00000000-0005-0000-0000-00002F8E0000}"/>
    <cellStyle name="Reports Unit Cost Total 2 2 2 3" xfId="13905" xr:uid="{00000000-0005-0000-0000-0000308E0000}"/>
    <cellStyle name="Reports Unit Cost Total 2 2 2 3 2" xfId="15690" xr:uid="{00000000-0005-0000-0000-0000318E0000}"/>
    <cellStyle name="Reports Unit Cost Total 2 2 2 3 3" xfId="14800" xr:uid="{00000000-0005-0000-0000-0000328E0000}"/>
    <cellStyle name="Reports Unit Cost Total 2 2 2 3 4" xfId="16621" xr:uid="{00000000-0005-0000-0000-0000338E0000}"/>
    <cellStyle name="Reports Unit Cost Total 2 2 2 3 5" xfId="17365" xr:uid="{00000000-0005-0000-0000-0000348E0000}"/>
    <cellStyle name="Reports Unit Cost Total 2 2 2 4" xfId="13906" xr:uid="{00000000-0005-0000-0000-0000358E0000}"/>
    <cellStyle name="Reports Unit Cost Total 2 2 2 4 2" xfId="15691" xr:uid="{00000000-0005-0000-0000-0000368E0000}"/>
    <cellStyle name="Reports Unit Cost Total 2 2 2 4 3" xfId="14799" xr:uid="{00000000-0005-0000-0000-0000378E0000}"/>
    <cellStyle name="Reports Unit Cost Total 2 2 2 4 4" xfId="16622" xr:uid="{00000000-0005-0000-0000-0000388E0000}"/>
    <cellStyle name="Reports Unit Cost Total 2 2 2 4 5" xfId="17366" xr:uid="{00000000-0005-0000-0000-0000398E0000}"/>
    <cellStyle name="Reports Unit Cost Total 2 2 2 5" xfId="15688" xr:uid="{00000000-0005-0000-0000-00003A8E0000}"/>
    <cellStyle name="Reports Unit Cost Total 2 2 2 6" xfId="14802" xr:uid="{00000000-0005-0000-0000-00003B8E0000}"/>
    <cellStyle name="Reports Unit Cost Total 2 2 2 7" xfId="16619" xr:uid="{00000000-0005-0000-0000-00003C8E0000}"/>
    <cellStyle name="Reports Unit Cost Total 2 2 2 8" xfId="17363" xr:uid="{00000000-0005-0000-0000-00003D8E0000}"/>
    <cellStyle name="Reports Unit Cost Total 2 2 2 9" xfId="40629" xr:uid="{00000000-0005-0000-0000-00003E8E0000}"/>
    <cellStyle name="Reports Unit Cost Total 2 2 3" xfId="13907" xr:uid="{00000000-0005-0000-0000-00003F8E0000}"/>
    <cellStyle name="Reports Unit Cost Total 2 2 3 2" xfId="15692" xr:uid="{00000000-0005-0000-0000-0000408E0000}"/>
    <cellStyle name="Reports Unit Cost Total 2 2 3 3" xfId="14798" xr:uid="{00000000-0005-0000-0000-0000418E0000}"/>
    <cellStyle name="Reports Unit Cost Total 2 2 3 4" xfId="16623" xr:uid="{00000000-0005-0000-0000-0000428E0000}"/>
    <cellStyle name="Reports Unit Cost Total 2 2 3 5" xfId="17367" xr:uid="{00000000-0005-0000-0000-0000438E0000}"/>
    <cellStyle name="Reports Unit Cost Total 2 2 4" xfId="13908" xr:uid="{00000000-0005-0000-0000-0000448E0000}"/>
    <cellStyle name="Reports Unit Cost Total 2 2 4 2" xfId="15693" xr:uid="{00000000-0005-0000-0000-0000458E0000}"/>
    <cellStyle name="Reports Unit Cost Total 2 2 4 3" xfId="14797" xr:uid="{00000000-0005-0000-0000-0000468E0000}"/>
    <cellStyle name="Reports Unit Cost Total 2 2 4 4" xfId="16624" xr:uid="{00000000-0005-0000-0000-0000478E0000}"/>
    <cellStyle name="Reports Unit Cost Total 2 2 4 5" xfId="17368" xr:uid="{00000000-0005-0000-0000-0000488E0000}"/>
    <cellStyle name="Reports Unit Cost Total 2 2 5" xfId="13909" xr:uid="{00000000-0005-0000-0000-0000498E0000}"/>
    <cellStyle name="Reports Unit Cost Total 2 2 5 2" xfId="15694" xr:uid="{00000000-0005-0000-0000-00004A8E0000}"/>
    <cellStyle name="Reports Unit Cost Total 2 2 5 3" xfId="14796" xr:uid="{00000000-0005-0000-0000-00004B8E0000}"/>
    <cellStyle name="Reports Unit Cost Total 2 2 5 4" xfId="16625" xr:uid="{00000000-0005-0000-0000-00004C8E0000}"/>
    <cellStyle name="Reports Unit Cost Total 2 2 5 5" xfId="17369" xr:uid="{00000000-0005-0000-0000-00004D8E0000}"/>
    <cellStyle name="Reports Unit Cost Total 2 2 6" xfId="15687" xr:uid="{00000000-0005-0000-0000-00004E8E0000}"/>
    <cellStyle name="Reports Unit Cost Total 2 2 7" xfId="14803" xr:uid="{00000000-0005-0000-0000-00004F8E0000}"/>
    <cellStyle name="Reports Unit Cost Total 2 2 8" xfId="16618" xr:uid="{00000000-0005-0000-0000-0000508E0000}"/>
    <cellStyle name="Reports Unit Cost Total 2 2 9" xfId="17362" xr:uid="{00000000-0005-0000-0000-0000518E0000}"/>
    <cellStyle name="Reports Unit Cost Total 2 3" xfId="13910" xr:uid="{00000000-0005-0000-0000-0000528E0000}"/>
    <cellStyle name="Reports Unit Cost Total 2 3 2" xfId="13911" xr:uid="{00000000-0005-0000-0000-0000538E0000}"/>
    <cellStyle name="Reports Unit Cost Total 2 3 2 2" xfId="15696" xr:uid="{00000000-0005-0000-0000-0000548E0000}"/>
    <cellStyle name="Reports Unit Cost Total 2 3 2 3" xfId="14794" xr:uid="{00000000-0005-0000-0000-0000558E0000}"/>
    <cellStyle name="Reports Unit Cost Total 2 3 2 4" xfId="16627" xr:uid="{00000000-0005-0000-0000-0000568E0000}"/>
    <cellStyle name="Reports Unit Cost Total 2 3 2 5" xfId="17371" xr:uid="{00000000-0005-0000-0000-0000578E0000}"/>
    <cellStyle name="Reports Unit Cost Total 2 3 3" xfId="13912" xr:uid="{00000000-0005-0000-0000-0000588E0000}"/>
    <cellStyle name="Reports Unit Cost Total 2 3 3 2" xfId="15697" xr:uid="{00000000-0005-0000-0000-0000598E0000}"/>
    <cellStyle name="Reports Unit Cost Total 2 3 3 3" xfId="14793" xr:uid="{00000000-0005-0000-0000-00005A8E0000}"/>
    <cellStyle name="Reports Unit Cost Total 2 3 3 4" xfId="16628" xr:uid="{00000000-0005-0000-0000-00005B8E0000}"/>
    <cellStyle name="Reports Unit Cost Total 2 3 3 5" xfId="17372" xr:uid="{00000000-0005-0000-0000-00005C8E0000}"/>
    <cellStyle name="Reports Unit Cost Total 2 3 4" xfId="13913" xr:uid="{00000000-0005-0000-0000-00005D8E0000}"/>
    <cellStyle name="Reports Unit Cost Total 2 3 4 2" xfId="15698" xr:uid="{00000000-0005-0000-0000-00005E8E0000}"/>
    <cellStyle name="Reports Unit Cost Total 2 3 4 3" xfId="14792" xr:uid="{00000000-0005-0000-0000-00005F8E0000}"/>
    <cellStyle name="Reports Unit Cost Total 2 3 4 4" xfId="16629" xr:uid="{00000000-0005-0000-0000-0000608E0000}"/>
    <cellStyle name="Reports Unit Cost Total 2 3 4 5" xfId="17373" xr:uid="{00000000-0005-0000-0000-0000618E0000}"/>
    <cellStyle name="Reports Unit Cost Total 2 3 5" xfId="15695" xr:uid="{00000000-0005-0000-0000-0000628E0000}"/>
    <cellStyle name="Reports Unit Cost Total 2 3 6" xfId="14795" xr:uid="{00000000-0005-0000-0000-0000638E0000}"/>
    <cellStyle name="Reports Unit Cost Total 2 3 7" xfId="16626" xr:uid="{00000000-0005-0000-0000-0000648E0000}"/>
    <cellStyle name="Reports Unit Cost Total 2 3 8" xfId="17370" xr:uid="{00000000-0005-0000-0000-0000658E0000}"/>
    <cellStyle name="Reports Unit Cost Total 2 3 9" xfId="40605" xr:uid="{00000000-0005-0000-0000-0000668E0000}"/>
    <cellStyle name="Reports Unit Cost Total 2 4" xfId="13914" xr:uid="{00000000-0005-0000-0000-0000678E0000}"/>
    <cellStyle name="Reports Unit Cost Total 2 4 2" xfId="15699" xr:uid="{00000000-0005-0000-0000-0000688E0000}"/>
    <cellStyle name="Reports Unit Cost Total 2 4 3" xfId="14791" xr:uid="{00000000-0005-0000-0000-0000698E0000}"/>
    <cellStyle name="Reports Unit Cost Total 2 4 4" xfId="16630" xr:uid="{00000000-0005-0000-0000-00006A8E0000}"/>
    <cellStyle name="Reports Unit Cost Total 2 4 5" xfId="17374" xr:uid="{00000000-0005-0000-0000-00006B8E0000}"/>
    <cellStyle name="Reports Unit Cost Total 2 5" xfId="13915" xr:uid="{00000000-0005-0000-0000-00006C8E0000}"/>
    <cellStyle name="Reports Unit Cost Total 2 5 2" xfId="15700" xr:uid="{00000000-0005-0000-0000-00006D8E0000}"/>
    <cellStyle name="Reports Unit Cost Total 2 5 3" xfId="14790" xr:uid="{00000000-0005-0000-0000-00006E8E0000}"/>
    <cellStyle name="Reports Unit Cost Total 2 5 4" xfId="16631" xr:uid="{00000000-0005-0000-0000-00006F8E0000}"/>
    <cellStyle name="Reports Unit Cost Total 2 5 5" xfId="17375" xr:uid="{00000000-0005-0000-0000-0000708E0000}"/>
    <cellStyle name="Reports Unit Cost Total 2 6" xfId="13916" xr:uid="{00000000-0005-0000-0000-0000718E0000}"/>
    <cellStyle name="Reports Unit Cost Total 2 6 2" xfId="15701" xr:uid="{00000000-0005-0000-0000-0000728E0000}"/>
    <cellStyle name="Reports Unit Cost Total 2 6 3" xfId="14789" xr:uid="{00000000-0005-0000-0000-0000738E0000}"/>
    <cellStyle name="Reports Unit Cost Total 2 6 4" xfId="16632" xr:uid="{00000000-0005-0000-0000-0000748E0000}"/>
    <cellStyle name="Reports Unit Cost Total 2 6 5" xfId="17376" xr:uid="{00000000-0005-0000-0000-0000758E0000}"/>
    <cellStyle name="Reports Unit Cost Total 2 7" xfId="15686" xr:uid="{00000000-0005-0000-0000-0000768E0000}"/>
    <cellStyle name="Reports Unit Cost Total 2 8" xfId="14804" xr:uid="{00000000-0005-0000-0000-0000778E0000}"/>
    <cellStyle name="Reports Unit Cost Total 2 9" xfId="16617" xr:uid="{00000000-0005-0000-0000-0000788E0000}"/>
    <cellStyle name="Reports Unit Cost Total 3" xfId="13917" xr:uid="{00000000-0005-0000-0000-0000798E0000}"/>
    <cellStyle name="Reports Unit Cost Total 3 10" xfId="40581" xr:uid="{00000000-0005-0000-0000-00007A8E0000}"/>
    <cellStyle name="Reports Unit Cost Total 3 2" xfId="13918" xr:uid="{00000000-0005-0000-0000-00007B8E0000}"/>
    <cellStyle name="Reports Unit Cost Total 3 2 2" xfId="13919" xr:uid="{00000000-0005-0000-0000-00007C8E0000}"/>
    <cellStyle name="Reports Unit Cost Total 3 2 2 2" xfId="15704" xr:uid="{00000000-0005-0000-0000-00007D8E0000}"/>
    <cellStyle name="Reports Unit Cost Total 3 2 2 3" xfId="14786" xr:uid="{00000000-0005-0000-0000-00007E8E0000}"/>
    <cellStyle name="Reports Unit Cost Total 3 2 2 4" xfId="16635" xr:uid="{00000000-0005-0000-0000-00007F8E0000}"/>
    <cellStyle name="Reports Unit Cost Total 3 2 2 5" xfId="17379" xr:uid="{00000000-0005-0000-0000-0000808E0000}"/>
    <cellStyle name="Reports Unit Cost Total 3 2 3" xfId="13920" xr:uid="{00000000-0005-0000-0000-0000818E0000}"/>
    <cellStyle name="Reports Unit Cost Total 3 2 3 2" xfId="15705" xr:uid="{00000000-0005-0000-0000-0000828E0000}"/>
    <cellStyle name="Reports Unit Cost Total 3 2 3 3" xfId="14785" xr:uid="{00000000-0005-0000-0000-0000838E0000}"/>
    <cellStyle name="Reports Unit Cost Total 3 2 3 4" xfId="16636" xr:uid="{00000000-0005-0000-0000-0000848E0000}"/>
    <cellStyle name="Reports Unit Cost Total 3 2 3 5" xfId="17380" xr:uid="{00000000-0005-0000-0000-0000858E0000}"/>
    <cellStyle name="Reports Unit Cost Total 3 2 4" xfId="13921" xr:uid="{00000000-0005-0000-0000-0000868E0000}"/>
    <cellStyle name="Reports Unit Cost Total 3 2 4 2" xfId="15706" xr:uid="{00000000-0005-0000-0000-0000878E0000}"/>
    <cellStyle name="Reports Unit Cost Total 3 2 4 3" xfId="14784" xr:uid="{00000000-0005-0000-0000-0000888E0000}"/>
    <cellStyle name="Reports Unit Cost Total 3 2 4 4" xfId="16637" xr:uid="{00000000-0005-0000-0000-0000898E0000}"/>
    <cellStyle name="Reports Unit Cost Total 3 2 4 5" xfId="17381" xr:uid="{00000000-0005-0000-0000-00008A8E0000}"/>
    <cellStyle name="Reports Unit Cost Total 3 2 5" xfId="15703" xr:uid="{00000000-0005-0000-0000-00008B8E0000}"/>
    <cellStyle name="Reports Unit Cost Total 3 2 6" xfId="14787" xr:uid="{00000000-0005-0000-0000-00008C8E0000}"/>
    <cellStyle name="Reports Unit Cost Total 3 2 7" xfId="16634" xr:uid="{00000000-0005-0000-0000-00008D8E0000}"/>
    <cellStyle name="Reports Unit Cost Total 3 2 8" xfId="17378" xr:uid="{00000000-0005-0000-0000-00008E8E0000}"/>
    <cellStyle name="Reports Unit Cost Total 3 2 9" xfId="40628" xr:uid="{00000000-0005-0000-0000-00008F8E0000}"/>
    <cellStyle name="Reports Unit Cost Total 3 3" xfId="13922" xr:uid="{00000000-0005-0000-0000-0000908E0000}"/>
    <cellStyle name="Reports Unit Cost Total 3 3 2" xfId="15707" xr:uid="{00000000-0005-0000-0000-0000918E0000}"/>
    <cellStyle name="Reports Unit Cost Total 3 3 3" xfId="14783" xr:uid="{00000000-0005-0000-0000-0000928E0000}"/>
    <cellStyle name="Reports Unit Cost Total 3 3 4" xfId="16638" xr:uid="{00000000-0005-0000-0000-0000938E0000}"/>
    <cellStyle name="Reports Unit Cost Total 3 3 5" xfId="17382" xr:uid="{00000000-0005-0000-0000-0000948E0000}"/>
    <cellStyle name="Reports Unit Cost Total 3 4" xfId="13923" xr:uid="{00000000-0005-0000-0000-0000958E0000}"/>
    <cellStyle name="Reports Unit Cost Total 3 4 2" xfId="15708" xr:uid="{00000000-0005-0000-0000-0000968E0000}"/>
    <cellStyle name="Reports Unit Cost Total 3 4 3" xfId="14782" xr:uid="{00000000-0005-0000-0000-0000978E0000}"/>
    <cellStyle name="Reports Unit Cost Total 3 4 4" xfId="16639" xr:uid="{00000000-0005-0000-0000-0000988E0000}"/>
    <cellStyle name="Reports Unit Cost Total 3 4 5" xfId="17383" xr:uid="{00000000-0005-0000-0000-0000998E0000}"/>
    <cellStyle name="Reports Unit Cost Total 3 5" xfId="13924" xr:uid="{00000000-0005-0000-0000-00009A8E0000}"/>
    <cellStyle name="Reports Unit Cost Total 3 5 2" xfId="15709" xr:uid="{00000000-0005-0000-0000-00009B8E0000}"/>
    <cellStyle name="Reports Unit Cost Total 3 5 3" xfId="14781" xr:uid="{00000000-0005-0000-0000-00009C8E0000}"/>
    <cellStyle name="Reports Unit Cost Total 3 5 4" xfId="16640" xr:uid="{00000000-0005-0000-0000-00009D8E0000}"/>
    <cellStyle name="Reports Unit Cost Total 3 5 5" xfId="17384" xr:uid="{00000000-0005-0000-0000-00009E8E0000}"/>
    <cellStyle name="Reports Unit Cost Total 3 6" xfId="15702" xr:uid="{00000000-0005-0000-0000-00009F8E0000}"/>
    <cellStyle name="Reports Unit Cost Total 3 7" xfId="14788" xr:uid="{00000000-0005-0000-0000-0000A08E0000}"/>
    <cellStyle name="Reports Unit Cost Total 3 8" xfId="16633" xr:uid="{00000000-0005-0000-0000-0000A18E0000}"/>
    <cellStyle name="Reports Unit Cost Total 3 9" xfId="17377" xr:uid="{00000000-0005-0000-0000-0000A28E0000}"/>
    <cellStyle name="Reports Unit Cost Total 4" xfId="13925" xr:uid="{00000000-0005-0000-0000-0000A38E0000}"/>
    <cellStyle name="Reports Unit Cost Total 4 2" xfId="13926" xr:uid="{00000000-0005-0000-0000-0000A48E0000}"/>
    <cellStyle name="Reports Unit Cost Total 4 2 2" xfId="15711" xr:uid="{00000000-0005-0000-0000-0000A58E0000}"/>
    <cellStyle name="Reports Unit Cost Total 4 2 3" xfId="14779" xr:uid="{00000000-0005-0000-0000-0000A68E0000}"/>
    <cellStyle name="Reports Unit Cost Total 4 2 4" xfId="16642" xr:uid="{00000000-0005-0000-0000-0000A78E0000}"/>
    <cellStyle name="Reports Unit Cost Total 4 2 5" xfId="17386" xr:uid="{00000000-0005-0000-0000-0000A88E0000}"/>
    <cellStyle name="Reports Unit Cost Total 4 3" xfId="13927" xr:uid="{00000000-0005-0000-0000-0000A98E0000}"/>
    <cellStyle name="Reports Unit Cost Total 4 3 2" xfId="15712" xr:uid="{00000000-0005-0000-0000-0000AA8E0000}"/>
    <cellStyle name="Reports Unit Cost Total 4 3 3" xfId="14778" xr:uid="{00000000-0005-0000-0000-0000AB8E0000}"/>
    <cellStyle name="Reports Unit Cost Total 4 3 4" xfId="16643" xr:uid="{00000000-0005-0000-0000-0000AC8E0000}"/>
    <cellStyle name="Reports Unit Cost Total 4 3 5" xfId="17387" xr:uid="{00000000-0005-0000-0000-0000AD8E0000}"/>
    <cellStyle name="Reports Unit Cost Total 4 4" xfId="13928" xr:uid="{00000000-0005-0000-0000-0000AE8E0000}"/>
    <cellStyle name="Reports Unit Cost Total 4 4 2" xfId="15713" xr:uid="{00000000-0005-0000-0000-0000AF8E0000}"/>
    <cellStyle name="Reports Unit Cost Total 4 4 3" xfId="14777" xr:uid="{00000000-0005-0000-0000-0000B08E0000}"/>
    <cellStyle name="Reports Unit Cost Total 4 4 4" xfId="16644" xr:uid="{00000000-0005-0000-0000-0000B18E0000}"/>
    <cellStyle name="Reports Unit Cost Total 4 4 5" xfId="17388" xr:uid="{00000000-0005-0000-0000-0000B28E0000}"/>
    <cellStyle name="Reports Unit Cost Total 4 5" xfId="15710" xr:uid="{00000000-0005-0000-0000-0000B38E0000}"/>
    <cellStyle name="Reports Unit Cost Total 4 6" xfId="14780" xr:uid="{00000000-0005-0000-0000-0000B48E0000}"/>
    <cellStyle name="Reports Unit Cost Total 4 7" xfId="16641" xr:uid="{00000000-0005-0000-0000-0000B58E0000}"/>
    <cellStyle name="Reports Unit Cost Total 4 8" xfId="17385" xr:uid="{00000000-0005-0000-0000-0000B68E0000}"/>
    <cellStyle name="Reports Unit Cost Total 4 9" xfId="40604" xr:uid="{00000000-0005-0000-0000-0000B78E0000}"/>
    <cellStyle name="Reports Unit Cost Total 5" xfId="13929" xr:uid="{00000000-0005-0000-0000-0000B88E0000}"/>
    <cellStyle name="Reports Unit Cost Total 5 2" xfId="15714" xr:uid="{00000000-0005-0000-0000-0000B98E0000}"/>
    <cellStyle name="Reports Unit Cost Total 5 3" xfId="14776" xr:uid="{00000000-0005-0000-0000-0000BA8E0000}"/>
    <cellStyle name="Reports Unit Cost Total 5 4" xfId="16645" xr:uid="{00000000-0005-0000-0000-0000BB8E0000}"/>
    <cellStyle name="Reports Unit Cost Total 5 5" xfId="17389" xr:uid="{00000000-0005-0000-0000-0000BC8E0000}"/>
    <cellStyle name="Reports Unit Cost Total 6" xfId="13930" xr:uid="{00000000-0005-0000-0000-0000BD8E0000}"/>
    <cellStyle name="Reports Unit Cost Total 6 2" xfId="15715" xr:uid="{00000000-0005-0000-0000-0000BE8E0000}"/>
    <cellStyle name="Reports Unit Cost Total 6 3" xfId="14775" xr:uid="{00000000-0005-0000-0000-0000BF8E0000}"/>
    <cellStyle name="Reports Unit Cost Total 6 4" xfId="16646" xr:uid="{00000000-0005-0000-0000-0000C08E0000}"/>
    <cellStyle name="Reports Unit Cost Total 6 5" xfId="17390" xr:uid="{00000000-0005-0000-0000-0000C18E0000}"/>
    <cellStyle name="Reports Unit Cost Total 7" xfId="13931" xr:uid="{00000000-0005-0000-0000-0000C28E0000}"/>
    <cellStyle name="Reports Unit Cost Total 7 2" xfId="15716" xr:uid="{00000000-0005-0000-0000-0000C38E0000}"/>
    <cellStyle name="Reports Unit Cost Total 7 3" xfId="14774" xr:uid="{00000000-0005-0000-0000-0000C48E0000}"/>
    <cellStyle name="Reports Unit Cost Total 7 4" xfId="16647" xr:uid="{00000000-0005-0000-0000-0000C58E0000}"/>
    <cellStyle name="Reports Unit Cost Total 7 5" xfId="17391" xr:uid="{00000000-0005-0000-0000-0000C68E0000}"/>
    <cellStyle name="Reports Unit Cost Total 8" xfId="15685" xr:uid="{00000000-0005-0000-0000-0000C78E0000}"/>
    <cellStyle name="Reports Unit Cost Total 9" xfId="14805" xr:uid="{00000000-0005-0000-0000-0000C88E0000}"/>
    <cellStyle name="Review_Date" xfId="19539" xr:uid="{00000000-0005-0000-0000-0000C98E0000}"/>
    <cellStyle name="Reviewer" xfId="19540" xr:uid="{00000000-0005-0000-0000-0000CA8E0000}"/>
    <cellStyle name="Reviewer 2" xfId="37410" xr:uid="{00000000-0005-0000-0000-0000CB8E0000}"/>
    <cellStyle name="RevList" xfId="13932" xr:uid="{00000000-0005-0000-0000-0000CC8E0000}"/>
    <cellStyle name="RevList 2" xfId="37411" xr:uid="{00000000-0005-0000-0000-0000CD8E0000}"/>
    <cellStyle name="RevList 3" xfId="40208" xr:uid="{00000000-0005-0000-0000-0000CE8E0000}"/>
    <cellStyle name="Right" xfId="19541" xr:uid="{00000000-0005-0000-0000-0000CF8E0000}"/>
    <cellStyle name="Right 2" xfId="37413" xr:uid="{00000000-0005-0000-0000-0000D08E0000}"/>
    <cellStyle name="Right 3" xfId="37412" xr:uid="{00000000-0005-0000-0000-0000D18E0000}"/>
    <cellStyle name="Right_Updated_FERC_Mapping_File_NEP_June_2011_v2" xfId="37414" xr:uid="{00000000-0005-0000-0000-0000D28E0000}"/>
    <cellStyle name="Rollover_Date" xfId="19542" xr:uid="{00000000-0005-0000-0000-0000D38E0000}"/>
    <cellStyle name="s" xfId="13933" xr:uid="{00000000-0005-0000-0000-0000D48E0000}"/>
    <cellStyle name="s 2" xfId="37415" xr:uid="{00000000-0005-0000-0000-0000D58E0000}"/>
    <cellStyle name="s_B" xfId="13934" xr:uid="{00000000-0005-0000-0000-0000D68E0000}"/>
    <cellStyle name="s_B 2" xfId="37416" xr:uid="{00000000-0005-0000-0000-0000D78E0000}"/>
    <cellStyle name="s_B 2 2" xfId="40209" xr:uid="{00000000-0005-0000-0000-0000D88E0000}"/>
    <cellStyle name="s_B 3" xfId="40210" xr:uid="{00000000-0005-0000-0000-0000D98E0000}"/>
    <cellStyle name="s_B_Capex Retrieve FY12 PD12 (2)" xfId="40211" xr:uid="{00000000-0005-0000-0000-0000DA8E0000}"/>
    <cellStyle name="s_B_Capex Retrieve FY12 PD12 (2) 2" xfId="40212" xr:uid="{00000000-0005-0000-0000-0000DB8E0000}"/>
    <cellStyle name="s_B_Capex Retrieve FY12 PD12 (2) 3" xfId="40213" xr:uid="{00000000-0005-0000-0000-0000DC8E0000}"/>
    <cellStyle name="s_Bal Sheets" xfId="13935" xr:uid="{00000000-0005-0000-0000-0000DD8E0000}"/>
    <cellStyle name="s_Bal Sheets 2" xfId="37417" xr:uid="{00000000-0005-0000-0000-0000DE8E0000}"/>
    <cellStyle name="s_Bal Sheets 2 2" xfId="40214" xr:uid="{00000000-0005-0000-0000-0000DF8E0000}"/>
    <cellStyle name="s_Bal Sheets 3" xfId="40215" xr:uid="{00000000-0005-0000-0000-0000E08E0000}"/>
    <cellStyle name="s_Bal Sheets_1" xfId="13936" xr:uid="{00000000-0005-0000-0000-0000E18E0000}"/>
    <cellStyle name="s_Bal Sheets_1 2" xfId="37418" xr:uid="{00000000-0005-0000-0000-0000E28E0000}"/>
    <cellStyle name="s_Bal Sheets_1 2 2" xfId="40216" xr:uid="{00000000-0005-0000-0000-0000E38E0000}"/>
    <cellStyle name="s_Bal Sheets_1 3" xfId="40217" xr:uid="{00000000-0005-0000-0000-0000E48E0000}"/>
    <cellStyle name="s_Bal Sheets_1_Capex Retrieve FY12 PD12 (2)" xfId="40218" xr:uid="{00000000-0005-0000-0000-0000E58E0000}"/>
    <cellStyle name="s_Bal Sheets_1_Capex Retrieve FY12 PD12 (2) 2" xfId="40219" xr:uid="{00000000-0005-0000-0000-0000E68E0000}"/>
    <cellStyle name="s_Bal Sheets_1_Capex Retrieve FY12 PD12 (2) 3" xfId="40220" xr:uid="{00000000-0005-0000-0000-0000E78E0000}"/>
    <cellStyle name="s_Bal Sheets_2" xfId="13937" xr:uid="{00000000-0005-0000-0000-0000E88E0000}"/>
    <cellStyle name="s_Bal Sheets_2 2" xfId="37419" xr:uid="{00000000-0005-0000-0000-0000E98E0000}"/>
    <cellStyle name="s_Bal Sheets_Capex Retrieve FY12 PD12 (2)" xfId="40221" xr:uid="{00000000-0005-0000-0000-0000EA8E0000}"/>
    <cellStyle name="s_Bal Sheets_Capex Retrieve FY12 PD12 (2) 2" xfId="40222" xr:uid="{00000000-0005-0000-0000-0000EB8E0000}"/>
    <cellStyle name="s_Bal Sheets_Capex Retrieve FY12 PD12 (2) 3" xfId="40223" xr:uid="{00000000-0005-0000-0000-0000EC8E0000}"/>
    <cellStyle name="s_Credit (2)" xfId="13938" xr:uid="{00000000-0005-0000-0000-0000ED8E0000}"/>
    <cellStyle name="s_Credit (2) 2" xfId="37420" xr:uid="{00000000-0005-0000-0000-0000EE8E0000}"/>
    <cellStyle name="s_Credit (2) 2 2" xfId="40224" xr:uid="{00000000-0005-0000-0000-0000EF8E0000}"/>
    <cellStyle name="s_Credit (2) 3" xfId="40225" xr:uid="{00000000-0005-0000-0000-0000F08E0000}"/>
    <cellStyle name="s_Credit (2)_1" xfId="13939" xr:uid="{00000000-0005-0000-0000-0000F18E0000}"/>
    <cellStyle name="s_Credit (2)_1 2" xfId="37421" xr:uid="{00000000-0005-0000-0000-0000F28E0000}"/>
    <cellStyle name="s_Credit (2)_2" xfId="13940" xr:uid="{00000000-0005-0000-0000-0000F38E0000}"/>
    <cellStyle name="s_Credit (2)_2 2" xfId="37422" xr:uid="{00000000-0005-0000-0000-0000F48E0000}"/>
    <cellStyle name="s_Credit (2)_2 2 2" xfId="40226" xr:uid="{00000000-0005-0000-0000-0000F58E0000}"/>
    <cellStyle name="s_Credit (2)_2 3" xfId="40227" xr:uid="{00000000-0005-0000-0000-0000F68E0000}"/>
    <cellStyle name="s_Credit (2)_2_Capex Retrieve FY12 PD12 (2)" xfId="40228" xr:uid="{00000000-0005-0000-0000-0000F78E0000}"/>
    <cellStyle name="s_Credit (2)_2_Capex Retrieve FY12 PD12 (2) 2" xfId="40229" xr:uid="{00000000-0005-0000-0000-0000F88E0000}"/>
    <cellStyle name="s_Credit (2)_2_Capex Retrieve FY12 PD12 (2) 3" xfId="40230" xr:uid="{00000000-0005-0000-0000-0000F98E0000}"/>
    <cellStyle name="s_Credit (2)_Capex Retrieve FY12 PD12 (2)" xfId="40231" xr:uid="{00000000-0005-0000-0000-0000FA8E0000}"/>
    <cellStyle name="s_Credit (2)_Capex Retrieve FY12 PD12 (2) 2" xfId="40232" xr:uid="{00000000-0005-0000-0000-0000FB8E0000}"/>
    <cellStyle name="s_Credit (2)_Capex Retrieve FY12 PD12 (2) 3" xfId="40233" xr:uid="{00000000-0005-0000-0000-0000FC8E0000}"/>
    <cellStyle name="s_DCF Analysis for DPL" xfId="13941" xr:uid="{00000000-0005-0000-0000-0000FD8E0000}"/>
    <cellStyle name="s_DCF Analysis for DPL 2" xfId="37423" xr:uid="{00000000-0005-0000-0000-0000FE8E0000}"/>
    <cellStyle name="s_DCF Analysis for DPL 2 2" xfId="40234" xr:uid="{00000000-0005-0000-0000-0000FF8E0000}"/>
    <cellStyle name="s_DCF Analysis for DPL 3" xfId="40235" xr:uid="{00000000-0005-0000-0000-0000008F0000}"/>
    <cellStyle name="s_DCF Analysis for DPL_Capex Retrieve FY12 PD12 (2)" xfId="40236" xr:uid="{00000000-0005-0000-0000-0000018F0000}"/>
    <cellStyle name="s_DCF Analysis for DPL_Capex Retrieve FY12 PD12 (2) 2" xfId="40237" xr:uid="{00000000-0005-0000-0000-0000028F0000}"/>
    <cellStyle name="s_DCF Analysis for DPL_Capex Retrieve FY12 PD12 (2) 3" xfId="40238" xr:uid="{00000000-0005-0000-0000-0000038F0000}"/>
    <cellStyle name="s_DCF Matrix" xfId="13942" xr:uid="{00000000-0005-0000-0000-0000048F0000}"/>
    <cellStyle name="s_DCF Matrix 2" xfId="37424" xr:uid="{00000000-0005-0000-0000-0000058F0000}"/>
    <cellStyle name="s_DCF Matrix_1" xfId="13943" xr:uid="{00000000-0005-0000-0000-0000068F0000}"/>
    <cellStyle name="s_DCF Matrix_1 2" xfId="37425" xr:uid="{00000000-0005-0000-0000-0000078F0000}"/>
    <cellStyle name="s_DCF Matrix_1 2 2" xfId="40239" xr:uid="{00000000-0005-0000-0000-0000088F0000}"/>
    <cellStyle name="s_DCF Matrix_1 3" xfId="40240" xr:uid="{00000000-0005-0000-0000-0000098F0000}"/>
    <cellStyle name="s_DCF Matrix_1_Capex Retrieve FY12 PD12 (2)" xfId="40241" xr:uid="{00000000-0005-0000-0000-00000A8F0000}"/>
    <cellStyle name="s_DCF Matrix_1_Capex Retrieve FY12 PD12 (2) 2" xfId="40242" xr:uid="{00000000-0005-0000-0000-00000B8F0000}"/>
    <cellStyle name="s_DCF Matrix_1_Capex Retrieve FY12 PD12 (2) 3" xfId="40243" xr:uid="{00000000-0005-0000-0000-00000C8F0000}"/>
    <cellStyle name="s_DCFLBO Code" xfId="13944" xr:uid="{00000000-0005-0000-0000-00000D8F0000}"/>
    <cellStyle name="s_DCFLBO Code 2" xfId="37426" xr:uid="{00000000-0005-0000-0000-00000E8F0000}"/>
    <cellStyle name="s_DCFLBO Code_1" xfId="13945" xr:uid="{00000000-0005-0000-0000-00000F8F0000}"/>
    <cellStyle name="s_DCFLBO Code_1 2" xfId="37427" xr:uid="{00000000-0005-0000-0000-0000108F0000}"/>
    <cellStyle name="s_DCFLBO Code_1 2 2" xfId="40244" xr:uid="{00000000-0005-0000-0000-0000118F0000}"/>
    <cellStyle name="s_DCFLBO Code_1 3" xfId="40245" xr:uid="{00000000-0005-0000-0000-0000128F0000}"/>
    <cellStyle name="s_DCFLBO Code_1_Capex Retrieve FY12 PD12 (2)" xfId="40246" xr:uid="{00000000-0005-0000-0000-0000138F0000}"/>
    <cellStyle name="s_DCFLBO Code_1_Capex Retrieve FY12 PD12 (2) 2" xfId="40247" xr:uid="{00000000-0005-0000-0000-0000148F0000}"/>
    <cellStyle name="s_DCFLBO Code_1_Capex Retrieve FY12 PD12 (2) 3" xfId="40248" xr:uid="{00000000-0005-0000-0000-0000158F0000}"/>
    <cellStyle name="s_DPL Valuation1022" xfId="13946" xr:uid="{00000000-0005-0000-0000-0000168F0000}"/>
    <cellStyle name="s_DPL Valuation1022 2" xfId="37428" xr:uid="{00000000-0005-0000-0000-0000178F0000}"/>
    <cellStyle name="s_DPL Valuation1022 2 2" xfId="40249" xr:uid="{00000000-0005-0000-0000-0000188F0000}"/>
    <cellStyle name="s_DPL Valuation1022 3" xfId="40250" xr:uid="{00000000-0005-0000-0000-0000198F0000}"/>
    <cellStyle name="s_DPL Valuation1022_Capex Retrieve FY12 PD12 (2)" xfId="40251" xr:uid="{00000000-0005-0000-0000-00001A8F0000}"/>
    <cellStyle name="s_DPL Valuation1022_Capex Retrieve FY12 PD12 (2) 2" xfId="40252" xr:uid="{00000000-0005-0000-0000-00001B8F0000}"/>
    <cellStyle name="s_DPL Valuation1022_Capex Retrieve FY12 PD12 (2) 3" xfId="40253" xr:uid="{00000000-0005-0000-0000-00001C8F0000}"/>
    <cellStyle name="s_Earnings" xfId="13947" xr:uid="{00000000-0005-0000-0000-00001D8F0000}"/>
    <cellStyle name="s_Earnings (2)" xfId="13948" xr:uid="{00000000-0005-0000-0000-00001E8F0000}"/>
    <cellStyle name="s_Earnings (2) 2" xfId="37430" xr:uid="{00000000-0005-0000-0000-00001F8F0000}"/>
    <cellStyle name="s_Earnings (2) 2 2" xfId="40254" xr:uid="{00000000-0005-0000-0000-0000208F0000}"/>
    <cellStyle name="s_Earnings (2) 3" xfId="40255" xr:uid="{00000000-0005-0000-0000-0000218F0000}"/>
    <cellStyle name="s_Earnings (2)_1" xfId="13949" xr:uid="{00000000-0005-0000-0000-0000228F0000}"/>
    <cellStyle name="s_Earnings (2)_1 2" xfId="37431" xr:uid="{00000000-0005-0000-0000-0000238F0000}"/>
    <cellStyle name="s_Earnings (2)_1 2 2" xfId="40256" xr:uid="{00000000-0005-0000-0000-0000248F0000}"/>
    <cellStyle name="s_Earnings (2)_1 3" xfId="40257" xr:uid="{00000000-0005-0000-0000-0000258F0000}"/>
    <cellStyle name="s_Earnings (2)_1_Capex Retrieve FY12 PD12 (2)" xfId="40258" xr:uid="{00000000-0005-0000-0000-0000268F0000}"/>
    <cellStyle name="s_Earnings (2)_1_Capex Retrieve FY12 PD12 (2) 2" xfId="40259" xr:uid="{00000000-0005-0000-0000-0000278F0000}"/>
    <cellStyle name="s_Earnings (2)_1_Capex Retrieve FY12 PD12 (2) 3" xfId="40260" xr:uid="{00000000-0005-0000-0000-0000288F0000}"/>
    <cellStyle name="s_Earnings (2)_Capex Retrieve FY12 PD12 (2)" xfId="40261" xr:uid="{00000000-0005-0000-0000-0000298F0000}"/>
    <cellStyle name="s_Earnings (2)_Capex Retrieve FY12 PD12 (2) 2" xfId="40262" xr:uid="{00000000-0005-0000-0000-00002A8F0000}"/>
    <cellStyle name="s_Earnings (2)_Capex Retrieve FY12 PD12 (2) 3" xfId="40263" xr:uid="{00000000-0005-0000-0000-00002B8F0000}"/>
    <cellStyle name="s_Earnings 2" xfId="37429" xr:uid="{00000000-0005-0000-0000-00002C8F0000}"/>
    <cellStyle name="s_Earnings 3" xfId="38987" xr:uid="{00000000-0005-0000-0000-00002D8F0000}"/>
    <cellStyle name="s_Earnings 4" xfId="38959" xr:uid="{00000000-0005-0000-0000-00002E8F0000}"/>
    <cellStyle name="s_Earnings_1" xfId="13950" xr:uid="{00000000-0005-0000-0000-00002F8F0000}"/>
    <cellStyle name="s_Earnings_1 2" xfId="37432" xr:uid="{00000000-0005-0000-0000-0000308F0000}"/>
    <cellStyle name="s_Earnings_1 2 2" xfId="40264" xr:uid="{00000000-0005-0000-0000-0000318F0000}"/>
    <cellStyle name="s_Earnings_1 3" xfId="40265" xr:uid="{00000000-0005-0000-0000-0000328F0000}"/>
    <cellStyle name="s_Earnings_1_Capex Retrieve FY12 PD12 (2)" xfId="40266" xr:uid="{00000000-0005-0000-0000-0000338F0000}"/>
    <cellStyle name="s_Earnings_1_Capex Retrieve FY12 PD12 (2) 2" xfId="40267" xr:uid="{00000000-0005-0000-0000-0000348F0000}"/>
    <cellStyle name="s_Earnings_1_Capex Retrieve FY12 PD12 (2) 3" xfId="40268" xr:uid="{00000000-0005-0000-0000-0000358F0000}"/>
    <cellStyle name="s_finsumm" xfId="13951" xr:uid="{00000000-0005-0000-0000-0000368F0000}"/>
    <cellStyle name="s_finsumm 2" xfId="37433" xr:uid="{00000000-0005-0000-0000-0000378F0000}"/>
    <cellStyle name="s_finsumm_1" xfId="13952" xr:uid="{00000000-0005-0000-0000-0000388F0000}"/>
    <cellStyle name="s_finsumm_1 2" xfId="37434" xr:uid="{00000000-0005-0000-0000-0000398F0000}"/>
    <cellStyle name="s_finsumm_1 2 2" xfId="40269" xr:uid="{00000000-0005-0000-0000-00003A8F0000}"/>
    <cellStyle name="s_finsumm_1 3" xfId="40270" xr:uid="{00000000-0005-0000-0000-00003B8F0000}"/>
    <cellStyle name="s_finsumm_1_Capex Retrieve FY12 PD12 (2)" xfId="40271" xr:uid="{00000000-0005-0000-0000-00003C8F0000}"/>
    <cellStyle name="s_finsumm_1_Capex Retrieve FY12 PD12 (2) 2" xfId="40272" xr:uid="{00000000-0005-0000-0000-00003D8F0000}"/>
    <cellStyle name="s_finsumm_1_Capex Retrieve FY12 PD12 (2) 3" xfId="40273" xr:uid="{00000000-0005-0000-0000-00003E8F0000}"/>
    <cellStyle name="s_finsumm_2" xfId="13953" xr:uid="{00000000-0005-0000-0000-00003F8F0000}"/>
    <cellStyle name="s_finsumm_2 2" xfId="37435" xr:uid="{00000000-0005-0000-0000-0000408F0000}"/>
    <cellStyle name="s_finsumm_2 2 2" xfId="40274" xr:uid="{00000000-0005-0000-0000-0000418F0000}"/>
    <cellStyle name="s_finsumm_2 3" xfId="40275" xr:uid="{00000000-0005-0000-0000-0000428F0000}"/>
    <cellStyle name="s_finsumm_2_Capex Retrieve FY12 PD12 (2)" xfId="40276" xr:uid="{00000000-0005-0000-0000-0000438F0000}"/>
    <cellStyle name="s_finsumm_2_Capex Retrieve FY12 PD12 (2) 2" xfId="40277" xr:uid="{00000000-0005-0000-0000-0000448F0000}"/>
    <cellStyle name="s_finsumm_2_Capex Retrieve FY12 PD12 (2) 3" xfId="40278" xr:uid="{00000000-0005-0000-0000-0000458F0000}"/>
    <cellStyle name="s_GoroWipTax-to2050_fromCo_Oct21_99" xfId="13954" xr:uid="{00000000-0005-0000-0000-0000468F0000}"/>
    <cellStyle name="s_GoroWipTax-to2050_fromCo_Oct21_99 2" xfId="37436" xr:uid="{00000000-0005-0000-0000-0000478F0000}"/>
    <cellStyle name="s_HardInc " xfId="13955" xr:uid="{00000000-0005-0000-0000-0000488F0000}"/>
    <cellStyle name="s_HardInc  2" xfId="37437" xr:uid="{00000000-0005-0000-0000-0000498F0000}"/>
    <cellStyle name="s_HardInc  2 2" xfId="40279" xr:uid="{00000000-0005-0000-0000-00004A8F0000}"/>
    <cellStyle name="s_HardInc  3" xfId="40280" xr:uid="{00000000-0005-0000-0000-00004B8F0000}"/>
    <cellStyle name="s_Hist Inputs (2)" xfId="13956" xr:uid="{00000000-0005-0000-0000-00004C8F0000}"/>
    <cellStyle name="s_Hist Inputs (2) 2" xfId="37438" xr:uid="{00000000-0005-0000-0000-00004D8F0000}"/>
    <cellStyle name="s_Hist Inputs (2)_1" xfId="13957" xr:uid="{00000000-0005-0000-0000-00004E8F0000}"/>
    <cellStyle name="s_Hist Inputs (2)_1 2" xfId="37439" xr:uid="{00000000-0005-0000-0000-00004F8F0000}"/>
    <cellStyle name="s_Hist Inputs (2)_1 2 2" xfId="40281" xr:uid="{00000000-0005-0000-0000-0000508F0000}"/>
    <cellStyle name="s_Hist Inputs (2)_1 3" xfId="40282" xr:uid="{00000000-0005-0000-0000-0000518F0000}"/>
    <cellStyle name="s_Hist Inputs (2)_1_Capex Retrieve FY12 PD12 (2)" xfId="40283" xr:uid="{00000000-0005-0000-0000-0000528F0000}"/>
    <cellStyle name="s_Hist Inputs (2)_1_Capex Retrieve FY12 PD12 (2) 2" xfId="40284" xr:uid="{00000000-0005-0000-0000-0000538F0000}"/>
    <cellStyle name="s_Hist Inputs (2)_1_Capex Retrieve FY12 PD12 (2) 3" xfId="40285" xr:uid="{00000000-0005-0000-0000-0000548F0000}"/>
    <cellStyle name="s_IEL_finsumm" xfId="13958" xr:uid="{00000000-0005-0000-0000-0000558F0000}"/>
    <cellStyle name="s_IEL_finsumm 2" xfId="37440" xr:uid="{00000000-0005-0000-0000-0000568F0000}"/>
    <cellStyle name="s_IEL_finsumm 2 2" xfId="40286" xr:uid="{00000000-0005-0000-0000-0000578F0000}"/>
    <cellStyle name="s_IEL_finsumm 3" xfId="40287" xr:uid="{00000000-0005-0000-0000-0000588F0000}"/>
    <cellStyle name="s_IEL_finsumm_1" xfId="13959" xr:uid="{00000000-0005-0000-0000-0000598F0000}"/>
    <cellStyle name="s_IEL_finsumm_1 2" xfId="37441" xr:uid="{00000000-0005-0000-0000-00005A8F0000}"/>
    <cellStyle name="s_IEL_finsumm_2" xfId="13960" xr:uid="{00000000-0005-0000-0000-00005B8F0000}"/>
    <cellStyle name="s_IEL_finsumm_2 2" xfId="37442" xr:uid="{00000000-0005-0000-0000-00005C8F0000}"/>
    <cellStyle name="s_IEL_finsumm_2 2 2" xfId="40288" xr:uid="{00000000-0005-0000-0000-00005D8F0000}"/>
    <cellStyle name="s_IEL_finsumm_2 3" xfId="40289" xr:uid="{00000000-0005-0000-0000-00005E8F0000}"/>
    <cellStyle name="s_IEL_finsumm_2_Capex Retrieve FY12 PD12 (2)" xfId="40290" xr:uid="{00000000-0005-0000-0000-00005F8F0000}"/>
    <cellStyle name="s_IEL_finsumm_2_Capex Retrieve FY12 PD12 (2) 2" xfId="40291" xr:uid="{00000000-0005-0000-0000-0000608F0000}"/>
    <cellStyle name="s_IEL_finsumm_2_Capex Retrieve FY12 PD12 (2) 3" xfId="40292" xr:uid="{00000000-0005-0000-0000-0000618F0000}"/>
    <cellStyle name="s_IEL_finsumm_Capex Retrieve FY12 PD12 (2)" xfId="40293" xr:uid="{00000000-0005-0000-0000-0000628F0000}"/>
    <cellStyle name="s_IEL_finsumm_Capex Retrieve FY12 PD12 (2) 2" xfId="40294" xr:uid="{00000000-0005-0000-0000-0000638F0000}"/>
    <cellStyle name="s_IEL_finsumm_Capex Retrieve FY12 PD12 (2) 3" xfId="40295" xr:uid="{00000000-0005-0000-0000-0000648F0000}"/>
    <cellStyle name="s_IEL_finsumm1" xfId="13961" xr:uid="{00000000-0005-0000-0000-0000658F0000}"/>
    <cellStyle name="s_IEL_finsumm1 2" xfId="37443" xr:uid="{00000000-0005-0000-0000-0000668F0000}"/>
    <cellStyle name="s_IEL_finsumm1 2 2" xfId="40296" xr:uid="{00000000-0005-0000-0000-0000678F0000}"/>
    <cellStyle name="s_IEL_finsumm1 3" xfId="40297" xr:uid="{00000000-0005-0000-0000-0000688F0000}"/>
    <cellStyle name="s_IEL_finsumm1_1" xfId="13962" xr:uid="{00000000-0005-0000-0000-0000698F0000}"/>
    <cellStyle name="s_IEL_finsumm1_1 2" xfId="37444" xr:uid="{00000000-0005-0000-0000-00006A8F0000}"/>
    <cellStyle name="s_IEL_finsumm1_1 2 2" xfId="40298" xr:uid="{00000000-0005-0000-0000-00006B8F0000}"/>
    <cellStyle name="s_IEL_finsumm1_1 3" xfId="40299" xr:uid="{00000000-0005-0000-0000-00006C8F0000}"/>
    <cellStyle name="s_IEL_finsumm1_1_Capex Retrieve FY12 PD12 (2)" xfId="40300" xr:uid="{00000000-0005-0000-0000-00006D8F0000}"/>
    <cellStyle name="s_IEL_finsumm1_1_Capex Retrieve FY12 PD12 (2) 2" xfId="40301" xr:uid="{00000000-0005-0000-0000-00006E8F0000}"/>
    <cellStyle name="s_IEL_finsumm1_1_Capex Retrieve FY12 PD12 (2) 3" xfId="40302" xr:uid="{00000000-0005-0000-0000-00006F8F0000}"/>
    <cellStyle name="s_IEL_finsumm1_2" xfId="13963" xr:uid="{00000000-0005-0000-0000-0000708F0000}"/>
    <cellStyle name="s_IEL_finsumm1_2 2" xfId="37445" xr:uid="{00000000-0005-0000-0000-0000718F0000}"/>
    <cellStyle name="s_IEL_finsumm1_2 2 2" xfId="40303" xr:uid="{00000000-0005-0000-0000-0000728F0000}"/>
    <cellStyle name="s_IEL_finsumm1_2 3" xfId="40304" xr:uid="{00000000-0005-0000-0000-0000738F0000}"/>
    <cellStyle name="s_IEL_finsumm1_2_Capex Retrieve FY12 PD12 (2)" xfId="40305" xr:uid="{00000000-0005-0000-0000-0000748F0000}"/>
    <cellStyle name="s_IEL_finsumm1_2_Capex Retrieve FY12 PD12 (2) 2" xfId="40306" xr:uid="{00000000-0005-0000-0000-0000758F0000}"/>
    <cellStyle name="s_IEL_finsumm1_2_Capex Retrieve FY12 PD12 (2) 3" xfId="40307" xr:uid="{00000000-0005-0000-0000-0000768F0000}"/>
    <cellStyle name="s_IEL_finsumm1_Capex Retrieve FY12 PD12 (2)" xfId="40308" xr:uid="{00000000-0005-0000-0000-0000778F0000}"/>
    <cellStyle name="s_IEL_finsumm1_Capex Retrieve FY12 PD12 (2) 2" xfId="40309" xr:uid="{00000000-0005-0000-0000-0000788F0000}"/>
    <cellStyle name="s_IEL_finsumm1_Capex Retrieve FY12 PD12 (2) 3" xfId="40310" xr:uid="{00000000-0005-0000-0000-0000798F0000}"/>
    <cellStyle name="s_Lbo" xfId="13964" xr:uid="{00000000-0005-0000-0000-00007A8F0000}"/>
    <cellStyle name="s_Lbo 2" xfId="37446" xr:uid="{00000000-0005-0000-0000-00007B8F0000}"/>
    <cellStyle name="s_Lbo 2 2" xfId="40311" xr:uid="{00000000-0005-0000-0000-00007C8F0000}"/>
    <cellStyle name="s_Lbo 3" xfId="40312" xr:uid="{00000000-0005-0000-0000-00007D8F0000}"/>
    <cellStyle name="s_LBO Summary" xfId="13965" xr:uid="{00000000-0005-0000-0000-00007E8F0000}"/>
    <cellStyle name="s_LBO Summary 2" xfId="37447" xr:uid="{00000000-0005-0000-0000-00007F8F0000}"/>
    <cellStyle name="s_LBO Summary_1" xfId="13966" xr:uid="{00000000-0005-0000-0000-0000808F0000}"/>
    <cellStyle name="s_LBO Summary_1 2" xfId="37448" xr:uid="{00000000-0005-0000-0000-0000818F0000}"/>
    <cellStyle name="s_LBO Summary_1 2 2" xfId="40313" xr:uid="{00000000-0005-0000-0000-0000828F0000}"/>
    <cellStyle name="s_LBO Summary_1 3" xfId="40314" xr:uid="{00000000-0005-0000-0000-0000838F0000}"/>
    <cellStyle name="s_LBO Summary_1_Capex Retrieve FY12 PD12 (2)" xfId="40315" xr:uid="{00000000-0005-0000-0000-0000848F0000}"/>
    <cellStyle name="s_LBO Summary_1_Capex Retrieve FY12 PD12 (2) 2" xfId="40316" xr:uid="{00000000-0005-0000-0000-0000858F0000}"/>
    <cellStyle name="s_LBO Summary_1_Capex Retrieve FY12 PD12 (2) 3" xfId="40317" xr:uid="{00000000-0005-0000-0000-0000868F0000}"/>
    <cellStyle name="s_LBO Summary_2" xfId="13967" xr:uid="{00000000-0005-0000-0000-0000878F0000}"/>
    <cellStyle name="s_LBO Summary_2 2" xfId="37449" xr:uid="{00000000-0005-0000-0000-0000888F0000}"/>
    <cellStyle name="s_LBO Summary_2 2 2" xfId="40318" xr:uid="{00000000-0005-0000-0000-0000898F0000}"/>
    <cellStyle name="s_LBO Summary_2 3" xfId="40319" xr:uid="{00000000-0005-0000-0000-00008A8F0000}"/>
    <cellStyle name="s_LBO Summary_2_Capex Retrieve FY12 PD12 (2)" xfId="40320" xr:uid="{00000000-0005-0000-0000-00008B8F0000}"/>
    <cellStyle name="s_LBO Summary_2_Capex Retrieve FY12 PD12 (2) 2" xfId="40321" xr:uid="{00000000-0005-0000-0000-00008C8F0000}"/>
    <cellStyle name="s_LBO Summary_2_Capex Retrieve FY12 PD12 (2) 3" xfId="40322" xr:uid="{00000000-0005-0000-0000-00008D8F0000}"/>
    <cellStyle name="s_Lbo_1" xfId="13968" xr:uid="{00000000-0005-0000-0000-00008E8F0000}"/>
    <cellStyle name="s_Lbo_1 2" xfId="37450" xr:uid="{00000000-0005-0000-0000-00008F8F0000}"/>
    <cellStyle name="s_Lbo_1 2 2" xfId="40323" xr:uid="{00000000-0005-0000-0000-0000908F0000}"/>
    <cellStyle name="s_Lbo_1 3" xfId="40324" xr:uid="{00000000-0005-0000-0000-0000918F0000}"/>
    <cellStyle name="s_Lbo_1_Capex Retrieve FY12 PD12 (2)" xfId="40325" xr:uid="{00000000-0005-0000-0000-0000928F0000}"/>
    <cellStyle name="s_Lbo_1_Capex Retrieve FY12 PD12 (2) 2" xfId="40326" xr:uid="{00000000-0005-0000-0000-0000938F0000}"/>
    <cellStyle name="s_Lbo_1_Capex Retrieve FY12 PD12 (2) 3" xfId="40327" xr:uid="{00000000-0005-0000-0000-0000948F0000}"/>
    <cellStyle name="s_Lbo_Capex Retrieve FY12 PD12 (2)" xfId="40328" xr:uid="{00000000-0005-0000-0000-0000958F0000}"/>
    <cellStyle name="s_Lbo_Capex Retrieve FY12 PD12 (2) 2" xfId="40329" xr:uid="{00000000-0005-0000-0000-0000968F0000}"/>
    <cellStyle name="s_Lbo_Capex Retrieve FY12 PD12 (2) 3" xfId="40330" xr:uid="{00000000-0005-0000-0000-0000978F0000}"/>
    <cellStyle name="s_rvr_analysis_andrew" xfId="13969" xr:uid="{00000000-0005-0000-0000-0000988F0000}"/>
    <cellStyle name="s_rvr_analysis_andrew 2" xfId="37451" xr:uid="{00000000-0005-0000-0000-0000998F0000}"/>
    <cellStyle name="s_rvr_analysis_andrew 2 2" xfId="40331" xr:uid="{00000000-0005-0000-0000-00009A8F0000}"/>
    <cellStyle name="s_rvr_analysis_andrew 3" xfId="40332" xr:uid="{00000000-0005-0000-0000-00009B8F0000}"/>
    <cellStyle name="s_rvr_analysis_andrew_Capex Retrieve FY12 PD12 (2)" xfId="40333" xr:uid="{00000000-0005-0000-0000-00009C8F0000}"/>
    <cellStyle name="s_rvr_analysis_andrew_Capex Retrieve FY12 PD12 (2) 2" xfId="40334" xr:uid="{00000000-0005-0000-0000-00009D8F0000}"/>
    <cellStyle name="s_rvr_analysis_andrew_Capex Retrieve FY12 PD12 (2) 3" xfId="40335" xr:uid="{00000000-0005-0000-0000-00009E8F0000}"/>
    <cellStyle name="s_Schedules" xfId="13970" xr:uid="{00000000-0005-0000-0000-00009F8F0000}"/>
    <cellStyle name="s_Schedules 2" xfId="37452" xr:uid="{00000000-0005-0000-0000-0000A08F0000}"/>
    <cellStyle name="s_Schedules_1" xfId="13971" xr:uid="{00000000-0005-0000-0000-0000A18F0000}"/>
    <cellStyle name="s_Schedules_1 2" xfId="37453" xr:uid="{00000000-0005-0000-0000-0000A28F0000}"/>
    <cellStyle name="s_Schedules_1 2 2" xfId="40336" xr:uid="{00000000-0005-0000-0000-0000A38F0000}"/>
    <cellStyle name="s_Schedules_1 3" xfId="40337" xr:uid="{00000000-0005-0000-0000-0000A48F0000}"/>
    <cellStyle name="s_Schedules_1_Capex Retrieve FY12 PD12 (2)" xfId="40338" xr:uid="{00000000-0005-0000-0000-0000A58F0000}"/>
    <cellStyle name="s_Schedules_1_Capex Retrieve FY12 PD12 (2) 2" xfId="40339" xr:uid="{00000000-0005-0000-0000-0000A68F0000}"/>
    <cellStyle name="s_Schedules_1_Capex Retrieve FY12 PD12 (2) 3" xfId="40340" xr:uid="{00000000-0005-0000-0000-0000A78F0000}"/>
    <cellStyle name="s_Trans Assump" xfId="13972" xr:uid="{00000000-0005-0000-0000-0000A88F0000}"/>
    <cellStyle name="s_Trans Assump (2)" xfId="13973" xr:uid="{00000000-0005-0000-0000-0000A98F0000}"/>
    <cellStyle name="s_Trans Assump (2) 2" xfId="37455" xr:uid="{00000000-0005-0000-0000-0000AA8F0000}"/>
    <cellStyle name="s_Trans Assump (2)_1" xfId="13974" xr:uid="{00000000-0005-0000-0000-0000AB8F0000}"/>
    <cellStyle name="s_Trans Assump (2)_1 2" xfId="37456" xr:uid="{00000000-0005-0000-0000-0000AC8F0000}"/>
    <cellStyle name="s_Trans Assump (2)_1 2 2" xfId="40341" xr:uid="{00000000-0005-0000-0000-0000AD8F0000}"/>
    <cellStyle name="s_Trans Assump (2)_1 3" xfId="40342" xr:uid="{00000000-0005-0000-0000-0000AE8F0000}"/>
    <cellStyle name="s_Trans Assump (2)_1_Capex Retrieve FY12 PD12 (2)" xfId="40343" xr:uid="{00000000-0005-0000-0000-0000AF8F0000}"/>
    <cellStyle name="s_Trans Assump (2)_1_Capex Retrieve FY12 PD12 (2) 2" xfId="40344" xr:uid="{00000000-0005-0000-0000-0000B08F0000}"/>
    <cellStyle name="s_Trans Assump (2)_1_Capex Retrieve FY12 PD12 (2) 3" xfId="40345" xr:uid="{00000000-0005-0000-0000-0000B18F0000}"/>
    <cellStyle name="s_Trans Assump 2" xfId="37454" xr:uid="{00000000-0005-0000-0000-0000B28F0000}"/>
    <cellStyle name="s_Trans Assump 2 2" xfId="40346" xr:uid="{00000000-0005-0000-0000-0000B38F0000}"/>
    <cellStyle name="s_Trans Assump 3" xfId="38988" xr:uid="{00000000-0005-0000-0000-0000B48F0000}"/>
    <cellStyle name="s_Trans Assump 3 2" xfId="40347" xr:uid="{00000000-0005-0000-0000-0000B58F0000}"/>
    <cellStyle name="s_Trans Assump 4" xfId="38958" xr:uid="{00000000-0005-0000-0000-0000B68F0000}"/>
    <cellStyle name="s_Trans Assump 4 2" xfId="40348" xr:uid="{00000000-0005-0000-0000-0000B78F0000}"/>
    <cellStyle name="s_Trans Assump 5" xfId="40349" xr:uid="{00000000-0005-0000-0000-0000B88F0000}"/>
    <cellStyle name="s_Trans Assump_1" xfId="13975" xr:uid="{00000000-0005-0000-0000-0000B98F0000}"/>
    <cellStyle name="s_Trans Assump_1 2" xfId="37457" xr:uid="{00000000-0005-0000-0000-0000BA8F0000}"/>
    <cellStyle name="s_Trans Assump_Capex Retrieve FY12 PD12 (2)" xfId="40350" xr:uid="{00000000-0005-0000-0000-0000BB8F0000}"/>
    <cellStyle name="s_Trans Assump_Capex Retrieve FY12 PD12 (2) 2" xfId="40351" xr:uid="{00000000-0005-0000-0000-0000BC8F0000}"/>
    <cellStyle name="s_Trans Assump_Capex Retrieve FY12 PD12 (2) 3" xfId="40352" xr:uid="{00000000-0005-0000-0000-0000BD8F0000}"/>
    <cellStyle name="s_Trans Sum" xfId="13976" xr:uid="{00000000-0005-0000-0000-0000BE8F0000}"/>
    <cellStyle name="s_Trans Sum 2" xfId="37458" xr:uid="{00000000-0005-0000-0000-0000BF8F0000}"/>
    <cellStyle name="s_Trans Sum 2 2" xfId="40353" xr:uid="{00000000-0005-0000-0000-0000C08F0000}"/>
    <cellStyle name="s_Trans Sum 3" xfId="40354" xr:uid="{00000000-0005-0000-0000-0000C18F0000}"/>
    <cellStyle name="s_Trans Sum_1" xfId="13977" xr:uid="{00000000-0005-0000-0000-0000C28F0000}"/>
    <cellStyle name="s_Trans Sum_1 2" xfId="37459" xr:uid="{00000000-0005-0000-0000-0000C38F0000}"/>
    <cellStyle name="s_Trans Sum_Capex Retrieve FY12 PD12 (2)" xfId="40355" xr:uid="{00000000-0005-0000-0000-0000C48F0000}"/>
    <cellStyle name="s_Trans Sum_Capex Retrieve FY12 PD12 (2) 2" xfId="40356" xr:uid="{00000000-0005-0000-0000-0000C58F0000}"/>
    <cellStyle name="s_Trans Sum_Capex Retrieve FY12 PD12 (2) 3" xfId="40357" xr:uid="{00000000-0005-0000-0000-0000C68F0000}"/>
    <cellStyle name="s_Unit Price Sen. (2)" xfId="13978" xr:uid="{00000000-0005-0000-0000-0000C78F0000}"/>
    <cellStyle name="s_Unit Price Sen. (2) 2" xfId="37460" xr:uid="{00000000-0005-0000-0000-0000C88F0000}"/>
    <cellStyle name="s_Unit Price Sen. (2) 2 2" xfId="40358" xr:uid="{00000000-0005-0000-0000-0000C98F0000}"/>
    <cellStyle name="s_Unit Price Sen. (2) 3" xfId="40359" xr:uid="{00000000-0005-0000-0000-0000CA8F0000}"/>
    <cellStyle name="s_Unit Price Sen. (2)_1" xfId="13979" xr:uid="{00000000-0005-0000-0000-0000CB8F0000}"/>
    <cellStyle name="s_Unit Price Sen. (2)_1 2" xfId="37461" xr:uid="{00000000-0005-0000-0000-0000CC8F0000}"/>
    <cellStyle name="s_Unit Price Sen. (2)_1 2 2" xfId="40360" xr:uid="{00000000-0005-0000-0000-0000CD8F0000}"/>
    <cellStyle name="s_Unit Price Sen. (2)_1 3" xfId="40361" xr:uid="{00000000-0005-0000-0000-0000CE8F0000}"/>
    <cellStyle name="s_Unit Price Sen. (2)_1_Capex Retrieve FY12 PD12 (2)" xfId="40362" xr:uid="{00000000-0005-0000-0000-0000CF8F0000}"/>
    <cellStyle name="s_Unit Price Sen. (2)_1_Capex Retrieve FY12 PD12 (2) 2" xfId="40363" xr:uid="{00000000-0005-0000-0000-0000D08F0000}"/>
    <cellStyle name="s_Unit Price Sen. (2)_1_Capex Retrieve FY12 PD12 (2) 3" xfId="40364" xr:uid="{00000000-0005-0000-0000-0000D18F0000}"/>
    <cellStyle name="s_Unit Price Sen. (2)_2" xfId="13980" xr:uid="{00000000-0005-0000-0000-0000D28F0000}"/>
    <cellStyle name="s_Unit Price Sen. (2)_2 2" xfId="37462" xr:uid="{00000000-0005-0000-0000-0000D38F0000}"/>
    <cellStyle name="s_Unit Price Sen. (2)_Capex Retrieve FY12 PD12 (2)" xfId="40365" xr:uid="{00000000-0005-0000-0000-0000D48F0000}"/>
    <cellStyle name="s_Unit Price Sen. (2)_Capex Retrieve FY12 PD12 (2) 2" xfId="40366" xr:uid="{00000000-0005-0000-0000-0000D58F0000}"/>
    <cellStyle name="s_Unit Price Sen. (2)_Capex Retrieve FY12 PD12 (2) 3" xfId="40367" xr:uid="{00000000-0005-0000-0000-0000D68F0000}"/>
    <cellStyle name="Salomon Logo" xfId="13981" xr:uid="{00000000-0005-0000-0000-0000D78F0000}"/>
    <cellStyle name="Salomon Logo 2" xfId="37463" xr:uid="{00000000-0005-0000-0000-0000D88F0000}"/>
    <cellStyle name="Salomon Logo 2 2" xfId="40368" xr:uid="{00000000-0005-0000-0000-0000D98F0000}"/>
    <cellStyle name="Salomon Logo 3" xfId="40369" xr:uid="{00000000-0005-0000-0000-0000DA8F0000}"/>
    <cellStyle name="SAPBEXaggData" xfId="13982" xr:uid="{00000000-0005-0000-0000-0000DB8F0000}"/>
    <cellStyle name="SAPBEXaggData 2" xfId="13983" xr:uid="{00000000-0005-0000-0000-0000DC8F0000}"/>
    <cellStyle name="SAPBEXaggData 2 2" xfId="13984" xr:uid="{00000000-0005-0000-0000-0000DD8F0000}"/>
    <cellStyle name="SAPBEXaggData 2 2 2" xfId="13985" xr:uid="{00000000-0005-0000-0000-0000DE8F0000}"/>
    <cellStyle name="SAPBEXaggData 2 2 2 2" xfId="14751" xr:uid="{00000000-0005-0000-0000-0000DF8F0000}"/>
    <cellStyle name="SAPBEXaggData 2 2 2 3" xfId="16651" xr:uid="{00000000-0005-0000-0000-0000E08F0000}"/>
    <cellStyle name="SAPBEXaggData 2 2 2 4" xfId="17395" xr:uid="{00000000-0005-0000-0000-0000E18F0000}"/>
    <cellStyle name="SAPBEXaggData 2 2 3" xfId="13986" xr:uid="{00000000-0005-0000-0000-0000E28F0000}"/>
    <cellStyle name="SAPBEXaggData 2 2 3 2" xfId="14750" xr:uid="{00000000-0005-0000-0000-0000E38F0000}"/>
    <cellStyle name="SAPBEXaggData 2 2 3 3" xfId="16652" xr:uid="{00000000-0005-0000-0000-0000E48F0000}"/>
    <cellStyle name="SAPBEXaggData 2 2 3 4" xfId="17396" xr:uid="{00000000-0005-0000-0000-0000E58F0000}"/>
    <cellStyle name="SAPBEXaggData 2 2 4" xfId="13987" xr:uid="{00000000-0005-0000-0000-0000E68F0000}"/>
    <cellStyle name="SAPBEXaggData 2 2 4 2" xfId="14749" xr:uid="{00000000-0005-0000-0000-0000E78F0000}"/>
    <cellStyle name="SAPBEXaggData 2 2 4 3" xfId="16653" xr:uid="{00000000-0005-0000-0000-0000E88F0000}"/>
    <cellStyle name="SAPBEXaggData 2 2 4 4" xfId="17397" xr:uid="{00000000-0005-0000-0000-0000E98F0000}"/>
    <cellStyle name="SAPBEXaggData 2 2 5" xfId="14752" xr:uid="{00000000-0005-0000-0000-0000EA8F0000}"/>
    <cellStyle name="SAPBEXaggData 2 2 6" xfId="16650" xr:uid="{00000000-0005-0000-0000-0000EB8F0000}"/>
    <cellStyle name="SAPBEXaggData 2 2 7" xfId="17394" xr:uid="{00000000-0005-0000-0000-0000EC8F0000}"/>
    <cellStyle name="SAPBEXaggData 2 2 8" xfId="40630" xr:uid="{00000000-0005-0000-0000-0000ED8F0000}"/>
    <cellStyle name="SAPBEXaggData 2 3" xfId="13988" xr:uid="{00000000-0005-0000-0000-0000EE8F0000}"/>
    <cellStyle name="SAPBEXaggData 2 3 2" xfId="14748" xr:uid="{00000000-0005-0000-0000-0000EF8F0000}"/>
    <cellStyle name="SAPBEXaggData 2 3 3" xfId="16654" xr:uid="{00000000-0005-0000-0000-0000F08F0000}"/>
    <cellStyle name="SAPBEXaggData 2 3 4" xfId="17398" xr:uid="{00000000-0005-0000-0000-0000F18F0000}"/>
    <cellStyle name="SAPBEXaggData 2 4" xfId="13989" xr:uid="{00000000-0005-0000-0000-0000F28F0000}"/>
    <cellStyle name="SAPBEXaggData 2 4 2" xfId="14747" xr:uid="{00000000-0005-0000-0000-0000F38F0000}"/>
    <cellStyle name="SAPBEXaggData 2 4 3" xfId="16655" xr:uid="{00000000-0005-0000-0000-0000F48F0000}"/>
    <cellStyle name="SAPBEXaggData 2 4 4" xfId="17399" xr:uid="{00000000-0005-0000-0000-0000F58F0000}"/>
    <cellStyle name="SAPBEXaggData 2 5" xfId="14753" xr:uid="{00000000-0005-0000-0000-0000F68F0000}"/>
    <cellStyle name="SAPBEXaggData 2 6" xfId="16649" xr:uid="{00000000-0005-0000-0000-0000F78F0000}"/>
    <cellStyle name="SAPBEXaggData 2 7" xfId="17393" xr:uid="{00000000-0005-0000-0000-0000F88F0000}"/>
    <cellStyle name="SAPBEXaggData 3" xfId="13990" xr:uid="{00000000-0005-0000-0000-0000F98F0000}"/>
    <cellStyle name="SAPBEXaggData 3 2" xfId="13991" xr:uid="{00000000-0005-0000-0000-0000FA8F0000}"/>
    <cellStyle name="SAPBEXaggData 3 2 2" xfId="14745" xr:uid="{00000000-0005-0000-0000-0000FB8F0000}"/>
    <cellStyle name="SAPBEXaggData 3 2 3" xfId="16657" xr:uid="{00000000-0005-0000-0000-0000FC8F0000}"/>
    <cellStyle name="SAPBEXaggData 3 2 4" xfId="17401" xr:uid="{00000000-0005-0000-0000-0000FD8F0000}"/>
    <cellStyle name="SAPBEXaggData 3 3" xfId="13992" xr:uid="{00000000-0005-0000-0000-0000FE8F0000}"/>
    <cellStyle name="SAPBEXaggData 3 3 2" xfId="14744" xr:uid="{00000000-0005-0000-0000-0000FF8F0000}"/>
    <cellStyle name="SAPBEXaggData 3 3 3" xfId="16658" xr:uid="{00000000-0005-0000-0000-000000900000}"/>
    <cellStyle name="SAPBEXaggData 3 3 4" xfId="17402" xr:uid="{00000000-0005-0000-0000-000001900000}"/>
    <cellStyle name="SAPBEXaggData 3 4" xfId="13993" xr:uid="{00000000-0005-0000-0000-000002900000}"/>
    <cellStyle name="SAPBEXaggData 3 4 2" xfId="14743" xr:uid="{00000000-0005-0000-0000-000003900000}"/>
    <cellStyle name="SAPBEXaggData 3 4 3" xfId="16659" xr:uid="{00000000-0005-0000-0000-000004900000}"/>
    <cellStyle name="SAPBEXaggData 3 4 4" xfId="17403" xr:uid="{00000000-0005-0000-0000-000005900000}"/>
    <cellStyle name="SAPBEXaggData 3 5" xfId="14746" xr:uid="{00000000-0005-0000-0000-000006900000}"/>
    <cellStyle name="SAPBEXaggData 3 6" xfId="16656" xr:uid="{00000000-0005-0000-0000-000007900000}"/>
    <cellStyle name="SAPBEXaggData 3 7" xfId="17400" xr:uid="{00000000-0005-0000-0000-000008900000}"/>
    <cellStyle name="SAPBEXaggData 4" xfId="13994" xr:uid="{00000000-0005-0000-0000-000009900000}"/>
    <cellStyle name="SAPBEXaggData 4 2" xfId="14742" xr:uid="{00000000-0005-0000-0000-00000A900000}"/>
    <cellStyle name="SAPBEXaggData 4 3" xfId="16660" xr:uid="{00000000-0005-0000-0000-00000B900000}"/>
    <cellStyle name="SAPBEXaggData 4 4" xfId="17404" xr:uid="{00000000-0005-0000-0000-00000C900000}"/>
    <cellStyle name="SAPBEXaggData 5" xfId="13995" xr:uid="{00000000-0005-0000-0000-00000D900000}"/>
    <cellStyle name="SAPBEXaggData 5 2" xfId="14741" xr:uid="{00000000-0005-0000-0000-00000E900000}"/>
    <cellStyle name="SAPBEXaggData 5 3" xfId="16661" xr:uid="{00000000-0005-0000-0000-00000F900000}"/>
    <cellStyle name="SAPBEXaggData 5 4" xfId="17405" xr:uid="{00000000-0005-0000-0000-000010900000}"/>
    <cellStyle name="SAPBEXaggData 6" xfId="14754" xr:uid="{00000000-0005-0000-0000-000011900000}"/>
    <cellStyle name="SAPBEXaggData 7" xfId="16648" xr:uid="{00000000-0005-0000-0000-000012900000}"/>
    <cellStyle name="SAPBEXaggData 8" xfId="17392" xr:uid="{00000000-0005-0000-0000-000013900000}"/>
    <cellStyle name="SAPBEXaggData 9" xfId="37464" xr:uid="{00000000-0005-0000-0000-000014900000}"/>
    <cellStyle name="SAPBEXaggDataEmph" xfId="13996" xr:uid="{00000000-0005-0000-0000-000015900000}"/>
    <cellStyle name="SAPBEXaggDataEmph 2" xfId="13997" xr:uid="{00000000-0005-0000-0000-000016900000}"/>
    <cellStyle name="SAPBEXaggDataEmph 2 2" xfId="13998" xr:uid="{00000000-0005-0000-0000-000017900000}"/>
    <cellStyle name="SAPBEXaggDataEmph 2 2 2" xfId="13999" xr:uid="{00000000-0005-0000-0000-000018900000}"/>
    <cellStyle name="SAPBEXaggDataEmph 2 2 2 2" xfId="14737" xr:uid="{00000000-0005-0000-0000-000019900000}"/>
    <cellStyle name="SAPBEXaggDataEmph 2 2 2 3" xfId="16665" xr:uid="{00000000-0005-0000-0000-00001A900000}"/>
    <cellStyle name="SAPBEXaggDataEmph 2 2 2 4" xfId="17409" xr:uid="{00000000-0005-0000-0000-00001B900000}"/>
    <cellStyle name="SAPBEXaggDataEmph 2 2 3" xfId="14000" xr:uid="{00000000-0005-0000-0000-00001C900000}"/>
    <cellStyle name="SAPBEXaggDataEmph 2 2 3 2" xfId="14736" xr:uid="{00000000-0005-0000-0000-00001D900000}"/>
    <cellStyle name="SAPBEXaggDataEmph 2 2 3 3" xfId="16666" xr:uid="{00000000-0005-0000-0000-00001E900000}"/>
    <cellStyle name="SAPBEXaggDataEmph 2 2 3 4" xfId="17410" xr:uid="{00000000-0005-0000-0000-00001F900000}"/>
    <cellStyle name="SAPBEXaggDataEmph 2 2 4" xfId="14001" xr:uid="{00000000-0005-0000-0000-000020900000}"/>
    <cellStyle name="SAPBEXaggDataEmph 2 2 4 2" xfId="14735" xr:uid="{00000000-0005-0000-0000-000021900000}"/>
    <cellStyle name="SAPBEXaggDataEmph 2 2 4 3" xfId="16667" xr:uid="{00000000-0005-0000-0000-000022900000}"/>
    <cellStyle name="SAPBEXaggDataEmph 2 2 4 4" xfId="17411" xr:uid="{00000000-0005-0000-0000-000023900000}"/>
    <cellStyle name="SAPBEXaggDataEmph 2 2 5" xfId="14738" xr:uid="{00000000-0005-0000-0000-000024900000}"/>
    <cellStyle name="SAPBEXaggDataEmph 2 2 6" xfId="16664" xr:uid="{00000000-0005-0000-0000-000025900000}"/>
    <cellStyle name="SAPBEXaggDataEmph 2 2 7" xfId="17408" xr:uid="{00000000-0005-0000-0000-000026900000}"/>
    <cellStyle name="SAPBEXaggDataEmph 2 2 8" xfId="40631" xr:uid="{00000000-0005-0000-0000-000027900000}"/>
    <cellStyle name="SAPBEXaggDataEmph 2 3" xfId="14002" xr:uid="{00000000-0005-0000-0000-000028900000}"/>
    <cellStyle name="SAPBEXaggDataEmph 2 3 2" xfId="14734" xr:uid="{00000000-0005-0000-0000-000029900000}"/>
    <cellStyle name="SAPBEXaggDataEmph 2 3 3" xfId="16668" xr:uid="{00000000-0005-0000-0000-00002A900000}"/>
    <cellStyle name="SAPBEXaggDataEmph 2 3 4" xfId="17412" xr:uid="{00000000-0005-0000-0000-00002B900000}"/>
    <cellStyle name="SAPBEXaggDataEmph 2 4" xfId="14003" xr:uid="{00000000-0005-0000-0000-00002C900000}"/>
    <cellStyle name="SAPBEXaggDataEmph 2 4 2" xfId="14733" xr:uid="{00000000-0005-0000-0000-00002D900000}"/>
    <cellStyle name="SAPBEXaggDataEmph 2 4 3" xfId="16669" xr:uid="{00000000-0005-0000-0000-00002E900000}"/>
    <cellStyle name="SAPBEXaggDataEmph 2 4 4" xfId="17413" xr:uid="{00000000-0005-0000-0000-00002F900000}"/>
    <cellStyle name="SAPBEXaggDataEmph 2 5" xfId="14739" xr:uid="{00000000-0005-0000-0000-000030900000}"/>
    <cellStyle name="SAPBEXaggDataEmph 2 6" xfId="16663" xr:uid="{00000000-0005-0000-0000-000031900000}"/>
    <cellStyle name="SAPBEXaggDataEmph 2 7" xfId="17407" xr:uid="{00000000-0005-0000-0000-000032900000}"/>
    <cellStyle name="SAPBEXaggDataEmph 3" xfId="14004" xr:uid="{00000000-0005-0000-0000-000033900000}"/>
    <cellStyle name="SAPBEXaggDataEmph 3 2" xfId="14005" xr:uid="{00000000-0005-0000-0000-000034900000}"/>
    <cellStyle name="SAPBEXaggDataEmph 3 2 2" xfId="14731" xr:uid="{00000000-0005-0000-0000-000035900000}"/>
    <cellStyle name="SAPBEXaggDataEmph 3 2 3" xfId="16671" xr:uid="{00000000-0005-0000-0000-000036900000}"/>
    <cellStyle name="SAPBEXaggDataEmph 3 2 4" xfId="17415" xr:uid="{00000000-0005-0000-0000-000037900000}"/>
    <cellStyle name="SAPBEXaggDataEmph 3 3" xfId="14006" xr:uid="{00000000-0005-0000-0000-000038900000}"/>
    <cellStyle name="SAPBEXaggDataEmph 3 3 2" xfId="14730" xr:uid="{00000000-0005-0000-0000-000039900000}"/>
    <cellStyle name="SAPBEXaggDataEmph 3 3 3" xfId="16672" xr:uid="{00000000-0005-0000-0000-00003A900000}"/>
    <cellStyle name="SAPBEXaggDataEmph 3 3 4" xfId="17416" xr:uid="{00000000-0005-0000-0000-00003B900000}"/>
    <cellStyle name="SAPBEXaggDataEmph 3 4" xfId="14007" xr:uid="{00000000-0005-0000-0000-00003C900000}"/>
    <cellStyle name="SAPBEXaggDataEmph 3 4 2" xfId="14729" xr:uid="{00000000-0005-0000-0000-00003D900000}"/>
    <cellStyle name="SAPBEXaggDataEmph 3 4 3" xfId="16673" xr:uid="{00000000-0005-0000-0000-00003E900000}"/>
    <cellStyle name="SAPBEXaggDataEmph 3 4 4" xfId="17417" xr:uid="{00000000-0005-0000-0000-00003F900000}"/>
    <cellStyle name="SAPBEXaggDataEmph 3 5" xfId="14732" xr:uid="{00000000-0005-0000-0000-000040900000}"/>
    <cellStyle name="SAPBEXaggDataEmph 3 6" xfId="16670" xr:uid="{00000000-0005-0000-0000-000041900000}"/>
    <cellStyle name="SAPBEXaggDataEmph 3 7" xfId="17414" xr:uid="{00000000-0005-0000-0000-000042900000}"/>
    <cellStyle name="SAPBEXaggDataEmph 4" xfId="14008" xr:uid="{00000000-0005-0000-0000-000043900000}"/>
    <cellStyle name="SAPBEXaggDataEmph 4 2" xfId="14728" xr:uid="{00000000-0005-0000-0000-000044900000}"/>
    <cellStyle name="SAPBEXaggDataEmph 4 3" xfId="16674" xr:uid="{00000000-0005-0000-0000-000045900000}"/>
    <cellStyle name="SAPBEXaggDataEmph 4 4" xfId="17418" xr:uid="{00000000-0005-0000-0000-000046900000}"/>
    <cellStyle name="SAPBEXaggDataEmph 5" xfId="14009" xr:uid="{00000000-0005-0000-0000-000047900000}"/>
    <cellStyle name="SAPBEXaggDataEmph 5 2" xfId="14727" xr:uid="{00000000-0005-0000-0000-000048900000}"/>
    <cellStyle name="SAPBEXaggDataEmph 5 3" xfId="16675" xr:uid="{00000000-0005-0000-0000-000049900000}"/>
    <cellStyle name="SAPBEXaggDataEmph 5 4" xfId="17419" xr:uid="{00000000-0005-0000-0000-00004A900000}"/>
    <cellStyle name="SAPBEXaggDataEmph 6" xfId="14740" xr:uid="{00000000-0005-0000-0000-00004B900000}"/>
    <cellStyle name="SAPBEXaggDataEmph 7" xfId="16662" xr:uid="{00000000-0005-0000-0000-00004C900000}"/>
    <cellStyle name="SAPBEXaggDataEmph 8" xfId="17406" xr:uid="{00000000-0005-0000-0000-00004D900000}"/>
    <cellStyle name="SAPBEXaggDataEmph 9" xfId="37465" xr:uid="{00000000-0005-0000-0000-00004E900000}"/>
    <cellStyle name="SAPBEXaggItem" xfId="14010" xr:uid="{00000000-0005-0000-0000-00004F900000}"/>
    <cellStyle name="SAPBEXaggItem 2" xfId="14011" xr:uid="{00000000-0005-0000-0000-000050900000}"/>
    <cellStyle name="SAPBEXaggItem 2 2" xfId="14012" xr:uid="{00000000-0005-0000-0000-000051900000}"/>
    <cellStyle name="SAPBEXaggItem 2 2 2" xfId="14013" xr:uid="{00000000-0005-0000-0000-000052900000}"/>
    <cellStyle name="SAPBEXaggItem 2 2 2 2" xfId="14723" xr:uid="{00000000-0005-0000-0000-000053900000}"/>
    <cellStyle name="SAPBEXaggItem 2 2 2 3" xfId="16679" xr:uid="{00000000-0005-0000-0000-000054900000}"/>
    <cellStyle name="SAPBEXaggItem 2 2 2 4" xfId="17423" xr:uid="{00000000-0005-0000-0000-000055900000}"/>
    <cellStyle name="SAPBEXaggItem 2 2 3" xfId="14014" xr:uid="{00000000-0005-0000-0000-000056900000}"/>
    <cellStyle name="SAPBEXaggItem 2 2 3 2" xfId="14722" xr:uid="{00000000-0005-0000-0000-000057900000}"/>
    <cellStyle name="SAPBEXaggItem 2 2 3 3" xfId="16680" xr:uid="{00000000-0005-0000-0000-000058900000}"/>
    <cellStyle name="SAPBEXaggItem 2 2 3 4" xfId="17424" xr:uid="{00000000-0005-0000-0000-000059900000}"/>
    <cellStyle name="SAPBEXaggItem 2 2 4" xfId="14015" xr:uid="{00000000-0005-0000-0000-00005A900000}"/>
    <cellStyle name="SAPBEXaggItem 2 2 4 2" xfId="14721" xr:uid="{00000000-0005-0000-0000-00005B900000}"/>
    <cellStyle name="SAPBEXaggItem 2 2 4 3" xfId="16681" xr:uid="{00000000-0005-0000-0000-00005C900000}"/>
    <cellStyle name="SAPBEXaggItem 2 2 4 4" xfId="17425" xr:uid="{00000000-0005-0000-0000-00005D900000}"/>
    <cellStyle name="SAPBEXaggItem 2 2 5" xfId="14724" xr:uid="{00000000-0005-0000-0000-00005E900000}"/>
    <cellStyle name="SAPBEXaggItem 2 2 6" xfId="16678" xr:uid="{00000000-0005-0000-0000-00005F900000}"/>
    <cellStyle name="SAPBEXaggItem 2 2 7" xfId="17422" xr:uid="{00000000-0005-0000-0000-000060900000}"/>
    <cellStyle name="SAPBEXaggItem 2 2 8" xfId="40632" xr:uid="{00000000-0005-0000-0000-000061900000}"/>
    <cellStyle name="SAPBEXaggItem 2 3" xfId="14016" xr:uid="{00000000-0005-0000-0000-000062900000}"/>
    <cellStyle name="SAPBEXaggItem 2 3 2" xfId="14720" xr:uid="{00000000-0005-0000-0000-000063900000}"/>
    <cellStyle name="SAPBEXaggItem 2 3 3" xfId="16682" xr:uid="{00000000-0005-0000-0000-000064900000}"/>
    <cellStyle name="SAPBEXaggItem 2 3 4" xfId="17426" xr:uid="{00000000-0005-0000-0000-000065900000}"/>
    <cellStyle name="SAPBEXaggItem 2 4" xfId="14017" xr:uid="{00000000-0005-0000-0000-000066900000}"/>
    <cellStyle name="SAPBEXaggItem 2 4 2" xfId="14719" xr:uid="{00000000-0005-0000-0000-000067900000}"/>
    <cellStyle name="SAPBEXaggItem 2 4 3" xfId="16683" xr:uid="{00000000-0005-0000-0000-000068900000}"/>
    <cellStyle name="SAPBEXaggItem 2 4 4" xfId="17427" xr:uid="{00000000-0005-0000-0000-000069900000}"/>
    <cellStyle name="SAPBEXaggItem 2 5" xfId="14725" xr:uid="{00000000-0005-0000-0000-00006A900000}"/>
    <cellStyle name="SAPBEXaggItem 2 6" xfId="16677" xr:uid="{00000000-0005-0000-0000-00006B900000}"/>
    <cellStyle name="SAPBEXaggItem 2 7" xfId="17421" xr:uid="{00000000-0005-0000-0000-00006C900000}"/>
    <cellStyle name="SAPBEXaggItem 3" xfId="14018" xr:uid="{00000000-0005-0000-0000-00006D900000}"/>
    <cellStyle name="SAPBEXaggItem 3 2" xfId="14019" xr:uid="{00000000-0005-0000-0000-00006E900000}"/>
    <cellStyle name="SAPBEXaggItem 3 2 2" xfId="14717" xr:uid="{00000000-0005-0000-0000-00006F900000}"/>
    <cellStyle name="SAPBEXaggItem 3 2 3" xfId="16685" xr:uid="{00000000-0005-0000-0000-000070900000}"/>
    <cellStyle name="SAPBEXaggItem 3 2 4" xfId="17429" xr:uid="{00000000-0005-0000-0000-000071900000}"/>
    <cellStyle name="SAPBEXaggItem 3 3" xfId="14020" xr:uid="{00000000-0005-0000-0000-000072900000}"/>
    <cellStyle name="SAPBEXaggItem 3 3 2" xfId="14716" xr:uid="{00000000-0005-0000-0000-000073900000}"/>
    <cellStyle name="SAPBEXaggItem 3 3 3" xfId="16686" xr:uid="{00000000-0005-0000-0000-000074900000}"/>
    <cellStyle name="SAPBEXaggItem 3 3 4" xfId="17430" xr:uid="{00000000-0005-0000-0000-000075900000}"/>
    <cellStyle name="SAPBEXaggItem 3 4" xfId="14021" xr:uid="{00000000-0005-0000-0000-000076900000}"/>
    <cellStyle name="SAPBEXaggItem 3 4 2" xfId="14715" xr:uid="{00000000-0005-0000-0000-000077900000}"/>
    <cellStyle name="SAPBEXaggItem 3 4 3" xfId="16687" xr:uid="{00000000-0005-0000-0000-000078900000}"/>
    <cellStyle name="SAPBEXaggItem 3 4 4" xfId="17431" xr:uid="{00000000-0005-0000-0000-000079900000}"/>
    <cellStyle name="SAPBEXaggItem 3 5" xfId="14718" xr:uid="{00000000-0005-0000-0000-00007A900000}"/>
    <cellStyle name="SAPBEXaggItem 3 6" xfId="16684" xr:uid="{00000000-0005-0000-0000-00007B900000}"/>
    <cellStyle name="SAPBEXaggItem 3 7" xfId="17428" xr:uid="{00000000-0005-0000-0000-00007C900000}"/>
    <cellStyle name="SAPBEXaggItem 4" xfId="14022" xr:uid="{00000000-0005-0000-0000-00007D900000}"/>
    <cellStyle name="SAPBEXaggItem 4 2" xfId="14714" xr:uid="{00000000-0005-0000-0000-00007E900000}"/>
    <cellStyle name="SAPBEXaggItem 4 3" xfId="16688" xr:uid="{00000000-0005-0000-0000-00007F900000}"/>
    <cellStyle name="SAPBEXaggItem 4 4" xfId="17432" xr:uid="{00000000-0005-0000-0000-000080900000}"/>
    <cellStyle name="SAPBEXaggItem 5" xfId="14023" xr:uid="{00000000-0005-0000-0000-000081900000}"/>
    <cellStyle name="SAPBEXaggItem 5 2" xfId="14713" xr:uid="{00000000-0005-0000-0000-000082900000}"/>
    <cellStyle name="SAPBEXaggItem 5 3" xfId="16689" xr:uid="{00000000-0005-0000-0000-000083900000}"/>
    <cellStyle name="SAPBEXaggItem 5 4" xfId="17433" xr:uid="{00000000-0005-0000-0000-000084900000}"/>
    <cellStyle name="SAPBEXaggItem 6" xfId="14726" xr:uid="{00000000-0005-0000-0000-000085900000}"/>
    <cellStyle name="SAPBEXaggItem 7" xfId="16676" xr:uid="{00000000-0005-0000-0000-000086900000}"/>
    <cellStyle name="SAPBEXaggItem 8" xfId="17420" xr:uid="{00000000-0005-0000-0000-000087900000}"/>
    <cellStyle name="SAPBEXaggItem 9" xfId="37466" xr:uid="{00000000-0005-0000-0000-000088900000}"/>
    <cellStyle name="SAPBEXaggItemX" xfId="14024" xr:uid="{00000000-0005-0000-0000-000089900000}"/>
    <cellStyle name="SAPBEXaggItemX 2" xfId="14025" xr:uid="{00000000-0005-0000-0000-00008A900000}"/>
    <cellStyle name="SAPBEXaggItemX 2 2" xfId="14026" xr:uid="{00000000-0005-0000-0000-00008B900000}"/>
    <cellStyle name="SAPBEXaggItemX 2 2 2" xfId="14027" xr:uid="{00000000-0005-0000-0000-00008C900000}"/>
    <cellStyle name="SAPBEXaggItemX 2 2 2 2" xfId="14709" xr:uid="{00000000-0005-0000-0000-00008D900000}"/>
    <cellStyle name="SAPBEXaggItemX 2 2 2 3" xfId="16693" xr:uid="{00000000-0005-0000-0000-00008E900000}"/>
    <cellStyle name="SAPBEXaggItemX 2 2 2 4" xfId="17437" xr:uid="{00000000-0005-0000-0000-00008F900000}"/>
    <cellStyle name="SAPBEXaggItemX 2 2 3" xfId="14028" xr:uid="{00000000-0005-0000-0000-000090900000}"/>
    <cellStyle name="SAPBEXaggItemX 2 2 3 2" xfId="14708" xr:uid="{00000000-0005-0000-0000-000091900000}"/>
    <cellStyle name="SAPBEXaggItemX 2 2 3 3" xfId="16694" xr:uid="{00000000-0005-0000-0000-000092900000}"/>
    <cellStyle name="SAPBEXaggItemX 2 2 3 4" xfId="17438" xr:uid="{00000000-0005-0000-0000-000093900000}"/>
    <cellStyle name="SAPBEXaggItemX 2 2 4" xfId="14029" xr:uid="{00000000-0005-0000-0000-000094900000}"/>
    <cellStyle name="SAPBEXaggItemX 2 2 4 2" xfId="14707" xr:uid="{00000000-0005-0000-0000-000095900000}"/>
    <cellStyle name="SAPBEXaggItemX 2 2 4 3" xfId="16695" xr:uid="{00000000-0005-0000-0000-000096900000}"/>
    <cellStyle name="SAPBEXaggItemX 2 2 4 4" xfId="17439" xr:uid="{00000000-0005-0000-0000-000097900000}"/>
    <cellStyle name="SAPBEXaggItemX 2 2 5" xfId="14710" xr:uid="{00000000-0005-0000-0000-000098900000}"/>
    <cellStyle name="SAPBEXaggItemX 2 2 6" xfId="16692" xr:uid="{00000000-0005-0000-0000-000099900000}"/>
    <cellStyle name="SAPBEXaggItemX 2 2 7" xfId="17436" xr:uid="{00000000-0005-0000-0000-00009A900000}"/>
    <cellStyle name="SAPBEXaggItemX 2 2 8" xfId="40633" xr:uid="{00000000-0005-0000-0000-00009B900000}"/>
    <cellStyle name="SAPBEXaggItemX 2 3" xfId="14030" xr:uid="{00000000-0005-0000-0000-00009C900000}"/>
    <cellStyle name="SAPBEXaggItemX 2 3 2" xfId="14706" xr:uid="{00000000-0005-0000-0000-00009D900000}"/>
    <cellStyle name="SAPBEXaggItemX 2 3 3" xfId="16696" xr:uid="{00000000-0005-0000-0000-00009E900000}"/>
    <cellStyle name="SAPBEXaggItemX 2 3 4" xfId="17440" xr:uid="{00000000-0005-0000-0000-00009F900000}"/>
    <cellStyle name="SAPBEXaggItemX 2 4" xfId="14031" xr:uid="{00000000-0005-0000-0000-0000A0900000}"/>
    <cellStyle name="SAPBEXaggItemX 2 4 2" xfId="14705" xr:uid="{00000000-0005-0000-0000-0000A1900000}"/>
    <cellStyle name="SAPBEXaggItemX 2 4 3" xfId="16697" xr:uid="{00000000-0005-0000-0000-0000A2900000}"/>
    <cellStyle name="SAPBEXaggItemX 2 4 4" xfId="17441" xr:uid="{00000000-0005-0000-0000-0000A3900000}"/>
    <cellStyle name="SAPBEXaggItemX 2 5" xfId="14711" xr:uid="{00000000-0005-0000-0000-0000A4900000}"/>
    <cellStyle name="SAPBEXaggItemX 2 6" xfId="16691" xr:uid="{00000000-0005-0000-0000-0000A5900000}"/>
    <cellStyle name="SAPBEXaggItemX 2 7" xfId="17435" xr:uid="{00000000-0005-0000-0000-0000A6900000}"/>
    <cellStyle name="SAPBEXaggItemX 3" xfId="14032" xr:uid="{00000000-0005-0000-0000-0000A7900000}"/>
    <cellStyle name="SAPBEXaggItemX 3 2" xfId="14033" xr:uid="{00000000-0005-0000-0000-0000A8900000}"/>
    <cellStyle name="SAPBEXaggItemX 3 2 2" xfId="14703" xr:uid="{00000000-0005-0000-0000-0000A9900000}"/>
    <cellStyle name="SAPBEXaggItemX 3 2 3" xfId="16699" xr:uid="{00000000-0005-0000-0000-0000AA900000}"/>
    <cellStyle name="SAPBEXaggItemX 3 2 4" xfId="17443" xr:uid="{00000000-0005-0000-0000-0000AB900000}"/>
    <cellStyle name="SAPBEXaggItemX 3 3" xfId="14034" xr:uid="{00000000-0005-0000-0000-0000AC900000}"/>
    <cellStyle name="SAPBEXaggItemX 3 3 2" xfId="14702" xr:uid="{00000000-0005-0000-0000-0000AD900000}"/>
    <cellStyle name="SAPBEXaggItemX 3 3 3" xfId="16700" xr:uid="{00000000-0005-0000-0000-0000AE900000}"/>
    <cellStyle name="SAPBEXaggItemX 3 3 4" xfId="17444" xr:uid="{00000000-0005-0000-0000-0000AF900000}"/>
    <cellStyle name="SAPBEXaggItemX 3 4" xfId="14035" xr:uid="{00000000-0005-0000-0000-0000B0900000}"/>
    <cellStyle name="SAPBEXaggItemX 3 4 2" xfId="14701" xr:uid="{00000000-0005-0000-0000-0000B1900000}"/>
    <cellStyle name="SAPBEXaggItemX 3 4 3" xfId="16701" xr:uid="{00000000-0005-0000-0000-0000B2900000}"/>
    <cellStyle name="SAPBEXaggItemX 3 4 4" xfId="17445" xr:uid="{00000000-0005-0000-0000-0000B3900000}"/>
    <cellStyle name="SAPBEXaggItemX 3 5" xfId="14704" xr:uid="{00000000-0005-0000-0000-0000B4900000}"/>
    <cellStyle name="SAPBEXaggItemX 3 6" xfId="16698" xr:uid="{00000000-0005-0000-0000-0000B5900000}"/>
    <cellStyle name="SAPBEXaggItemX 3 7" xfId="17442" xr:uid="{00000000-0005-0000-0000-0000B6900000}"/>
    <cellStyle name="SAPBEXaggItemX 4" xfId="14036" xr:uid="{00000000-0005-0000-0000-0000B7900000}"/>
    <cellStyle name="SAPBEXaggItemX 4 2" xfId="14700" xr:uid="{00000000-0005-0000-0000-0000B8900000}"/>
    <cellStyle name="SAPBEXaggItemX 4 3" xfId="16702" xr:uid="{00000000-0005-0000-0000-0000B9900000}"/>
    <cellStyle name="SAPBEXaggItemX 4 4" xfId="17446" xr:uid="{00000000-0005-0000-0000-0000BA900000}"/>
    <cellStyle name="SAPBEXaggItemX 5" xfId="14037" xr:uid="{00000000-0005-0000-0000-0000BB900000}"/>
    <cellStyle name="SAPBEXaggItemX 5 2" xfId="14699" xr:uid="{00000000-0005-0000-0000-0000BC900000}"/>
    <cellStyle name="SAPBEXaggItemX 5 3" xfId="16703" xr:uid="{00000000-0005-0000-0000-0000BD900000}"/>
    <cellStyle name="SAPBEXaggItemX 5 4" xfId="17447" xr:uid="{00000000-0005-0000-0000-0000BE900000}"/>
    <cellStyle name="SAPBEXaggItemX 6" xfId="14712" xr:uid="{00000000-0005-0000-0000-0000BF900000}"/>
    <cellStyle name="SAPBEXaggItemX 7" xfId="16690" xr:uid="{00000000-0005-0000-0000-0000C0900000}"/>
    <cellStyle name="SAPBEXaggItemX 8" xfId="17434" xr:uid="{00000000-0005-0000-0000-0000C1900000}"/>
    <cellStyle name="SAPBEXaggItemX 9" xfId="37467" xr:uid="{00000000-0005-0000-0000-0000C2900000}"/>
    <cellStyle name="SAPBEXchaText" xfId="14038" xr:uid="{00000000-0005-0000-0000-0000C3900000}"/>
    <cellStyle name="SAPBEXchaText 2" xfId="37468" xr:uid="{00000000-0005-0000-0000-0000C4900000}"/>
    <cellStyle name="SAPBEXexcBad7" xfId="14039" xr:uid="{00000000-0005-0000-0000-0000C5900000}"/>
    <cellStyle name="SAPBEXexcBad7 2" xfId="14040" xr:uid="{00000000-0005-0000-0000-0000C6900000}"/>
    <cellStyle name="SAPBEXexcBad7 2 2" xfId="14041" xr:uid="{00000000-0005-0000-0000-0000C7900000}"/>
    <cellStyle name="SAPBEXexcBad7 2 2 2" xfId="14042" xr:uid="{00000000-0005-0000-0000-0000C8900000}"/>
    <cellStyle name="SAPBEXexcBad7 2 2 2 2" xfId="14694" xr:uid="{00000000-0005-0000-0000-0000C9900000}"/>
    <cellStyle name="SAPBEXexcBad7 2 2 2 3" xfId="16707" xr:uid="{00000000-0005-0000-0000-0000CA900000}"/>
    <cellStyle name="SAPBEXexcBad7 2 2 2 4" xfId="17451" xr:uid="{00000000-0005-0000-0000-0000CB900000}"/>
    <cellStyle name="SAPBEXexcBad7 2 2 3" xfId="14043" xr:uid="{00000000-0005-0000-0000-0000CC900000}"/>
    <cellStyle name="SAPBEXexcBad7 2 2 3 2" xfId="14693" xr:uid="{00000000-0005-0000-0000-0000CD900000}"/>
    <cellStyle name="SAPBEXexcBad7 2 2 3 3" xfId="16708" xr:uid="{00000000-0005-0000-0000-0000CE900000}"/>
    <cellStyle name="SAPBEXexcBad7 2 2 3 4" xfId="17452" xr:uid="{00000000-0005-0000-0000-0000CF900000}"/>
    <cellStyle name="SAPBEXexcBad7 2 2 4" xfId="14044" xr:uid="{00000000-0005-0000-0000-0000D0900000}"/>
    <cellStyle name="SAPBEXexcBad7 2 2 4 2" xfId="14692" xr:uid="{00000000-0005-0000-0000-0000D1900000}"/>
    <cellStyle name="SAPBEXexcBad7 2 2 4 3" xfId="16709" xr:uid="{00000000-0005-0000-0000-0000D2900000}"/>
    <cellStyle name="SAPBEXexcBad7 2 2 4 4" xfId="17453" xr:uid="{00000000-0005-0000-0000-0000D3900000}"/>
    <cellStyle name="SAPBEXexcBad7 2 2 5" xfId="14695" xr:uid="{00000000-0005-0000-0000-0000D4900000}"/>
    <cellStyle name="SAPBEXexcBad7 2 2 6" xfId="16706" xr:uid="{00000000-0005-0000-0000-0000D5900000}"/>
    <cellStyle name="SAPBEXexcBad7 2 2 7" xfId="17450" xr:uid="{00000000-0005-0000-0000-0000D6900000}"/>
    <cellStyle name="SAPBEXexcBad7 2 2 8" xfId="40634" xr:uid="{00000000-0005-0000-0000-0000D7900000}"/>
    <cellStyle name="SAPBEXexcBad7 2 3" xfId="14045" xr:uid="{00000000-0005-0000-0000-0000D8900000}"/>
    <cellStyle name="SAPBEXexcBad7 2 3 2" xfId="14691" xr:uid="{00000000-0005-0000-0000-0000D9900000}"/>
    <cellStyle name="SAPBEXexcBad7 2 3 3" xfId="16710" xr:uid="{00000000-0005-0000-0000-0000DA900000}"/>
    <cellStyle name="SAPBEXexcBad7 2 3 4" xfId="17454" xr:uid="{00000000-0005-0000-0000-0000DB900000}"/>
    <cellStyle name="SAPBEXexcBad7 2 4" xfId="14046" xr:uid="{00000000-0005-0000-0000-0000DC900000}"/>
    <cellStyle name="SAPBEXexcBad7 2 4 2" xfId="14690" xr:uid="{00000000-0005-0000-0000-0000DD900000}"/>
    <cellStyle name="SAPBEXexcBad7 2 4 3" xfId="16711" xr:uid="{00000000-0005-0000-0000-0000DE900000}"/>
    <cellStyle name="SAPBEXexcBad7 2 4 4" xfId="17455" xr:uid="{00000000-0005-0000-0000-0000DF900000}"/>
    <cellStyle name="SAPBEXexcBad7 2 5" xfId="14696" xr:uid="{00000000-0005-0000-0000-0000E0900000}"/>
    <cellStyle name="SAPBEXexcBad7 2 6" xfId="16705" xr:uid="{00000000-0005-0000-0000-0000E1900000}"/>
    <cellStyle name="SAPBEXexcBad7 2 7" xfId="17449" xr:uid="{00000000-0005-0000-0000-0000E2900000}"/>
    <cellStyle name="SAPBEXexcBad7 3" xfId="14047" xr:uid="{00000000-0005-0000-0000-0000E3900000}"/>
    <cellStyle name="SAPBEXexcBad7 3 2" xfId="14048" xr:uid="{00000000-0005-0000-0000-0000E4900000}"/>
    <cellStyle name="SAPBEXexcBad7 3 2 2" xfId="14688" xr:uid="{00000000-0005-0000-0000-0000E5900000}"/>
    <cellStyle name="SAPBEXexcBad7 3 2 3" xfId="16713" xr:uid="{00000000-0005-0000-0000-0000E6900000}"/>
    <cellStyle name="SAPBEXexcBad7 3 2 4" xfId="17457" xr:uid="{00000000-0005-0000-0000-0000E7900000}"/>
    <cellStyle name="SAPBEXexcBad7 3 3" xfId="14049" xr:uid="{00000000-0005-0000-0000-0000E8900000}"/>
    <cellStyle name="SAPBEXexcBad7 3 3 2" xfId="14687" xr:uid="{00000000-0005-0000-0000-0000E9900000}"/>
    <cellStyle name="SAPBEXexcBad7 3 3 3" xfId="16714" xr:uid="{00000000-0005-0000-0000-0000EA900000}"/>
    <cellStyle name="SAPBEXexcBad7 3 3 4" xfId="17458" xr:uid="{00000000-0005-0000-0000-0000EB900000}"/>
    <cellStyle name="SAPBEXexcBad7 3 4" xfId="14050" xr:uid="{00000000-0005-0000-0000-0000EC900000}"/>
    <cellStyle name="SAPBEXexcBad7 3 4 2" xfId="14686" xr:uid="{00000000-0005-0000-0000-0000ED900000}"/>
    <cellStyle name="SAPBEXexcBad7 3 4 3" xfId="16715" xr:uid="{00000000-0005-0000-0000-0000EE900000}"/>
    <cellStyle name="SAPBEXexcBad7 3 4 4" xfId="17459" xr:uid="{00000000-0005-0000-0000-0000EF900000}"/>
    <cellStyle name="SAPBEXexcBad7 3 5" xfId="14689" xr:uid="{00000000-0005-0000-0000-0000F0900000}"/>
    <cellStyle name="SAPBEXexcBad7 3 6" xfId="16712" xr:uid="{00000000-0005-0000-0000-0000F1900000}"/>
    <cellStyle name="SAPBEXexcBad7 3 7" xfId="17456" xr:uid="{00000000-0005-0000-0000-0000F2900000}"/>
    <cellStyle name="SAPBEXexcBad7 4" xfId="14051" xr:uid="{00000000-0005-0000-0000-0000F3900000}"/>
    <cellStyle name="SAPBEXexcBad7 4 2" xfId="14685" xr:uid="{00000000-0005-0000-0000-0000F4900000}"/>
    <cellStyle name="SAPBEXexcBad7 4 3" xfId="16716" xr:uid="{00000000-0005-0000-0000-0000F5900000}"/>
    <cellStyle name="SAPBEXexcBad7 4 4" xfId="17460" xr:uid="{00000000-0005-0000-0000-0000F6900000}"/>
    <cellStyle name="SAPBEXexcBad7 5" xfId="14052" xr:uid="{00000000-0005-0000-0000-0000F7900000}"/>
    <cellStyle name="SAPBEXexcBad7 5 2" xfId="14684" xr:uid="{00000000-0005-0000-0000-0000F8900000}"/>
    <cellStyle name="SAPBEXexcBad7 5 3" xfId="16717" xr:uid="{00000000-0005-0000-0000-0000F9900000}"/>
    <cellStyle name="SAPBEXexcBad7 5 4" xfId="17461" xr:uid="{00000000-0005-0000-0000-0000FA900000}"/>
    <cellStyle name="SAPBEXexcBad7 6" xfId="14697" xr:uid="{00000000-0005-0000-0000-0000FB900000}"/>
    <cellStyle name="SAPBEXexcBad7 7" xfId="16704" xr:uid="{00000000-0005-0000-0000-0000FC900000}"/>
    <cellStyle name="SAPBEXexcBad7 8" xfId="17448" xr:uid="{00000000-0005-0000-0000-0000FD900000}"/>
    <cellStyle name="SAPBEXexcBad7 9" xfId="37469" xr:uid="{00000000-0005-0000-0000-0000FE900000}"/>
    <cellStyle name="SAPBEXexcBad8" xfId="14053" xr:uid="{00000000-0005-0000-0000-0000FF900000}"/>
    <cellStyle name="SAPBEXexcBad8 2" xfId="14054" xr:uid="{00000000-0005-0000-0000-000000910000}"/>
    <cellStyle name="SAPBEXexcBad8 2 2" xfId="14055" xr:uid="{00000000-0005-0000-0000-000001910000}"/>
    <cellStyle name="SAPBEXexcBad8 2 2 2" xfId="14056" xr:uid="{00000000-0005-0000-0000-000002910000}"/>
    <cellStyle name="SAPBEXexcBad8 2 2 2 2" xfId="14680" xr:uid="{00000000-0005-0000-0000-000003910000}"/>
    <cellStyle name="SAPBEXexcBad8 2 2 2 3" xfId="16721" xr:uid="{00000000-0005-0000-0000-000004910000}"/>
    <cellStyle name="SAPBEXexcBad8 2 2 2 4" xfId="17465" xr:uid="{00000000-0005-0000-0000-000005910000}"/>
    <cellStyle name="SAPBEXexcBad8 2 2 3" xfId="14057" xr:uid="{00000000-0005-0000-0000-000006910000}"/>
    <cellStyle name="SAPBEXexcBad8 2 2 3 2" xfId="14679" xr:uid="{00000000-0005-0000-0000-000007910000}"/>
    <cellStyle name="SAPBEXexcBad8 2 2 3 3" xfId="16722" xr:uid="{00000000-0005-0000-0000-000008910000}"/>
    <cellStyle name="SAPBEXexcBad8 2 2 3 4" xfId="17466" xr:uid="{00000000-0005-0000-0000-000009910000}"/>
    <cellStyle name="SAPBEXexcBad8 2 2 4" xfId="14058" xr:uid="{00000000-0005-0000-0000-00000A910000}"/>
    <cellStyle name="SAPBEXexcBad8 2 2 4 2" xfId="14678" xr:uid="{00000000-0005-0000-0000-00000B910000}"/>
    <cellStyle name="SAPBEXexcBad8 2 2 4 3" xfId="16723" xr:uid="{00000000-0005-0000-0000-00000C910000}"/>
    <cellStyle name="SAPBEXexcBad8 2 2 4 4" xfId="17467" xr:uid="{00000000-0005-0000-0000-00000D910000}"/>
    <cellStyle name="SAPBEXexcBad8 2 2 5" xfId="14681" xr:uid="{00000000-0005-0000-0000-00000E910000}"/>
    <cellStyle name="SAPBEXexcBad8 2 2 6" xfId="16720" xr:uid="{00000000-0005-0000-0000-00000F910000}"/>
    <cellStyle name="SAPBEXexcBad8 2 2 7" xfId="17464" xr:uid="{00000000-0005-0000-0000-000010910000}"/>
    <cellStyle name="SAPBEXexcBad8 2 2 8" xfId="40635" xr:uid="{00000000-0005-0000-0000-000011910000}"/>
    <cellStyle name="SAPBEXexcBad8 2 3" xfId="14059" xr:uid="{00000000-0005-0000-0000-000012910000}"/>
    <cellStyle name="SAPBEXexcBad8 2 3 2" xfId="14677" xr:uid="{00000000-0005-0000-0000-000013910000}"/>
    <cellStyle name="SAPBEXexcBad8 2 3 3" xfId="16724" xr:uid="{00000000-0005-0000-0000-000014910000}"/>
    <cellStyle name="SAPBEXexcBad8 2 3 4" xfId="17468" xr:uid="{00000000-0005-0000-0000-000015910000}"/>
    <cellStyle name="SAPBEXexcBad8 2 4" xfId="14060" xr:uid="{00000000-0005-0000-0000-000016910000}"/>
    <cellStyle name="SAPBEXexcBad8 2 4 2" xfId="14676" xr:uid="{00000000-0005-0000-0000-000017910000}"/>
    <cellStyle name="SAPBEXexcBad8 2 4 3" xfId="16725" xr:uid="{00000000-0005-0000-0000-000018910000}"/>
    <cellStyle name="SAPBEXexcBad8 2 4 4" xfId="17469" xr:uid="{00000000-0005-0000-0000-000019910000}"/>
    <cellStyle name="SAPBEXexcBad8 2 5" xfId="14682" xr:uid="{00000000-0005-0000-0000-00001A910000}"/>
    <cellStyle name="SAPBEXexcBad8 2 6" xfId="16719" xr:uid="{00000000-0005-0000-0000-00001B910000}"/>
    <cellStyle name="SAPBEXexcBad8 2 7" xfId="17463" xr:uid="{00000000-0005-0000-0000-00001C910000}"/>
    <cellStyle name="SAPBEXexcBad8 3" xfId="14061" xr:uid="{00000000-0005-0000-0000-00001D910000}"/>
    <cellStyle name="SAPBEXexcBad8 3 2" xfId="14062" xr:uid="{00000000-0005-0000-0000-00001E910000}"/>
    <cellStyle name="SAPBEXexcBad8 3 2 2" xfId="14674" xr:uid="{00000000-0005-0000-0000-00001F910000}"/>
    <cellStyle name="SAPBEXexcBad8 3 2 3" xfId="16727" xr:uid="{00000000-0005-0000-0000-000020910000}"/>
    <cellStyle name="SAPBEXexcBad8 3 2 4" xfId="17471" xr:uid="{00000000-0005-0000-0000-000021910000}"/>
    <cellStyle name="SAPBEXexcBad8 3 3" xfId="14063" xr:uid="{00000000-0005-0000-0000-000022910000}"/>
    <cellStyle name="SAPBEXexcBad8 3 3 2" xfId="14673" xr:uid="{00000000-0005-0000-0000-000023910000}"/>
    <cellStyle name="SAPBEXexcBad8 3 3 3" xfId="16728" xr:uid="{00000000-0005-0000-0000-000024910000}"/>
    <cellStyle name="SAPBEXexcBad8 3 3 4" xfId="17472" xr:uid="{00000000-0005-0000-0000-000025910000}"/>
    <cellStyle name="SAPBEXexcBad8 3 4" xfId="14064" xr:uid="{00000000-0005-0000-0000-000026910000}"/>
    <cellStyle name="SAPBEXexcBad8 3 4 2" xfId="14672" xr:uid="{00000000-0005-0000-0000-000027910000}"/>
    <cellStyle name="SAPBEXexcBad8 3 4 3" xfId="16729" xr:uid="{00000000-0005-0000-0000-000028910000}"/>
    <cellStyle name="SAPBEXexcBad8 3 4 4" xfId="17473" xr:uid="{00000000-0005-0000-0000-000029910000}"/>
    <cellStyle name="SAPBEXexcBad8 3 5" xfId="14675" xr:uid="{00000000-0005-0000-0000-00002A910000}"/>
    <cellStyle name="SAPBEXexcBad8 3 6" xfId="16726" xr:uid="{00000000-0005-0000-0000-00002B910000}"/>
    <cellStyle name="SAPBEXexcBad8 3 7" xfId="17470" xr:uid="{00000000-0005-0000-0000-00002C910000}"/>
    <cellStyle name="SAPBEXexcBad8 4" xfId="14065" xr:uid="{00000000-0005-0000-0000-00002D910000}"/>
    <cellStyle name="SAPBEXexcBad8 4 2" xfId="14671" xr:uid="{00000000-0005-0000-0000-00002E910000}"/>
    <cellStyle name="SAPBEXexcBad8 4 3" xfId="16730" xr:uid="{00000000-0005-0000-0000-00002F910000}"/>
    <cellStyle name="SAPBEXexcBad8 4 4" xfId="17474" xr:uid="{00000000-0005-0000-0000-000030910000}"/>
    <cellStyle name="SAPBEXexcBad8 5" xfId="14066" xr:uid="{00000000-0005-0000-0000-000031910000}"/>
    <cellStyle name="SAPBEXexcBad8 5 2" xfId="14670" xr:uid="{00000000-0005-0000-0000-000032910000}"/>
    <cellStyle name="SAPBEXexcBad8 5 3" xfId="16731" xr:uid="{00000000-0005-0000-0000-000033910000}"/>
    <cellStyle name="SAPBEXexcBad8 5 4" xfId="17475" xr:uid="{00000000-0005-0000-0000-000034910000}"/>
    <cellStyle name="SAPBEXexcBad8 6" xfId="14683" xr:uid="{00000000-0005-0000-0000-000035910000}"/>
    <cellStyle name="SAPBEXexcBad8 7" xfId="16718" xr:uid="{00000000-0005-0000-0000-000036910000}"/>
    <cellStyle name="SAPBEXexcBad8 8" xfId="17462" xr:uid="{00000000-0005-0000-0000-000037910000}"/>
    <cellStyle name="SAPBEXexcBad8 9" xfId="37470" xr:uid="{00000000-0005-0000-0000-000038910000}"/>
    <cellStyle name="SAPBEXexcBad9" xfId="14067" xr:uid="{00000000-0005-0000-0000-000039910000}"/>
    <cellStyle name="SAPBEXexcBad9 2" xfId="14068" xr:uid="{00000000-0005-0000-0000-00003A910000}"/>
    <cellStyle name="SAPBEXexcBad9 2 2" xfId="14069" xr:uid="{00000000-0005-0000-0000-00003B910000}"/>
    <cellStyle name="SAPBEXexcBad9 2 2 2" xfId="14070" xr:uid="{00000000-0005-0000-0000-00003C910000}"/>
    <cellStyle name="SAPBEXexcBad9 2 2 2 2" xfId="14666" xr:uid="{00000000-0005-0000-0000-00003D910000}"/>
    <cellStyle name="SAPBEXexcBad9 2 2 2 3" xfId="16735" xr:uid="{00000000-0005-0000-0000-00003E910000}"/>
    <cellStyle name="SAPBEXexcBad9 2 2 2 4" xfId="17479" xr:uid="{00000000-0005-0000-0000-00003F910000}"/>
    <cellStyle name="SAPBEXexcBad9 2 2 3" xfId="14071" xr:uid="{00000000-0005-0000-0000-000040910000}"/>
    <cellStyle name="SAPBEXexcBad9 2 2 3 2" xfId="14665" xr:uid="{00000000-0005-0000-0000-000041910000}"/>
    <cellStyle name="SAPBEXexcBad9 2 2 3 3" xfId="16736" xr:uid="{00000000-0005-0000-0000-000042910000}"/>
    <cellStyle name="SAPBEXexcBad9 2 2 3 4" xfId="17480" xr:uid="{00000000-0005-0000-0000-000043910000}"/>
    <cellStyle name="SAPBEXexcBad9 2 2 4" xfId="14072" xr:uid="{00000000-0005-0000-0000-000044910000}"/>
    <cellStyle name="SAPBEXexcBad9 2 2 4 2" xfId="14664" xr:uid="{00000000-0005-0000-0000-000045910000}"/>
    <cellStyle name="SAPBEXexcBad9 2 2 4 3" xfId="16737" xr:uid="{00000000-0005-0000-0000-000046910000}"/>
    <cellStyle name="SAPBEXexcBad9 2 2 4 4" xfId="17481" xr:uid="{00000000-0005-0000-0000-000047910000}"/>
    <cellStyle name="SAPBEXexcBad9 2 2 5" xfId="14667" xr:uid="{00000000-0005-0000-0000-000048910000}"/>
    <cellStyle name="SAPBEXexcBad9 2 2 6" xfId="16734" xr:uid="{00000000-0005-0000-0000-000049910000}"/>
    <cellStyle name="SAPBEXexcBad9 2 2 7" xfId="17478" xr:uid="{00000000-0005-0000-0000-00004A910000}"/>
    <cellStyle name="SAPBEXexcBad9 2 2 8" xfId="40636" xr:uid="{00000000-0005-0000-0000-00004B910000}"/>
    <cellStyle name="SAPBEXexcBad9 2 3" xfId="14073" xr:uid="{00000000-0005-0000-0000-00004C910000}"/>
    <cellStyle name="SAPBEXexcBad9 2 3 2" xfId="14663" xr:uid="{00000000-0005-0000-0000-00004D910000}"/>
    <cellStyle name="SAPBEXexcBad9 2 3 3" xfId="16738" xr:uid="{00000000-0005-0000-0000-00004E910000}"/>
    <cellStyle name="SAPBEXexcBad9 2 3 4" xfId="17482" xr:uid="{00000000-0005-0000-0000-00004F910000}"/>
    <cellStyle name="SAPBEXexcBad9 2 4" xfId="14074" xr:uid="{00000000-0005-0000-0000-000050910000}"/>
    <cellStyle name="SAPBEXexcBad9 2 4 2" xfId="14662" xr:uid="{00000000-0005-0000-0000-000051910000}"/>
    <cellStyle name="SAPBEXexcBad9 2 4 3" xfId="16739" xr:uid="{00000000-0005-0000-0000-000052910000}"/>
    <cellStyle name="SAPBEXexcBad9 2 4 4" xfId="17483" xr:uid="{00000000-0005-0000-0000-000053910000}"/>
    <cellStyle name="SAPBEXexcBad9 2 5" xfId="14668" xr:uid="{00000000-0005-0000-0000-000054910000}"/>
    <cellStyle name="SAPBEXexcBad9 2 6" xfId="16733" xr:uid="{00000000-0005-0000-0000-000055910000}"/>
    <cellStyle name="SAPBEXexcBad9 2 7" xfId="17477" xr:uid="{00000000-0005-0000-0000-000056910000}"/>
    <cellStyle name="SAPBEXexcBad9 3" xfId="14075" xr:uid="{00000000-0005-0000-0000-000057910000}"/>
    <cellStyle name="SAPBEXexcBad9 3 2" xfId="14076" xr:uid="{00000000-0005-0000-0000-000058910000}"/>
    <cellStyle name="SAPBEXexcBad9 3 2 2" xfId="14660" xr:uid="{00000000-0005-0000-0000-000059910000}"/>
    <cellStyle name="SAPBEXexcBad9 3 2 3" xfId="16741" xr:uid="{00000000-0005-0000-0000-00005A910000}"/>
    <cellStyle name="SAPBEXexcBad9 3 2 4" xfId="17485" xr:uid="{00000000-0005-0000-0000-00005B910000}"/>
    <cellStyle name="SAPBEXexcBad9 3 3" xfId="14077" xr:uid="{00000000-0005-0000-0000-00005C910000}"/>
    <cellStyle name="SAPBEXexcBad9 3 3 2" xfId="14659" xr:uid="{00000000-0005-0000-0000-00005D910000}"/>
    <cellStyle name="SAPBEXexcBad9 3 3 3" xfId="16742" xr:uid="{00000000-0005-0000-0000-00005E910000}"/>
    <cellStyle name="SAPBEXexcBad9 3 3 4" xfId="17486" xr:uid="{00000000-0005-0000-0000-00005F910000}"/>
    <cellStyle name="SAPBEXexcBad9 3 4" xfId="14078" xr:uid="{00000000-0005-0000-0000-000060910000}"/>
    <cellStyle name="SAPBEXexcBad9 3 4 2" xfId="14658" xr:uid="{00000000-0005-0000-0000-000061910000}"/>
    <cellStyle name="SAPBEXexcBad9 3 4 3" xfId="16743" xr:uid="{00000000-0005-0000-0000-000062910000}"/>
    <cellStyle name="SAPBEXexcBad9 3 4 4" xfId="17487" xr:uid="{00000000-0005-0000-0000-000063910000}"/>
    <cellStyle name="SAPBEXexcBad9 3 5" xfId="14661" xr:uid="{00000000-0005-0000-0000-000064910000}"/>
    <cellStyle name="SAPBEXexcBad9 3 6" xfId="16740" xr:uid="{00000000-0005-0000-0000-000065910000}"/>
    <cellStyle name="SAPBEXexcBad9 3 7" xfId="17484" xr:uid="{00000000-0005-0000-0000-000066910000}"/>
    <cellStyle name="SAPBEXexcBad9 4" xfId="14079" xr:uid="{00000000-0005-0000-0000-000067910000}"/>
    <cellStyle name="SAPBEXexcBad9 4 2" xfId="14657" xr:uid="{00000000-0005-0000-0000-000068910000}"/>
    <cellStyle name="SAPBEXexcBad9 4 3" xfId="16744" xr:uid="{00000000-0005-0000-0000-000069910000}"/>
    <cellStyle name="SAPBEXexcBad9 4 4" xfId="17488" xr:uid="{00000000-0005-0000-0000-00006A910000}"/>
    <cellStyle name="SAPBEXexcBad9 5" xfId="14080" xr:uid="{00000000-0005-0000-0000-00006B910000}"/>
    <cellStyle name="SAPBEXexcBad9 5 2" xfId="14656" xr:uid="{00000000-0005-0000-0000-00006C910000}"/>
    <cellStyle name="SAPBEXexcBad9 5 3" xfId="16745" xr:uid="{00000000-0005-0000-0000-00006D910000}"/>
    <cellStyle name="SAPBEXexcBad9 5 4" xfId="17489" xr:uid="{00000000-0005-0000-0000-00006E910000}"/>
    <cellStyle name="SAPBEXexcBad9 6" xfId="14669" xr:uid="{00000000-0005-0000-0000-00006F910000}"/>
    <cellStyle name="SAPBEXexcBad9 7" xfId="16732" xr:uid="{00000000-0005-0000-0000-000070910000}"/>
    <cellStyle name="SAPBEXexcBad9 8" xfId="17476" xr:uid="{00000000-0005-0000-0000-000071910000}"/>
    <cellStyle name="SAPBEXexcBad9 9" xfId="37471" xr:uid="{00000000-0005-0000-0000-000072910000}"/>
    <cellStyle name="SAPBEXexcCritical4" xfId="14081" xr:uid="{00000000-0005-0000-0000-000073910000}"/>
    <cellStyle name="SAPBEXexcCritical4 2" xfId="14082" xr:uid="{00000000-0005-0000-0000-000074910000}"/>
    <cellStyle name="SAPBEXexcCritical4 2 2" xfId="14083" xr:uid="{00000000-0005-0000-0000-000075910000}"/>
    <cellStyle name="SAPBEXexcCritical4 2 2 2" xfId="14084" xr:uid="{00000000-0005-0000-0000-000076910000}"/>
    <cellStyle name="SAPBEXexcCritical4 2 2 2 2" xfId="14652" xr:uid="{00000000-0005-0000-0000-000077910000}"/>
    <cellStyle name="SAPBEXexcCritical4 2 2 2 3" xfId="16749" xr:uid="{00000000-0005-0000-0000-000078910000}"/>
    <cellStyle name="SAPBEXexcCritical4 2 2 2 4" xfId="17493" xr:uid="{00000000-0005-0000-0000-000079910000}"/>
    <cellStyle name="SAPBEXexcCritical4 2 2 3" xfId="14085" xr:uid="{00000000-0005-0000-0000-00007A910000}"/>
    <cellStyle name="SAPBEXexcCritical4 2 2 3 2" xfId="14651" xr:uid="{00000000-0005-0000-0000-00007B910000}"/>
    <cellStyle name="SAPBEXexcCritical4 2 2 3 3" xfId="16750" xr:uid="{00000000-0005-0000-0000-00007C910000}"/>
    <cellStyle name="SAPBEXexcCritical4 2 2 3 4" xfId="17494" xr:uid="{00000000-0005-0000-0000-00007D910000}"/>
    <cellStyle name="SAPBEXexcCritical4 2 2 4" xfId="14086" xr:uid="{00000000-0005-0000-0000-00007E910000}"/>
    <cellStyle name="SAPBEXexcCritical4 2 2 4 2" xfId="14650" xr:uid="{00000000-0005-0000-0000-00007F910000}"/>
    <cellStyle name="SAPBEXexcCritical4 2 2 4 3" xfId="16751" xr:uid="{00000000-0005-0000-0000-000080910000}"/>
    <cellStyle name="SAPBEXexcCritical4 2 2 4 4" xfId="17495" xr:uid="{00000000-0005-0000-0000-000081910000}"/>
    <cellStyle name="SAPBEXexcCritical4 2 2 5" xfId="14653" xr:uid="{00000000-0005-0000-0000-000082910000}"/>
    <cellStyle name="SAPBEXexcCritical4 2 2 6" xfId="16748" xr:uid="{00000000-0005-0000-0000-000083910000}"/>
    <cellStyle name="SAPBEXexcCritical4 2 2 7" xfId="17492" xr:uid="{00000000-0005-0000-0000-000084910000}"/>
    <cellStyle name="SAPBEXexcCritical4 2 2 8" xfId="40637" xr:uid="{00000000-0005-0000-0000-000085910000}"/>
    <cellStyle name="SAPBEXexcCritical4 2 3" xfId="14087" xr:uid="{00000000-0005-0000-0000-000086910000}"/>
    <cellStyle name="SAPBEXexcCritical4 2 3 2" xfId="14649" xr:uid="{00000000-0005-0000-0000-000087910000}"/>
    <cellStyle name="SAPBEXexcCritical4 2 3 3" xfId="16752" xr:uid="{00000000-0005-0000-0000-000088910000}"/>
    <cellStyle name="SAPBEXexcCritical4 2 3 4" xfId="17496" xr:uid="{00000000-0005-0000-0000-000089910000}"/>
    <cellStyle name="SAPBEXexcCritical4 2 4" xfId="14088" xr:uid="{00000000-0005-0000-0000-00008A910000}"/>
    <cellStyle name="SAPBEXexcCritical4 2 4 2" xfId="14648" xr:uid="{00000000-0005-0000-0000-00008B910000}"/>
    <cellStyle name="SAPBEXexcCritical4 2 4 3" xfId="16753" xr:uid="{00000000-0005-0000-0000-00008C910000}"/>
    <cellStyle name="SAPBEXexcCritical4 2 4 4" xfId="17497" xr:uid="{00000000-0005-0000-0000-00008D910000}"/>
    <cellStyle name="SAPBEXexcCritical4 2 5" xfId="14654" xr:uid="{00000000-0005-0000-0000-00008E910000}"/>
    <cellStyle name="SAPBEXexcCritical4 2 6" xfId="16747" xr:uid="{00000000-0005-0000-0000-00008F910000}"/>
    <cellStyle name="SAPBEXexcCritical4 2 7" xfId="17491" xr:uid="{00000000-0005-0000-0000-000090910000}"/>
    <cellStyle name="SAPBEXexcCritical4 3" xfId="14089" xr:uid="{00000000-0005-0000-0000-000091910000}"/>
    <cellStyle name="SAPBEXexcCritical4 3 2" xfId="14090" xr:uid="{00000000-0005-0000-0000-000092910000}"/>
    <cellStyle name="SAPBEXexcCritical4 3 2 2" xfId="14646" xr:uid="{00000000-0005-0000-0000-000093910000}"/>
    <cellStyle name="SAPBEXexcCritical4 3 2 3" xfId="16755" xr:uid="{00000000-0005-0000-0000-000094910000}"/>
    <cellStyle name="SAPBEXexcCritical4 3 2 4" xfId="17499" xr:uid="{00000000-0005-0000-0000-000095910000}"/>
    <cellStyle name="SAPBEXexcCritical4 3 3" xfId="14091" xr:uid="{00000000-0005-0000-0000-000096910000}"/>
    <cellStyle name="SAPBEXexcCritical4 3 3 2" xfId="14645" xr:uid="{00000000-0005-0000-0000-000097910000}"/>
    <cellStyle name="SAPBEXexcCritical4 3 3 3" xfId="16756" xr:uid="{00000000-0005-0000-0000-000098910000}"/>
    <cellStyle name="SAPBEXexcCritical4 3 3 4" xfId="17500" xr:uid="{00000000-0005-0000-0000-000099910000}"/>
    <cellStyle name="SAPBEXexcCritical4 3 4" xfId="14092" xr:uid="{00000000-0005-0000-0000-00009A910000}"/>
    <cellStyle name="SAPBEXexcCritical4 3 4 2" xfId="14644" xr:uid="{00000000-0005-0000-0000-00009B910000}"/>
    <cellStyle name="SAPBEXexcCritical4 3 4 3" xfId="16757" xr:uid="{00000000-0005-0000-0000-00009C910000}"/>
    <cellStyle name="SAPBEXexcCritical4 3 4 4" xfId="17501" xr:uid="{00000000-0005-0000-0000-00009D910000}"/>
    <cellStyle name="SAPBEXexcCritical4 3 5" xfId="14647" xr:uid="{00000000-0005-0000-0000-00009E910000}"/>
    <cellStyle name="SAPBEXexcCritical4 3 6" xfId="16754" xr:uid="{00000000-0005-0000-0000-00009F910000}"/>
    <cellStyle name="SAPBEXexcCritical4 3 7" xfId="17498" xr:uid="{00000000-0005-0000-0000-0000A0910000}"/>
    <cellStyle name="SAPBEXexcCritical4 4" xfId="14093" xr:uid="{00000000-0005-0000-0000-0000A1910000}"/>
    <cellStyle name="SAPBEXexcCritical4 4 2" xfId="14643" xr:uid="{00000000-0005-0000-0000-0000A2910000}"/>
    <cellStyle name="SAPBEXexcCritical4 4 3" xfId="16758" xr:uid="{00000000-0005-0000-0000-0000A3910000}"/>
    <cellStyle name="SAPBEXexcCritical4 4 4" xfId="17502" xr:uid="{00000000-0005-0000-0000-0000A4910000}"/>
    <cellStyle name="SAPBEXexcCritical4 5" xfId="14094" xr:uid="{00000000-0005-0000-0000-0000A5910000}"/>
    <cellStyle name="SAPBEXexcCritical4 5 2" xfId="14642" xr:uid="{00000000-0005-0000-0000-0000A6910000}"/>
    <cellStyle name="SAPBEXexcCritical4 5 3" xfId="16759" xr:uid="{00000000-0005-0000-0000-0000A7910000}"/>
    <cellStyle name="SAPBEXexcCritical4 5 4" xfId="17503" xr:uid="{00000000-0005-0000-0000-0000A8910000}"/>
    <cellStyle name="SAPBEXexcCritical4 6" xfId="14655" xr:uid="{00000000-0005-0000-0000-0000A9910000}"/>
    <cellStyle name="SAPBEXexcCritical4 7" xfId="16746" xr:uid="{00000000-0005-0000-0000-0000AA910000}"/>
    <cellStyle name="SAPBEXexcCritical4 8" xfId="17490" xr:uid="{00000000-0005-0000-0000-0000AB910000}"/>
    <cellStyle name="SAPBEXexcCritical4 9" xfId="37472" xr:uid="{00000000-0005-0000-0000-0000AC910000}"/>
    <cellStyle name="SAPBEXexcCritical5" xfId="14095" xr:uid="{00000000-0005-0000-0000-0000AD910000}"/>
    <cellStyle name="SAPBEXexcCritical5 2" xfId="14096" xr:uid="{00000000-0005-0000-0000-0000AE910000}"/>
    <cellStyle name="SAPBEXexcCritical5 2 2" xfId="14097" xr:uid="{00000000-0005-0000-0000-0000AF910000}"/>
    <cellStyle name="SAPBEXexcCritical5 2 2 2" xfId="14098" xr:uid="{00000000-0005-0000-0000-0000B0910000}"/>
    <cellStyle name="SAPBEXexcCritical5 2 2 2 2" xfId="14638" xr:uid="{00000000-0005-0000-0000-0000B1910000}"/>
    <cellStyle name="SAPBEXexcCritical5 2 2 2 3" xfId="16763" xr:uid="{00000000-0005-0000-0000-0000B2910000}"/>
    <cellStyle name="SAPBEXexcCritical5 2 2 2 4" xfId="17507" xr:uid="{00000000-0005-0000-0000-0000B3910000}"/>
    <cellStyle name="SAPBEXexcCritical5 2 2 3" xfId="14099" xr:uid="{00000000-0005-0000-0000-0000B4910000}"/>
    <cellStyle name="SAPBEXexcCritical5 2 2 3 2" xfId="14637" xr:uid="{00000000-0005-0000-0000-0000B5910000}"/>
    <cellStyle name="SAPBEXexcCritical5 2 2 3 3" xfId="16764" xr:uid="{00000000-0005-0000-0000-0000B6910000}"/>
    <cellStyle name="SAPBEXexcCritical5 2 2 3 4" xfId="17508" xr:uid="{00000000-0005-0000-0000-0000B7910000}"/>
    <cellStyle name="SAPBEXexcCritical5 2 2 4" xfId="14100" xr:uid="{00000000-0005-0000-0000-0000B8910000}"/>
    <cellStyle name="SAPBEXexcCritical5 2 2 4 2" xfId="14636" xr:uid="{00000000-0005-0000-0000-0000B9910000}"/>
    <cellStyle name="SAPBEXexcCritical5 2 2 4 3" xfId="16765" xr:uid="{00000000-0005-0000-0000-0000BA910000}"/>
    <cellStyle name="SAPBEXexcCritical5 2 2 4 4" xfId="17509" xr:uid="{00000000-0005-0000-0000-0000BB910000}"/>
    <cellStyle name="SAPBEXexcCritical5 2 2 5" xfId="14639" xr:uid="{00000000-0005-0000-0000-0000BC910000}"/>
    <cellStyle name="SAPBEXexcCritical5 2 2 6" xfId="16762" xr:uid="{00000000-0005-0000-0000-0000BD910000}"/>
    <cellStyle name="SAPBEXexcCritical5 2 2 7" xfId="17506" xr:uid="{00000000-0005-0000-0000-0000BE910000}"/>
    <cellStyle name="SAPBEXexcCritical5 2 2 8" xfId="40638" xr:uid="{00000000-0005-0000-0000-0000BF910000}"/>
    <cellStyle name="SAPBEXexcCritical5 2 3" xfId="14101" xr:uid="{00000000-0005-0000-0000-0000C0910000}"/>
    <cellStyle name="SAPBEXexcCritical5 2 3 2" xfId="14635" xr:uid="{00000000-0005-0000-0000-0000C1910000}"/>
    <cellStyle name="SAPBEXexcCritical5 2 3 3" xfId="16766" xr:uid="{00000000-0005-0000-0000-0000C2910000}"/>
    <cellStyle name="SAPBEXexcCritical5 2 3 4" xfId="17510" xr:uid="{00000000-0005-0000-0000-0000C3910000}"/>
    <cellStyle name="SAPBEXexcCritical5 2 4" xfId="14102" xr:uid="{00000000-0005-0000-0000-0000C4910000}"/>
    <cellStyle name="SAPBEXexcCritical5 2 4 2" xfId="14634" xr:uid="{00000000-0005-0000-0000-0000C5910000}"/>
    <cellStyle name="SAPBEXexcCritical5 2 4 3" xfId="16767" xr:uid="{00000000-0005-0000-0000-0000C6910000}"/>
    <cellStyle name="SAPBEXexcCritical5 2 4 4" xfId="17511" xr:uid="{00000000-0005-0000-0000-0000C7910000}"/>
    <cellStyle name="SAPBEXexcCritical5 2 5" xfId="14640" xr:uid="{00000000-0005-0000-0000-0000C8910000}"/>
    <cellStyle name="SAPBEXexcCritical5 2 6" xfId="16761" xr:uid="{00000000-0005-0000-0000-0000C9910000}"/>
    <cellStyle name="SAPBEXexcCritical5 2 7" xfId="17505" xr:uid="{00000000-0005-0000-0000-0000CA910000}"/>
    <cellStyle name="SAPBEXexcCritical5 3" xfId="14103" xr:uid="{00000000-0005-0000-0000-0000CB910000}"/>
    <cellStyle name="SAPBEXexcCritical5 3 2" xfId="14104" xr:uid="{00000000-0005-0000-0000-0000CC910000}"/>
    <cellStyle name="SAPBEXexcCritical5 3 2 2" xfId="14632" xr:uid="{00000000-0005-0000-0000-0000CD910000}"/>
    <cellStyle name="SAPBEXexcCritical5 3 2 3" xfId="16769" xr:uid="{00000000-0005-0000-0000-0000CE910000}"/>
    <cellStyle name="SAPBEXexcCritical5 3 2 4" xfId="17513" xr:uid="{00000000-0005-0000-0000-0000CF910000}"/>
    <cellStyle name="SAPBEXexcCritical5 3 3" xfId="14105" xr:uid="{00000000-0005-0000-0000-0000D0910000}"/>
    <cellStyle name="SAPBEXexcCritical5 3 3 2" xfId="14631" xr:uid="{00000000-0005-0000-0000-0000D1910000}"/>
    <cellStyle name="SAPBEXexcCritical5 3 3 3" xfId="16770" xr:uid="{00000000-0005-0000-0000-0000D2910000}"/>
    <cellStyle name="SAPBEXexcCritical5 3 3 4" xfId="17514" xr:uid="{00000000-0005-0000-0000-0000D3910000}"/>
    <cellStyle name="SAPBEXexcCritical5 3 4" xfId="14106" xr:uid="{00000000-0005-0000-0000-0000D4910000}"/>
    <cellStyle name="SAPBEXexcCritical5 3 4 2" xfId="14630" xr:uid="{00000000-0005-0000-0000-0000D5910000}"/>
    <cellStyle name="SAPBEXexcCritical5 3 4 3" xfId="16771" xr:uid="{00000000-0005-0000-0000-0000D6910000}"/>
    <cellStyle name="SAPBEXexcCritical5 3 4 4" xfId="17515" xr:uid="{00000000-0005-0000-0000-0000D7910000}"/>
    <cellStyle name="SAPBEXexcCritical5 3 5" xfId="14633" xr:uid="{00000000-0005-0000-0000-0000D8910000}"/>
    <cellStyle name="SAPBEXexcCritical5 3 6" xfId="16768" xr:uid="{00000000-0005-0000-0000-0000D9910000}"/>
    <cellStyle name="SAPBEXexcCritical5 3 7" xfId="17512" xr:uid="{00000000-0005-0000-0000-0000DA910000}"/>
    <cellStyle name="SAPBEXexcCritical5 4" xfId="14107" xr:uid="{00000000-0005-0000-0000-0000DB910000}"/>
    <cellStyle name="SAPBEXexcCritical5 4 2" xfId="14629" xr:uid="{00000000-0005-0000-0000-0000DC910000}"/>
    <cellStyle name="SAPBEXexcCritical5 4 3" xfId="16772" xr:uid="{00000000-0005-0000-0000-0000DD910000}"/>
    <cellStyle name="SAPBEXexcCritical5 4 4" xfId="17516" xr:uid="{00000000-0005-0000-0000-0000DE910000}"/>
    <cellStyle name="SAPBEXexcCritical5 5" xfId="14108" xr:uid="{00000000-0005-0000-0000-0000DF910000}"/>
    <cellStyle name="SAPBEXexcCritical5 5 2" xfId="14628" xr:uid="{00000000-0005-0000-0000-0000E0910000}"/>
    <cellStyle name="SAPBEXexcCritical5 5 3" xfId="16773" xr:uid="{00000000-0005-0000-0000-0000E1910000}"/>
    <cellStyle name="SAPBEXexcCritical5 5 4" xfId="17517" xr:uid="{00000000-0005-0000-0000-0000E2910000}"/>
    <cellStyle name="SAPBEXexcCritical5 6" xfId="14641" xr:uid="{00000000-0005-0000-0000-0000E3910000}"/>
    <cellStyle name="SAPBEXexcCritical5 7" xfId="16760" xr:uid="{00000000-0005-0000-0000-0000E4910000}"/>
    <cellStyle name="SAPBEXexcCritical5 8" xfId="17504" xr:uid="{00000000-0005-0000-0000-0000E5910000}"/>
    <cellStyle name="SAPBEXexcCritical5 9" xfId="37473" xr:uid="{00000000-0005-0000-0000-0000E6910000}"/>
    <cellStyle name="SAPBEXexcCritical6" xfId="14109" xr:uid="{00000000-0005-0000-0000-0000E7910000}"/>
    <cellStyle name="SAPBEXexcCritical6 2" xfId="14110" xr:uid="{00000000-0005-0000-0000-0000E8910000}"/>
    <cellStyle name="SAPBEXexcCritical6 2 2" xfId="14111" xr:uid="{00000000-0005-0000-0000-0000E9910000}"/>
    <cellStyle name="SAPBEXexcCritical6 2 2 2" xfId="14112" xr:uid="{00000000-0005-0000-0000-0000EA910000}"/>
    <cellStyle name="SAPBEXexcCritical6 2 2 2 2" xfId="15896" xr:uid="{00000000-0005-0000-0000-0000EB910000}"/>
    <cellStyle name="SAPBEXexcCritical6 2 2 2 3" xfId="16777" xr:uid="{00000000-0005-0000-0000-0000EC910000}"/>
    <cellStyle name="SAPBEXexcCritical6 2 2 2 4" xfId="17521" xr:uid="{00000000-0005-0000-0000-0000ED910000}"/>
    <cellStyle name="SAPBEXexcCritical6 2 2 3" xfId="14113" xr:uid="{00000000-0005-0000-0000-0000EE910000}"/>
    <cellStyle name="SAPBEXexcCritical6 2 2 3 2" xfId="15897" xr:uid="{00000000-0005-0000-0000-0000EF910000}"/>
    <cellStyle name="SAPBEXexcCritical6 2 2 3 3" xfId="16778" xr:uid="{00000000-0005-0000-0000-0000F0910000}"/>
    <cellStyle name="SAPBEXexcCritical6 2 2 3 4" xfId="17522" xr:uid="{00000000-0005-0000-0000-0000F1910000}"/>
    <cellStyle name="SAPBEXexcCritical6 2 2 4" xfId="14114" xr:uid="{00000000-0005-0000-0000-0000F2910000}"/>
    <cellStyle name="SAPBEXexcCritical6 2 2 4 2" xfId="15898" xr:uid="{00000000-0005-0000-0000-0000F3910000}"/>
    <cellStyle name="SAPBEXexcCritical6 2 2 4 3" xfId="16779" xr:uid="{00000000-0005-0000-0000-0000F4910000}"/>
    <cellStyle name="SAPBEXexcCritical6 2 2 4 4" xfId="17523" xr:uid="{00000000-0005-0000-0000-0000F5910000}"/>
    <cellStyle name="SAPBEXexcCritical6 2 2 5" xfId="15895" xr:uid="{00000000-0005-0000-0000-0000F6910000}"/>
    <cellStyle name="SAPBEXexcCritical6 2 2 6" xfId="16776" xr:uid="{00000000-0005-0000-0000-0000F7910000}"/>
    <cellStyle name="SAPBEXexcCritical6 2 2 7" xfId="17520" xr:uid="{00000000-0005-0000-0000-0000F8910000}"/>
    <cellStyle name="SAPBEXexcCritical6 2 2 8" xfId="40639" xr:uid="{00000000-0005-0000-0000-0000F9910000}"/>
    <cellStyle name="SAPBEXexcCritical6 2 3" xfId="14115" xr:uid="{00000000-0005-0000-0000-0000FA910000}"/>
    <cellStyle name="SAPBEXexcCritical6 2 3 2" xfId="15899" xr:uid="{00000000-0005-0000-0000-0000FB910000}"/>
    <cellStyle name="SAPBEXexcCritical6 2 3 3" xfId="16780" xr:uid="{00000000-0005-0000-0000-0000FC910000}"/>
    <cellStyle name="SAPBEXexcCritical6 2 3 4" xfId="17524" xr:uid="{00000000-0005-0000-0000-0000FD910000}"/>
    <cellStyle name="SAPBEXexcCritical6 2 4" xfId="14116" xr:uid="{00000000-0005-0000-0000-0000FE910000}"/>
    <cellStyle name="SAPBEXexcCritical6 2 4 2" xfId="15900" xr:uid="{00000000-0005-0000-0000-0000FF910000}"/>
    <cellStyle name="SAPBEXexcCritical6 2 4 3" xfId="16781" xr:uid="{00000000-0005-0000-0000-000000920000}"/>
    <cellStyle name="SAPBEXexcCritical6 2 4 4" xfId="17525" xr:uid="{00000000-0005-0000-0000-000001920000}"/>
    <cellStyle name="SAPBEXexcCritical6 2 5" xfId="15894" xr:uid="{00000000-0005-0000-0000-000002920000}"/>
    <cellStyle name="SAPBEXexcCritical6 2 6" xfId="16775" xr:uid="{00000000-0005-0000-0000-000003920000}"/>
    <cellStyle name="SAPBEXexcCritical6 2 7" xfId="17519" xr:uid="{00000000-0005-0000-0000-000004920000}"/>
    <cellStyle name="SAPBEXexcCritical6 3" xfId="14117" xr:uid="{00000000-0005-0000-0000-000005920000}"/>
    <cellStyle name="SAPBEXexcCritical6 3 2" xfId="14118" xr:uid="{00000000-0005-0000-0000-000006920000}"/>
    <cellStyle name="SAPBEXexcCritical6 3 2 2" xfId="15902" xr:uid="{00000000-0005-0000-0000-000007920000}"/>
    <cellStyle name="SAPBEXexcCritical6 3 2 3" xfId="16783" xr:uid="{00000000-0005-0000-0000-000008920000}"/>
    <cellStyle name="SAPBEXexcCritical6 3 2 4" xfId="17527" xr:uid="{00000000-0005-0000-0000-000009920000}"/>
    <cellStyle name="SAPBEXexcCritical6 3 3" xfId="14119" xr:uid="{00000000-0005-0000-0000-00000A920000}"/>
    <cellStyle name="SAPBEXexcCritical6 3 3 2" xfId="15903" xr:uid="{00000000-0005-0000-0000-00000B920000}"/>
    <cellStyle name="SAPBEXexcCritical6 3 3 3" xfId="16784" xr:uid="{00000000-0005-0000-0000-00000C920000}"/>
    <cellStyle name="SAPBEXexcCritical6 3 3 4" xfId="17528" xr:uid="{00000000-0005-0000-0000-00000D920000}"/>
    <cellStyle name="SAPBEXexcCritical6 3 4" xfId="14120" xr:uid="{00000000-0005-0000-0000-00000E920000}"/>
    <cellStyle name="SAPBEXexcCritical6 3 4 2" xfId="15904" xr:uid="{00000000-0005-0000-0000-00000F920000}"/>
    <cellStyle name="SAPBEXexcCritical6 3 4 3" xfId="16785" xr:uid="{00000000-0005-0000-0000-000010920000}"/>
    <cellStyle name="SAPBEXexcCritical6 3 4 4" xfId="17529" xr:uid="{00000000-0005-0000-0000-000011920000}"/>
    <cellStyle name="SAPBEXexcCritical6 3 5" xfId="15901" xr:uid="{00000000-0005-0000-0000-000012920000}"/>
    <cellStyle name="SAPBEXexcCritical6 3 6" xfId="16782" xr:uid="{00000000-0005-0000-0000-000013920000}"/>
    <cellStyle name="SAPBEXexcCritical6 3 7" xfId="17526" xr:uid="{00000000-0005-0000-0000-000014920000}"/>
    <cellStyle name="SAPBEXexcCritical6 4" xfId="14121" xr:uid="{00000000-0005-0000-0000-000015920000}"/>
    <cellStyle name="SAPBEXexcCritical6 4 2" xfId="15905" xr:uid="{00000000-0005-0000-0000-000016920000}"/>
    <cellStyle name="SAPBEXexcCritical6 4 3" xfId="16786" xr:uid="{00000000-0005-0000-0000-000017920000}"/>
    <cellStyle name="SAPBEXexcCritical6 4 4" xfId="17530" xr:uid="{00000000-0005-0000-0000-000018920000}"/>
    <cellStyle name="SAPBEXexcCritical6 5" xfId="14122" xr:uid="{00000000-0005-0000-0000-000019920000}"/>
    <cellStyle name="SAPBEXexcCritical6 5 2" xfId="15906" xr:uid="{00000000-0005-0000-0000-00001A920000}"/>
    <cellStyle name="SAPBEXexcCritical6 5 3" xfId="16787" xr:uid="{00000000-0005-0000-0000-00001B920000}"/>
    <cellStyle name="SAPBEXexcCritical6 5 4" xfId="17531" xr:uid="{00000000-0005-0000-0000-00001C920000}"/>
    <cellStyle name="SAPBEXexcCritical6 6" xfId="14627" xr:uid="{00000000-0005-0000-0000-00001D920000}"/>
    <cellStyle name="SAPBEXexcCritical6 7" xfId="16774" xr:uid="{00000000-0005-0000-0000-00001E920000}"/>
    <cellStyle name="SAPBEXexcCritical6 8" xfId="17518" xr:uid="{00000000-0005-0000-0000-00001F920000}"/>
    <cellStyle name="SAPBEXexcCritical6 9" xfId="37474" xr:uid="{00000000-0005-0000-0000-000020920000}"/>
    <cellStyle name="SAPBEXexcGood1" xfId="14123" xr:uid="{00000000-0005-0000-0000-000021920000}"/>
    <cellStyle name="SAPBEXexcGood1 2" xfId="14124" xr:uid="{00000000-0005-0000-0000-000022920000}"/>
    <cellStyle name="SAPBEXexcGood1 2 2" xfId="14125" xr:uid="{00000000-0005-0000-0000-000023920000}"/>
    <cellStyle name="SAPBEXexcGood1 2 2 2" xfId="14126" xr:uid="{00000000-0005-0000-0000-000024920000}"/>
    <cellStyle name="SAPBEXexcGood1 2 2 2 2" xfId="15910" xr:uid="{00000000-0005-0000-0000-000025920000}"/>
    <cellStyle name="SAPBEXexcGood1 2 2 2 3" xfId="16791" xr:uid="{00000000-0005-0000-0000-000026920000}"/>
    <cellStyle name="SAPBEXexcGood1 2 2 2 4" xfId="17535" xr:uid="{00000000-0005-0000-0000-000027920000}"/>
    <cellStyle name="SAPBEXexcGood1 2 2 3" xfId="14127" xr:uid="{00000000-0005-0000-0000-000028920000}"/>
    <cellStyle name="SAPBEXexcGood1 2 2 3 2" xfId="15911" xr:uid="{00000000-0005-0000-0000-000029920000}"/>
    <cellStyle name="SAPBEXexcGood1 2 2 3 3" xfId="16792" xr:uid="{00000000-0005-0000-0000-00002A920000}"/>
    <cellStyle name="SAPBEXexcGood1 2 2 3 4" xfId="17536" xr:uid="{00000000-0005-0000-0000-00002B920000}"/>
    <cellStyle name="SAPBEXexcGood1 2 2 4" xfId="14128" xr:uid="{00000000-0005-0000-0000-00002C920000}"/>
    <cellStyle name="SAPBEXexcGood1 2 2 4 2" xfId="15912" xr:uid="{00000000-0005-0000-0000-00002D920000}"/>
    <cellStyle name="SAPBEXexcGood1 2 2 4 3" xfId="16793" xr:uid="{00000000-0005-0000-0000-00002E920000}"/>
    <cellStyle name="SAPBEXexcGood1 2 2 4 4" xfId="17537" xr:uid="{00000000-0005-0000-0000-00002F920000}"/>
    <cellStyle name="SAPBEXexcGood1 2 2 5" xfId="15909" xr:uid="{00000000-0005-0000-0000-000030920000}"/>
    <cellStyle name="SAPBEXexcGood1 2 2 6" xfId="16790" xr:uid="{00000000-0005-0000-0000-000031920000}"/>
    <cellStyle name="SAPBEXexcGood1 2 2 7" xfId="17534" xr:uid="{00000000-0005-0000-0000-000032920000}"/>
    <cellStyle name="SAPBEXexcGood1 2 2 8" xfId="40640" xr:uid="{00000000-0005-0000-0000-000033920000}"/>
    <cellStyle name="SAPBEXexcGood1 2 3" xfId="14129" xr:uid="{00000000-0005-0000-0000-000034920000}"/>
    <cellStyle name="SAPBEXexcGood1 2 3 2" xfId="15913" xr:uid="{00000000-0005-0000-0000-000035920000}"/>
    <cellStyle name="SAPBEXexcGood1 2 3 3" xfId="16794" xr:uid="{00000000-0005-0000-0000-000036920000}"/>
    <cellStyle name="SAPBEXexcGood1 2 3 4" xfId="17538" xr:uid="{00000000-0005-0000-0000-000037920000}"/>
    <cellStyle name="SAPBEXexcGood1 2 4" xfId="14130" xr:uid="{00000000-0005-0000-0000-000038920000}"/>
    <cellStyle name="SAPBEXexcGood1 2 4 2" xfId="15914" xr:uid="{00000000-0005-0000-0000-000039920000}"/>
    <cellStyle name="SAPBEXexcGood1 2 4 3" xfId="16795" xr:uid="{00000000-0005-0000-0000-00003A920000}"/>
    <cellStyle name="SAPBEXexcGood1 2 4 4" xfId="17539" xr:uid="{00000000-0005-0000-0000-00003B920000}"/>
    <cellStyle name="SAPBEXexcGood1 2 5" xfId="15908" xr:uid="{00000000-0005-0000-0000-00003C920000}"/>
    <cellStyle name="SAPBEXexcGood1 2 6" xfId="16789" xr:uid="{00000000-0005-0000-0000-00003D920000}"/>
    <cellStyle name="SAPBEXexcGood1 2 7" xfId="17533" xr:uid="{00000000-0005-0000-0000-00003E920000}"/>
    <cellStyle name="SAPBEXexcGood1 3" xfId="14131" xr:uid="{00000000-0005-0000-0000-00003F920000}"/>
    <cellStyle name="SAPBEXexcGood1 3 2" xfId="14132" xr:uid="{00000000-0005-0000-0000-000040920000}"/>
    <cellStyle name="SAPBEXexcGood1 3 2 2" xfId="15916" xr:uid="{00000000-0005-0000-0000-000041920000}"/>
    <cellStyle name="SAPBEXexcGood1 3 2 3" xfId="16797" xr:uid="{00000000-0005-0000-0000-000042920000}"/>
    <cellStyle name="SAPBEXexcGood1 3 2 4" xfId="17541" xr:uid="{00000000-0005-0000-0000-000043920000}"/>
    <cellStyle name="SAPBEXexcGood1 3 3" xfId="14133" xr:uid="{00000000-0005-0000-0000-000044920000}"/>
    <cellStyle name="SAPBEXexcGood1 3 3 2" xfId="15917" xr:uid="{00000000-0005-0000-0000-000045920000}"/>
    <cellStyle name="SAPBEXexcGood1 3 3 3" xfId="16798" xr:uid="{00000000-0005-0000-0000-000046920000}"/>
    <cellStyle name="SAPBEXexcGood1 3 3 4" xfId="17542" xr:uid="{00000000-0005-0000-0000-000047920000}"/>
    <cellStyle name="SAPBEXexcGood1 3 4" xfId="14134" xr:uid="{00000000-0005-0000-0000-000048920000}"/>
    <cellStyle name="SAPBEXexcGood1 3 4 2" xfId="15918" xr:uid="{00000000-0005-0000-0000-000049920000}"/>
    <cellStyle name="SAPBEXexcGood1 3 4 3" xfId="16799" xr:uid="{00000000-0005-0000-0000-00004A920000}"/>
    <cellStyle name="SAPBEXexcGood1 3 4 4" xfId="17543" xr:uid="{00000000-0005-0000-0000-00004B920000}"/>
    <cellStyle name="SAPBEXexcGood1 3 5" xfId="15915" xr:uid="{00000000-0005-0000-0000-00004C920000}"/>
    <cellStyle name="SAPBEXexcGood1 3 6" xfId="16796" xr:uid="{00000000-0005-0000-0000-00004D920000}"/>
    <cellStyle name="SAPBEXexcGood1 3 7" xfId="17540" xr:uid="{00000000-0005-0000-0000-00004E920000}"/>
    <cellStyle name="SAPBEXexcGood1 4" xfId="14135" xr:uid="{00000000-0005-0000-0000-00004F920000}"/>
    <cellStyle name="SAPBEXexcGood1 4 2" xfId="15919" xr:uid="{00000000-0005-0000-0000-000050920000}"/>
    <cellStyle name="SAPBEXexcGood1 4 3" xfId="16800" xr:uid="{00000000-0005-0000-0000-000051920000}"/>
    <cellStyle name="SAPBEXexcGood1 4 4" xfId="17544" xr:uid="{00000000-0005-0000-0000-000052920000}"/>
    <cellStyle name="SAPBEXexcGood1 5" xfId="14136" xr:uid="{00000000-0005-0000-0000-000053920000}"/>
    <cellStyle name="SAPBEXexcGood1 5 2" xfId="15920" xr:uid="{00000000-0005-0000-0000-000054920000}"/>
    <cellStyle name="SAPBEXexcGood1 5 3" xfId="16801" xr:uid="{00000000-0005-0000-0000-000055920000}"/>
    <cellStyle name="SAPBEXexcGood1 5 4" xfId="17545" xr:uid="{00000000-0005-0000-0000-000056920000}"/>
    <cellStyle name="SAPBEXexcGood1 6" xfId="15907" xr:uid="{00000000-0005-0000-0000-000057920000}"/>
    <cellStyle name="SAPBEXexcGood1 7" xfId="16788" xr:uid="{00000000-0005-0000-0000-000058920000}"/>
    <cellStyle name="SAPBEXexcGood1 8" xfId="17532" xr:uid="{00000000-0005-0000-0000-000059920000}"/>
    <cellStyle name="SAPBEXexcGood1 9" xfId="37475" xr:uid="{00000000-0005-0000-0000-00005A920000}"/>
    <cellStyle name="SAPBEXexcGood2" xfId="14137" xr:uid="{00000000-0005-0000-0000-00005B920000}"/>
    <cellStyle name="SAPBEXexcGood2 2" xfId="14138" xr:uid="{00000000-0005-0000-0000-00005C920000}"/>
    <cellStyle name="SAPBEXexcGood2 2 2" xfId="14139" xr:uid="{00000000-0005-0000-0000-00005D920000}"/>
    <cellStyle name="SAPBEXexcGood2 2 2 2" xfId="14140" xr:uid="{00000000-0005-0000-0000-00005E920000}"/>
    <cellStyle name="SAPBEXexcGood2 2 2 2 2" xfId="15924" xr:uid="{00000000-0005-0000-0000-00005F920000}"/>
    <cellStyle name="SAPBEXexcGood2 2 2 2 3" xfId="16805" xr:uid="{00000000-0005-0000-0000-000060920000}"/>
    <cellStyle name="SAPBEXexcGood2 2 2 2 4" xfId="17549" xr:uid="{00000000-0005-0000-0000-000061920000}"/>
    <cellStyle name="SAPBEXexcGood2 2 2 3" xfId="14141" xr:uid="{00000000-0005-0000-0000-000062920000}"/>
    <cellStyle name="SAPBEXexcGood2 2 2 3 2" xfId="15925" xr:uid="{00000000-0005-0000-0000-000063920000}"/>
    <cellStyle name="SAPBEXexcGood2 2 2 3 3" xfId="16806" xr:uid="{00000000-0005-0000-0000-000064920000}"/>
    <cellStyle name="SAPBEXexcGood2 2 2 3 4" xfId="17550" xr:uid="{00000000-0005-0000-0000-000065920000}"/>
    <cellStyle name="SAPBEXexcGood2 2 2 4" xfId="14142" xr:uid="{00000000-0005-0000-0000-000066920000}"/>
    <cellStyle name="SAPBEXexcGood2 2 2 4 2" xfId="15926" xr:uid="{00000000-0005-0000-0000-000067920000}"/>
    <cellStyle name="SAPBEXexcGood2 2 2 4 3" xfId="16807" xr:uid="{00000000-0005-0000-0000-000068920000}"/>
    <cellStyle name="SAPBEXexcGood2 2 2 4 4" xfId="17551" xr:uid="{00000000-0005-0000-0000-000069920000}"/>
    <cellStyle name="SAPBEXexcGood2 2 2 5" xfId="15923" xr:uid="{00000000-0005-0000-0000-00006A920000}"/>
    <cellStyle name="SAPBEXexcGood2 2 2 6" xfId="16804" xr:uid="{00000000-0005-0000-0000-00006B920000}"/>
    <cellStyle name="SAPBEXexcGood2 2 2 7" xfId="17548" xr:uid="{00000000-0005-0000-0000-00006C920000}"/>
    <cellStyle name="SAPBEXexcGood2 2 2 8" xfId="40641" xr:uid="{00000000-0005-0000-0000-00006D920000}"/>
    <cellStyle name="SAPBEXexcGood2 2 3" xfId="14143" xr:uid="{00000000-0005-0000-0000-00006E920000}"/>
    <cellStyle name="SAPBEXexcGood2 2 3 2" xfId="15927" xr:uid="{00000000-0005-0000-0000-00006F920000}"/>
    <cellStyle name="SAPBEXexcGood2 2 3 3" xfId="16808" xr:uid="{00000000-0005-0000-0000-000070920000}"/>
    <cellStyle name="SAPBEXexcGood2 2 3 4" xfId="17552" xr:uid="{00000000-0005-0000-0000-000071920000}"/>
    <cellStyle name="SAPBEXexcGood2 2 4" xfId="14144" xr:uid="{00000000-0005-0000-0000-000072920000}"/>
    <cellStyle name="SAPBEXexcGood2 2 4 2" xfId="15928" xr:uid="{00000000-0005-0000-0000-000073920000}"/>
    <cellStyle name="SAPBEXexcGood2 2 4 3" xfId="16809" xr:uid="{00000000-0005-0000-0000-000074920000}"/>
    <cellStyle name="SAPBEXexcGood2 2 4 4" xfId="17553" xr:uid="{00000000-0005-0000-0000-000075920000}"/>
    <cellStyle name="SAPBEXexcGood2 2 5" xfId="15922" xr:uid="{00000000-0005-0000-0000-000076920000}"/>
    <cellStyle name="SAPBEXexcGood2 2 6" xfId="16803" xr:uid="{00000000-0005-0000-0000-000077920000}"/>
    <cellStyle name="SAPBEXexcGood2 2 7" xfId="17547" xr:uid="{00000000-0005-0000-0000-000078920000}"/>
    <cellStyle name="SAPBEXexcGood2 3" xfId="14145" xr:uid="{00000000-0005-0000-0000-000079920000}"/>
    <cellStyle name="SAPBEXexcGood2 3 2" xfId="14146" xr:uid="{00000000-0005-0000-0000-00007A920000}"/>
    <cellStyle name="SAPBEXexcGood2 3 2 2" xfId="15930" xr:uid="{00000000-0005-0000-0000-00007B920000}"/>
    <cellStyle name="SAPBEXexcGood2 3 2 3" xfId="16811" xr:uid="{00000000-0005-0000-0000-00007C920000}"/>
    <cellStyle name="SAPBEXexcGood2 3 2 4" xfId="17555" xr:uid="{00000000-0005-0000-0000-00007D920000}"/>
    <cellStyle name="SAPBEXexcGood2 3 3" xfId="14147" xr:uid="{00000000-0005-0000-0000-00007E920000}"/>
    <cellStyle name="SAPBEXexcGood2 3 3 2" xfId="15931" xr:uid="{00000000-0005-0000-0000-00007F920000}"/>
    <cellStyle name="SAPBEXexcGood2 3 3 3" xfId="16812" xr:uid="{00000000-0005-0000-0000-000080920000}"/>
    <cellStyle name="SAPBEXexcGood2 3 3 4" xfId="17556" xr:uid="{00000000-0005-0000-0000-000081920000}"/>
    <cellStyle name="SAPBEXexcGood2 3 4" xfId="14148" xr:uid="{00000000-0005-0000-0000-000082920000}"/>
    <cellStyle name="SAPBEXexcGood2 3 4 2" xfId="15932" xr:uid="{00000000-0005-0000-0000-000083920000}"/>
    <cellStyle name="SAPBEXexcGood2 3 4 3" xfId="16813" xr:uid="{00000000-0005-0000-0000-000084920000}"/>
    <cellStyle name="SAPBEXexcGood2 3 4 4" xfId="17557" xr:uid="{00000000-0005-0000-0000-000085920000}"/>
    <cellStyle name="SAPBEXexcGood2 3 5" xfId="15929" xr:uid="{00000000-0005-0000-0000-000086920000}"/>
    <cellStyle name="SAPBEXexcGood2 3 6" xfId="16810" xr:uid="{00000000-0005-0000-0000-000087920000}"/>
    <cellStyle name="SAPBEXexcGood2 3 7" xfId="17554" xr:uid="{00000000-0005-0000-0000-000088920000}"/>
    <cellStyle name="SAPBEXexcGood2 4" xfId="14149" xr:uid="{00000000-0005-0000-0000-000089920000}"/>
    <cellStyle name="SAPBEXexcGood2 4 2" xfId="15933" xr:uid="{00000000-0005-0000-0000-00008A920000}"/>
    <cellStyle name="SAPBEXexcGood2 4 3" xfId="16814" xr:uid="{00000000-0005-0000-0000-00008B920000}"/>
    <cellStyle name="SAPBEXexcGood2 4 4" xfId="17558" xr:uid="{00000000-0005-0000-0000-00008C920000}"/>
    <cellStyle name="SAPBEXexcGood2 5" xfId="14150" xr:uid="{00000000-0005-0000-0000-00008D920000}"/>
    <cellStyle name="SAPBEXexcGood2 5 2" xfId="15934" xr:uid="{00000000-0005-0000-0000-00008E920000}"/>
    <cellStyle name="SAPBEXexcGood2 5 3" xfId="16815" xr:uid="{00000000-0005-0000-0000-00008F920000}"/>
    <cellStyle name="SAPBEXexcGood2 5 4" xfId="17559" xr:uid="{00000000-0005-0000-0000-000090920000}"/>
    <cellStyle name="SAPBEXexcGood2 6" xfId="15921" xr:uid="{00000000-0005-0000-0000-000091920000}"/>
    <cellStyle name="SAPBEXexcGood2 7" xfId="16802" xr:uid="{00000000-0005-0000-0000-000092920000}"/>
    <cellStyle name="SAPBEXexcGood2 8" xfId="17546" xr:uid="{00000000-0005-0000-0000-000093920000}"/>
    <cellStyle name="SAPBEXexcGood2 9" xfId="37476" xr:uid="{00000000-0005-0000-0000-000094920000}"/>
    <cellStyle name="SAPBEXexcGood3" xfId="14151" xr:uid="{00000000-0005-0000-0000-000095920000}"/>
    <cellStyle name="SAPBEXexcGood3 2" xfId="14152" xr:uid="{00000000-0005-0000-0000-000096920000}"/>
    <cellStyle name="SAPBEXexcGood3 2 2" xfId="14153" xr:uid="{00000000-0005-0000-0000-000097920000}"/>
    <cellStyle name="SAPBEXexcGood3 2 2 2" xfId="14154" xr:uid="{00000000-0005-0000-0000-000098920000}"/>
    <cellStyle name="SAPBEXexcGood3 2 2 2 2" xfId="15938" xr:uid="{00000000-0005-0000-0000-000099920000}"/>
    <cellStyle name="SAPBEXexcGood3 2 2 2 3" xfId="16819" xr:uid="{00000000-0005-0000-0000-00009A920000}"/>
    <cellStyle name="SAPBEXexcGood3 2 2 2 4" xfId="17563" xr:uid="{00000000-0005-0000-0000-00009B920000}"/>
    <cellStyle name="SAPBEXexcGood3 2 2 3" xfId="14155" xr:uid="{00000000-0005-0000-0000-00009C920000}"/>
    <cellStyle name="SAPBEXexcGood3 2 2 3 2" xfId="15939" xr:uid="{00000000-0005-0000-0000-00009D920000}"/>
    <cellStyle name="SAPBEXexcGood3 2 2 3 3" xfId="16820" xr:uid="{00000000-0005-0000-0000-00009E920000}"/>
    <cellStyle name="SAPBEXexcGood3 2 2 3 4" xfId="17564" xr:uid="{00000000-0005-0000-0000-00009F920000}"/>
    <cellStyle name="SAPBEXexcGood3 2 2 4" xfId="14156" xr:uid="{00000000-0005-0000-0000-0000A0920000}"/>
    <cellStyle name="SAPBEXexcGood3 2 2 4 2" xfId="15940" xr:uid="{00000000-0005-0000-0000-0000A1920000}"/>
    <cellStyle name="SAPBEXexcGood3 2 2 4 3" xfId="16821" xr:uid="{00000000-0005-0000-0000-0000A2920000}"/>
    <cellStyle name="SAPBEXexcGood3 2 2 4 4" xfId="17565" xr:uid="{00000000-0005-0000-0000-0000A3920000}"/>
    <cellStyle name="SAPBEXexcGood3 2 2 5" xfId="15937" xr:uid="{00000000-0005-0000-0000-0000A4920000}"/>
    <cellStyle name="SAPBEXexcGood3 2 2 6" xfId="16818" xr:uid="{00000000-0005-0000-0000-0000A5920000}"/>
    <cellStyle name="SAPBEXexcGood3 2 2 7" xfId="17562" xr:uid="{00000000-0005-0000-0000-0000A6920000}"/>
    <cellStyle name="SAPBEXexcGood3 2 2 8" xfId="40642" xr:uid="{00000000-0005-0000-0000-0000A7920000}"/>
    <cellStyle name="SAPBEXexcGood3 2 3" xfId="14157" xr:uid="{00000000-0005-0000-0000-0000A8920000}"/>
    <cellStyle name="SAPBEXexcGood3 2 3 2" xfId="15941" xr:uid="{00000000-0005-0000-0000-0000A9920000}"/>
    <cellStyle name="SAPBEXexcGood3 2 3 3" xfId="16822" xr:uid="{00000000-0005-0000-0000-0000AA920000}"/>
    <cellStyle name="SAPBEXexcGood3 2 3 4" xfId="17566" xr:uid="{00000000-0005-0000-0000-0000AB920000}"/>
    <cellStyle name="SAPBEXexcGood3 2 4" xfId="14158" xr:uid="{00000000-0005-0000-0000-0000AC920000}"/>
    <cellStyle name="SAPBEXexcGood3 2 4 2" xfId="15942" xr:uid="{00000000-0005-0000-0000-0000AD920000}"/>
    <cellStyle name="SAPBEXexcGood3 2 4 3" xfId="16823" xr:uid="{00000000-0005-0000-0000-0000AE920000}"/>
    <cellStyle name="SAPBEXexcGood3 2 4 4" xfId="17567" xr:uid="{00000000-0005-0000-0000-0000AF920000}"/>
    <cellStyle name="SAPBEXexcGood3 2 5" xfId="15936" xr:uid="{00000000-0005-0000-0000-0000B0920000}"/>
    <cellStyle name="SAPBEXexcGood3 2 6" xfId="16817" xr:uid="{00000000-0005-0000-0000-0000B1920000}"/>
    <cellStyle name="SAPBEXexcGood3 2 7" xfId="17561" xr:uid="{00000000-0005-0000-0000-0000B2920000}"/>
    <cellStyle name="SAPBEXexcGood3 3" xfId="14159" xr:uid="{00000000-0005-0000-0000-0000B3920000}"/>
    <cellStyle name="SAPBEXexcGood3 3 2" xfId="14160" xr:uid="{00000000-0005-0000-0000-0000B4920000}"/>
    <cellStyle name="SAPBEXexcGood3 3 2 2" xfId="15944" xr:uid="{00000000-0005-0000-0000-0000B5920000}"/>
    <cellStyle name="SAPBEXexcGood3 3 2 3" xfId="16825" xr:uid="{00000000-0005-0000-0000-0000B6920000}"/>
    <cellStyle name="SAPBEXexcGood3 3 2 4" xfId="17569" xr:uid="{00000000-0005-0000-0000-0000B7920000}"/>
    <cellStyle name="SAPBEXexcGood3 3 3" xfId="14161" xr:uid="{00000000-0005-0000-0000-0000B8920000}"/>
    <cellStyle name="SAPBEXexcGood3 3 3 2" xfId="15945" xr:uid="{00000000-0005-0000-0000-0000B9920000}"/>
    <cellStyle name="SAPBEXexcGood3 3 3 3" xfId="16826" xr:uid="{00000000-0005-0000-0000-0000BA920000}"/>
    <cellStyle name="SAPBEXexcGood3 3 3 4" xfId="17570" xr:uid="{00000000-0005-0000-0000-0000BB920000}"/>
    <cellStyle name="SAPBEXexcGood3 3 4" xfId="14162" xr:uid="{00000000-0005-0000-0000-0000BC920000}"/>
    <cellStyle name="SAPBEXexcGood3 3 4 2" xfId="15946" xr:uid="{00000000-0005-0000-0000-0000BD920000}"/>
    <cellStyle name="SAPBEXexcGood3 3 4 3" xfId="16827" xr:uid="{00000000-0005-0000-0000-0000BE920000}"/>
    <cellStyle name="SAPBEXexcGood3 3 4 4" xfId="17571" xr:uid="{00000000-0005-0000-0000-0000BF920000}"/>
    <cellStyle name="SAPBEXexcGood3 3 5" xfId="15943" xr:uid="{00000000-0005-0000-0000-0000C0920000}"/>
    <cellStyle name="SAPBEXexcGood3 3 6" xfId="16824" xr:uid="{00000000-0005-0000-0000-0000C1920000}"/>
    <cellStyle name="SAPBEXexcGood3 3 7" xfId="17568" xr:uid="{00000000-0005-0000-0000-0000C2920000}"/>
    <cellStyle name="SAPBEXexcGood3 4" xfId="14163" xr:uid="{00000000-0005-0000-0000-0000C3920000}"/>
    <cellStyle name="SAPBEXexcGood3 4 2" xfId="15947" xr:uid="{00000000-0005-0000-0000-0000C4920000}"/>
    <cellStyle name="SAPBEXexcGood3 4 3" xfId="16828" xr:uid="{00000000-0005-0000-0000-0000C5920000}"/>
    <cellStyle name="SAPBEXexcGood3 4 4" xfId="17572" xr:uid="{00000000-0005-0000-0000-0000C6920000}"/>
    <cellStyle name="SAPBEXexcGood3 5" xfId="14164" xr:uid="{00000000-0005-0000-0000-0000C7920000}"/>
    <cellStyle name="SAPBEXexcGood3 5 2" xfId="15948" xr:uid="{00000000-0005-0000-0000-0000C8920000}"/>
    <cellStyle name="SAPBEXexcGood3 5 3" xfId="16829" xr:uid="{00000000-0005-0000-0000-0000C9920000}"/>
    <cellStyle name="SAPBEXexcGood3 5 4" xfId="17573" xr:uid="{00000000-0005-0000-0000-0000CA920000}"/>
    <cellStyle name="SAPBEXexcGood3 6" xfId="15935" xr:uid="{00000000-0005-0000-0000-0000CB920000}"/>
    <cellStyle name="SAPBEXexcGood3 7" xfId="16816" xr:uid="{00000000-0005-0000-0000-0000CC920000}"/>
    <cellStyle name="SAPBEXexcGood3 8" xfId="17560" xr:uid="{00000000-0005-0000-0000-0000CD920000}"/>
    <cellStyle name="SAPBEXexcGood3 9" xfId="37477" xr:uid="{00000000-0005-0000-0000-0000CE920000}"/>
    <cellStyle name="SAPBEXfilterDrill" xfId="14165" xr:uid="{00000000-0005-0000-0000-0000CF920000}"/>
    <cellStyle name="SAPBEXfilterDrill 2" xfId="37478" xr:uid="{00000000-0005-0000-0000-0000D0920000}"/>
    <cellStyle name="SAPBEXfilterItem" xfId="14166" xr:uid="{00000000-0005-0000-0000-0000D1920000}"/>
    <cellStyle name="SAPBEXfilterItem 2" xfId="37479" xr:uid="{00000000-0005-0000-0000-0000D2920000}"/>
    <cellStyle name="SAPBEXfilterText" xfId="14167" xr:uid="{00000000-0005-0000-0000-0000D3920000}"/>
    <cellStyle name="SAPBEXfilterText 2" xfId="37480" xr:uid="{00000000-0005-0000-0000-0000D4920000}"/>
    <cellStyle name="SAPBEXformats" xfId="14168" xr:uid="{00000000-0005-0000-0000-0000D5920000}"/>
    <cellStyle name="SAPBEXformats 2" xfId="14169" xr:uid="{00000000-0005-0000-0000-0000D6920000}"/>
    <cellStyle name="SAPBEXformats 2 2" xfId="14170" xr:uid="{00000000-0005-0000-0000-0000D7920000}"/>
    <cellStyle name="SAPBEXformats 2 2 2" xfId="14171" xr:uid="{00000000-0005-0000-0000-0000D8920000}"/>
    <cellStyle name="SAPBEXformats 2 2 2 2" xfId="15955" xr:uid="{00000000-0005-0000-0000-0000D9920000}"/>
    <cellStyle name="SAPBEXformats 2 2 2 3" xfId="16833" xr:uid="{00000000-0005-0000-0000-0000DA920000}"/>
    <cellStyle name="SAPBEXformats 2 2 2 4" xfId="17577" xr:uid="{00000000-0005-0000-0000-0000DB920000}"/>
    <cellStyle name="SAPBEXformats 2 2 3" xfId="14172" xr:uid="{00000000-0005-0000-0000-0000DC920000}"/>
    <cellStyle name="SAPBEXformats 2 2 3 2" xfId="15956" xr:uid="{00000000-0005-0000-0000-0000DD920000}"/>
    <cellStyle name="SAPBEXformats 2 2 3 3" xfId="16834" xr:uid="{00000000-0005-0000-0000-0000DE920000}"/>
    <cellStyle name="SAPBEXformats 2 2 3 4" xfId="17578" xr:uid="{00000000-0005-0000-0000-0000DF920000}"/>
    <cellStyle name="SAPBEXformats 2 2 4" xfId="14173" xr:uid="{00000000-0005-0000-0000-0000E0920000}"/>
    <cellStyle name="SAPBEXformats 2 2 4 2" xfId="15957" xr:uid="{00000000-0005-0000-0000-0000E1920000}"/>
    <cellStyle name="SAPBEXformats 2 2 4 3" xfId="16835" xr:uid="{00000000-0005-0000-0000-0000E2920000}"/>
    <cellStyle name="SAPBEXformats 2 2 4 4" xfId="17579" xr:uid="{00000000-0005-0000-0000-0000E3920000}"/>
    <cellStyle name="SAPBEXformats 2 2 5" xfId="15954" xr:uid="{00000000-0005-0000-0000-0000E4920000}"/>
    <cellStyle name="SAPBEXformats 2 2 6" xfId="16832" xr:uid="{00000000-0005-0000-0000-0000E5920000}"/>
    <cellStyle name="SAPBEXformats 2 2 7" xfId="17576" xr:uid="{00000000-0005-0000-0000-0000E6920000}"/>
    <cellStyle name="SAPBEXformats 2 2 8" xfId="40643" xr:uid="{00000000-0005-0000-0000-0000E7920000}"/>
    <cellStyle name="SAPBEXformats 2 3" xfId="14174" xr:uid="{00000000-0005-0000-0000-0000E8920000}"/>
    <cellStyle name="SAPBEXformats 2 3 2" xfId="15958" xr:uid="{00000000-0005-0000-0000-0000E9920000}"/>
    <cellStyle name="SAPBEXformats 2 3 3" xfId="16836" xr:uid="{00000000-0005-0000-0000-0000EA920000}"/>
    <cellStyle name="SAPBEXformats 2 3 4" xfId="17580" xr:uid="{00000000-0005-0000-0000-0000EB920000}"/>
    <cellStyle name="SAPBEXformats 2 4" xfId="14175" xr:uid="{00000000-0005-0000-0000-0000EC920000}"/>
    <cellStyle name="SAPBEXformats 2 4 2" xfId="15959" xr:uid="{00000000-0005-0000-0000-0000ED920000}"/>
    <cellStyle name="SAPBEXformats 2 4 3" xfId="16837" xr:uid="{00000000-0005-0000-0000-0000EE920000}"/>
    <cellStyle name="SAPBEXformats 2 4 4" xfId="17581" xr:uid="{00000000-0005-0000-0000-0000EF920000}"/>
    <cellStyle name="SAPBEXformats 2 5" xfId="15953" xr:uid="{00000000-0005-0000-0000-0000F0920000}"/>
    <cellStyle name="SAPBEXformats 2 6" xfId="16831" xr:uid="{00000000-0005-0000-0000-0000F1920000}"/>
    <cellStyle name="SAPBEXformats 2 7" xfId="17575" xr:uid="{00000000-0005-0000-0000-0000F2920000}"/>
    <cellStyle name="SAPBEXformats 3" xfId="14176" xr:uid="{00000000-0005-0000-0000-0000F3920000}"/>
    <cellStyle name="SAPBEXformats 3 2" xfId="14177" xr:uid="{00000000-0005-0000-0000-0000F4920000}"/>
    <cellStyle name="SAPBEXformats 3 2 2" xfId="15961" xr:uid="{00000000-0005-0000-0000-0000F5920000}"/>
    <cellStyle name="SAPBEXformats 3 2 3" xfId="16839" xr:uid="{00000000-0005-0000-0000-0000F6920000}"/>
    <cellStyle name="SAPBEXformats 3 2 4" xfId="17583" xr:uid="{00000000-0005-0000-0000-0000F7920000}"/>
    <cellStyle name="SAPBEXformats 3 3" xfId="14178" xr:uid="{00000000-0005-0000-0000-0000F8920000}"/>
    <cellStyle name="SAPBEXformats 3 3 2" xfId="15962" xr:uid="{00000000-0005-0000-0000-0000F9920000}"/>
    <cellStyle name="SAPBEXformats 3 3 3" xfId="16840" xr:uid="{00000000-0005-0000-0000-0000FA920000}"/>
    <cellStyle name="SAPBEXformats 3 3 4" xfId="17584" xr:uid="{00000000-0005-0000-0000-0000FB920000}"/>
    <cellStyle name="SAPBEXformats 3 4" xfId="14179" xr:uid="{00000000-0005-0000-0000-0000FC920000}"/>
    <cellStyle name="SAPBEXformats 3 4 2" xfId="15963" xr:uid="{00000000-0005-0000-0000-0000FD920000}"/>
    <cellStyle name="SAPBEXformats 3 4 3" xfId="16841" xr:uid="{00000000-0005-0000-0000-0000FE920000}"/>
    <cellStyle name="SAPBEXformats 3 4 4" xfId="17585" xr:uid="{00000000-0005-0000-0000-0000FF920000}"/>
    <cellStyle name="SAPBEXformats 3 5" xfId="15960" xr:uid="{00000000-0005-0000-0000-000000930000}"/>
    <cellStyle name="SAPBEXformats 3 6" xfId="16838" xr:uid="{00000000-0005-0000-0000-000001930000}"/>
    <cellStyle name="SAPBEXformats 3 7" xfId="17582" xr:uid="{00000000-0005-0000-0000-000002930000}"/>
    <cellStyle name="SAPBEXformats 4" xfId="14180" xr:uid="{00000000-0005-0000-0000-000003930000}"/>
    <cellStyle name="SAPBEXformats 4 2" xfId="15964" xr:uid="{00000000-0005-0000-0000-000004930000}"/>
    <cellStyle name="SAPBEXformats 4 3" xfId="16842" xr:uid="{00000000-0005-0000-0000-000005930000}"/>
    <cellStyle name="SAPBEXformats 4 4" xfId="17586" xr:uid="{00000000-0005-0000-0000-000006930000}"/>
    <cellStyle name="SAPBEXformats 5" xfId="14181" xr:uid="{00000000-0005-0000-0000-000007930000}"/>
    <cellStyle name="SAPBEXformats 5 2" xfId="15965" xr:uid="{00000000-0005-0000-0000-000008930000}"/>
    <cellStyle name="SAPBEXformats 5 3" xfId="16843" xr:uid="{00000000-0005-0000-0000-000009930000}"/>
    <cellStyle name="SAPBEXformats 5 4" xfId="17587" xr:uid="{00000000-0005-0000-0000-00000A930000}"/>
    <cellStyle name="SAPBEXformats 6" xfId="15952" xr:uid="{00000000-0005-0000-0000-00000B930000}"/>
    <cellStyle name="SAPBEXformats 7" xfId="16830" xr:uid="{00000000-0005-0000-0000-00000C930000}"/>
    <cellStyle name="SAPBEXformats 8" xfId="17574" xr:uid="{00000000-0005-0000-0000-00000D930000}"/>
    <cellStyle name="SAPBEXformats 9" xfId="37481" xr:uid="{00000000-0005-0000-0000-00000E930000}"/>
    <cellStyle name="SAPBEXheaderItem" xfId="14182" xr:uid="{00000000-0005-0000-0000-00000F930000}"/>
    <cellStyle name="SAPBEXheaderItem 2" xfId="37482" xr:uid="{00000000-0005-0000-0000-000010930000}"/>
    <cellStyle name="SAPBEXheaderText" xfId="14183" xr:uid="{00000000-0005-0000-0000-000011930000}"/>
    <cellStyle name="SAPBEXheaderText 2" xfId="37483" xr:uid="{00000000-0005-0000-0000-000012930000}"/>
    <cellStyle name="SAPBEXHLevel0" xfId="14184" xr:uid="{00000000-0005-0000-0000-000013930000}"/>
    <cellStyle name="SAPBEXHLevel0 2" xfId="14185" xr:uid="{00000000-0005-0000-0000-000014930000}"/>
    <cellStyle name="SAPBEXHLevel0 2 2" xfId="14186" xr:uid="{00000000-0005-0000-0000-000015930000}"/>
    <cellStyle name="SAPBEXHLevel0 2 2 2" xfId="14187" xr:uid="{00000000-0005-0000-0000-000016930000}"/>
    <cellStyle name="SAPBEXHLevel0 2 2 2 2" xfId="15971" xr:uid="{00000000-0005-0000-0000-000017930000}"/>
    <cellStyle name="SAPBEXHLevel0 2 2 2 3" xfId="16847" xr:uid="{00000000-0005-0000-0000-000018930000}"/>
    <cellStyle name="SAPBEXHLevel0 2 2 2 4" xfId="17591" xr:uid="{00000000-0005-0000-0000-000019930000}"/>
    <cellStyle name="SAPBEXHLevel0 2 2 3" xfId="14188" xr:uid="{00000000-0005-0000-0000-00001A930000}"/>
    <cellStyle name="SAPBEXHLevel0 2 2 3 2" xfId="15972" xr:uid="{00000000-0005-0000-0000-00001B930000}"/>
    <cellStyle name="SAPBEXHLevel0 2 2 3 3" xfId="16848" xr:uid="{00000000-0005-0000-0000-00001C930000}"/>
    <cellStyle name="SAPBEXHLevel0 2 2 3 4" xfId="17592" xr:uid="{00000000-0005-0000-0000-00001D930000}"/>
    <cellStyle name="SAPBEXHLevel0 2 2 4" xfId="14189" xr:uid="{00000000-0005-0000-0000-00001E930000}"/>
    <cellStyle name="SAPBEXHLevel0 2 2 4 2" xfId="15973" xr:uid="{00000000-0005-0000-0000-00001F930000}"/>
    <cellStyle name="SAPBEXHLevel0 2 2 4 3" xfId="16849" xr:uid="{00000000-0005-0000-0000-000020930000}"/>
    <cellStyle name="SAPBEXHLevel0 2 2 4 4" xfId="17593" xr:uid="{00000000-0005-0000-0000-000021930000}"/>
    <cellStyle name="SAPBEXHLevel0 2 2 5" xfId="15970" xr:uid="{00000000-0005-0000-0000-000022930000}"/>
    <cellStyle name="SAPBEXHLevel0 2 2 6" xfId="16846" xr:uid="{00000000-0005-0000-0000-000023930000}"/>
    <cellStyle name="SAPBEXHLevel0 2 2 7" xfId="17590" xr:uid="{00000000-0005-0000-0000-000024930000}"/>
    <cellStyle name="SAPBEXHLevel0 2 2 8" xfId="40644" xr:uid="{00000000-0005-0000-0000-000025930000}"/>
    <cellStyle name="SAPBEXHLevel0 2 3" xfId="14190" xr:uid="{00000000-0005-0000-0000-000026930000}"/>
    <cellStyle name="SAPBEXHLevel0 2 3 2" xfId="15974" xr:uid="{00000000-0005-0000-0000-000027930000}"/>
    <cellStyle name="SAPBEXHLevel0 2 3 3" xfId="16850" xr:uid="{00000000-0005-0000-0000-000028930000}"/>
    <cellStyle name="SAPBEXHLevel0 2 3 4" xfId="17594" xr:uid="{00000000-0005-0000-0000-000029930000}"/>
    <cellStyle name="SAPBEXHLevel0 2 4" xfId="14191" xr:uid="{00000000-0005-0000-0000-00002A930000}"/>
    <cellStyle name="SAPBEXHLevel0 2 4 2" xfId="15975" xr:uid="{00000000-0005-0000-0000-00002B930000}"/>
    <cellStyle name="SAPBEXHLevel0 2 4 3" xfId="16851" xr:uid="{00000000-0005-0000-0000-00002C930000}"/>
    <cellStyle name="SAPBEXHLevel0 2 4 4" xfId="17595" xr:uid="{00000000-0005-0000-0000-00002D930000}"/>
    <cellStyle name="SAPBEXHLevel0 2 5" xfId="15969" xr:uid="{00000000-0005-0000-0000-00002E930000}"/>
    <cellStyle name="SAPBEXHLevel0 2 6" xfId="16845" xr:uid="{00000000-0005-0000-0000-00002F930000}"/>
    <cellStyle name="SAPBEXHLevel0 2 7" xfId="17589" xr:uid="{00000000-0005-0000-0000-000030930000}"/>
    <cellStyle name="SAPBEXHLevel0 3" xfId="14192" xr:uid="{00000000-0005-0000-0000-000031930000}"/>
    <cellStyle name="SAPBEXHLevel0 3 2" xfId="14193" xr:uid="{00000000-0005-0000-0000-000032930000}"/>
    <cellStyle name="SAPBEXHLevel0 3 2 2" xfId="15977" xr:uid="{00000000-0005-0000-0000-000033930000}"/>
    <cellStyle name="SAPBEXHLevel0 3 2 3" xfId="16853" xr:uid="{00000000-0005-0000-0000-000034930000}"/>
    <cellStyle name="SAPBEXHLevel0 3 2 4" xfId="17597" xr:uid="{00000000-0005-0000-0000-000035930000}"/>
    <cellStyle name="SAPBEXHLevel0 3 3" xfId="14194" xr:uid="{00000000-0005-0000-0000-000036930000}"/>
    <cellStyle name="SAPBEXHLevel0 3 3 2" xfId="15978" xr:uid="{00000000-0005-0000-0000-000037930000}"/>
    <cellStyle name="SAPBEXHLevel0 3 3 3" xfId="16854" xr:uid="{00000000-0005-0000-0000-000038930000}"/>
    <cellStyle name="SAPBEXHLevel0 3 3 4" xfId="17598" xr:uid="{00000000-0005-0000-0000-000039930000}"/>
    <cellStyle name="SAPBEXHLevel0 3 4" xfId="14195" xr:uid="{00000000-0005-0000-0000-00003A930000}"/>
    <cellStyle name="SAPBEXHLevel0 3 4 2" xfId="15979" xr:uid="{00000000-0005-0000-0000-00003B930000}"/>
    <cellStyle name="SAPBEXHLevel0 3 4 3" xfId="16855" xr:uid="{00000000-0005-0000-0000-00003C930000}"/>
    <cellStyle name="SAPBEXHLevel0 3 4 4" xfId="17599" xr:uid="{00000000-0005-0000-0000-00003D930000}"/>
    <cellStyle name="SAPBEXHLevel0 3 5" xfId="15976" xr:uid="{00000000-0005-0000-0000-00003E930000}"/>
    <cellStyle name="SAPBEXHLevel0 3 6" xfId="16852" xr:uid="{00000000-0005-0000-0000-00003F930000}"/>
    <cellStyle name="SAPBEXHLevel0 3 7" xfId="17596" xr:uid="{00000000-0005-0000-0000-000040930000}"/>
    <cellStyle name="SAPBEXHLevel0 4" xfId="14196" xr:uid="{00000000-0005-0000-0000-000041930000}"/>
    <cellStyle name="SAPBEXHLevel0 4 2" xfId="15980" xr:uid="{00000000-0005-0000-0000-000042930000}"/>
    <cellStyle name="SAPBEXHLevel0 4 3" xfId="16856" xr:uid="{00000000-0005-0000-0000-000043930000}"/>
    <cellStyle name="SAPBEXHLevel0 4 4" xfId="17600" xr:uid="{00000000-0005-0000-0000-000044930000}"/>
    <cellStyle name="SAPBEXHLevel0 5" xfId="14197" xr:uid="{00000000-0005-0000-0000-000045930000}"/>
    <cellStyle name="SAPBEXHLevel0 5 2" xfId="15981" xr:uid="{00000000-0005-0000-0000-000046930000}"/>
    <cellStyle name="SAPBEXHLevel0 5 3" xfId="16857" xr:uid="{00000000-0005-0000-0000-000047930000}"/>
    <cellStyle name="SAPBEXHLevel0 5 4" xfId="17601" xr:uid="{00000000-0005-0000-0000-000048930000}"/>
    <cellStyle name="SAPBEXHLevel0 6" xfId="15968" xr:uid="{00000000-0005-0000-0000-000049930000}"/>
    <cellStyle name="SAPBEXHLevel0 7" xfId="16844" xr:uid="{00000000-0005-0000-0000-00004A930000}"/>
    <cellStyle name="SAPBEXHLevel0 8" xfId="17588" xr:uid="{00000000-0005-0000-0000-00004B930000}"/>
    <cellStyle name="SAPBEXHLevel0 9" xfId="37484" xr:uid="{00000000-0005-0000-0000-00004C930000}"/>
    <cellStyle name="SAPBEXHLevel0X" xfId="14198" xr:uid="{00000000-0005-0000-0000-00004D930000}"/>
    <cellStyle name="SAPBEXHLevel0X 2" xfId="14199" xr:uid="{00000000-0005-0000-0000-00004E930000}"/>
    <cellStyle name="SAPBEXHLevel0X 2 2" xfId="14200" xr:uid="{00000000-0005-0000-0000-00004F930000}"/>
    <cellStyle name="SAPBEXHLevel0X 2 2 2" xfId="14201" xr:uid="{00000000-0005-0000-0000-000050930000}"/>
    <cellStyle name="SAPBEXHLevel0X 2 2 2 2" xfId="15985" xr:uid="{00000000-0005-0000-0000-000051930000}"/>
    <cellStyle name="SAPBEXHLevel0X 2 2 2 3" xfId="16861" xr:uid="{00000000-0005-0000-0000-000052930000}"/>
    <cellStyle name="SAPBEXHLevel0X 2 2 2 4" xfId="17605" xr:uid="{00000000-0005-0000-0000-000053930000}"/>
    <cellStyle name="SAPBEXHLevel0X 2 2 3" xfId="14202" xr:uid="{00000000-0005-0000-0000-000054930000}"/>
    <cellStyle name="SAPBEXHLevel0X 2 2 3 2" xfId="15986" xr:uid="{00000000-0005-0000-0000-000055930000}"/>
    <cellStyle name="SAPBEXHLevel0X 2 2 3 3" xfId="16862" xr:uid="{00000000-0005-0000-0000-000056930000}"/>
    <cellStyle name="SAPBEXHLevel0X 2 2 3 4" xfId="17606" xr:uid="{00000000-0005-0000-0000-000057930000}"/>
    <cellStyle name="SAPBEXHLevel0X 2 2 4" xfId="14203" xr:uid="{00000000-0005-0000-0000-000058930000}"/>
    <cellStyle name="SAPBEXHLevel0X 2 2 4 2" xfId="15987" xr:uid="{00000000-0005-0000-0000-000059930000}"/>
    <cellStyle name="SAPBEXHLevel0X 2 2 4 3" xfId="16863" xr:uid="{00000000-0005-0000-0000-00005A930000}"/>
    <cellStyle name="SAPBEXHLevel0X 2 2 4 4" xfId="17607" xr:uid="{00000000-0005-0000-0000-00005B930000}"/>
    <cellStyle name="SAPBEXHLevel0X 2 2 5" xfId="15984" xr:uid="{00000000-0005-0000-0000-00005C930000}"/>
    <cellStyle name="SAPBEXHLevel0X 2 2 6" xfId="16860" xr:uid="{00000000-0005-0000-0000-00005D930000}"/>
    <cellStyle name="SAPBEXHLevel0X 2 2 7" xfId="17604" xr:uid="{00000000-0005-0000-0000-00005E930000}"/>
    <cellStyle name="SAPBEXHLevel0X 2 2 8" xfId="40645" xr:uid="{00000000-0005-0000-0000-00005F930000}"/>
    <cellStyle name="SAPBEXHLevel0X 2 3" xfId="14204" xr:uid="{00000000-0005-0000-0000-000060930000}"/>
    <cellStyle name="SAPBEXHLevel0X 2 3 2" xfId="15988" xr:uid="{00000000-0005-0000-0000-000061930000}"/>
    <cellStyle name="SAPBEXHLevel0X 2 3 3" xfId="16864" xr:uid="{00000000-0005-0000-0000-000062930000}"/>
    <cellStyle name="SAPBEXHLevel0X 2 3 4" xfId="17608" xr:uid="{00000000-0005-0000-0000-000063930000}"/>
    <cellStyle name="SAPBEXHLevel0X 2 4" xfId="14205" xr:uid="{00000000-0005-0000-0000-000064930000}"/>
    <cellStyle name="SAPBEXHLevel0X 2 4 2" xfId="15989" xr:uid="{00000000-0005-0000-0000-000065930000}"/>
    <cellStyle name="SAPBEXHLevel0X 2 4 3" xfId="16865" xr:uid="{00000000-0005-0000-0000-000066930000}"/>
    <cellStyle name="SAPBEXHLevel0X 2 4 4" xfId="17609" xr:uid="{00000000-0005-0000-0000-000067930000}"/>
    <cellStyle name="SAPBEXHLevel0X 2 5" xfId="15983" xr:uid="{00000000-0005-0000-0000-000068930000}"/>
    <cellStyle name="SAPBEXHLevel0X 2 6" xfId="16859" xr:uid="{00000000-0005-0000-0000-000069930000}"/>
    <cellStyle name="SAPBEXHLevel0X 2 7" xfId="17603" xr:uid="{00000000-0005-0000-0000-00006A930000}"/>
    <cellStyle name="SAPBEXHLevel0X 3" xfId="14206" xr:uid="{00000000-0005-0000-0000-00006B930000}"/>
    <cellStyle name="SAPBEXHLevel0X 3 2" xfId="14207" xr:uid="{00000000-0005-0000-0000-00006C930000}"/>
    <cellStyle name="SAPBEXHLevel0X 3 2 2" xfId="15991" xr:uid="{00000000-0005-0000-0000-00006D930000}"/>
    <cellStyle name="SAPBEXHLevel0X 3 2 3" xfId="16867" xr:uid="{00000000-0005-0000-0000-00006E930000}"/>
    <cellStyle name="SAPBEXHLevel0X 3 2 4" xfId="17611" xr:uid="{00000000-0005-0000-0000-00006F930000}"/>
    <cellStyle name="SAPBEXHLevel0X 3 3" xfId="14208" xr:uid="{00000000-0005-0000-0000-000070930000}"/>
    <cellStyle name="SAPBEXHLevel0X 3 3 2" xfId="15992" xr:uid="{00000000-0005-0000-0000-000071930000}"/>
    <cellStyle name="SAPBEXHLevel0X 3 3 3" xfId="16868" xr:uid="{00000000-0005-0000-0000-000072930000}"/>
    <cellStyle name="SAPBEXHLevel0X 3 3 4" xfId="17612" xr:uid="{00000000-0005-0000-0000-000073930000}"/>
    <cellStyle name="SAPBEXHLevel0X 3 4" xfId="14209" xr:uid="{00000000-0005-0000-0000-000074930000}"/>
    <cellStyle name="SAPBEXHLevel0X 3 4 2" xfId="15993" xr:uid="{00000000-0005-0000-0000-000075930000}"/>
    <cellStyle name="SAPBEXHLevel0X 3 4 3" xfId="16869" xr:uid="{00000000-0005-0000-0000-000076930000}"/>
    <cellStyle name="SAPBEXHLevel0X 3 4 4" xfId="17613" xr:uid="{00000000-0005-0000-0000-000077930000}"/>
    <cellStyle name="SAPBEXHLevel0X 3 5" xfId="15990" xr:uid="{00000000-0005-0000-0000-000078930000}"/>
    <cellStyle name="SAPBEXHLevel0X 3 6" xfId="16866" xr:uid="{00000000-0005-0000-0000-000079930000}"/>
    <cellStyle name="SAPBEXHLevel0X 3 7" xfId="17610" xr:uid="{00000000-0005-0000-0000-00007A930000}"/>
    <cellStyle name="SAPBEXHLevel0X 4" xfId="14210" xr:uid="{00000000-0005-0000-0000-00007B930000}"/>
    <cellStyle name="SAPBEXHLevel0X 4 2" xfId="15994" xr:uid="{00000000-0005-0000-0000-00007C930000}"/>
    <cellStyle name="SAPBEXHLevel0X 4 3" xfId="16870" xr:uid="{00000000-0005-0000-0000-00007D930000}"/>
    <cellStyle name="SAPBEXHLevel0X 4 4" xfId="17614" xr:uid="{00000000-0005-0000-0000-00007E930000}"/>
    <cellStyle name="SAPBEXHLevel0X 5" xfId="14211" xr:uid="{00000000-0005-0000-0000-00007F930000}"/>
    <cellStyle name="SAPBEXHLevel0X 5 2" xfId="15995" xr:uid="{00000000-0005-0000-0000-000080930000}"/>
    <cellStyle name="SAPBEXHLevel0X 5 3" xfId="16871" xr:uid="{00000000-0005-0000-0000-000081930000}"/>
    <cellStyle name="SAPBEXHLevel0X 5 4" xfId="17615" xr:uid="{00000000-0005-0000-0000-000082930000}"/>
    <cellStyle name="SAPBEXHLevel0X 6" xfId="15982" xr:uid="{00000000-0005-0000-0000-000083930000}"/>
    <cellStyle name="SAPBEXHLevel0X 7" xfId="16858" xr:uid="{00000000-0005-0000-0000-000084930000}"/>
    <cellStyle name="SAPBEXHLevel0X 8" xfId="17602" xr:uid="{00000000-0005-0000-0000-000085930000}"/>
    <cellStyle name="SAPBEXHLevel0X 9" xfId="37485" xr:uid="{00000000-0005-0000-0000-000086930000}"/>
    <cellStyle name="SAPBEXHLevel1" xfId="14212" xr:uid="{00000000-0005-0000-0000-000087930000}"/>
    <cellStyle name="SAPBEXHLevel1 2" xfId="14213" xr:uid="{00000000-0005-0000-0000-000088930000}"/>
    <cellStyle name="SAPBEXHLevel1 2 2" xfId="14214" xr:uid="{00000000-0005-0000-0000-000089930000}"/>
    <cellStyle name="SAPBEXHLevel1 2 2 2" xfId="14215" xr:uid="{00000000-0005-0000-0000-00008A930000}"/>
    <cellStyle name="SAPBEXHLevel1 2 2 2 2" xfId="15999" xr:uid="{00000000-0005-0000-0000-00008B930000}"/>
    <cellStyle name="SAPBEXHLevel1 2 2 2 3" xfId="16875" xr:uid="{00000000-0005-0000-0000-00008C930000}"/>
    <cellStyle name="SAPBEXHLevel1 2 2 2 4" xfId="17619" xr:uid="{00000000-0005-0000-0000-00008D930000}"/>
    <cellStyle name="SAPBEXHLevel1 2 2 3" xfId="14216" xr:uid="{00000000-0005-0000-0000-00008E930000}"/>
    <cellStyle name="SAPBEXHLevel1 2 2 3 2" xfId="16000" xr:uid="{00000000-0005-0000-0000-00008F930000}"/>
    <cellStyle name="SAPBEXHLevel1 2 2 3 3" xfId="16876" xr:uid="{00000000-0005-0000-0000-000090930000}"/>
    <cellStyle name="SAPBEXHLevel1 2 2 3 4" xfId="17620" xr:uid="{00000000-0005-0000-0000-000091930000}"/>
    <cellStyle name="SAPBEXHLevel1 2 2 4" xfId="14217" xr:uid="{00000000-0005-0000-0000-000092930000}"/>
    <cellStyle name="SAPBEXHLevel1 2 2 4 2" xfId="16001" xr:uid="{00000000-0005-0000-0000-000093930000}"/>
    <cellStyle name="SAPBEXHLevel1 2 2 4 3" xfId="16877" xr:uid="{00000000-0005-0000-0000-000094930000}"/>
    <cellStyle name="SAPBEXHLevel1 2 2 4 4" xfId="17621" xr:uid="{00000000-0005-0000-0000-000095930000}"/>
    <cellStyle name="SAPBEXHLevel1 2 2 5" xfId="15998" xr:uid="{00000000-0005-0000-0000-000096930000}"/>
    <cellStyle name="SAPBEXHLevel1 2 2 6" xfId="16874" xr:uid="{00000000-0005-0000-0000-000097930000}"/>
    <cellStyle name="SAPBEXHLevel1 2 2 7" xfId="17618" xr:uid="{00000000-0005-0000-0000-000098930000}"/>
    <cellStyle name="SAPBEXHLevel1 2 2 8" xfId="40646" xr:uid="{00000000-0005-0000-0000-000099930000}"/>
    <cellStyle name="SAPBEXHLevel1 2 3" xfId="14218" xr:uid="{00000000-0005-0000-0000-00009A930000}"/>
    <cellStyle name="SAPBEXHLevel1 2 3 2" xfId="16002" xr:uid="{00000000-0005-0000-0000-00009B930000}"/>
    <cellStyle name="SAPBEXHLevel1 2 3 3" xfId="16878" xr:uid="{00000000-0005-0000-0000-00009C930000}"/>
    <cellStyle name="SAPBEXHLevel1 2 3 4" xfId="17622" xr:uid="{00000000-0005-0000-0000-00009D930000}"/>
    <cellStyle name="SAPBEXHLevel1 2 4" xfId="14219" xr:uid="{00000000-0005-0000-0000-00009E930000}"/>
    <cellStyle name="SAPBEXHLevel1 2 4 2" xfId="16003" xr:uid="{00000000-0005-0000-0000-00009F930000}"/>
    <cellStyle name="SAPBEXHLevel1 2 4 3" xfId="16879" xr:uid="{00000000-0005-0000-0000-0000A0930000}"/>
    <cellStyle name="SAPBEXHLevel1 2 4 4" xfId="17623" xr:uid="{00000000-0005-0000-0000-0000A1930000}"/>
    <cellStyle name="SAPBEXHLevel1 2 5" xfId="15997" xr:uid="{00000000-0005-0000-0000-0000A2930000}"/>
    <cellStyle name="SAPBEXHLevel1 2 6" xfId="16873" xr:uid="{00000000-0005-0000-0000-0000A3930000}"/>
    <cellStyle name="SAPBEXHLevel1 2 7" xfId="17617" xr:uid="{00000000-0005-0000-0000-0000A4930000}"/>
    <cellStyle name="SAPBEXHLevel1 3" xfId="14220" xr:uid="{00000000-0005-0000-0000-0000A5930000}"/>
    <cellStyle name="SAPBEXHLevel1 3 2" xfId="14221" xr:uid="{00000000-0005-0000-0000-0000A6930000}"/>
    <cellStyle name="SAPBEXHLevel1 3 2 2" xfId="16005" xr:uid="{00000000-0005-0000-0000-0000A7930000}"/>
    <cellStyle name="SAPBEXHLevel1 3 2 3" xfId="16881" xr:uid="{00000000-0005-0000-0000-0000A8930000}"/>
    <cellStyle name="SAPBEXHLevel1 3 2 4" xfId="17625" xr:uid="{00000000-0005-0000-0000-0000A9930000}"/>
    <cellStyle name="SAPBEXHLevel1 3 3" xfId="14222" xr:uid="{00000000-0005-0000-0000-0000AA930000}"/>
    <cellStyle name="SAPBEXHLevel1 3 3 2" xfId="16006" xr:uid="{00000000-0005-0000-0000-0000AB930000}"/>
    <cellStyle name="SAPBEXHLevel1 3 3 3" xfId="16882" xr:uid="{00000000-0005-0000-0000-0000AC930000}"/>
    <cellStyle name="SAPBEXHLevel1 3 3 4" xfId="17626" xr:uid="{00000000-0005-0000-0000-0000AD930000}"/>
    <cellStyle name="SAPBEXHLevel1 3 4" xfId="14223" xr:uid="{00000000-0005-0000-0000-0000AE930000}"/>
    <cellStyle name="SAPBEXHLevel1 3 4 2" xfId="16007" xr:uid="{00000000-0005-0000-0000-0000AF930000}"/>
    <cellStyle name="SAPBEXHLevel1 3 4 3" xfId="16883" xr:uid="{00000000-0005-0000-0000-0000B0930000}"/>
    <cellStyle name="SAPBEXHLevel1 3 4 4" xfId="17627" xr:uid="{00000000-0005-0000-0000-0000B1930000}"/>
    <cellStyle name="SAPBEXHLevel1 3 5" xfId="16004" xr:uid="{00000000-0005-0000-0000-0000B2930000}"/>
    <cellStyle name="SAPBEXHLevel1 3 6" xfId="16880" xr:uid="{00000000-0005-0000-0000-0000B3930000}"/>
    <cellStyle name="SAPBEXHLevel1 3 7" xfId="17624" xr:uid="{00000000-0005-0000-0000-0000B4930000}"/>
    <cellStyle name="SAPBEXHLevel1 4" xfId="14224" xr:uid="{00000000-0005-0000-0000-0000B5930000}"/>
    <cellStyle name="SAPBEXHLevel1 4 2" xfId="16008" xr:uid="{00000000-0005-0000-0000-0000B6930000}"/>
    <cellStyle name="SAPBEXHLevel1 4 3" xfId="16884" xr:uid="{00000000-0005-0000-0000-0000B7930000}"/>
    <cellStyle name="SAPBEXHLevel1 4 4" xfId="17628" xr:uid="{00000000-0005-0000-0000-0000B8930000}"/>
    <cellStyle name="SAPBEXHLevel1 5" xfId="14225" xr:uid="{00000000-0005-0000-0000-0000B9930000}"/>
    <cellStyle name="SAPBEXHLevel1 5 2" xfId="16009" xr:uid="{00000000-0005-0000-0000-0000BA930000}"/>
    <cellStyle name="SAPBEXHLevel1 5 3" xfId="16885" xr:uid="{00000000-0005-0000-0000-0000BB930000}"/>
    <cellStyle name="SAPBEXHLevel1 5 4" xfId="17629" xr:uid="{00000000-0005-0000-0000-0000BC930000}"/>
    <cellStyle name="SAPBEXHLevel1 6" xfId="15996" xr:uid="{00000000-0005-0000-0000-0000BD930000}"/>
    <cellStyle name="SAPBEXHLevel1 7" xfId="16872" xr:uid="{00000000-0005-0000-0000-0000BE930000}"/>
    <cellStyle name="SAPBEXHLevel1 8" xfId="17616" xr:uid="{00000000-0005-0000-0000-0000BF930000}"/>
    <cellStyle name="SAPBEXHLevel1 9" xfId="37486" xr:uid="{00000000-0005-0000-0000-0000C0930000}"/>
    <cellStyle name="SAPBEXHLevel1X" xfId="14226" xr:uid="{00000000-0005-0000-0000-0000C1930000}"/>
    <cellStyle name="SAPBEXHLevel1X 2" xfId="14227" xr:uid="{00000000-0005-0000-0000-0000C2930000}"/>
    <cellStyle name="SAPBEXHLevel1X 2 2" xfId="14228" xr:uid="{00000000-0005-0000-0000-0000C3930000}"/>
    <cellStyle name="SAPBEXHLevel1X 2 2 2" xfId="14229" xr:uid="{00000000-0005-0000-0000-0000C4930000}"/>
    <cellStyle name="SAPBEXHLevel1X 2 2 2 2" xfId="16013" xr:uid="{00000000-0005-0000-0000-0000C5930000}"/>
    <cellStyle name="SAPBEXHLevel1X 2 2 2 3" xfId="16889" xr:uid="{00000000-0005-0000-0000-0000C6930000}"/>
    <cellStyle name="SAPBEXHLevel1X 2 2 2 4" xfId="17633" xr:uid="{00000000-0005-0000-0000-0000C7930000}"/>
    <cellStyle name="SAPBEXHLevel1X 2 2 3" xfId="14230" xr:uid="{00000000-0005-0000-0000-0000C8930000}"/>
    <cellStyle name="SAPBEXHLevel1X 2 2 3 2" xfId="16014" xr:uid="{00000000-0005-0000-0000-0000C9930000}"/>
    <cellStyle name="SAPBEXHLevel1X 2 2 3 3" xfId="16890" xr:uid="{00000000-0005-0000-0000-0000CA930000}"/>
    <cellStyle name="SAPBEXHLevel1X 2 2 3 4" xfId="17634" xr:uid="{00000000-0005-0000-0000-0000CB930000}"/>
    <cellStyle name="SAPBEXHLevel1X 2 2 4" xfId="14231" xr:uid="{00000000-0005-0000-0000-0000CC930000}"/>
    <cellStyle name="SAPBEXHLevel1X 2 2 4 2" xfId="16015" xr:uid="{00000000-0005-0000-0000-0000CD930000}"/>
    <cellStyle name="SAPBEXHLevel1X 2 2 4 3" xfId="16891" xr:uid="{00000000-0005-0000-0000-0000CE930000}"/>
    <cellStyle name="SAPBEXHLevel1X 2 2 4 4" xfId="17635" xr:uid="{00000000-0005-0000-0000-0000CF930000}"/>
    <cellStyle name="SAPBEXHLevel1X 2 2 5" xfId="16012" xr:uid="{00000000-0005-0000-0000-0000D0930000}"/>
    <cellStyle name="SAPBEXHLevel1X 2 2 6" xfId="16888" xr:uid="{00000000-0005-0000-0000-0000D1930000}"/>
    <cellStyle name="SAPBEXHLevel1X 2 2 7" xfId="17632" xr:uid="{00000000-0005-0000-0000-0000D2930000}"/>
    <cellStyle name="SAPBEXHLevel1X 2 2 8" xfId="40647" xr:uid="{00000000-0005-0000-0000-0000D3930000}"/>
    <cellStyle name="SAPBEXHLevel1X 2 3" xfId="14232" xr:uid="{00000000-0005-0000-0000-0000D4930000}"/>
    <cellStyle name="SAPBEXHLevel1X 2 3 2" xfId="16016" xr:uid="{00000000-0005-0000-0000-0000D5930000}"/>
    <cellStyle name="SAPBEXHLevel1X 2 3 3" xfId="16892" xr:uid="{00000000-0005-0000-0000-0000D6930000}"/>
    <cellStyle name="SAPBEXHLevel1X 2 3 4" xfId="17636" xr:uid="{00000000-0005-0000-0000-0000D7930000}"/>
    <cellStyle name="SAPBEXHLevel1X 2 4" xfId="14233" xr:uid="{00000000-0005-0000-0000-0000D8930000}"/>
    <cellStyle name="SAPBEXHLevel1X 2 4 2" xfId="16017" xr:uid="{00000000-0005-0000-0000-0000D9930000}"/>
    <cellStyle name="SAPBEXHLevel1X 2 4 3" xfId="16893" xr:uid="{00000000-0005-0000-0000-0000DA930000}"/>
    <cellStyle name="SAPBEXHLevel1X 2 4 4" xfId="17637" xr:uid="{00000000-0005-0000-0000-0000DB930000}"/>
    <cellStyle name="SAPBEXHLevel1X 2 5" xfId="16011" xr:uid="{00000000-0005-0000-0000-0000DC930000}"/>
    <cellStyle name="SAPBEXHLevel1X 2 6" xfId="16887" xr:uid="{00000000-0005-0000-0000-0000DD930000}"/>
    <cellStyle name="SAPBEXHLevel1X 2 7" xfId="17631" xr:uid="{00000000-0005-0000-0000-0000DE930000}"/>
    <cellStyle name="SAPBEXHLevel1X 3" xfId="14234" xr:uid="{00000000-0005-0000-0000-0000DF930000}"/>
    <cellStyle name="SAPBEXHLevel1X 3 2" xfId="14235" xr:uid="{00000000-0005-0000-0000-0000E0930000}"/>
    <cellStyle name="SAPBEXHLevel1X 3 2 2" xfId="16019" xr:uid="{00000000-0005-0000-0000-0000E1930000}"/>
    <cellStyle name="SAPBEXHLevel1X 3 2 3" xfId="16895" xr:uid="{00000000-0005-0000-0000-0000E2930000}"/>
    <cellStyle name="SAPBEXHLevel1X 3 2 4" xfId="17639" xr:uid="{00000000-0005-0000-0000-0000E3930000}"/>
    <cellStyle name="SAPBEXHLevel1X 3 3" xfId="14236" xr:uid="{00000000-0005-0000-0000-0000E4930000}"/>
    <cellStyle name="SAPBEXHLevel1X 3 3 2" xfId="16020" xr:uid="{00000000-0005-0000-0000-0000E5930000}"/>
    <cellStyle name="SAPBEXHLevel1X 3 3 3" xfId="16896" xr:uid="{00000000-0005-0000-0000-0000E6930000}"/>
    <cellStyle name="SAPBEXHLevel1X 3 3 4" xfId="17640" xr:uid="{00000000-0005-0000-0000-0000E7930000}"/>
    <cellStyle name="SAPBEXHLevel1X 3 4" xfId="14237" xr:uid="{00000000-0005-0000-0000-0000E8930000}"/>
    <cellStyle name="SAPBEXHLevel1X 3 4 2" xfId="16021" xr:uid="{00000000-0005-0000-0000-0000E9930000}"/>
    <cellStyle name="SAPBEXHLevel1X 3 4 3" xfId="16897" xr:uid="{00000000-0005-0000-0000-0000EA930000}"/>
    <cellStyle name="SAPBEXHLevel1X 3 4 4" xfId="17641" xr:uid="{00000000-0005-0000-0000-0000EB930000}"/>
    <cellStyle name="SAPBEXHLevel1X 3 5" xfId="16018" xr:uid="{00000000-0005-0000-0000-0000EC930000}"/>
    <cellStyle name="SAPBEXHLevel1X 3 6" xfId="16894" xr:uid="{00000000-0005-0000-0000-0000ED930000}"/>
    <cellStyle name="SAPBEXHLevel1X 3 7" xfId="17638" xr:uid="{00000000-0005-0000-0000-0000EE930000}"/>
    <cellStyle name="SAPBEXHLevel1X 4" xfId="14238" xr:uid="{00000000-0005-0000-0000-0000EF930000}"/>
    <cellStyle name="SAPBEXHLevel1X 4 2" xfId="16022" xr:uid="{00000000-0005-0000-0000-0000F0930000}"/>
    <cellStyle name="SAPBEXHLevel1X 4 3" xfId="16898" xr:uid="{00000000-0005-0000-0000-0000F1930000}"/>
    <cellStyle name="SAPBEXHLevel1X 4 4" xfId="17642" xr:uid="{00000000-0005-0000-0000-0000F2930000}"/>
    <cellStyle name="SAPBEXHLevel1X 5" xfId="14239" xr:uid="{00000000-0005-0000-0000-0000F3930000}"/>
    <cellStyle name="SAPBEXHLevel1X 5 2" xfId="16023" xr:uid="{00000000-0005-0000-0000-0000F4930000}"/>
    <cellStyle name="SAPBEXHLevel1X 5 3" xfId="16899" xr:uid="{00000000-0005-0000-0000-0000F5930000}"/>
    <cellStyle name="SAPBEXHLevel1X 5 4" xfId="17643" xr:uid="{00000000-0005-0000-0000-0000F6930000}"/>
    <cellStyle name="SAPBEXHLevel1X 6" xfId="16010" xr:uid="{00000000-0005-0000-0000-0000F7930000}"/>
    <cellStyle name="SAPBEXHLevel1X 7" xfId="16886" xr:uid="{00000000-0005-0000-0000-0000F8930000}"/>
    <cellStyle name="SAPBEXHLevel1X 8" xfId="17630" xr:uid="{00000000-0005-0000-0000-0000F9930000}"/>
    <cellStyle name="SAPBEXHLevel1X 9" xfId="37487" xr:uid="{00000000-0005-0000-0000-0000FA930000}"/>
    <cellStyle name="SAPBEXHLevel2" xfId="14240" xr:uid="{00000000-0005-0000-0000-0000FB930000}"/>
    <cellStyle name="SAPBEXHLevel2 2" xfId="14241" xr:uid="{00000000-0005-0000-0000-0000FC930000}"/>
    <cellStyle name="SAPBEXHLevel2 2 2" xfId="14242" xr:uid="{00000000-0005-0000-0000-0000FD930000}"/>
    <cellStyle name="SAPBEXHLevel2 2 2 2" xfId="14243" xr:uid="{00000000-0005-0000-0000-0000FE930000}"/>
    <cellStyle name="SAPBEXHLevel2 2 2 2 2" xfId="16027" xr:uid="{00000000-0005-0000-0000-0000FF930000}"/>
    <cellStyle name="SAPBEXHLevel2 2 2 2 3" xfId="16903" xr:uid="{00000000-0005-0000-0000-000000940000}"/>
    <cellStyle name="SAPBEXHLevel2 2 2 2 4" xfId="17647" xr:uid="{00000000-0005-0000-0000-000001940000}"/>
    <cellStyle name="SAPBEXHLevel2 2 2 3" xfId="14244" xr:uid="{00000000-0005-0000-0000-000002940000}"/>
    <cellStyle name="SAPBEXHLevel2 2 2 3 2" xfId="16028" xr:uid="{00000000-0005-0000-0000-000003940000}"/>
    <cellStyle name="SAPBEXHLevel2 2 2 3 3" xfId="16904" xr:uid="{00000000-0005-0000-0000-000004940000}"/>
    <cellStyle name="SAPBEXHLevel2 2 2 3 4" xfId="17648" xr:uid="{00000000-0005-0000-0000-000005940000}"/>
    <cellStyle name="SAPBEXHLevel2 2 2 4" xfId="14245" xr:uid="{00000000-0005-0000-0000-000006940000}"/>
    <cellStyle name="SAPBEXHLevel2 2 2 4 2" xfId="16029" xr:uid="{00000000-0005-0000-0000-000007940000}"/>
    <cellStyle name="SAPBEXHLevel2 2 2 4 3" xfId="16905" xr:uid="{00000000-0005-0000-0000-000008940000}"/>
    <cellStyle name="SAPBEXHLevel2 2 2 4 4" xfId="17649" xr:uid="{00000000-0005-0000-0000-000009940000}"/>
    <cellStyle name="SAPBEXHLevel2 2 2 5" xfId="16026" xr:uid="{00000000-0005-0000-0000-00000A940000}"/>
    <cellStyle name="SAPBEXHLevel2 2 2 6" xfId="16902" xr:uid="{00000000-0005-0000-0000-00000B940000}"/>
    <cellStyle name="SAPBEXHLevel2 2 2 7" xfId="17646" xr:uid="{00000000-0005-0000-0000-00000C940000}"/>
    <cellStyle name="SAPBEXHLevel2 2 2 8" xfId="40648" xr:uid="{00000000-0005-0000-0000-00000D940000}"/>
    <cellStyle name="SAPBEXHLevel2 2 3" xfId="14246" xr:uid="{00000000-0005-0000-0000-00000E940000}"/>
    <cellStyle name="SAPBEXHLevel2 2 3 2" xfId="16030" xr:uid="{00000000-0005-0000-0000-00000F940000}"/>
    <cellStyle name="SAPBEXHLevel2 2 3 3" xfId="16906" xr:uid="{00000000-0005-0000-0000-000010940000}"/>
    <cellStyle name="SAPBEXHLevel2 2 3 4" xfId="17650" xr:uid="{00000000-0005-0000-0000-000011940000}"/>
    <cellStyle name="SAPBEXHLevel2 2 4" xfId="14247" xr:uid="{00000000-0005-0000-0000-000012940000}"/>
    <cellStyle name="SAPBEXHLevel2 2 4 2" xfId="16031" xr:uid="{00000000-0005-0000-0000-000013940000}"/>
    <cellStyle name="SAPBEXHLevel2 2 4 3" xfId="16907" xr:uid="{00000000-0005-0000-0000-000014940000}"/>
    <cellStyle name="SAPBEXHLevel2 2 4 4" xfId="17651" xr:uid="{00000000-0005-0000-0000-000015940000}"/>
    <cellStyle name="SAPBEXHLevel2 2 5" xfId="16025" xr:uid="{00000000-0005-0000-0000-000016940000}"/>
    <cellStyle name="SAPBEXHLevel2 2 6" xfId="16901" xr:uid="{00000000-0005-0000-0000-000017940000}"/>
    <cellStyle name="SAPBEXHLevel2 2 7" xfId="17645" xr:uid="{00000000-0005-0000-0000-000018940000}"/>
    <cellStyle name="SAPBEXHLevel2 3" xfId="14248" xr:uid="{00000000-0005-0000-0000-000019940000}"/>
    <cellStyle name="SAPBEXHLevel2 3 2" xfId="14249" xr:uid="{00000000-0005-0000-0000-00001A940000}"/>
    <cellStyle name="SAPBEXHLevel2 3 2 2" xfId="16033" xr:uid="{00000000-0005-0000-0000-00001B940000}"/>
    <cellStyle name="SAPBEXHLevel2 3 2 3" xfId="16909" xr:uid="{00000000-0005-0000-0000-00001C940000}"/>
    <cellStyle name="SAPBEXHLevel2 3 2 4" xfId="17653" xr:uid="{00000000-0005-0000-0000-00001D940000}"/>
    <cellStyle name="SAPBEXHLevel2 3 3" xfId="14250" xr:uid="{00000000-0005-0000-0000-00001E940000}"/>
    <cellStyle name="SAPBEXHLevel2 3 3 2" xfId="16034" xr:uid="{00000000-0005-0000-0000-00001F940000}"/>
    <cellStyle name="SAPBEXHLevel2 3 3 3" xfId="16910" xr:uid="{00000000-0005-0000-0000-000020940000}"/>
    <cellStyle name="SAPBEXHLevel2 3 3 4" xfId="17654" xr:uid="{00000000-0005-0000-0000-000021940000}"/>
    <cellStyle name="SAPBEXHLevel2 3 4" xfId="14251" xr:uid="{00000000-0005-0000-0000-000022940000}"/>
    <cellStyle name="SAPBEXHLevel2 3 4 2" xfId="16035" xr:uid="{00000000-0005-0000-0000-000023940000}"/>
    <cellStyle name="SAPBEXHLevel2 3 4 3" xfId="16911" xr:uid="{00000000-0005-0000-0000-000024940000}"/>
    <cellStyle name="SAPBEXHLevel2 3 4 4" xfId="17655" xr:uid="{00000000-0005-0000-0000-000025940000}"/>
    <cellStyle name="SAPBEXHLevel2 3 5" xfId="16032" xr:uid="{00000000-0005-0000-0000-000026940000}"/>
    <cellStyle name="SAPBEXHLevel2 3 6" xfId="16908" xr:uid="{00000000-0005-0000-0000-000027940000}"/>
    <cellStyle name="SAPBEXHLevel2 3 7" xfId="17652" xr:uid="{00000000-0005-0000-0000-000028940000}"/>
    <cellStyle name="SAPBEXHLevel2 4" xfId="14252" xr:uid="{00000000-0005-0000-0000-000029940000}"/>
    <cellStyle name="SAPBEXHLevel2 4 2" xfId="16036" xr:uid="{00000000-0005-0000-0000-00002A940000}"/>
    <cellStyle name="SAPBEXHLevel2 4 3" xfId="16912" xr:uid="{00000000-0005-0000-0000-00002B940000}"/>
    <cellStyle name="SAPBEXHLevel2 4 4" xfId="17656" xr:uid="{00000000-0005-0000-0000-00002C940000}"/>
    <cellStyle name="SAPBEXHLevel2 5" xfId="14253" xr:uid="{00000000-0005-0000-0000-00002D940000}"/>
    <cellStyle name="SAPBEXHLevel2 5 2" xfId="16037" xr:uid="{00000000-0005-0000-0000-00002E940000}"/>
    <cellStyle name="SAPBEXHLevel2 5 3" xfId="16913" xr:uid="{00000000-0005-0000-0000-00002F940000}"/>
    <cellStyle name="SAPBEXHLevel2 5 4" xfId="17657" xr:uid="{00000000-0005-0000-0000-000030940000}"/>
    <cellStyle name="SAPBEXHLevel2 6" xfId="16024" xr:uid="{00000000-0005-0000-0000-000031940000}"/>
    <cellStyle name="SAPBEXHLevel2 7" xfId="16900" xr:uid="{00000000-0005-0000-0000-000032940000}"/>
    <cellStyle name="SAPBEXHLevel2 8" xfId="17644" xr:uid="{00000000-0005-0000-0000-000033940000}"/>
    <cellStyle name="SAPBEXHLevel2 9" xfId="37488" xr:uid="{00000000-0005-0000-0000-000034940000}"/>
    <cellStyle name="SAPBEXHLevel2X" xfId="14254" xr:uid="{00000000-0005-0000-0000-000035940000}"/>
    <cellStyle name="SAPBEXHLevel2X 2" xfId="14255" xr:uid="{00000000-0005-0000-0000-000036940000}"/>
    <cellStyle name="SAPBEXHLevel2X 2 2" xfId="14256" xr:uid="{00000000-0005-0000-0000-000037940000}"/>
    <cellStyle name="SAPBEXHLevel2X 2 2 2" xfId="14257" xr:uid="{00000000-0005-0000-0000-000038940000}"/>
    <cellStyle name="SAPBEXHLevel2X 2 2 2 2" xfId="16041" xr:uid="{00000000-0005-0000-0000-000039940000}"/>
    <cellStyle name="SAPBEXHLevel2X 2 2 2 3" xfId="16917" xr:uid="{00000000-0005-0000-0000-00003A940000}"/>
    <cellStyle name="SAPBEXHLevel2X 2 2 2 4" xfId="17661" xr:uid="{00000000-0005-0000-0000-00003B940000}"/>
    <cellStyle name="SAPBEXHLevel2X 2 2 3" xfId="14258" xr:uid="{00000000-0005-0000-0000-00003C940000}"/>
    <cellStyle name="SAPBEXHLevel2X 2 2 3 2" xfId="16042" xr:uid="{00000000-0005-0000-0000-00003D940000}"/>
    <cellStyle name="SAPBEXHLevel2X 2 2 3 3" xfId="16918" xr:uid="{00000000-0005-0000-0000-00003E940000}"/>
    <cellStyle name="SAPBEXHLevel2X 2 2 3 4" xfId="17662" xr:uid="{00000000-0005-0000-0000-00003F940000}"/>
    <cellStyle name="SAPBEXHLevel2X 2 2 4" xfId="14259" xr:uid="{00000000-0005-0000-0000-000040940000}"/>
    <cellStyle name="SAPBEXHLevel2X 2 2 4 2" xfId="16043" xr:uid="{00000000-0005-0000-0000-000041940000}"/>
    <cellStyle name="SAPBEXHLevel2X 2 2 4 3" xfId="16919" xr:uid="{00000000-0005-0000-0000-000042940000}"/>
    <cellStyle name="SAPBEXHLevel2X 2 2 4 4" xfId="17663" xr:uid="{00000000-0005-0000-0000-000043940000}"/>
    <cellStyle name="SAPBEXHLevel2X 2 2 5" xfId="16040" xr:uid="{00000000-0005-0000-0000-000044940000}"/>
    <cellStyle name="SAPBEXHLevel2X 2 2 6" xfId="16916" xr:uid="{00000000-0005-0000-0000-000045940000}"/>
    <cellStyle name="SAPBEXHLevel2X 2 2 7" xfId="17660" xr:uid="{00000000-0005-0000-0000-000046940000}"/>
    <cellStyle name="SAPBEXHLevel2X 2 2 8" xfId="40649" xr:uid="{00000000-0005-0000-0000-000047940000}"/>
    <cellStyle name="SAPBEXHLevel2X 2 3" xfId="14260" xr:uid="{00000000-0005-0000-0000-000048940000}"/>
    <cellStyle name="SAPBEXHLevel2X 2 3 2" xfId="16044" xr:uid="{00000000-0005-0000-0000-000049940000}"/>
    <cellStyle name="SAPBEXHLevel2X 2 3 3" xfId="16920" xr:uid="{00000000-0005-0000-0000-00004A940000}"/>
    <cellStyle name="SAPBEXHLevel2X 2 3 4" xfId="17664" xr:uid="{00000000-0005-0000-0000-00004B940000}"/>
    <cellStyle name="SAPBEXHLevel2X 2 4" xfId="14261" xr:uid="{00000000-0005-0000-0000-00004C940000}"/>
    <cellStyle name="SAPBEXHLevel2X 2 4 2" xfId="16045" xr:uid="{00000000-0005-0000-0000-00004D940000}"/>
    <cellStyle name="SAPBEXHLevel2X 2 4 3" xfId="16921" xr:uid="{00000000-0005-0000-0000-00004E940000}"/>
    <cellStyle name="SAPBEXHLevel2X 2 4 4" xfId="17665" xr:uid="{00000000-0005-0000-0000-00004F940000}"/>
    <cellStyle name="SAPBEXHLevel2X 2 5" xfId="16039" xr:uid="{00000000-0005-0000-0000-000050940000}"/>
    <cellStyle name="SAPBEXHLevel2X 2 6" xfId="16915" xr:uid="{00000000-0005-0000-0000-000051940000}"/>
    <cellStyle name="SAPBEXHLevel2X 2 7" xfId="17659" xr:uid="{00000000-0005-0000-0000-000052940000}"/>
    <cellStyle name="SAPBEXHLevel2X 3" xfId="14262" xr:uid="{00000000-0005-0000-0000-000053940000}"/>
    <cellStyle name="SAPBEXHLevel2X 3 2" xfId="14263" xr:uid="{00000000-0005-0000-0000-000054940000}"/>
    <cellStyle name="SAPBEXHLevel2X 3 2 2" xfId="16047" xr:uid="{00000000-0005-0000-0000-000055940000}"/>
    <cellStyle name="SAPBEXHLevel2X 3 2 3" xfId="16923" xr:uid="{00000000-0005-0000-0000-000056940000}"/>
    <cellStyle name="SAPBEXHLevel2X 3 2 4" xfId="17667" xr:uid="{00000000-0005-0000-0000-000057940000}"/>
    <cellStyle name="SAPBEXHLevel2X 3 3" xfId="14264" xr:uid="{00000000-0005-0000-0000-000058940000}"/>
    <cellStyle name="SAPBEXHLevel2X 3 3 2" xfId="16048" xr:uid="{00000000-0005-0000-0000-000059940000}"/>
    <cellStyle name="SAPBEXHLevel2X 3 3 3" xfId="16924" xr:uid="{00000000-0005-0000-0000-00005A940000}"/>
    <cellStyle name="SAPBEXHLevel2X 3 3 4" xfId="17668" xr:uid="{00000000-0005-0000-0000-00005B940000}"/>
    <cellStyle name="SAPBEXHLevel2X 3 4" xfId="14265" xr:uid="{00000000-0005-0000-0000-00005C940000}"/>
    <cellStyle name="SAPBEXHLevel2X 3 4 2" xfId="16049" xr:uid="{00000000-0005-0000-0000-00005D940000}"/>
    <cellStyle name="SAPBEXHLevel2X 3 4 3" xfId="16925" xr:uid="{00000000-0005-0000-0000-00005E940000}"/>
    <cellStyle name="SAPBEXHLevel2X 3 4 4" xfId="17669" xr:uid="{00000000-0005-0000-0000-00005F940000}"/>
    <cellStyle name="SAPBEXHLevel2X 3 5" xfId="16046" xr:uid="{00000000-0005-0000-0000-000060940000}"/>
    <cellStyle name="SAPBEXHLevel2X 3 6" xfId="16922" xr:uid="{00000000-0005-0000-0000-000061940000}"/>
    <cellStyle name="SAPBEXHLevel2X 3 7" xfId="17666" xr:uid="{00000000-0005-0000-0000-000062940000}"/>
    <cellStyle name="SAPBEXHLevel2X 4" xfId="14266" xr:uid="{00000000-0005-0000-0000-000063940000}"/>
    <cellStyle name="SAPBEXHLevel2X 4 2" xfId="16050" xr:uid="{00000000-0005-0000-0000-000064940000}"/>
    <cellStyle name="SAPBEXHLevel2X 4 3" xfId="16926" xr:uid="{00000000-0005-0000-0000-000065940000}"/>
    <cellStyle name="SAPBEXHLevel2X 4 4" xfId="17670" xr:uid="{00000000-0005-0000-0000-000066940000}"/>
    <cellStyle name="SAPBEXHLevel2X 5" xfId="14267" xr:uid="{00000000-0005-0000-0000-000067940000}"/>
    <cellStyle name="SAPBEXHLevel2X 5 2" xfId="16051" xr:uid="{00000000-0005-0000-0000-000068940000}"/>
    <cellStyle name="SAPBEXHLevel2X 5 3" xfId="16927" xr:uid="{00000000-0005-0000-0000-000069940000}"/>
    <cellStyle name="SAPBEXHLevel2X 5 4" xfId="17671" xr:uid="{00000000-0005-0000-0000-00006A940000}"/>
    <cellStyle name="SAPBEXHLevel2X 6" xfId="16038" xr:uid="{00000000-0005-0000-0000-00006B940000}"/>
    <cellStyle name="SAPBEXHLevel2X 7" xfId="16914" xr:uid="{00000000-0005-0000-0000-00006C940000}"/>
    <cellStyle name="SAPBEXHLevel2X 8" xfId="17658" xr:uid="{00000000-0005-0000-0000-00006D940000}"/>
    <cellStyle name="SAPBEXHLevel2X 9" xfId="37489" xr:uid="{00000000-0005-0000-0000-00006E940000}"/>
    <cellStyle name="SAPBEXHLevel3" xfId="14268" xr:uid="{00000000-0005-0000-0000-00006F940000}"/>
    <cellStyle name="SAPBEXHLevel3 2" xfId="14269" xr:uid="{00000000-0005-0000-0000-000070940000}"/>
    <cellStyle name="SAPBEXHLevel3 2 2" xfId="14270" xr:uid="{00000000-0005-0000-0000-000071940000}"/>
    <cellStyle name="SAPBEXHLevel3 2 2 2" xfId="14271" xr:uid="{00000000-0005-0000-0000-000072940000}"/>
    <cellStyle name="SAPBEXHLevel3 2 2 2 2" xfId="16055" xr:uid="{00000000-0005-0000-0000-000073940000}"/>
    <cellStyle name="SAPBEXHLevel3 2 2 2 3" xfId="16931" xr:uid="{00000000-0005-0000-0000-000074940000}"/>
    <cellStyle name="SAPBEXHLevel3 2 2 2 4" xfId="17675" xr:uid="{00000000-0005-0000-0000-000075940000}"/>
    <cellStyle name="SAPBEXHLevel3 2 2 3" xfId="14272" xr:uid="{00000000-0005-0000-0000-000076940000}"/>
    <cellStyle name="SAPBEXHLevel3 2 2 3 2" xfId="16056" xr:uid="{00000000-0005-0000-0000-000077940000}"/>
    <cellStyle name="SAPBEXHLevel3 2 2 3 3" xfId="16932" xr:uid="{00000000-0005-0000-0000-000078940000}"/>
    <cellStyle name="SAPBEXHLevel3 2 2 3 4" xfId="17676" xr:uid="{00000000-0005-0000-0000-000079940000}"/>
    <cellStyle name="SAPBEXHLevel3 2 2 4" xfId="14273" xr:uid="{00000000-0005-0000-0000-00007A940000}"/>
    <cellStyle name="SAPBEXHLevel3 2 2 4 2" xfId="16057" xr:uid="{00000000-0005-0000-0000-00007B940000}"/>
    <cellStyle name="SAPBEXHLevel3 2 2 4 3" xfId="16933" xr:uid="{00000000-0005-0000-0000-00007C940000}"/>
    <cellStyle name="SAPBEXHLevel3 2 2 4 4" xfId="17677" xr:uid="{00000000-0005-0000-0000-00007D940000}"/>
    <cellStyle name="SAPBEXHLevel3 2 2 5" xfId="16054" xr:uid="{00000000-0005-0000-0000-00007E940000}"/>
    <cellStyle name="SAPBEXHLevel3 2 2 6" xfId="16930" xr:uid="{00000000-0005-0000-0000-00007F940000}"/>
    <cellStyle name="SAPBEXHLevel3 2 2 7" xfId="17674" xr:uid="{00000000-0005-0000-0000-000080940000}"/>
    <cellStyle name="SAPBEXHLevel3 2 2 8" xfId="40650" xr:uid="{00000000-0005-0000-0000-000081940000}"/>
    <cellStyle name="SAPBEXHLevel3 2 3" xfId="14274" xr:uid="{00000000-0005-0000-0000-000082940000}"/>
    <cellStyle name="SAPBEXHLevel3 2 3 2" xfId="16058" xr:uid="{00000000-0005-0000-0000-000083940000}"/>
    <cellStyle name="SAPBEXHLevel3 2 3 3" xfId="16934" xr:uid="{00000000-0005-0000-0000-000084940000}"/>
    <cellStyle name="SAPBEXHLevel3 2 3 4" xfId="17678" xr:uid="{00000000-0005-0000-0000-000085940000}"/>
    <cellStyle name="SAPBEXHLevel3 2 4" xfId="14275" xr:uid="{00000000-0005-0000-0000-000086940000}"/>
    <cellStyle name="SAPBEXHLevel3 2 4 2" xfId="16059" xr:uid="{00000000-0005-0000-0000-000087940000}"/>
    <cellStyle name="SAPBEXHLevel3 2 4 3" xfId="16935" xr:uid="{00000000-0005-0000-0000-000088940000}"/>
    <cellStyle name="SAPBEXHLevel3 2 4 4" xfId="17679" xr:uid="{00000000-0005-0000-0000-000089940000}"/>
    <cellStyle name="SAPBEXHLevel3 2 5" xfId="16053" xr:uid="{00000000-0005-0000-0000-00008A940000}"/>
    <cellStyle name="SAPBEXHLevel3 2 6" xfId="16929" xr:uid="{00000000-0005-0000-0000-00008B940000}"/>
    <cellStyle name="SAPBEXHLevel3 2 7" xfId="17673" xr:uid="{00000000-0005-0000-0000-00008C940000}"/>
    <cellStyle name="SAPBEXHLevel3 3" xfId="14276" xr:uid="{00000000-0005-0000-0000-00008D940000}"/>
    <cellStyle name="SAPBEXHLevel3 3 2" xfId="14277" xr:uid="{00000000-0005-0000-0000-00008E940000}"/>
    <cellStyle name="SAPBEXHLevel3 3 2 2" xfId="16061" xr:uid="{00000000-0005-0000-0000-00008F940000}"/>
    <cellStyle name="SAPBEXHLevel3 3 2 3" xfId="16937" xr:uid="{00000000-0005-0000-0000-000090940000}"/>
    <cellStyle name="SAPBEXHLevel3 3 2 4" xfId="17681" xr:uid="{00000000-0005-0000-0000-000091940000}"/>
    <cellStyle name="SAPBEXHLevel3 3 3" xfId="14278" xr:uid="{00000000-0005-0000-0000-000092940000}"/>
    <cellStyle name="SAPBEXHLevel3 3 3 2" xfId="16062" xr:uid="{00000000-0005-0000-0000-000093940000}"/>
    <cellStyle name="SAPBEXHLevel3 3 3 3" xfId="16938" xr:uid="{00000000-0005-0000-0000-000094940000}"/>
    <cellStyle name="SAPBEXHLevel3 3 3 4" xfId="17682" xr:uid="{00000000-0005-0000-0000-000095940000}"/>
    <cellStyle name="SAPBEXHLevel3 3 4" xfId="14279" xr:uid="{00000000-0005-0000-0000-000096940000}"/>
    <cellStyle name="SAPBEXHLevel3 3 4 2" xfId="16063" xr:uid="{00000000-0005-0000-0000-000097940000}"/>
    <cellStyle name="SAPBEXHLevel3 3 4 3" xfId="16939" xr:uid="{00000000-0005-0000-0000-000098940000}"/>
    <cellStyle name="SAPBEXHLevel3 3 4 4" xfId="17683" xr:uid="{00000000-0005-0000-0000-000099940000}"/>
    <cellStyle name="SAPBEXHLevel3 3 5" xfId="16060" xr:uid="{00000000-0005-0000-0000-00009A940000}"/>
    <cellStyle name="SAPBEXHLevel3 3 6" xfId="16936" xr:uid="{00000000-0005-0000-0000-00009B940000}"/>
    <cellStyle name="SAPBEXHLevel3 3 7" xfId="17680" xr:uid="{00000000-0005-0000-0000-00009C940000}"/>
    <cellStyle name="SAPBEXHLevel3 4" xfId="14280" xr:uid="{00000000-0005-0000-0000-00009D940000}"/>
    <cellStyle name="SAPBEXHLevel3 4 2" xfId="16064" xr:uid="{00000000-0005-0000-0000-00009E940000}"/>
    <cellStyle name="SAPBEXHLevel3 4 3" xfId="16940" xr:uid="{00000000-0005-0000-0000-00009F940000}"/>
    <cellStyle name="SAPBEXHLevel3 4 4" xfId="17684" xr:uid="{00000000-0005-0000-0000-0000A0940000}"/>
    <cellStyle name="SAPBEXHLevel3 5" xfId="14281" xr:uid="{00000000-0005-0000-0000-0000A1940000}"/>
    <cellStyle name="SAPBEXHLevel3 5 2" xfId="16065" xr:uid="{00000000-0005-0000-0000-0000A2940000}"/>
    <cellStyle name="SAPBEXHLevel3 5 3" xfId="16941" xr:uid="{00000000-0005-0000-0000-0000A3940000}"/>
    <cellStyle name="SAPBEXHLevel3 5 4" xfId="17685" xr:uid="{00000000-0005-0000-0000-0000A4940000}"/>
    <cellStyle name="SAPBEXHLevel3 6" xfId="16052" xr:uid="{00000000-0005-0000-0000-0000A5940000}"/>
    <cellStyle name="SAPBEXHLevel3 7" xfId="16928" xr:uid="{00000000-0005-0000-0000-0000A6940000}"/>
    <cellStyle name="SAPBEXHLevel3 8" xfId="17672" xr:uid="{00000000-0005-0000-0000-0000A7940000}"/>
    <cellStyle name="SAPBEXHLevel3 9" xfId="37490" xr:uid="{00000000-0005-0000-0000-0000A8940000}"/>
    <cellStyle name="SAPBEXHLevel3X" xfId="14282" xr:uid="{00000000-0005-0000-0000-0000A9940000}"/>
    <cellStyle name="SAPBEXHLevel3X 2" xfId="14283" xr:uid="{00000000-0005-0000-0000-0000AA940000}"/>
    <cellStyle name="SAPBEXHLevel3X 2 2" xfId="14284" xr:uid="{00000000-0005-0000-0000-0000AB940000}"/>
    <cellStyle name="SAPBEXHLevel3X 2 2 2" xfId="14285" xr:uid="{00000000-0005-0000-0000-0000AC940000}"/>
    <cellStyle name="SAPBEXHLevel3X 2 2 2 2" xfId="16069" xr:uid="{00000000-0005-0000-0000-0000AD940000}"/>
    <cellStyle name="SAPBEXHLevel3X 2 2 2 3" xfId="16945" xr:uid="{00000000-0005-0000-0000-0000AE940000}"/>
    <cellStyle name="SAPBEXHLevel3X 2 2 2 4" xfId="17689" xr:uid="{00000000-0005-0000-0000-0000AF940000}"/>
    <cellStyle name="SAPBEXHLevel3X 2 2 3" xfId="14286" xr:uid="{00000000-0005-0000-0000-0000B0940000}"/>
    <cellStyle name="SAPBEXHLevel3X 2 2 3 2" xfId="16070" xr:uid="{00000000-0005-0000-0000-0000B1940000}"/>
    <cellStyle name="SAPBEXHLevel3X 2 2 3 3" xfId="16946" xr:uid="{00000000-0005-0000-0000-0000B2940000}"/>
    <cellStyle name="SAPBEXHLevel3X 2 2 3 4" xfId="17690" xr:uid="{00000000-0005-0000-0000-0000B3940000}"/>
    <cellStyle name="SAPBEXHLevel3X 2 2 4" xfId="14287" xr:uid="{00000000-0005-0000-0000-0000B4940000}"/>
    <cellStyle name="SAPBEXHLevel3X 2 2 4 2" xfId="16071" xr:uid="{00000000-0005-0000-0000-0000B5940000}"/>
    <cellStyle name="SAPBEXHLevel3X 2 2 4 3" xfId="16947" xr:uid="{00000000-0005-0000-0000-0000B6940000}"/>
    <cellStyle name="SAPBEXHLevel3X 2 2 4 4" xfId="17691" xr:uid="{00000000-0005-0000-0000-0000B7940000}"/>
    <cellStyle name="SAPBEXHLevel3X 2 2 5" xfId="16068" xr:uid="{00000000-0005-0000-0000-0000B8940000}"/>
    <cellStyle name="SAPBEXHLevel3X 2 2 6" xfId="16944" xr:uid="{00000000-0005-0000-0000-0000B9940000}"/>
    <cellStyle name="SAPBEXHLevel3X 2 2 7" xfId="17688" xr:uid="{00000000-0005-0000-0000-0000BA940000}"/>
    <cellStyle name="SAPBEXHLevel3X 2 2 8" xfId="40651" xr:uid="{00000000-0005-0000-0000-0000BB940000}"/>
    <cellStyle name="SAPBEXHLevel3X 2 3" xfId="14288" xr:uid="{00000000-0005-0000-0000-0000BC940000}"/>
    <cellStyle name="SAPBEXHLevel3X 2 3 2" xfId="16072" xr:uid="{00000000-0005-0000-0000-0000BD940000}"/>
    <cellStyle name="SAPBEXHLevel3X 2 3 3" xfId="16948" xr:uid="{00000000-0005-0000-0000-0000BE940000}"/>
    <cellStyle name="SAPBEXHLevel3X 2 3 4" xfId="17692" xr:uid="{00000000-0005-0000-0000-0000BF940000}"/>
    <cellStyle name="SAPBEXHLevel3X 2 4" xfId="14289" xr:uid="{00000000-0005-0000-0000-0000C0940000}"/>
    <cellStyle name="SAPBEXHLevel3X 2 4 2" xfId="16073" xr:uid="{00000000-0005-0000-0000-0000C1940000}"/>
    <cellStyle name="SAPBEXHLevel3X 2 4 3" xfId="16949" xr:uid="{00000000-0005-0000-0000-0000C2940000}"/>
    <cellStyle name="SAPBEXHLevel3X 2 4 4" xfId="17693" xr:uid="{00000000-0005-0000-0000-0000C3940000}"/>
    <cellStyle name="SAPBEXHLevel3X 2 5" xfId="16067" xr:uid="{00000000-0005-0000-0000-0000C4940000}"/>
    <cellStyle name="SAPBEXHLevel3X 2 6" xfId="16943" xr:uid="{00000000-0005-0000-0000-0000C5940000}"/>
    <cellStyle name="SAPBEXHLevel3X 2 7" xfId="17687" xr:uid="{00000000-0005-0000-0000-0000C6940000}"/>
    <cellStyle name="SAPBEXHLevel3X 3" xfId="14290" xr:uid="{00000000-0005-0000-0000-0000C7940000}"/>
    <cellStyle name="SAPBEXHLevel3X 3 2" xfId="14291" xr:uid="{00000000-0005-0000-0000-0000C8940000}"/>
    <cellStyle name="SAPBEXHLevel3X 3 2 2" xfId="16075" xr:uid="{00000000-0005-0000-0000-0000C9940000}"/>
    <cellStyle name="SAPBEXHLevel3X 3 2 3" xfId="16951" xr:uid="{00000000-0005-0000-0000-0000CA940000}"/>
    <cellStyle name="SAPBEXHLevel3X 3 2 4" xfId="17695" xr:uid="{00000000-0005-0000-0000-0000CB940000}"/>
    <cellStyle name="SAPBEXHLevel3X 3 3" xfId="14292" xr:uid="{00000000-0005-0000-0000-0000CC940000}"/>
    <cellStyle name="SAPBEXHLevel3X 3 3 2" xfId="16076" xr:uid="{00000000-0005-0000-0000-0000CD940000}"/>
    <cellStyle name="SAPBEXHLevel3X 3 3 3" xfId="16952" xr:uid="{00000000-0005-0000-0000-0000CE940000}"/>
    <cellStyle name="SAPBEXHLevel3X 3 3 4" xfId="17696" xr:uid="{00000000-0005-0000-0000-0000CF940000}"/>
    <cellStyle name="SAPBEXHLevel3X 3 4" xfId="14293" xr:uid="{00000000-0005-0000-0000-0000D0940000}"/>
    <cellStyle name="SAPBEXHLevel3X 3 4 2" xfId="16077" xr:uid="{00000000-0005-0000-0000-0000D1940000}"/>
    <cellStyle name="SAPBEXHLevel3X 3 4 3" xfId="16953" xr:uid="{00000000-0005-0000-0000-0000D2940000}"/>
    <cellStyle name="SAPBEXHLevel3X 3 4 4" xfId="17697" xr:uid="{00000000-0005-0000-0000-0000D3940000}"/>
    <cellStyle name="SAPBEXHLevel3X 3 5" xfId="16074" xr:uid="{00000000-0005-0000-0000-0000D4940000}"/>
    <cellStyle name="SAPBEXHLevel3X 3 6" xfId="16950" xr:uid="{00000000-0005-0000-0000-0000D5940000}"/>
    <cellStyle name="SAPBEXHLevel3X 3 7" xfId="17694" xr:uid="{00000000-0005-0000-0000-0000D6940000}"/>
    <cellStyle name="SAPBEXHLevel3X 4" xfId="14294" xr:uid="{00000000-0005-0000-0000-0000D7940000}"/>
    <cellStyle name="SAPBEXHLevel3X 4 2" xfId="16078" xr:uid="{00000000-0005-0000-0000-0000D8940000}"/>
    <cellStyle name="SAPBEXHLevel3X 4 3" xfId="16954" xr:uid="{00000000-0005-0000-0000-0000D9940000}"/>
    <cellStyle name="SAPBEXHLevel3X 4 4" xfId="17698" xr:uid="{00000000-0005-0000-0000-0000DA940000}"/>
    <cellStyle name="SAPBEXHLevel3X 5" xfId="14295" xr:uid="{00000000-0005-0000-0000-0000DB940000}"/>
    <cellStyle name="SAPBEXHLevel3X 5 2" xfId="16079" xr:uid="{00000000-0005-0000-0000-0000DC940000}"/>
    <cellStyle name="SAPBEXHLevel3X 5 3" xfId="16955" xr:uid="{00000000-0005-0000-0000-0000DD940000}"/>
    <cellStyle name="SAPBEXHLevel3X 5 4" xfId="17699" xr:uid="{00000000-0005-0000-0000-0000DE940000}"/>
    <cellStyle name="SAPBEXHLevel3X 6" xfId="16066" xr:uid="{00000000-0005-0000-0000-0000DF940000}"/>
    <cellStyle name="SAPBEXHLevel3X 7" xfId="16942" xr:uid="{00000000-0005-0000-0000-0000E0940000}"/>
    <cellStyle name="SAPBEXHLevel3X 8" xfId="17686" xr:uid="{00000000-0005-0000-0000-0000E1940000}"/>
    <cellStyle name="SAPBEXHLevel3X 9" xfId="37491" xr:uid="{00000000-0005-0000-0000-0000E2940000}"/>
    <cellStyle name="SAPBEXinputData" xfId="14296" xr:uid="{00000000-0005-0000-0000-0000E3940000}"/>
    <cellStyle name="SAPBEXinputData 2" xfId="37492" xr:uid="{00000000-0005-0000-0000-0000E4940000}"/>
    <cellStyle name="SAPBEXItemHeader" xfId="14297" xr:uid="{00000000-0005-0000-0000-0000E5940000}"/>
    <cellStyle name="SAPBEXItemHeader 2" xfId="14298" xr:uid="{00000000-0005-0000-0000-0000E6940000}"/>
    <cellStyle name="SAPBEXItemHeader 2 2" xfId="14299" xr:uid="{00000000-0005-0000-0000-0000E7940000}"/>
    <cellStyle name="SAPBEXItemHeader 2 2 2" xfId="14300" xr:uid="{00000000-0005-0000-0000-0000E8940000}"/>
    <cellStyle name="SAPBEXItemHeader 2 2 2 2" xfId="16084" xr:uid="{00000000-0005-0000-0000-0000E9940000}"/>
    <cellStyle name="SAPBEXItemHeader 2 2 2 3" xfId="16959" xr:uid="{00000000-0005-0000-0000-0000EA940000}"/>
    <cellStyle name="SAPBEXItemHeader 2 2 2 4" xfId="17703" xr:uid="{00000000-0005-0000-0000-0000EB940000}"/>
    <cellStyle name="SAPBEXItemHeader 2 2 3" xfId="14301" xr:uid="{00000000-0005-0000-0000-0000EC940000}"/>
    <cellStyle name="SAPBEXItemHeader 2 2 3 2" xfId="16085" xr:uid="{00000000-0005-0000-0000-0000ED940000}"/>
    <cellStyle name="SAPBEXItemHeader 2 2 3 3" xfId="16960" xr:uid="{00000000-0005-0000-0000-0000EE940000}"/>
    <cellStyle name="SAPBEXItemHeader 2 2 3 4" xfId="17704" xr:uid="{00000000-0005-0000-0000-0000EF940000}"/>
    <cellStyle name="SAPBEXItemHeader 2 2 4" xfId="14302" xr:uid="{00000000-0005-0000-0000-0000F0940000}"/>
    <cellStyle name="SAPBEXItemHeader 2 2 4 2" xfId="16086" xr:uid="{00000000-0005-0000-0000-0000F1940000}"/>
    <cellStyle name="SAPBEXItemHeader 2 2 4 3" xfId="16961" xr:uid="{00000000-0005-0000-0000-0000F2940000}"/>
    <cellStyle name="SAPBEXItemHeader 2 2 4 4" xfId="17705" xr:uid="{00000000-0005-0000-0000-0000F3940000}"/>
    <cellStyle name="SAPBEXItemHeader 2 2 5" xfId="16083" xr:uid="{00000000-0005-0000-0000-0000F4940000}"/>
    <cellStyle name="SAPBEXItemHeader 2 2 6" xfId="16958" xr:uid="{00000000-0005-0000-0000-0000F5940000}"/>
    <cellStyle name="SAPBEXItemHeader 2 2 7" xfId="17702" xr:uid="{00000000-0005-0000-0000-0000F6940000}"/>
    <cellStyle name="SAPBEXItemHeader 2 2 8" xfId="40652" xr:uid="{00000000-0005-0000-0000-0000F7940000}"/>
    <cellStyle name="SAPBEXItemHeader 2 3" xfId="14303" xr:uid="{00000000-0005-0000-0000-0000F8940000}"/>
    <cellStyle name="SAPBEXItemHeader 2 3 2" xfId="16087" xr:uid="{00000000-0005-0000-0000-0000F9940000}"/>
    <cellStyle name="SAPBEXItemHeader 2 3 3" xfId="16962" xr:uid="{00000000-0005-0000-0000-0000FA940000}"/>
    <cellStyle name="SAPBEXItemHeader 2 3 4" xfId="17706" xr:uid="{00000000-0005-0000-0000-0000FB940000}"/>
    <cellStyle name="SAPBEXItemHeader 2 4" xfId="14304" xr:uid="{00000000-0005-0000-0000-0000FC940000}"/>
    <cellStyle name="SAPBEXItemHeader 2 4 2" xfId="16088" xr:uid="{00000000-0005-0000-0000-0000FD940000}"/>
    <cellStyle name="SAPBEXItemHeader 2 4 3" xfId="16963" xr:uid="{00000000-0005-0000-0000-0000FE940000}"/>
    <cellStyle name="SAPBEXItemHeader 2 4 4" xfId="17707" xr:uid="{00000000-0005-0000-0000-0000FF940000}"/>
    <cellStyle name="SAPBEXItemHeader 2 5" xfId="16082" xr:uid="{00000000-0005-0000-0000-000000950000}"/>
    <cellStyle name="SAPBEXItemHeader 2 6" xfId="16957" xr:uid="{00000000-0005-0000-0000-000001950000}"/>
    <cellStyle name="SAPBEXItemHeader 2 7" xfId="17701" xr:uid="{00000000-0005-0000-0000-000002950000}"/>
    <cellStyle name="SAPBEXItemHeader 3" xfId="14305" xr:uid="{00000000-0005-0000-0000-000003950000}"/>
    <cellStyle name="SAPBEXItemHeader 3 2" xfId="14306" xr:uid="{00000000-0005-0000-0000-000004950000}"/>
    <cellStyle name="SAPBEXItemHeader 3 2 2" xfId="16090" xr:uid="{00000000-0005-0000-0000-000005950000}"/>
    <cellStyle name="SAPBEXItemHeader 3 2 3" xfId="16965" xr:uid="{00000000-0005-0000-0000-000006950000}"/>
    <cellStyle name="SAPBEXItemHeader 3 2 4" xfId="17709" xr:uid="{00000000-0005-0000-0000-000007950000}"/>
    <cellStyle name="SAPBEXItemHeader 3 3" xfId="14307" xr:uid="{00000000-0005-0000-0000-000008950000}"/>
    <cellStyle name="SAPBEXItemHeader 3 3 2" xfId="16091" xr:uid="{00000000-0005-0000-0000-000009950000}"/>
    <cellStyle name="SAPBEXItemHeader 3 3 3" xfId="16966" xr:uid="{00000000-0005-0000-0000-00000A950000}"/>
    <cellStyle name="SAPBEXItemHeader 3 3 4" xfId="17710" xr:uid="{00000000-0005-0000-0000-00000B950000}"/>
    <cellStyle name="SAPBEXItemHeader 3 4" xfId="14308" xr:uid="{00000000-0005-0000-0000-00000C950000}"/>
    <cellStyle name="SAPBEXItemHeader 3 4 2" xfId="16092" xr:uid="{00000000-0005-0000-0000-00000D950000}"/>
    <cellStyle name="SAPBEXItemHeader 3 4 3" xfId="16967" xr:uid="{00000000-0005-0000-0000-00000E950000}"/>
    <cellStyle name="SAPBEXItemHeader 3 4 4" xfId="17711" xr:uid="{00000000-0005-0000-0000-00000F950000}"/>
    <cellStyle name="SAPBEXItemHeader 3 5" xfId="16089" xr:uid="{00000000-0005-0000-0000-000010950000}"/>
    <cellStyle name="SAPBEXItemHeader 3 6" xfId="16964" xr:uid="{00000000-0005-0000-0000-000011950000}"/>
    <cellStyle name="SAPBEXItemHeader 3 7" xfId="17708" xr:uid="{00000000-0005-0000-0000-000012950000}"/>
    <cellStyle name="SAPBEXItemHeader 4" xfId="14309" xr:uid="{00000000-0005-0000-0000-000013950000}"/>
    <cellStyle name="SAPBEXItemHeader 4 2" xfId="16093" xr:uid="{00000000-0005-0000-0000-000014950000}"/>
    <cellStyle name="SAPBEXItemHeader 4 3" xfId="16968" xr:uid="{00000000-0005-0000-0000-000015950000}"/>
    <cellStyle name="SAPBEXItemHeader 4 4" xfId="17712" xr:uid="{00000000-0005-0000-0000-000016950000}"/>
    <cellStyle name="SAPBEXItemHeader 5" xfId="14310" xr:uid="{00000000-0005-0000-0000-000017950000}"/>
    <cellStyle name="SAPBEXItemHeader 5 2" xfId="16094" xr:uid="{00000000-0005-0000-0000-000018950000}"/>
    <cellStyle name="SAPBEXItemHeader 5 3" xfId="16969" xr:uid="{00000000-0005-0000-0000-000019950000}"/>
    <cellStyle name="SAPBEXItemHeader 5 4" xfId="17713" xr:uid="{00000000-0005-0000-0000-00001A950000}"/>
    <cellStyle name="SAPBEXItemHeader 6" xfId="16081" xr:uid="{00000000-0005-0000-0000-00001B950000}"/>
    <cellStyle name="SAPBEXItemHeader 7" xfId="16956" xr:uid="{00000000-0005-0000-0000-00001C950000}"/>
    <cellStyle name="SAPBEXItemHeader 8" xfId="17700" xr:uid="{00000000-0005-0000-0000-00001D950000}"/>
    <cellStyle name="SAPBEXItemHeader 9" xfId="37493" xr:uid="{00000000-0005-0000-0000-00001E950000}"/>
    <cellStyle name="SAPBEXresData" xfId="14311" xr:uid="{00000000-0005-0000-0000-00001F950000}"/>
    <cellStyle name="SAPBEXresData 2" xfId="14312" xr:uid="{00000000-0005-0000-0000-000020950000}"/>
    <cellStyle name="SAPBEXresData 2 2" xfId="14313" xr:uid="{00000000-0005-0000-0000-000021950000}"/>
    <cellStyle name="SAPBEXresData 2 2 2" xfId="14314" xr:uid="{00000000-0005-0000-0000-000022950000}"/>
    <cellStyle name="SAPBEXresData 2 2 2 2" xfId="16098" xr:uid="{00000000-0005-0000-0000-000023950000}"/>
    <cellStyle name="SAPBEXresData 2 2 2 3" xfId="16973" xr:uid="{00000000-0005-0000-0000-000024950000}"/>
    <cellStyle name="SAPBEXresData 2 2 2 4" xfId="17717" xr:uid="{00000000-0005-0000-0000-000025950000}"/>
    <cellStyle name="SAPBEXresData 2 2 3" xfId="14315" xr:uid="{00000000-0005-0000-0000-000026950000}"/>
    <cellStyle name="SAPBEXresData 2 2 3 2" xfId="16099" xr:uid="{00000000-0005-0000-0000-000027950000}"/>
    <cellStyle name="SAPBEXresData 2 2 3 3" xfId="16974" xr:uid="{00000000-0005-0000-0000-000028950000}"/>
    <cellStyle name="SAPBEXresData 2 2 3 4" xfId="17718" xr:uid="{00000000-0005-0000-0000-000029950000}"/>
    <cellStyle name="SAPBEXresData 2 2 4" xfId="14316" xr:uid="{00000000-0005-0000-0000-00002A950000}"/>
    <cellStyle name="SAPBEXresData 2 2 4 2" xfId="16100" xr:uid="{00000000-0005-0000-0000-00002B950000}"/>
    <cellStyle name="SAPBEXresData 2 2 4 3" xfId="16975" xr:uid="{00000000-0005-0000-0000-00002C950000}"/>
    <cellStyle name="SAPBEXresData 2 2 4 4" xfId="17719" xr:uid="{00000000-0005-0000-0000-00002D950000}"/>
    <cellStyle name="SAPBEXresData 2 2 5" xfId="16097" xr:uid="{00000000-0005-0000-0000-00002E950000}"/>
    <cellStyle name="SAPBEXresData 2 2 6" xfId="16972" xr:uid="{00000000-0005-0000-0000-00002F950000}"/>
    <cellStyle name="SAPBEXresData 2 2 7" xfId="17716" xr:uid="{00000000-0005-0000-0000-000030950000}"/>
    <cellStyle name="SAPBEXresData 2 2 8" xfId="40653" xr:uid="{00000000-0005-0000-0000-000031950000}"/>
    <cellStyle name="SAPBEXresData 2 3" xfId="14317" xr:uid="{00000000-0005-0000-0000-000032950000}"/>
    <cellStyle name="SAPBEXresData 2 3 2" xfId="16101" xr:uid="{00000000-0005-0000-0000-000033950000}"/>
    <cellStyle name="SAPBEXresData 2 3 3" xfId="16976" xr:uid="{00000000-0005-0000-0000-000034950000}"/>
    <cellStyle name="SAPBEXresData 2 3 4" xfId="17720" xr:uid="{00000000-0005-0000-0000-000035950000}"/>
    <cellStyle name="SAPBEXresData 2 4" xfId="14318" xr:uid="{00000000-0005-0000-0000-000036950000}"/>
    <cellStyle name="SAPBEXresData 2 4 2" xfId="16102" xr:uid="{00000000-0005-0000-0000-000037950000}"/>
    <cellStyle name="SAPBEXresData 2 4 3" xfId="16977" xr:uid="{00000000-0005-0000-0000-000038950000}"/>
    <cellStyle name="SAPBEXresData 2 4 4" xfId="17721" xr:uid="{00000000-0005-0000-0000-000039950000}"/>
    <cellStyle name="SAPBEXresData 2 5" xfId="16096" xr:uid="{00000000-0005-0000-0000-00003A950000}"/>
    <cellStyle name="SAPBEXresData 2 6" xfId="16971" xr:uid="{00000000-0005-0000-0000-00003B950000}"/>
    <cellStyle name="SAPBEXresData 2 7" xfId="17715" xr:uid="{00000000-0005-0000-0000-00003C950000}"/>
    <cellStyle name="SAPBEXresData 3" xfId="14319" xr:uid="{00000000-0005-0000-0000-00003D950000}"/>
    <cellStyle name="SAPBEXresData 3 2" xfId="14320" xr:uid="{00000000-0005-0000-0000-00003E950000}"/>
    <cellStyle name="SAPBEXresData 3 2 2" xfId="16104" xr:uid="{00000000-0005-0000-0000-00003F950000}"/>
    <cellStyle name="SAPBEXresData 3 2 3" xfId="16979" xr:uid="{00000000-0005-0000-0000-000040950000}"/>
    <cellStyle name="SAPBEXresData 3 2 4" xfId="17723" xr:uid="{00000000-0005-0000-0000-000041950000}"/>
    <cellStyle name="SAPBEXresData 3 3" xfId="14321" xr:uid="{00000000-0005-0000-0000-000042950000}"/>
    <cellStyle name="SAPBEXresData 3 3 2" xfId="16105" xr:uid="{00000000-0005-0000-0000-000043950000}"/>
    <cellStyle name="SAPBEXresData 3 3 3" xfId="16980" xr:uid="{00000000-0005-0000-0000-000044950000}"/>
    <cellStyle name="SAPBEXresData 3 3 4" xfId="17724" xr:uid="{00000000-0005-0000-0000-000045950000}"/>
    <cellStyle name="SAPBEXresData 3 4" xfId="14322" xr:uid="{00000000-0005-0000-0000-000046950000}"/>
    <cellStyle name="SAPBEXresData 3 4 2" xfId="16106" xr:uid="{00000000-0005-0000-0000-000047950000}"/>
    <cellStyle name="SAPBEXresData 3 4 3" xfId="16981" xr:uid="{00000000-0005-0000-0000-000048950000}"/>
    <cellStyle name="SAPBEXresData 3 4 4" xfId="17725" xr:uid="{00000000-0005-0000-0000-000049950000}"/>
    <cellStyle name="SAPBEXresData 3 5" xfId="16103" xr:uid="{00000000-0005-0000-0000-00004A950000}"/>
    <cellStyle name="SAPBEXresData 3 6" xfId="16978" xr:uid="{00000000-0005-0000-0000-00004B950000}"/>
    <cellStyle name="SAPBEXresData 3 7" xfId="17722" xr:uid="{00000000-0005-0000-0000-00004C950000}"/>
    <cellStyle name="SAPBEXresData 4" xfId="14323" xr:uid="{00000000-0005-0000-0000-00004D950000}"/>
    <cellStyle name="SAPBEXresData 4 2" xfId="16107" xr:uid="{00000000-0005-0000-0000-00004E950000}"/>
    <cellStyle name="SAPBEXresData 4 3" xfId="16982" xr:uid="{00000000-0005-0000-0000-00004F950000}"/>
    <cellStyle name="SAPBEXresData 4 4" xfId="17726" xr:uid="{00000000-0005-0000-0000-000050950000}"/>
    <cellStyle name="SAPBEXresData 5" xfId="14324" xr:uid="{00000000-0005-0000-0000-000051950000}"/>
    <cellStyle name="SAPBEXresData 5 2" xfId="16108" xr:uid="{00000000-0005-0000-0000-000052950000}"/>
    <cellStyle name="SAPBEXresData 5 3" xfId="16983" xr:uid="{00000000-0005-0000-0000-000053950000}"/>
    <cellStyle name="SAPBEXresData 5 4" xfId="17727" xr:uid="{00000000-0005-0000-0000-000054950000}"/>
    <cellStyle name="SAPBEXresData 6" xfId="16095" xr:uid="{00000000-0005-0000-0000-000055950000}"/>
    <cellStyle name="SAPBEXresData 7" xfId="16970" xr:uid="{00000000-0005-0000-0000-000056950000}"/>
    <cellStyle name="SAPBEXresData 8" xfId="17714" xr:uid="{00000000-0005-0000-0000-000057950000}"/>
    <cellStyle name="SAPBEXresData 9" xfId="37494" xr:uid="{00000000-0005-0000-0000-000058950000}"/>
    <cellStyle name="SAPBEXresDataEmph" xfId="14325" xr:uid="{00000000-0005-0000-0000-000059950000}"/>
    <cellStyle name="SAPBEXresDataEmph 2" xfId="14326" xr:uid="{00000000-0005-0000-0000-00005A950000}"/>
    <cellStyle name="SAPBEXresDataEmph 2 2" xfId="14327" xr:uid="{00000000-0005-0000-0000-00005B950000}"/>
    <cellStyle name="SAPBEXresDataEmph 2 2 2" xfId="14328" xr:uid="{00000000-0005-0000-0000-00005C950000}"/>
    <cellStyle name="SAPBEXresDataEmph 2 2 2 2" xfId="16112" xr:uid="{00000000-0005-0000-0000-00005D950000}"/>
    <cellStyle name="SAPBEXresDataEmph 2 2 2 3" xfId="16987" xr:uid="{00000000-0005-0000-0000-00005E950000}"/>
    <cellStyle name="SAPBEXresDataEmph 2 2 2 4" xfId="17731" xr:uid="{00000000-0005-0000-0000-00005F950000}"/>
    <cellStyle name="SAPBEXresDataEmph 2 2 3" xfId="14329" xr:uid="{00000000-0005-0000-0000-000060950000}"/>
    <cellStyle name="SAPBEXresDataEmph 2 2 3 2" xfId="16113" xr:uid="{00000000-0005-0000-0000-000061950000}"/>
    <cellStyle name="SAPBEXresDataEmph 2 2 3 3" xfId="16988" xr:uid="{00000000-0005-0000-0000-000062950000}"/>
    <cellStyle name="SAPBEXresDataEmph 2 2 3 4" xfId="17732" xr:uid="{00000000-0005-0000-0000-000063950000}"/>
    <cellStyle name="SAPBEXresDataEmph 2 2 4" xfId="14330" xr:uid="{00000000-0005-0000-0000-000064950000}"/>
    <cellStyle name="SAPBEXresDataEmph 2 2 4 2" xfId="16114" xr:uid="{00000000-0005-0000-0000-000065950000}"/>
    <cellStyle name="SAPBEXresDataEmph 2 2 4 3" xfId="16989" xr:uid="{00000000-0005-0000-0000-000066950000}"/>
    <cellStyle name="SAPBEXresDataEmph 2 2 4 4" xfId="17733" xr:uid="{00000000-0005-0000-0000-000067950000}"/>
    <cellStyle name="SAPBEXresDataEmph 2 2 5" xfId="16111" xr:uid="{00000000-0005-0000-0000-000068950000}"/>
    <cellStyle name="SAPBEXresDataEmph 2 2 6" xfId="16986" xr:uid="{00000000-0005-0000-0000-000069950000}"/>
    <cellStyle name="SAPBEXresDataEmph 2 2 7" xfId="17730" xr:uid="{00000000-0005-0000-0000-00006A950000}"/>
    <cellStyle name="SAPBEXresDataEmph 2 2 8" xfId="40654" xr:uid="{00000000-0005-0000-0000-00006B950000}"/>
    <cellStyle name="SAPBEXresDataEmph 2 3" xfId="14331" xr:uid="{00000000-0005-0000-0000-00006C950000}"/>
    <cellStyle name="SAPBEXresDataEmph 2 3 2" xfId="16115" xr:uid="{00000000-0005-0000-0000-00006D950000}"/>
    <cellStyle name="SAPBEXresDataEmph 2 3 3" xfId="16990" xr:uid="{00000000-0005-0000-0000-00006E950000}"/>
    <cellStyle name="SAPBEXresDataEmph 2 3 4" xfId="17734" xr:uid="{00000000-0005-0000-0000-00006F950000}"/>
    <cellStyle name="SAPBEXresDataEmph 2 4" xfId="14332" xr:uid="{00000000-0005-0000-0000-000070950000}"/>
    <cellStyle name="SAPBEXresDataEmph 2 4 2" xfId="16116" xr:uid="{00000000-0005-0000-0000-000071950000}"/>
    <cellStyle name="SAPBEXresDataEmph 2 4 3" xfId="16991" xr:uid="{00000000-0005-0000-0000-000072950000}"/>
    <cellStyle name="SAPBEXresDataEmph 2 4 4" xfId="17735" xr:uid="{00000000-0005-0000-0000-000073950000}"/>
    <cellStyle name="SAPBEXresDataEmph 2 5" xfId="16110" xr:uid="{00000000-0005-0000-0000-000074950000}"/>
    <cellStyle name="SAPBEXresDataEmph 2 6" xfId="16985" xr:uid="{00000000-0005-0000-0000-000075950000}"/>
    <cellStyle name="SAPBEXresDataEmph 2 7" xfId="17729" xr:uid="{00000000-0005-0000-0000-000076950000}"/>
    <cellStyle name="SAPBEXresDataEmph 3" xfId="14333" xr:uid="{00000000-0005-0000-0000-000077950000}"/>
    <cellStyle name="SAPBEXresDataEmph 3 2" xfId="14334" xr:uid="{00000000-0005-0000-0000-000078950000}"/>
    <cellStyle name="SAPBEXresDataEmph 3 2 2" xfId="16118" xr:uid="{00000000-0005-0000-0000-000079950000}"/>
    <cellStyle name="SAPBEXresDataEmph 3 2 3" xfId="16993" xr:uid="{00000000-0005-0000-0000-00007A950000}"/>
    <cellStyle name="SAPBEXresDataEmph 3 2 4" xfId="17737" xr:uid="{00000000-0005-0000-0000-00007B950000}"/>
    <cellStyle name="SAPBEXresDataEmph 3 3" xfId="14335" xr:uid="{00000000-0005-0000-0000-00007C950000}"/>
    <cellStyle name="SAPBEXresDataEmph 3 3 2" xfId="16119" xr:uid="{00000000-0005-0000-0000-00007D950000}"/>
    <cellStyle name="SAPBEXresDataEmph 3 3 3" xfId="16994" xr:uid="{00000000-0005-0000-0000-00007E950000}"/>
    <cellStyle name="SAPBEXresDataEmph 3 3 4" xfId="17738" xr:uid="{00000000-0005-0000-0000-00007F950000}"/>
    <cellStyle name="SAPBEXresDataEmph 3 4" xfId="14336" xr:uid="{00000000-0005-0000-0000-000080950000}"/>
    <cellStyle name="SAPBEXresDataEmph 3 4 2" xfId="16120" xr:uid="{00000000-0005-0000-0000-000081950000}"/>
    <cellStyle name="SAPBEXresDataEmph 3 4 3" xfId="16995" xr:uid="{00000000-0005-0000-0000-000082950000}"/>
    <cellStyle name="SAPBEXresDataEmph 3 4 4" xfId="17739" xr:uid="{00000000-0005-0000-0000-000083950000}"/>
    <cellStyle name="SAPBEXresDataEmph 3 5" xfId="16117" xr:uid="{00000000-0005-0000-0000-000084950000}"/>
    <cellStyle name="SAPBEXresDataEmph 3 6" xfId="16992" xr:uid="{00000000-0005-0000-0000-000085950000}"/>
    <cellStyle name="SAPBEXresDataEmph 3 7" xfId="17736" xr:uid="{00000000-0005-0000-0000-000086950000}"/>
    <cellStyle name="SAPBEXresDataEmph 4" xfId="14337" xr:uid="{00000000-0005-0000-0000-000087950000}"/>
    <cellStyle name="SAPBEXresDataEmph 4 2" xfId="16121" xr:uid="{00000000-0005-0000-0000-000088950000}"/>
    <cellStyle name="SAPBEXresDataEmph 4 3" xfId="16996" xr:uid="{00000000-0005-0000-0000-000089950000}"/>
    <cellStyle name="SAPBEXresDataEmph 4 4" xfId="17740" xr:uid="{00000000-0005-0000-0000-00008A950000}"/>
    <cellStyle name="SAPBEXresDataEmph 5" xfId="14338" xr:uid="{00000000-0005-0000-0000-00008B950000}"/>
    <cellStyle name="SAPBEXresDataEmph 5 2" xfId="16122" xr:uid="{00000000-0005-0000-0000-00008C950000}"/>
    <cellStyle name="SAPBEXresDataEmph 5 3" xfId="16997" xr:uid="{00000000-0005-0000-0000-00008D950000}"/>
    <cellStyle name="SAPBEXresDataEmph 5 4" xfId="17741" xr:uid="{00000000-0005-0000-0000-00008E950000}"/>
    <cellStyle name="SAPBEXresDataEmph 6" xfId="16109" xr:uid="{00000000-0005-0000-0000-00008F950000}"/>
    <cellStyle name="SAPBEXresDataEmph 7" xfId="16984" xr:uid="{00000000-0005-0000-0000-000090950000}"/>
    <cellStyle name="SAPBEXresDataEmph 8" xfId="17728" xr:uid="{00000000-0005-0000-0000-000091950000}"/>
    <cellStyle name="SAPBEXresDataEmph 9" xfId="37495" xr:uid="{00000000-0005-0000-0000-000092950000}"/>
    <cellStyle name="SAPBEXresItem" xfId="14339" xr:uid="{00000000-0005-0000-0000-000093950000}"/>
    <cellStyle name="SAPBEXresItem 2" xfId="14340" xr:uid="{00000000-0005-0000-0000-000094950000}"/>
    <cellStyle name="SAPBEXresItem 2 2" xfId="14341" xr:uid="{00000000-0005-0000-0000-000095950000}"/>
    <cellStyle name="SAPBEXresItem 2 2 2" xfId="14342" xr:uid="{00000000-0005-0000-0000-000096950000}"/>
    <cellStyle name="SAPBEXresItem 2 2 2 2" xfId="16126" xr:uid="{00000000-0005-0000-0000-000097950000}"/>
    <cellStyle name="SAPBEXresItem 2 2 2 3" xfId="17001" xr:uid="{00000000-0005-0000-0000-000098950000}"/>
    <cellStyle name="SAPBEXresItem 2 2 2 4" xfId="17745" xr:uid="{00000000-0005-0000-0000-000099950000}"/>
    <cellStyle name="SAPBEXresItem 2 2 3" xfId="14343" xr:uid="{00000000-0005-0000-0000-00009A950000}"/>
    <cellStyle name="SAPBEXresItem 2 2 3 2" xfId="16127" xr:uid="{00000000-0005-0000-0000-00009B950000}"/>
    <cellStyle name="SAPBEXresItem 2 2 3 3" xfId="17002" xr:uid="{00000000-0005-0000-0000-00009C950000}"/>
    <cellStyle name="SAPBEXresItem 2 2 3 4" xfId="17746" xr:uid="{00000000-0005-0000-0000-00009D950000}"/>
    <cellStyle name="SAPBEXresItem 2 2 4" xfId="14344" xr:uid="{00000000-0005-0000-0000-00009E950000}"/>
    <cellStyle name="SAPBEXresItem 2 2 4 2" xfId="16128" xr:uid="{00000000-0005-0000-0000-00009F950000}"/>
    <cellStyle name="SAPBEXresItem 2 2 4 3" xfId="17003" xr:uid="{00000000-0005-0000-0000-0000A0950000}"/>
    <cellStyle name="SAPBEXresItem 2 2 4 4" xfId="17747" xr:uid="{00000000-0005-0000-0000-0000A1950000}"/>
    <cellStyle name="SAPBEXresItem 2 2 5" xfId="16125" xr:uid="{00000000-0005-0000-0000-0000A2950000}"/>
    <cellStyle name="SAPBEXresItem 2 2 6" xfId="17000" xr:uid="{00000000-0005-0000-0000-0000A3950000}"/>
    <cellStyle name="SAPBEXresItem 2 2 7" xfId="17744" xr:uid="{00000000-0005-0000-0000-0000A4950000}"/>
    <cellStyle name="SAPBEXresItem 2 2 8" xfId="40655" xr:uid="{00000000-0005-0000-0000-0000A5950000}"/>
    <cellStyle name="SAPBEXresItem 2 3" xfId="14345" xr:uid="{00000000-0005-0000-0000-0000A6950000}"/>
    <cellStyle name="SAPBEXresItem 2 3 2" xfId="16129" xr:uid="{00000000-0005-0000-0000-0000A7950000}"/>
    <cellStyle name="SAPBEXresItem 2 3 3" xfId="17004" xr:uid="{00000000-0005-0000-0000-0000A8950000}"/>
    <cellStyle name="SAPBEXresItem 2 3 4" xfId="17748" xr:uid="{00000000-0005-0000-0000-0000A9950000}"/>
    <cellStyle name="SAPBEXresItem 2 4" xfId="14346" xr:uid="{00000000-0005-0000-0000-0000AA950000}"/>
    <cellStyle name="SAPBEXresItem 2 4 2" xfId="16130" xr:uid="{00000000-0005-0000-0000-0000AB950000}"/>
    <cellStyle name="SAPBEXresItem 2 4 3" xfId="17005" xr:uid="{00000000-0005-0000-0000-0000AC950000}"/>
    <cellStyle name="SAPBEXresItem 2 4 4" xfId="17749" xr:uid="{00000000-0005-0000-0000-0000AD950000}"/>
    <cellStyle name="SAPBEXresItem 2 5" xfId="16124" xr:uid="{00000000-0005-0000-0000-0000AE950000}"/>
    <cellStyle name="SAPBEXresItem 2 6" xfId="16999" xr:uid="{00000000-0005-0000-0000-0000AF950000}"/>
    <cellStyle name="SAPBEXresItem 2 7" xfId="17743" xr:uid="{00000000-0005-0000-0000-0000B0950000}"/>
    <cellStyle name="SAPBEXresItem 3" xfId="14347" xr:uid="{00000000-0005-0000-0000-0000B1950000}"/>
    <cellStyle name="SAPBEXresItem 3 2" xfId="14348" xr:uid="{00000000-0005-0000-0000-0000B2950000}"/>
    <cellStyle name="SAPBEXresItem 3 2 2" xfId="16132" xr:uid="{00000000-0005-0000-0000-0000B3950000}"/>
    <cellStyle name="SAPBEXresItem 3 2 3" xfId="17007" xr:uid="{00000000-0005-0000-0000-0000B4950000}"/>
    <cellStyle name="SAPBEXresItem 3 2 4" xfId="17751" xr:uid="{00000000-0005-0000-0000-0000B5950000}"/>
    <cellStyle name="SAPBEXresItem 3 3" xfId="14349" xr:uid="{00000000-0005-0000-0000-0000B6950000}"/>
    <cellStyle name="SAPBEXresItem 3 3 2" xfId="16133" xr:uid="{00000000-0005-0000-0000-0000B7950000}"/>
    <cellStyle name="SAPBEXresItem 3 3 3" xfId="17008" xr:uid="{00000000-0005-0000-0000-0000B8950000}"/>
    <cellStyle name="SAPBEXresItem 3 3 4" xfId="17752" xr:uid="{00000000-0005-0000-0000-0000B9950000}"/>
    <cellStyle name="SAPBEXresItem 3 4" xfId="14350" xr:uid="{00000000-0005-0000-0000-0000BA950000}"/>
    <cellStyle name="SAPBEXresItem 3 4 2" xfId="16134" xr:uid="{00000000-0005-0000-0000-0000BB950000}"/>
    <cellStyle name="SAPBEXresItem 3 4 3" xfId="17009" xr:uid="{00000000-0005-0000-0000-0000BC950000}"/>
    <cellStyle name="SAPBEXresItem 3 4 4" xfId="17753" xr:uid="{00000000-0005-0000-0000-0000BD950000}"/>
    <cellStyle name="SAPBEXresItem 3 5" xfId="16131" xr:uid="{00000000-0005-0000-0000-0000BE950000}"/>
    <cellStyle name="SAPBEXresItem 3 6" xfId="17006" xr:uid="{00000000-0005-0000-0000-0000BF950000}"/>
    <cellStyle name="SAPBEXresItem 3 7" xfId="17750" xr:uid="{00000000-0005-0000-0000-0000C0950000}"/>
    <cellStyle name="SAPBEXresItem 4" xfId="14351" xr:uid="{00000000-0005-0000-0000-0000C1950000}"/>
    <cellStyle name="SAPBEXresItem 4 2" xfId="16135" xr:uid="{00000000-0005-0000-0000-0000C2950000}"/>
    <cellStyle name="SAPBEXresItem 4 3" xfId="17010" xr:uid="{00000000-0005-0000-0000-0000C3950000}"/>
    <cellStyle name="SAPBEXresItem 4 4" xfId="17754" xr:uid="{00000000-0005-0000-0000-0000C4950000}"/>
    <cellStyle name="SAPBEXresItem 5" xfId="14352" xr:uid="{00000000-0005-0000-0000-0000C5950000}"/>
    <cellStyle name="SAPBEXresItem 5 2" xfId="16136" xr:uid="{00000000-0005-0000-0000-0000C6950000}"/>
    <cellStyle name="SAPBEXresItem 5 3" xfId="17011" xr:uid="{00000000-0005-0000-0000-0000C7950000}"/>
    <cellStyle name="SAPBEXresItem 5 4" xfId="17755" xr:uid="{00000000-0005-0000-0000-0000C8950000}"/>
    <cellStyle name="SAPBEXresItem 6" xfId="16123" xr:uid="{00000000-0005-0000-0000-0000C9950000}"/>
    <cellStyle name="SAPBEXresItem 7" xfId="16998" xr:uid="{00000000-0005-0000-0000-0000CA950000}"/>
    <cellStyle name="SAPBEXresItem 8" xfId="17742" xr:uid="{00000000-0005-0000-0000-0000CB950000}"/>
    <cellStyle name="SAPBEXresItem 9" xfId="37496" xr:uid="{00000000-0005-0000-0000-0000CC950000}"/>
    <cellStyle name="SAPBEXresItemX" xfId="14353" xr:uid="{00000000-0005-0000-0000-0000CD950000}"/>
    <cellStyle name="SAPBEXresItemX 2" xfId="14354" xr:uid="{00000000-0005-0000-0000-0000CE950000}"/>
    <cellStyle name="SAPBEXresItemX 2 2" xfId="14355" xr:uid="{00000000-0005-0000-0000-0000CF950000}"/>
    <cellStyle name="SAPBEXresItemX 2 2 2" xfId="14356" xr:uid="{00000000-0005-0000-0000-0000D0950000}"/>
    <cellStyle name="SAPBEXresItemX 2 2 2 2" xfId="16140" xr:uid="{00000000-0005-0000-0000-0000D1950000}"/>
    <cellStyle name="SAPBEXresItemX 2 2 2 3" xfId="17015" xr:uid="{00000000-0005-0000-0000-0000D2950000}"/>
    <cellStyle name="SAPBEXresItemX 2 2 2 4" xfId="17759" xr:uid="{00000000-0005-0000-0000-0000D3950000}"/>
    <cellStyle name="SAPBEXresItemX 2 2 3" xfId="14357" xr:uid="{00000000-0005-0000-0000-0000D4950000}"/>
    <cellStyle name="SAPBEXresItemX 2 2 3 2" xfId="16141" xr:uid="{00000000-0005-0000-0000-0000D5950000}"/>
    <cellStyle name="SAPBEXresItemX 2 2 3 3" xfId="17016" xr:uid="{00000000-0005-0000-0000-0000D6950000}"/>
    <cellStyle name="SAPBEXresItemX 2 2 3 4" xfId="17760" xr:uid="{00000000-0005-0000-0000-0000D7950000}"/>
    <cellStyle name="SAPBEXresItemX 2 2 4" xfId="14358" xr:uid="{00000000-0005-0000-0000-0000D8950000}"/>
    <cellStyle name="SAPBEXresItemX 2 2 4 2" xfId="16142" xr:uid="{00000000-0005-0000-0000-0000D9950000}"/>
    <cellStyle name="SAPBEXresItemX 2 2 4 3" xfId="17017" xr:uid="{00000000-0005-0000-0000-0000DA950000}"/>
    <cellStyle name="SAPBEXresItemX 2 2 4 4" xfId="17761" xr:uid="{00000000-0005-0000-0000-0000DB950000}"/>
    <cellStyle name="SAPBEXresItemX 2 2 5" xfId="16139" xr:uid="{00000000-0005-0000-0000-0000DC950000}"/>
    <cellStyle name="SAPBEXresItemX 2 2 6" xfId="17014" xr:uid="{00000000-0005-0000-0000-0000DD950000}"/>
    <cellStyle name="SAPBEXresItemX 2 2 7" xfId="17758" xr:uid="{00000000-0005-0000-0000-0000DE950000}"/>
    <cellStyle name="SAPBEXresItemX 2 2 8" xfId="40656" xr:uid="{00000000-0005-0000-0000-0000DF950000}"/>
    <cellStyle name="SAPBEXresItemX 2 3" xfId="14359" xr:uid="{00000000-0005-0000-0000-0000E0950000}"/>
    <cellStyle name="SAPBEXresItemX 2 3 2" xfId="16143" xr:uid="{00000000-0005-0000-0000-0000E1950000}"/>
    <cellStyle name="SAPBEXresItemX 2 3 3" xfId="17018" xr:uid="{00000000-0005-0000-0000-0000E2950000}"/>
    <cellStyle name="SAPBEXresItemX 2 3 4" xfId="17762" xr:uid="{00000000-0005-0000-0000-0000E3950000}"/>
    <cellStyle name="SAPBEXresItemX 2 4" xfId="14360" xr:uid="{00000000-0005-0000-0000-0000E4950000}"/>
    <cellStyle name="SAPBEXresItemX 2 4 2" xfId="16144" xr:uid="{00000000-0005-0000-0000-0000E5950000}"/>
    <cellStyle name="SAPBEXresItemX 2 4 3" xfId="17019" xr:uid="{00000000-0005-0000-0000-0000E6950000}"/>
    <cellStyle name="SAPBEXresItemX 2 4 4" xfId="17763" xr:uid="{00000000-0005-0000-0000-0000E7950000}"/>
    <cellStyle name="SAPBEXresItemX 2 5" xfId="16138" xr:uid="{00000000-0005-0000-0000-0000E8950000}"/>
    <cellStyle name="SAPBEXresItemX 2 6" xfId="17013" xr:uid="{00000000-0005-0000-0000-0000E9950000}"/>
    <cellStyle name="SAPBEXresItemX 2 7" xfId="17757" xr:uid="{00000000-0005-0000-0000-0000EA950000}"/>
    <cellStyle name="SAPBEXresItemX 3" xfId="14361" xr:uid="{00000000-0005-0000-0000-0000EB950000}"/>
    <cellStyle name="SAPBEXresItemX 3 2" xfId="14362" xr:uid="{00000000-0005-0000-0000-0000EC950000}"/>
    <cellStyle name="SAPBEXresItemX 3 2 2" xfId="16146" xr:uid="{00000000-0005-0000-0000-0000ED950000}"/>
    <cellStyle name="SAPBEXresItemX 3 2 3" xfId="17021" xr:uid="{00000000-0005-0000-0000-0000EE950000}"/>
    <cellStyle name="SAPBEXresItemX 3 2 4" xfId="17765" xr:uid="{00000000-0005-0000-0000-0000EF950000}"/>
    <cellStyle name="SAPBEXresItemX 3 3" xfId="14363" xr:uid="{00000000-0005-0000-0000-0000F0950000}"/>
    <cellStyle name="SAPBEXresItemX 3 3 2" xfId="16147" xr:uid="{00000000-0005-0000-0000-0000F1950000}"/>
    <cellStyle name="SAPBEXresItemX 3 3 3" xfId="17022" xr:uid="{00000000-0005-0000-0000-0000F2950000}"/>
    <cellStyle name="SAPBEXresItemX 3 3 4" xfId="17766" xr:uid="{00000000-0005-0000-0000-0000F3950000}"/>
    <cellStyle name="SAPBEXresItemX 3 4" xfId="14364" xr:uid="{00000000-0005-0000-0000-0000F4950000}"/>
    <cellStyle name="SAPBEXresItemX 3 4 2" xfId="16148" xr:uid="{00000000-0005-0000-0000-0000F5950000}"/>
    <cellStyle name="SAPBEXresItemX 3 4 3" xfId="17023" xr:uid="{00000000-0005-0000-0000-0000F6950000}"/>
    <cellStyle name="SAPBEXresItemX 3 4 4" xfId="17767" xr:uid="{00000000-0005-0000-0000-0000F7950000}"/>
    <cellStyle name="SAPBEXresItemX 3 5" xfId="16145" xr:uid="{00000000-0005-0000-0000-0000F8950000}"/>
    <cellStyle name="SAPBEXresItemX 3 6" xfId="17020" xr:uid="{00000000-0005-0000-0000-0000F9950000}"/>
    <cellStyle name="SAPBEXresItemX 3 7" xfId="17764" xr:uid="{00000000-0005-0000-0000-0000FA950000}"/>
    <cellStyle name="SAPBEXresItemX 4" xfId="14365" xr:uid="{00000000-0005-0000-0000-0000FB950000}"/>
    <cellStyle name="SAPBEXresItemX 4 2" xfId="16149" xr:uid="{00000000-0005-0000-0000-0000FC950000}"/>
    <cellStyle name="SAPBEXresItemX 4 3" xfId="17024" xr:uid="{00000000-0005-0000-0000-0000FD950000}"/>
    <cellStyle name="SAPBEXresItemX 4 4" xfId="17768" xr:uid="{00000000-0005-0000-0000-0000FE950000}"/>
    <cellStyle name="SAPBEXresItemX 5" xfId="14366" xr:uid="{00000000-0005-0000-0000-0000FF950000}"/>
    <cellStyle name="SAPBEXresItemX 5 2" xfId="16150" xr:uid="{00000000-0005-0000-0000-000000960000}"/>
    <cellStyle name="SAPBEXresItemX 5 3" xfId="17025" xr:uid="{00000000-0005-0000-0000-000001960000}"/>
    <cellStyle name="SAPBEXresItemX 5 4" xfId="17769" xr:uid="{00000000-0005-0000-0000-000002960000}"/>
    <cellStyle name="SAPBEXresItemX 6" xfId="16137" xr:uid="{00000000-0005-0000-0000-000003960000}"/>
    <cellStyle name="SAPBEXresItemX 7" xfId="17012" xr:uid="{00000000-0005-0000-0000-000004960000}"/>
    <cellStyle name="SAPBEXresItemX 8" xfId="17756" xr:uid="{00000000-0005-0000-0000-000005960000}"/>
    <cellStyle name="SAPBEXresItemX 9" xfId="37497" xr:uid="{00000000-0005-0000-0000-000006960000}"/>
    <cellStyle name="SAPBEXstdData" xfId="14367" xr:uid="{00000000-0005-0000-0000-000007960000}"/>
    <cellStyle name="SAPBEXstdData 2" xfId="14368" xr:uid="{00000000-0005-0000-0000-000008960000}"/>
    <cellStyle name="SAPBEXstdData 2 2" xfId="14369" xr:uid="{00000000-0005-0000-0000-000009960000}"/>
    <cellStyle name="SAPBEXstdData 2 2 2" xfId="14370" xr:uid="{00000000-0005-0000-0000-00000A960000}"/>
    <cellStyle name="SAPBEXstdData 2 2 2 2" xfId="16154" xr:uid="{00000000-0005-0000-0000-00000B960000}"/>
    <cellStyle name="SAPBEXstdData 2 2 2 3" xfId="17029" xr:uid="{00000000-0005-0000-0000-00000C960000}"/>
    <cellStyle name="SAPBEXstdData 2 2 2 4" xfId="17773" xr:uid="{00000000-0005-0000-0000-00000D960000}"/>
    <cellStyle name="SAPBEXstdData 2 2 3" xfId="14371" xr:uid="{00000000-0005-0000-0000-00000E960000}"/>
    <cellStyle name="SAPBEXstdData 2 2 3 2" xfId="16155" xr:uid="{00000000-0005-0000-0000-00000F960000}"/>
    <cellStyle name="SAPBEXstdData 2 2 3 3" xfId="17030" xr:uid="{00000000-0005-0000-0000-000010960000}"/>
    <cellStyle name="SAPBEXstdData 2 2 3 4" xfId="17774" xr:uid="{00000000-0005-0000-0000-000011960000}"/>
    <cellStyle name="SAPBEXstdData 2 2 4" xfId="14372" xr:uid="{00000000-0005-0000-0000-000012960000}"/>
    <cellStyle name="SAPBEXstdData 2 2 4 2" xfId="16156" xr:uid="{00000000-0005-0000-0000-000013960000}"/>
    <cellStyle name="SAPBEXstdData 2 2 4 3" xfId="17031" xr:uid="{00000000-0005-0000-0000-000014960000}"/>
    <cellStyle name="SAPBEXstdData 2 2 4 4" xfId="17775" xr:uid="{00000000-0005-0000-0000-000015960000}"/>
    <cellStyle name="SAPBEXstdData 2 2 5" xfId="16153" xr:uid="{00000000-0005-0000-0000-000016960000}"/>
    <cellStyle name="SAPBEXstdData 2 2 6" xfId="17028" xr:uid="{00000000-0005-0000-0000-000017960000}"/>
    <cellStyle name="SAPBEXstdData 2 2 7" xfId="17772" xr:uid="{00000000-0005-0000-0000-000018960000}"/>
    <cellStyle name="SAPBEXstdData 2 2 8" xfId="40657" xr:uid="{00000000-0005-0000-0000-000019960000}"/>
    <cellStyle name="SAPBEXstdData 2 3" xfId="14373" xr:uid="{00000000-0005-0000-0000-00001A960000}"/>
    <cellStyle name="SAPBEXstdData 2 3 2" xfId="16157" xr:uid="{00000000-0005-0000-0000-00001B960000}"/>
    <cellStyle name="SAPBEXstdData 2 3 3" xfId="17032" xr:uid="{00000000-0005-0000-0000-00001C960000}"/>
    <cellStyle name="SAPBEXstdData 2 3 4" xfId="17776" xr:uid="{00000000-0005-0000-0000-00001D960000}"/>
    <cellStyle name="SAPBEXstdData 2 4" xfId="14374" xr:uid="{00000000-0005-0000-0000-00001E960000}"/>
    <cellStyle name="SAPBEXstdData 2 4 2" xfId="16158" xr:uid="{00000000-0005-0000-0000-00001F960000}"/>
    <cellStyle name="SAPBEXstdData 2 4 3" xfId="17033" xr:uid="{00000000-0005-0000-0000-000020960000}"/>
    <cellStyle name="SAPBEXstdData 2 4 4" xfId="17777" xr:uid="{00000000-0005-0000-0000-000021960000}"/>
    <cellStyle name="SAPBEXstdData 2 5" xfId="16152" xr:uid="{00000000-0005-0000-0000-000022960000}"/>
    <cellStyle name="SAPBEXstdData 2 6" xfId="17027" xr:uid="{00000000-0005-0000-0000-000023960000}"/>
    <cellStyle name="SAPBEXstdData 2 7" xfId="17771" xr:uid="{00000000-0005-0000-0000-000024960000}"/>
    <cellStyle name="SAPBEXstdData 3" xfId="14375" xr:uid="{00000000-0005-0000-0000-000025960000}"/>
    <cellStyle name="SAPBEXstdData 3 2" xfId="14376" xr:uid="{00000000-0005-0000-0000-000026960000}"/>
    <cellStyle name="SAPBEXstdData 3 2 2" xfId="16160" xr:uid="{00000000-0005-0000-0000-000027960000}"/>
    <cellStyle name="SAPBEXstdData 3 2 3" xfId="17035" xr:uid="{00000000-0005-0000-0000-000028960000}"/>
    <cellStyle name="SAPBEXstdData 3 2 4" xfId="17779" xr:uid="{00000000-0005-0000-0000-000029960000}"/>
    <cellStyle name="SAPBEXstdData 3 3" xfId="14377" xr:uid="{00000000-0005-0000-0000-00002A960000}"/>
    <cellStyle name="SAPBEXstdData 3 3 2" xfId="16161" xr:uid="{00000000-0005-0000-0000-00002B960000}"/>
    <cellStyle name="SAPBEXstdData 3 3 3" xfId="17036" xr:uid="{00000000-0005-0000-0000-00002C960000}"/>
    <cellStyle name="SAPBEXstdData 3 3 4" xfId="17780" xr:uid="{00000000-0005-0000-0000-00002D960000}"/>
    <cellStyle name="SAPBEXstdData 3 4" xfId="14378" xr:uid="{00000000-0005-0000-0000-00002E960000}"/>
    <cellStyle name="SAPBEXstdData 3 4 2" xfId="16162" xr:uid="{00000000-0005-0000-0000-00002F960000}"/>
    <cellStyle name="SAPBEXstdData 3 4 3" xfId="17037" xr:uid="{00000000-0005-0000-0000-000030960000}"/>
    <cellStyle name="SAPBEXstdData 3 4 4" xfId="17781" xr:uid="{00000000-0005-0000-0000-000031960000}"/>
    <cellStyle name="SAPBEXstdData 3 5" xfId="16159" xr:uid="{00000000-0005-0000-0000-000032960000}"/>
    <cellStyle name="SAPBEXstdData 3 6" xfId="17034" xr:uid="{00000000-0005-0000-0000-000033960000}"/>
    <cellStyle name="SAPBEXstdData 3 7" xfId="17778" xr:uid="{00000000-0005-0000-0000-000034960000}"/>
    <cellStyle name="SAPBEXstdData 4" xfId="14379" xr:uid="{00000000-0005-0000-0000-000035960000}"/>
    <cellStyle name="SAPBEXstdData 4 2" xfId="16163" xr:uid="{00000000-0005-0000-0000-000036960000}"/>
    <cellStyle name="SAPBEXstdData 4 3" xfId="17038" xr:uid="{00000000-0005-0000-0000-000037960000}"/>
    <cellStyle name="SAPBEXstdData 4 4" xfId="17782" xr:uid="{00000000-0005-0000-0000-000038960000}"/>
    <cellStyle name="SAPBEXstdData 5" xfId="14380" xr:uid="{00000000-0005-0000-0000-000039960000}"/>
    <cellStyle name="SAPBEXstdData 5 2" xfId="16164" xr:uid="{00000000-0005-0000-0000-00003A960000}"/>
    <cellStyle name="SAPBEXstdData 5 3" xfId="17039" xr:uid="{00000000-0005-0000-0000-00003B960000}"/>
    <cellStyle name="SAPBEXstdData 5 4" xfId="17783" xr:uid="{00000000-0005-0000-0000-00003C960000}"/>
    <cellStyle name="SAPBEXstdData 6" xfId="16151" xr:uid="{00000000-0005-0000-0000-00003D960000}"/>
    <cellStyle name="SAPBEXstdData 7" xfId="17026" xr:uid="{00000000-0005-0000-0000-00003E960000}"/>
    <cellStyle name="SAPBEXstdData 8" xfId="17770" xr:uid="{00000000-0005-0000-0000-00003F960000}"/>
    <cellStyle name="SAPBEXstdData 9" xfId="37498" xr:uid="{00000000-0005-0000-0000-000040960000}"/>
    <cellStyle name="SAPBEXstdDataEmph" xfId="14381" xr:uid="{00000000-0005-0000-0000-000041960000}"/>
    <cellStyle name="SAPBEXstdDataEmph 2" xfId="14382" xr:uid="{00000000-0005-0000-0000-000042960000}"/>
    <cellStyle name="SAPBEXstdDataEmph 2 2" xfId="14383" xr:uid="{00000000-0005-0000-0000-000043960000}"/>
    <cellStyle name="SAPBEXstdDataEmph 2 2 2" xfId="14384" xr:uid="{00000000-0005-0000-0000-000044960000}"/>
    <cellStyle name="SAPBEXstdDataEmph 2 2 2 2" xfId="16168" xr:uid="{00000000-0005-0000-0000-000045960000}"/>
    <cellStyle name="SAPBEXstdDataEmph 2 2 2 3" xfId="17043" xr:uid="{00000000-0005-0000-0000-000046960000}"/>
    <cellStyle name="SAPBEXstdDataEmph 2 2 2 4" xfId="17787" xr:uid="{00000000-0005-0000-0000-000047960000}"/>
    <cellStyle name="SAPBEXstdDataEmph 2 2 3" xfId="14385" xr:uid="{00000000-0005-0000-0000-000048960000}"/>
    <cellStyle name="SAPBEXstdDataEmph 2 2 3 2" xfId="16169" xr:uid="{00000000-0005-0000-0000-000049960000}"/>
    <cellStyle name="SAPBEXstdDataEmph 2 2 3 3" xfId="17044" xr:uid="{00000000-0005-0000-0000-00004A960000}"/>
    <cellStyle name="SAPBEXstdDataEmph 2 2 3 4" xfId="17788" xr:uid="{00000000-0005-0000-0000-00004B960000}"/>
    <cellStyle name="SAPBEXstdDataEmph 2 2 4" xfId="14386" xr:uid="{00000000-0005-0000-0000-00004C960000}"/>
    <cellStyle name="SAPBEXstdDataEmph 2 2 4 2" xfId="16170" xr:uid="{00000000-0005-0000-0000-00004D960000}"/>
    <cellStyle name="SAPBEXstdDataEmph 2 2 4 3" xfId="17045" xr:uid="{00000000-0005-0000-0000-00004E960000}"/>
    <cellStyle name="SAPBEXstdDataEmph 2 2 4 4" xfId="17789" xr:uid="{00000000-0005-0000-0000-00004F960000}"/>
    <cellStyle name="SAPBEXstdDataEmph 2 2 5" xfId="16167" xr:uid="{00000000-0005-0000-0000-000050960000}"/>
    <cellStyle name="SAPBEXstdDataEmph 2 2 6" xfId="17042" xr:uid="{00000000-0005-0000-0000-000051960000}"/>
    <cellStyle name="SAPBEXstdDataEmph 2 2 7" xfId="17786" xr:uid="{00000000-0005-0000-0000-000052960000}"/>
    <cellStyle name="SAPBEXstdDataEmph 2 2 8" xfId="40658" xr:uid="{00000000-0005-0000-0000-000053960000}"/>
    <cellStyle name="SAPBEXstdDataEmph 2 3" xfId="14387" xr:uid="{00000000-0005-0000-0000-000054960000}"/>
    <cellStyle name="SAPBEXstdDataEmph 2 3 2" xfId="16171" xr:uid="{00000000-0005-0000-0000-000055960000}"/>
    <cellStyle name="SAPBEXstdDataEmph 2 3 3" xfId="17046" xr:uid="{00000000-0005-0000-0000-000056960000}"/>
    <cellStyle name="SAPBEXstdDataEmph 2 3 4" xfId="17790" xr:uid="{00000000-0005-0000-0000-000057960000}"/>
    <cellStyle name="SAPBEXstdDataEmph 2 4" xfId="14388" xr:uid="{00000000-0005-0000-0000-000058960000}"/>
    <cellStyle name="SAPBEXstdDataEmph 2 4 2" xfId="16172" xr:uid="{00000000-0005-0000-0000-000059960000}"/>
    <cellStyle name="SAPBEXstdDataEmph 2 4 3" xfId="17047" xr:uid="{00000000-0005-0000-0000-00005A960000}"/>
    <cellStyle name="SAPBEXstdDataEmph 2 4 4" xfId="17791" xr:uid="{00000000-0005-0000-0000-00005B960000}"/>
    <cellStyle name="SAPBEXstdDataEmph 2 5" xfId="16166" xr:uid="{00000000-0005-0000-0000-00005C960000}"/>
    <cellStyle name="SAPBEXstdDataEmph 2 6" xfId="17041" xr:uid="{00000000-0005-0000-0000-00005D960000}"/>
    <cellStyle name="SAPBEXstdDataEmph 2 7" xfId="17785" xr:uid="{00000000-0005-0000-0000-00005E960000}"/>
    <cellStyle name="SAPBEXstdDataEmph 3" xfId="14389" xr:uid="{00000000-0005-0000-0000-00005F960000}"/>
    <cellStyle name="SAPBEXstdDataEmph 3 2" xfId="14390" xr:uid="{00000000-0005-0000-0000-000060960000}"/>
    <cellStyle name="SAPBEXstdDataEmph 3 2 2" xfId="16174" xr:uid="{00000000-0005-0000-0000-000061960000}"/>
    <cellStyle name="SAPBEXstdDataEmph 3 2 3" xfId="17049" xr:uid="{00000000-0005-0000-0000-000062960000}"/>
    <cellStyle name="SAPBEXstdDataEmph 3 2 4" xfId="17793" xr:uid="{00000000-0005-0000-0000-000063960000}"/>
    <cellStyle name="SAPBEXstdDataEmph 3 3" xfId="14391" xr:uid="{00000000-0005-0000-0000-000064960000}"/>
    <cellStyle name="SAPBEXstdDataEmph 3 3 2" xfId="16175" xr:uid="{00000000-0005-0000-0000-000065960000}"/>
    <cellStyle name="SAPBEXstdDataEmph 3 3 3" xfId="17050" xr:uid="{00000000-0005-0000-0000-000066960000}"/>
    <cellStyle name="SAPBEXstdDataEmph 3 3 4" xfId="17794" xr:uid="{00000000-0005-0000-0000-000067960000}"/>
    <cellStyle name="SAPBEXstdDataEmph 3 4" xfId="14392" xr:uid="{00000000-0005-0000-0000-000068960000}"/>
    <cellStyle name="SAPBEXstdDataEmph 3 4 2" xfId="16176" xr:uid="{00000000-0005-0000-0000-000069960000}"/>
    <cellStyle name="SAPBEXstdDataEmph 3 4 3" xfId="17051" xr:uid="{00000000-0005-0000-0000-00006A960000}"/>
    <cellStyle name="SAPBEXstdDataEmph 3 4 4" xfId="17795" xr:uid="{00000000-0005-0000-0000-00006B960000}"/>
    <cellStyle name="SAPBEXstdDataEmph 3 5" xfId="16173" xr:uid="{00000000-0005-0000-0000-00006C960000}"/>
    <cellStyle name="SAPBEXstdDataEmph 3 6" xfId="17048" xr:uid="{00000000-0005-0000-0000-00006D960000}"/>
    <cellStyle name="SAPBEXstdDataEmph 3 7" xfId="17792" xr:uid="{00000000-0005-0000-0000-00006E960000}"/>
    <cellStyle name="SAPBEXstdDataEmph 4" xfId="14393" xr:uid="{00000000-0005-0000-0000-00006F960000}"/>
    <cellStyle name="SAPBEXstdDataEmph 4 2" xfId="16177" xr:uid="{00000000-0005-0000-0000-000070960000}"/>
    <cellStyle name="SAPBEXstdDataEmph 4 3" xfId="17052" xr:uid="{00000000-0005-0000-0000-000071960000}"/>
    <cellStyle name="SAPBEXstdDataEmph 4 4" xfId="17796" xr:uid="{00000000-0005-0000-0000-000072960000}"/>
    <cellStyle name="SAPBEXstdDataEmph 5" xfId="14394" xr:uid="{00000000-0005-0000-0000-000073960000}"/>
    <cellStyle name="SAPBEXstdDataEmph 5 2" xfId="16178" xr:uid="{00000000-0005-0000-0000-000074960000}"/>
    <cellStyle name="SAPBEXstdDataEmph 5 3" xfId="17053" xr:uid="{00000000-0005-0000-0000-000075960000}"/>
    <cellStyle name="SAPBEXstdDataEmph 5 4" xfId="17797" xr:uid="{00000000-0005-0000-0000-000076960000}"/>
    <cellStyle name="SAPBEXstdDataEmph 6" xfId="16165" xr:uid="{00000000-0005-0000-0000-000077960000}"/>
    <cellStyle name="SAPBEXstdDataEmph 7" xfId="17040" xr:uid="{00000000-0005-0000-0000-000078960000}"/>
    <cellStyle name="SAPBEXstdDataEmph 8" xfId="17784" xr:uid="{00000000-0005-0000-0000-000079960000}"/>
    <cellStyle name="SAPBEXstdDataEmph 9" xfId="37499" xr:uid="{00000000-0005-0000-0000-00007A960000}"/>
    <cellStyle name="SAPBEXstdItem" xfId="14395" xr:uid="{00000000-0005-0000-0000-00007B960000}"/>
    <cellStyle name="SAPBEXstdItem 2" xfId="14396" xr:uid="{00000000-0005-0000-0000-00007C960000}"/>
    <cellStyle name="SAPBEXstdItem 2 2" xfId="14397" xr:uid="{00000000-0005-0000-0000-00007D960000}"/>
    <cellStyle name="SAPBEXstdItem 2 2 2" xfId="14398" xr:uid="{00000000-0005-0000-0000-00007E960000}"/>
    <cellStyle name="SAPBEXstdItem 2 2 2 2" xfId="16182" xr:uid="{00000000-0005-0000-0000-00007F960000}"/>
    <cellStyle name="SAPBEXstdItem 2 2 2 3" xfId="17057" xr:uid="{00000000-0005-0000-0000-000080960000}"/>
    <cellStyle name="SAPBEXstdItem 2 2 2 4" xfId="17801" xr:uid="{00000000-0005-0000-0000-000081960000}"/>
    <cellStyle name="SAPBEXstdItem 2 2 3" xfId="14399" xr:uid="{00000000-0005-0000-0000-000082960000}"/>
    <cellStyle name="SAPBEXstdItem 2 2 3 2" xfId="16183" xr:uid="{00000000-0005-0000-0000-000083960000}"/>
    <cellStyle name="SAPBEXstdItem 2 2 3 3" xfId="17058" xr:uid="{00000000-0005-0000-0000-000084960000}"/>
    <cellStyle name="SAPBEXstdItem 2 2 3 4" xfId="17802" xr:uid="{00000000-0005-0000-0000-000085960000}"/>
    <cellStyle name="SAPBEXstdItem 2 2 4" xfId="14400" xr:uid="{00000000-0005-0000-0000-000086960000}"/>
    <cellStyle name="SAPBEXstdItem 2 2 4 2" xfId="16184" xr:uid="{00000000-0005-0000-0000-000087960000}"/>
    <cellStyle name="SAPBEXstdItem 2 2 4 3" xfId="17059" xr:uid="{00000000-0005-0000-0000-000088960000}"/>
    <cellStyle name="SAPBEXstdItem 2 2 4 4" xfId="17803" xr:uid="{00000000-0005-0000-0000-000089960000}"/>
    <cellStyle name="SAPBEXstdItem 2 2 5" xfId="16181" xr:uid="{00000000-0005-0000-0000-00008A960000}"/>
    <cellStyle name="SAPBEXstdItem 2 2 6" xfId="17056" xr:uid="{00000000-0005-0000-0000-00008B960000}"/>
    <cellStyle name="SAPBEXstdItem 2 2 7" xfId="17800" xr:uid="{00000000-0005-0000-0000-00008C960000}"/>
    <cellStyle name="SAPBEXstdItem 2 2 8" xfId="40659" xr:uid="{00000000-0005-0000-0000-00008D960000}"/>
    <cellStyle name="SAPBEXstdItem 2 3" xfId="14401" xr:uid="{00000000-0005-0000-0000-00008E960000}"/>
    <cellStyle name="SAPBEXstdItem 2 3 2" xfId="16185" xr:uid="{00000000-0005-0000-0000-00008F960000}"/>
    <cellStyle name="SAPBEXstdItem 2 3 3" xfId="17060" xr:uid="{00000000-0005-0000-0000-000090960000}"/>
    <cellStyle name="SAPBEXstdItem 2 3 4" xfId="17804" xr:uid="{00000000-0005-0000-0000-000091960000}"/>
    <cellStyle name="SAPBEXstdItem 2 4" xfId="14402" xr:uid="{00000000-0005-0000-0000-000092960000}"/>
    <cellStyle name="SAPBEXstdItem 2 4 2" xfId="16186" xr:uid="{00000000-0005-0000-0000-000093960000}"/>
    <cellStyle name="SAPBEXstdItem 2 4 3" xfId="17061" xr:uid="{00000000-0005-0000-0000-000094960000}"/>
    <cellStyle name="SAPBEXstdItem 2 4 4" xfId="17805" xr:uid="{00000000-0005-0000-0000-000095960000}"/>
    <cellStyle name="SAPBEXstdItem 2 5" xfId="16180" xr:uid="{00000000-0005-0000-0000-000096960000}"/>
    <cellStyle name="SAPBEXstdItem 2 6" xfId="17055" xr:uid="{00000000-0005-0000-0000-000097960000}"/>
    <cellStyle name="SAPBEXstdItem 2 7" xfId="17799" xr:uid="{00000000-0005-0000-0000-000098960000}"/>
    <cellStyle name="SAPBEXstdItem 3" xfId="14403" xr:uid="{00000000-0005-0000-0000-000099960000}"/>
    <cellStyle name="SAPBEXstdItem 3 2" xfId="14404" xr:uid="{00000000-0005-0000-0000-00009A960000}"/>
    <cellStyle name="SAPBEXstdItem 3 2 2" xfId="16188" xr:uid="{00000000-0005-0000-0000-00009B960000}"/>
    <cellStyle name="SAPBEXstdItem 3 2 3" xfId="17063" xr:uid="{00000000-0005-0000-0000-00009C960000}"/>
    <cellStyle name="SAPBEXstdItem 3 2 4" xfId="17807" xr:uid="{00000000-0005-0000-0000-00009D960000}"/>
    <cellStyle name="SAPBEXstdItem 3 3" xfId="14405" xr:uid="{00000000-0005-0000-0000-00009E960000}"/>
    <cellStyle name="SAPBEXstdItem 3 3 2" xfId="16189" xr:uid="{00000000-0005-0000-0000-00009F960000}"/>
    <cellStyle name="SAPBEXstdItem 3 3 3" xfId="17064" xr:uid="{00000000-0005-0000-0000-0000A0960000}"/>
    <cellStyle name="SAPBEXstdItem 3 3 4" xfId="17808" xr:uid="{00000000-0005-0000-0000-0000A1960000}"/>
    <cellStyle name="SAPBEXstdItem 3 4" xfId="14406" xr:uid="{00000000-0005-0000-0000-0000A2960000}"/>
    <cellStyle name="SAPBEXstdItem 3 4 2" xfId="16190" xr:uid="{00000000-0005-0000-0000-0000A3960000}"/>
    <cellStyle name="SAPBEXstdItem 3 4 3" xfId="17065" xr:uid="{00000000-0005-0000-0000-0000A4960000}"/>
    <cellStyle name="SAPBEXstdItem 3 4 4" xfId="17809" xr:uid="{00000000-0005-0000-0000-0000A5960000}"/>
    <cellStyle name="SAPBEXstdItem 3 5" xfId="16187" xr:uid="{00000000-0005-0000-0000-0000A6960000}"/>
    <cellStyle name="SAPBEXstdItem 3 6" xfId="17062" xr:uid="{00000000-0005-0000-0000-0000A7960000}"/>
    <cellStyle name="SAPBEXstdItem 3 7" xfId="17806" xr:uid="{00000000-0005-0000-0000-0000A8960000}"/>
    <cellStyle name="SAPBEXstdItem 4" xfId="14407" xr:uid="{00000000-0005-0000-0000-0000A9960000}"/>
    <cellStyle name="SAPBEXstdItem 4 2" xfId="16191" xr:uid="{00000000-0005-0000-0000-0000AA960000}"/>
    <cellStyle name="SAPBEXstdItem 4 3" xfId="17066" xr:uid="{00000000-0005-0000-0000-0000AB960000}"/>
    <cellStyle name="SAPBEXstdItem 4 4" xfId="17810" xr:uid="{00000000-0005-0000-0000-0000AC960000}"/>
    <cellStyle name="SAPBEXstdItem 5" xfId="14408" xr:uid="{00000000-0005-0000-0000-0000AD960000}"/>
    <cellStyle name="SAPBEXstdItem 5 2" xfId="16192" xr:uid="{00000000-0005-0000-0000-0000AE960000}"/>
    <cellStyle name="SAPBEXstdItem 5 3" xfId="17067" xr:uid="{00000000-0005-0000-0000-0000AF960000}"/>
    <cellStyle name="SAPBEXstdItem 5 4" xfId="17811" xr:uid="{00000000-0005-0000-0000-0000B0960000}"/>
    <cellStyle name="SAPBEXstdItem 6" xfId="16179" xr:uid="{00000000-0005-0000-0000-0000B1960000}"/>
    <cellStyle name="SAPBEXstdItem 7" xfId="17054" xr:uid="{00000000-0005-0000-0000-0000B2960000}"/>
    <cellStyle name="SAPBEXstdItem 8" xfId="17798" xr:uid="{00000000-0005-0000-0000-0000B3960000}"/>
    <cellStyle name="SAPBEXstdItem 9" xfId="37500" xr:uid="{00000000-0005-0000-0000-0000B4960000}"/>
    <cellStyle name="SAPBEXstdItemX" xfId="14409" xr:uid="{00000000-0005-0000-0000-0000B5960000}"/>
    <cellStyle name="SAPBEXstdItemX 2" xfId="14410" xr:uid="{00000000-0005-0000-0000-0000B6960000}"/>
    <cellStyle name="SAPBEXstdItemX 2 2" xfId="14411" xr:uid="{00000000-0005-0000-0000-0000B7960000}"/>
    <cellStyle name="SAPBEXstdItemX 2 2 2" xfId="14412" xr:uid="{00000000-0005-0000-0000-0000B8960000}"/>
    <cellStyle name="SAPBEXstdItemX 2 2 2 2" xfId="16196" xr:uid="{00000000-0005-0000-0000-0000B9960000}"/>
    <cellStyle name="SAPBEXstdItemX 2 2 2 3" xfId="17071" xr:uid="{00000000-0005-0000-0000-0000BA960000}"/>
    <cellStyle name="SAPBEXstdItemX 2 2 2 4" xfId="17815" xr:uid="{00000000-0005-0000-0000-0000BB960000}"/>
    <cellStyle name="SAPBEXstdItemX 2 2 3" xfId="14413" xr:uid="{00000000-0005-0000-0000-0000BC960000}"/>
    <cellStyle name="SAPBEXstdItemX 2 2 3 2" xfId="16197" xr:uid="{00000000-0005-0000-0000-0000BD960000}"/>
    <cellStyle name="SAPBEXstdItemX 2 2 3 3" xfId="17072" xr:uid="{00000000-0005-0000-0000-0000BE960000}"/>
    <cellStyle name="SAPBEXstdItemX 2 2 3 4" xfId="17816" xr:uid="{00000000-0005-0000-0000-0000BF960000}"/>
    <cellStyle name="SAPBEXstdItemX 2 2 4" xfId="14414" xr:uid="{00000000-0005-0000-0000-0000C0960000}"/>
    <cellStyle name="SAPBEXstdItemX 2 2 4 2" xfId="16198" xr:uid="{00000000-0005-0000-0000-0000C1960000}"/>
    <cellStyle name="SAPBEXstdItemX 2 2 4 3" xfId="17073" xr:uid="{00000000-0005-0000-0000-0000C2960000}"/>
    <cellStyle name="SAPBEXstdItemX 2 2 4 4" xfId="17817" xr:uid="{00000000-0005-0000-0000-0000C3960000}"/>
    <cellStyle name="SAPBEXstdItemX 2 2 5" xfId="16195" xr:uid="{00000000-0005-0000-0000-0000C4960000}"/>
    <cellStyle name="SAPBEXstdItemX 2 2 6" xfId="17070" xr:uid="{00000000-0005-0000-0000-0000C5960000}"/>
    <cellStyle name="SAPBEXstdItemX 2 2 7" xfId="17814" xr:uid="{00000000-0005-0000-0000-0000C6960000}"/>
    <cellStyle name="SAPBEXstdItemX 2 2 8" xfId="40660" xr:uid="{00000000-0005-0000-0000-0000C7960000}"/>
    <cellStyle name="SAPBEXstdItemX 2 3" xfId="14415" xr:uid="{00000000-0005-0000-0000-0000C8960000}"/>
    <cellStyle name="SAPBEXstdItemX 2 3 2" xfId="16199" xr:uid="{00000000-0005-0000-0000-0000C9960000}"/>
    <cellStyle name="SAPBEXstdItemX 2 3 3" xfId="17074" xr:uid="{00000000-0005-0000-0000-0000CA960000}"/>
    <cellStyle name="SAPBEXstdItemX 2 3 4" xfId="17818" xr:uid="{00000000-0005-0000-0000-0000CB960000}"/>
    <cellStyle name="SAPBEXstdItemX 2 4" xfId="14416" xr:uid="{00000000-0005-0000-0000-0000CC960000}"/>
    <cellStyle name="SAPBEXstdItemX 2 4 2" xfId="16200" xr:uid="{00000000-0005-0000-0000-0000CD960000}"/>
    <cellStyle name="SAPBEXstdItemX 2 4 3" xfId="17075" xr:uid="{00000000-0005-0000-0000-0000CE960000}"/>
    <cellStyle name="SAPBEXstdItemX 2 4 4" xfId="17819" xr:uid="{00000000-0005-0000-0000-0000CF960000}"/>
    <cellStyle name="SAPBEXstdItemX 2 5" xfId="16194" xr:uid="{00000000-0005-0000-0000-0000D0960000}"/>
    <cellStyle name="SAPBEXstdItemX 2 6" xfId="17069" xr:uid="{00000000-0005-0000-0000-0000D1960000}"/>
    <cellStyle name="SAPBEXstdItemX 2 7" xfId="17813" xr:uid="{00000000-0005-0000-0000-0000D2960000}"/>
    <cellStyle name="SAPBEXstdItemX 3" xfId="14417" xr:uid="{00000000-0005-0000-0000-0000D3960000}"/>
    <cellStyle name="SAPBEXstdItemX 3 2" xfId="14418" xr:uid="{00000000-0005-0000-0000-0000D4960000}"/>
    <cellStyle name="SAPBEXstdItemX 3 2 2" xfId="16202" xr:uid="{00000000-0005-0000-0000-0000D5960000}"/>
    <cellStyle name="SAPBEXstdItemX 3 2 3" xfId="17077" xr:uid="{00000000-0005-0000-0000-0000D6960000}"/>
    <cellStyle name="SAPBEXstdItemX 3 2 4" xfId="17821" xr:uid="{00000000-0005-0000-0000-0000D7960000}"/>
    <cellStyle name="SAPBEXstdItemX 3 3" xfId="14419" xr:uid="{00000000-0005-0000-0000-0000D8960000}"/>
    <cellStyle name="SAPBEXstdItemX 3 3 2" xfId="16203" xr:uid="{00000000-0005-0000-0000-0000D9960000}"/>
    <cellStyle name="SAPBEXstdItemX 3 3 3" xfId="17078" xr:uid="{00000000-0005-0000-0000-0000DA960000}"/>
    <cellStyle name="SAPBEXstdItemX 3 3 4" xfId="17822" xr:uid="{00000000-0005-0000-0000-0000DB960000}"/>
    <cellStyle name="SAPBEXstdItemX 3 4" xfId="14420" xr:uid="{00000000-0005-0000-0000-0000DC960000}"/>
    <cellStyle name="SAPBEXstdItemX 3 4 2" xfId="16204" xr:uid="{00000000-0005-0000-0000-0000DD960000}"/>
    <cellStyle name="SAPBEXstdItemX 3 4 3" xfId="17079" xr:uid="{00000000-0005-0000-0000-0000DE960000}"/>
    <cellStyle name="SAPBEXstdItemX 3 4 4" xfId="17823" xr:uid="{00000000-0005-0000-0000-0000DF960000}"/>
    <cellStyle name="SAPBEXstdItemX 3 5" xfId="16201" xr:uid="{00000000-0005-0000-0000-0000E0960000}"/>
    <cellStyle name="SAPBEXstdItemX 3 6" xfId="17076" xr:uid="{00000000-0005-0000-0000-0000E1960000}"/>
    <cellStyle name="SAPBEXstdItemX 3 7" xfId="17820" xr:uid="{00000000-0005-0000-0000-0000E2960000}"/>
    <cellStyle name="SAPBEXstdItemX 4" xfId="14421" xr:uid="{00000000-0005-0000-0000-0000E3960000}"/>
    <cellStyle name="SAPBEXstdItemX 4 2" xfId="16205" xr:uid="{00000000-0005-0000-0000-0000E4960000}"/>
    <cellStyle name="SAPBEXstdItemX 4 3" xfId="17080" xr:uid="{00000000-0005-0000-0000-0000E5960000}"/>
    <cellStyle name="SAPBEXstdItemX 4 4" xfId="17824" xr:uid="{00000000-0005-0000-0000-0000E6960000}"/>
    <cellStyle name="SAPBEXstdItemX 5" xfId="14422" xr:uid="{00000000-0005-0000-0000-0000E7960000}"/>
    <cellStyle name="SAPBEXstdItemX 5 2" xfId="16206" xr:uid="{00000000-0005-0000-0000-0000E8960000}"/>
    <cellStyle name="SAPBEXstdItemX 5 3" xfId="17081" xr:uid="{00000000-0005-0000-0000-0000E9960000}"/>
    <cellStyle name="SAPBEXstdItemX 5 4" xfId="17825" xr:uid="{00000000-0005-0000-0000-0000EA960000}"/>
    <cellStyle name="SAPBEXstdItemX 6" xfId="16193" xr:uid="{00000000-0005-0000-0000-0000EB960000}"/>
    <cellStyle name="SAPBEXstdItemX 7" xfId="17068" xr:uid="{00000000-0005-0000-0000-0000EC960000}"/>
    <cellStyle name="SAPBEXstdItemX 8" xfId="17812" xr:uid="{00000000-0005-0000-0000-0000ED960000}"/>
    <cellStyle name="SAPBEXstdItemX 9" xfId="37501" xr:uid="{00000000-0005-0000-0000-0000EE960000}"/>
    <cellStyle name="SAPBEXtitle" xfId="14423" xr:uid="{00000000-0005-0000-0000-0000EF960000}"/>
    <cellStyle name="SAPBEXtitle 2" xfId="37502" xr:uid="{00000000-0005-0000-0000-0000F0960000}"/>
    <cellStyle name="SAPBEXunassignedItem" xfId="14424" xr:uid="{00000000-0005-0000-0000-0000F1960000}"/>
    <cellStyle name="SAPBEXunassignedItem 2" xfId="37503" xr:uid="{00000000-0005-0000-0000-0000F2960000}"/>
    <cellStyle name="SAPBEXundefined" xfId="14425" xr:uid="{00000000-0005-0000-0000-0000F3960000}"/>
    <cellStyle name="SAPBEXundefined 2" xfId="14426" xr:uid="{00000000-0005-0000-0000-0000F4960000}"/>
    <cellStyle name="SAPBEXundefined 2 2" xfId="14427" xr:uid="{00000000-0005-0000-0000-0000F5960000}"/>
    <cellStyle name="SAPBEXundefined 2 2 2" xfId="14428" xr:uid="{00000000-0005-0000-0000-0000F6960000}"/>
    <cellStyle name="SAPBEXundefined 2 2 2 2" xfId="16212" xr:uid="{00000000-0005-0000-0000-0000F7960000}"/>
    <cellStyle name="SAPBEXundefined 2 2 2 3" xfId="17085" xr:uid="{00000000-0005-0000-0000-0000F8960000}"/>
    <cellStyle name="SAPBEXundefined 2 2 2 4" xfId="17829" xr:uid="{00000000-0005-0000-0000-0000F9960000}"/>
    <cellStyle name="SAPBEXundefined 2 2 3" xfId="14429" xr:uid="{00000000-0005-0000-0000-0000FA960000}"/>
    <cellStyle name="SAPBEXundefined 2 2 3 2" xfId="16213" xr:uid="{00000000-0005-0000-0000-0000FB960000}"/>
    <cellStyle name="SAPBEXundefined 2 2 3 3" xfId="17086" xr:uid="{00000000-0005-0000-0000-0000FC960000}"/>
    <cellStyle name="SAPBEXundefined 2 2 3 4" xfId="17830" xr:uid="{00000000-0005-0000-0000-0000FD960000}"/>
    <cellStyle name="SAPBEXundefined 2 2 4" xfId="14430" xr:uid="{00000000-0005-0000-0000-0000FE960000}"/>
    <cellStyle name="SAPBEXundefined 2 2 4 2" xfId="16214" xr:uid="{00000000-0005-0000-0000-0000FF960000}"/>
    <cellStyle name="SAPBEXundefined 2 2 4 3" xfId="17087" xr:uid="{00000000-0005-0000-0000-000000970000}"/>
    <cellStyle name="SAPBEXundefined 2 2 4 4" xfId="17831" xr:uid="{00000000-0005-0000-0000-000001970000}"/>
    <cellStyle name="SAPBEXundefined 2 2 5" xfId="16211" xr:uid="{00000000-0005-0000-0000-000002970000}"/>
    <cellStyle name="SAPBEXundefined 2 2 6" xfId="17084" xr:uid="{00000000-0005-0000-0000-000003970000}"/>
    <cellStyle name="SAPBEXundefined 2 2 7" xfId="17828" xr:uid="{00000000-0005-0000-0000-000004970000}"/>
    <cellStyle name="SAPBEXundefined 2 2 8" xfId="40661" xr:uid="{00000000-0005-0000-0000-000005970000}"/>
    <cellStyle name="SAPBEXundefined 2 3" xfId="14431" xr:uid="{00000000-0005-0000-0000-000006970000}"/>
    <cellStyle name="SAPBEXundefined 2 3 2" xfId="16215" xr:uid="{00000000-0005-0000-0000-000007970000}"/>
    <cellStyle name="SAPBEXundefined 2 3 3" xfId="17088" xr:uid="{00000000-0005-0000-0000-000008970000}"/>
    <cellStyle name="SAPBEXundefined 2 3 4" xfId="17832" xr:uid="{00000000-0005-0000-0000-000009970000}"/>
    <cellStyle name="SAPBEXundefined 2 4" xfId="14432" xr:uid="{00000000-0005-0000-0000-00000A970000}"/>
    <cellStyle name="SAPBEXundefined 2 4 2" xfId="16216" xr:uid="{00000000-0005-0000-0000-00000B970000}"/>
    <cellStyle name="SAPBEXundefined 2 4 3" xfId="17089" xr:uid="{00000000-0005-0000-0000-00000C970000}"/>
    <cellStyle name="SAPBEXundefined 2 4 4" xfId="17833" xr:uid="{00000000-0005-0000-0000-00000D970000}"/>
    <cellStyle name="SAPBEXundefined 2 5" xfId="16210" xr:uid="{00000000-0005-0000-0000-00000E970000}"/>
    <cellStyle name="SAPBEXundefined 2 6" xfId="17083" xr:uid="{00000000-0005-0000-0000-00000F970000}"/>
    <cellStyle name="SAPBEXundefined 2 7" xfId="17827" xr:uid="{00000000-0005-0000-0000-000010970000}"/>
    <cellStyle name="SAPBEXundefined 3" xfId="14433" xr:uid="{00000000-0005-0000-0000-000011970000}"/>
    <cellStyle name="SAPBEXundefined 3 2" xfId="14434" xr:uid="{00000000-0005-0000-0000-000012970000}"/>
    <cellStyle name="SAPBEXundefined 3 2 2" xfId="16218" xr:uid="{00000000-0005-0000-0000-000013970000}"/>
    <cellStyle name="SAPBEXundefined 3 2 3" xfId="17091" xr:uid="{00000000-0005-0000-0000-000014970000}"/>
    <cellStyle name="SAPBEXundefined 3 2 4" xfId="17835" xr:uid="{00000000-0005-0000-0000-000015970000}"/>
    <cellStyle name="SAPBEXundefined 3 3" xfId="14435" xr:uid="{00000000-0005-0000-0000-000016970000}"/>
    <cellStyle name="SAPBEXundefined 3 3 2" xfId="16219" xr:uid="{00000000-0005-0000-0000-000017970000}"/>
    <cellStyle name="SAPBEXundefined 3 3 3" xfId="17092" xr:uid="{00000000-0005-0000-0000-000018970000}"/>
    <cellStyle name="SAPBEXundefined 3 3 4" xfId="17836" xr:uid="{00000000-0005-0000-0000-000019970000}"/>
    <cellStyle name="SAPBEXundefined 3 4" xfId="14436" xr:uid="{00000000-0005-0000-0000-00001A970000}"/>
    <cellStyle name="SAPBEXundefined 3 4 2" xfId="16220" xr:uid="{00000000-0005-0000-0000-00001B970000}"/>
    <cellStyle name="SAPBEXundefined 3 4 3" xfId="17093" xr:uid="{00000000-0005-0000-0000-00001C970000}"/>
    <cellStyle name="SAPBEXundefined 3 4 4" xfId="17837" xr:uid="{00000000-0005-0000-0000-00001D970000}"/>
    <cellStyle name="SAPBEXundefined 3 5" xfId="16217" xr:uid="{00000000-0005-0000-0000-00001E970000}"/>
    <cellStyle name="SAPBEXundefined 3 6" xfId="17090" xr:uid="{00000000-0005-0000-0000-00001F970000}"/>
    <cellStyle name="SAPBEXundefined 3 7" xfId="17834" xr:uid="{00000000-0005-0000-0000-000020970000}"/>
    <cellStyle name="SAPBEXundefined 4" xfId="14437" xr:uid="{00000000-0005-0000-0000-000021970000}"/>
    <cellStyle name="SAPBEXundefined 4 2" xfId="16221" xr:uid="{00000000-0005-0000-0000-000022970000}"/>
    <cellStyle name="SAPBEXundefined 4 3" xfId="17094" xr:uid="{00000000-0005-0000-0000-000023970000}"/>
    <cellStyle name="SAPBEXundefined 4 4" xfId="17838" xr:uid="{00000000-0005-0000-0000-000024970000}"/>
    <cellStyle name="SAPBEXundefined 5" xfId="14438" xr:uid="{00000000-0005-0000-0000-000025970000}"/>
    <cellStyle name="SAPBEXundefined 5 2" xfId="16222" xr:uid="{00000000-0005-0000-0000-000026970000}"/>
    <cellStyle name="SAPBEXundefined 5 3" xfId="17095" xr:uid="{00000000-0005-0000-0000-000027970000}"/>
    <cellStyle name="SAPBEXundefined 5 4" xfId="17839" xr:uid="{00000000-0005-0000-0000-000028970000}"/>
    <cellStyle name="SAPBEXundefined 6" xfId="16209" xr:uid="{00000000-0005-0000-0000-000029970000}"/>
    <cellStyle name="SAPBEXundefined 7" xfId="17082" xr:uid="{00000000-0005-0000-0000-00002A970000}"/>
    <cellStyle name="SAPBEXundefined 8" xfId="17826" xr:uid="{00000000-0005-0000-0000-00002B970000}"/>
    <cellStyle name="SAPBEXundefined 9" xfId="37504" xr:uid="{00000000-0005-0000-0000-00002C970000}"/>
    <cellStyle name="Sch_name" xfId="14439" xr:uid="{00000000-0005-0000-0000-00002D970000}"/>
    <cellStyle name="Section Head" xfId="14440" xr:uid="{00000000-0005-0000-0000-00002E970000}"/>
    <cellStyle name="Section Head 2" xfId="37505" xr:uid="{00000000-0005-0000-0000-00002F970000}"/>
    <cellStyle name="Section Head 2 2" xfId="40370" xr:uid="{00000000-0005-0000-0000-000030970000}"/>
    <cellStyle name="Section Head 3" xfId="40371" xr:uid="{00000000-0005-0000-0000-000031970000}"/>
    <cellStyle name="Separador de milhares_DADOS DO BALANCO" xfId="14441" xr:uid="{00000000-0005-0000-0000-000032970000}"/>
    <cellStyle name="Shading" xfId="14442" xr:uid="{00000000-0005-0000-0000-000033970000}"/>
    <cellStyle name="Shading 2" xfId="37506" xr:uid="{00000000-0005-0000-0000-000034970000}"/>
    <cellStyle name="Sheet Header" xfId="14443" xr:uid="{00000000-0005-0000-0000-000035970000}"/>
    <cellStyle name="Sheet Header 2" xfId="37507" xr:uid="{00000000-0005-0000-0000-000036970000}"/>
    <cellStyle name="Sheet Header 2 2" xfId="40372" xr:uid="{00000000-0005-0000-0000-000037970000}"/>
    <cellStyle name="Sheet Header 3" xfId="40373" xr:uid="{00000000-0005-0000-0000-000038970000}"/>
    <cellStyle name="Sheet Title" xfId="14444" xr:uid="{00000000-0005-0000-0000-000039970000}"/>
    <cellStyle name="Sheet Title 2" xfId="37508" xr:uid="{00000000-0005-0000-0000-00003A970000}"/>
    <cellStyle name="ShOut" xfId="14445" xr:uid="{00000000-0005-0000-0000-00003B970000}"/>
    <cellStyle name="ShOut 2" xfId="37509" xr:uid="{00000000-0005-0000-0000-00003C970000}"/>
    <cellStyle name="sideways" xfId="14446" xr:uid="{00000000-0005-0000-0000-00003D970000}"/>
    <cellStyle name="sideways 2" xfId="37510" xr:uid="{00000000-0005-0000-0000-00003E970000}"/>
    <cellStyle name="sideways 2 2" xfId="40374" xr:uid="{00000000-0005-0000-0000-00003F970000}"/>
    <cellStyle name="sideways 3" xfId="40375" xr:uid="{00000000-0005-0000-0000-000040970000}"/>
    <cellStyle name="Skadden Number" xfId="19543" xr:uid="{00000000-0005-0000-0000-000041970000}"/>
    <cellStyle name="Skadden Number 2" xfId="37512" xr:uid="{00000000-0005-0000-0000-000042970000}"/>
    <cellStyle name="Skadden Number 3" xfId="37513" xr:uid="{00000000-0005-0000-0000-000043970000}"/>
    <cellStyle name="Skadden Number 4" xfId="37511" xr:uid="{00000000-0005-0000-0000-000044970000}"/>
    <cellStyle name="special" xfId="14447" xr:uid="{00000000-0005-0000-0000-000045970000}"/>
    <cellStyle name="special 2" xfId="14448" xr:uid="{00000000-0005-0000-0000-000046970000}"/>
    <cellStyle name="special 2 2" xfId="16229" xr:uid="{00000000-0005-0000-0000-000047970000}"/>
    <cellStyle name="special 3" xfId="14449" xr:uid="{00000000-0005-0000-0000-000048970000}"/>
    <cellStyle name="special 3 2" xfId="16230" xr:uid="{00000000-0005-0000-0000-000049970000}"/>
    <cellStyle name="special 4" xfId="16228" xr:uid="{00000000-0005-0000-0000-00004A970000}"/>
    <cellStyle name="special 5" xfId="37514" xr:uid="{00000000-0005-0000-0000-00004B970000}"/>
    <cellStyle name="Standard_Anpassen der Amortisation" xfId="14450" xr:uid="{00000000-0005-0000-0000-00004C970000}"/>
    <cellStyle name="STYL0 - Style1" xfId="14451" xr:uid="{00000000-0005-0000-0000-00004D970000}"/>
    <cellStyle name="STYL0 - Style1 2" xfId="15738" xr:uid="{00000000-0005-0000-0000-00004E970000}"/>
    <cellStyle name="STYL0 - Style1 3" xfId="16232" xr:uid="{00000000-0005-0000-0000-00004F970000}"/>
    <cellStyle name="STYL0 - Style1 4" xfId="17096" xr:uid="{00000000-0005-0000-0000-000050970000}"/>
    <cellStyle name="STYL1 - Style2" xfId="14452" xr:uid="{00000000-0005-0000-0000-000051970000}"/>
    <cellStyle name="STYL2 - Style3" xfId="14453" xr:uid="{00000000-0005-0000-0000-000052970000}"/>
    <cellStyle name="STYL3 - Style4" xfId="14454" xr:uid="{00000000-0005-0000-0000-000053970000}"/>
    <cellStyle name="STYL4 - Style5" xfId="14455" xr:uid="{00000000-0005-0000-0000-000054970000}"/>
    <cellStyle name="STYL5 - Style6" xfId="14456" xr:uid="{00000000-0005-0000-0000-000055970000}"/>
    <cellStyle name="STYL6 - Style7" xfId="14457" xr:uid="{00000000-0005-0000-0000-000056970000}"/>
    <cellStyle name="STYL7 - Style8" xfId="14458" xr:uid="{00000000-0005-0000-0000-000057970000}"/>
    <cellStyle name="Style 1" xfId="14459" xr:uid="{00000000-0005-0000-0000-000058970000}"/>
    <cellStyle name="Style 1 2" xfId="14460" xr:uid="{00000000-0005-0000-0000-000059970000}"/>
    <cellStyle name="Style 1 2 2" xfId="40377" xr:uid="{00000000-0005-0000-0000-00005A970000}"/>
    <cellStyle name="Style 1 3" xfId="14461" xr:uid="{00000000-0005-0000-0000-00005B970000}"/>
    <cellStyle name="Style 1 3 2" xfId="40378" xr:uid="{00000000-0005-0000-0000-00005C970000}"/>
    <cellStyle name="Style 1 4" xfId="37515" xr:uid="{00000000-0005-0000-0000-00005D970000}"/>
    <cellStyle name="Style 1 5" xfId="40376" xr:uid="{00000000-0005-0000-0000-00005E970000}"/>
    <cellStyle name="Style 2" xfId="14462" xr:uid="{00000000-0005-0000-0000-00005F970000}"/>
    <cellStyle name="Style 2 2" xfId="37516" xr:uid="{00000000-0005-0000-0000-000060970000}"/>
    <cellStyle name="Style 2 2 2" xfId="40379" xr:uid="{00000000-0005-0000-0000-000061970000}"/>
    <cellStyle name="Style 2 3" xfId="40380" xr:uid="{00000000-0005-0000-0000-000062970000}"/>
    <cellStyle name="Style 25" xfId="14463" xr:uid="{00000000-0005-0000-0000-000063970000}"/>
    <cellStyle name="Style 25 10" xfId="37518" xr:uid="{00000000-0005-0000-0000-000064970000}"/>
    <cellStyle name="Style 25 11" xfId="37517" xr:uid="{00000000-0005-0000-0000-000065970000}"/>
    <cellStyle name="Style 25 2" xfId="14464" xr:uid="{00000000-0005-0000-0000-000066970000}"/>
    <cellStyle name="Style 25 2 2" xfId="37519" xr:uid="{00000000-0005-0000-0000-000067970000}"/>
    <cellStyle name="Style 25 3" xfId="37520" xr:uid="{00000000-0005-0000-0000-000068970000}"/>
    <cellStyle name="Style 25 3 2" xfId="37521" xr:uid="{00000000-0005-0000-0000-000069970000}"/>
    <cellStyle name="Style 25 4" xfId="37522" xr:uid="{00000000-0005-0000-0000-00006A970000}"/>
    <cellStyle name="Style 25 4 2" xfId="37523" xr:uid="{00000000-0005-0000-0000-00006B970000}"/>
    <cellStyle name="Style 25 5" xfId="37524" xr:uid="{00000000-0005-0000-0000-00006C970000}"/>
    <cellStyle name="Style 25 5 2" xfId="37525" xr:uid="{00000000-0005-0000-0000-00006D970000}"/>
    <cellStyle name="Style 25 6" xfId="37526" xr:uid="{00000000-0005-0000-0000-00006E970000}"/>
    <cellStyle name="Style 25 7" xfId="37527" xr:uid="{00000000-0005-0000-0000-00006F970000}"/>
    <cellStyle name="Style 25 8" xfId="37528" xr:uid="{00000000-0005-0000-0000-000070970000}"/>
    <cellStyle name="Style 25 9" xfId="37529" xr:uid="{00000000-0005-0000-0000-000071970000}"/>
    <cellStyle name="Style 26" xfId="14465" xr:uid="{00000000-0005-0000-0000-000072970000}"/>
    <cellStyle name="Style 26 10" xfId="37531" xr:uid="{00000000-0005-0000-0000-000073970000}"/>
    <cellStyle name="Style 26 11" xfId="37530" xr:uid="{00000000-0005-0000-0000-000074970000}"/>
    <cellStyle name="Style 26 2" xfId="14466" xr:uid="{00000000-0005-0000-0000-000075970000}"/>
    <cellStyle name="Style 26 2 2" xfId="37532" xr:uid="{00000000-0005-0000-0000-000076970000}"/>
    <cellStyle name="Style 26 3" xfId="37533" xr:uid="{00000000-0005-0000-0000-000077970000}"/>
    <cellStyle name="Style 26 3 2" xfId="37534" xr:uid="{00000000-0005-0000-0000-000078970000}"/>
    <cellStyle name="Style 26 4" xfId="37535" xr:uid="{00000000-0005-0000-0000-000079970000}"/>
    <cellStyle name="Style 26 4 2" xfId="37536" xr:uid="{00000000-0005-0000-0000-00007A970000}"/>
    <cellStyle name="Style 26 5" xfId="37537" xr:uid="{00000000-0005-0000-0000-00007B970000}"/>
    <cellStyle name="Style 26 5 2" xfId="37538" xr:uid="{00000000-0005-0000-0000-00007C970000}"/>
    <cellStyle name="Style 26 6" xfId="37539" xr:uid="{00000000-0005-0000-0000-00007D970000}"/>
    <cellStyle name="Style 26 7" xfId="37540" xr:uid="{00000000-0005-0000-0000-00007E970000}"/>
    <cellStyle name="Style 26 8" xfId="37541" xr:uid="{00000000-0005-0000-0000-00007F970000}"/>
    <cellStyle name="Style 26 9" xfId="37542" xr:uid="{00000000-0005-0000-0000-000080970000}"/>
    <cellStyle name="Style 27" xfId="14467" xr:uid="{00000000-0005-0000-0000-000081970000}"/>
    <cellStyle name="Style 27 10" xfId="37544" xr:uid="{00000000-0005-0000-0000-000082970000}"/>
    <cellStyle name="Style 27 11" xfId="37543" xr:uid="{00000000-0005-0000-0000-000083970000}"/>
    <cellStyle name="Style 27 2" xfId="19544" xr:uid="{00000000-0005-0000-0000-000084970000}"/>
    <cellStyle name="Style 27 2 2" xfId="37546" xr:uid="{00000000-0005-0000-0000-000085970000}"/>
    <cellStyle name="Style 27 2 2 2" xfId="37547" xr:uid="{00000000-0005-0000-0000-000086970000}"/>
    <cellStyle name="Style 27 2 2 3" xfId="37548" xr:uid="{00000000-0005-0000-0000-000087970000}"/>
    <cellStyle name="Style 27 2 3" xfId="37549" xr:uid="{00000000-0005-0000-0000-000088970000}"/>
    <cellStyle name="Style 27 2 4" xfId="37550" xr:uid="{00000000-0005-0000-0000-000089970000}"/>
    <cellStyle name="Style 27 2 5" xfId="37545" xr:uid="{00000000-0005-0000-0000-00008A970000}"/>
    <cellStyle name="Style 27 3" xfId="37551" xr:uid="{00000000-0005-0000-0000-00008B970000}"/>
    <cellStyle name="Style 27 3 2" xfId="37552" xr:uid="{00000000-0005-0000-0000-00008C970000}"/>
    <cellStyle name="Style 27 3 2 2" xfId="37553" xr:uid="{00000000-0005-0000-0000-00008D970000}"/>
    <cellStyle name="Style 27 3 2 3" xfId="37554" xr:uid="{00000000-0005-0000-0000-00008E970000}"/>
    <cellStyle name="Style 27 3 3" xfId="37555" xr:uid="{00000000-0005-0000-0000-00008F970000}"/>
    <cellStyle name="Style 27 3 4" xfId="37556" xr:uid="{00000000-0005-0000-0000-000090970000}"/>
    <cellStyle name="Style 27 4" xfId="37557" xr:uid="{00000000-0005-0000-0000-000091970000}"/>
    <cellStyle name="Style 27 4 2" xfId="37558" xr:uid="{00000000-0005-0000-0000-000092970000}"/>
    <cellStyle name="Style 27 4 3" xfId="37559" xr:uid="{00000000-0005-0000-0000-000093970000}"/>
    <cellStyle name="Style 27 5" xfId="37560" xr:uid="{00000000-0005-0000-0000-000094970000}"/>
    <cellStyle name="Style 27 5 2" xfId="37561" xr:uid="{00000000-0005-0000-0000-000095970000}"/>
    <cellStyle name="Style 27 6" xfId="37562" xr:uid="{00000000-0005-0000-0000-000096970000}"/>
    <cellStyle name="Style 27 6 2" xfId="37563" xr:uid="{00000000-0005-0000-0000-000097970000}"/>
    <cellStyle name="Style 27 6 3" xfId="37564" xr:uid="{00000000-0005-0000-0000-000098970000}"/>
    <cellStyle name="Style 27 7" xfId="37565" xr:uid="{00000000-0005-0000-0000-000099970000}"/>
    <cellStyle name="Style 27 8" xfId="37566" xr:uid="{00000000-0005-0000-0000-00009A970000}"/>
    <cellStyle name="Style 27 9" xfId="37567" xr:uid="{00000000-0005-0000-0000-00009B970000}"/>
    <cellStyle name="Style 27_Copy of 36_NIMO_12 31 11_v2" xfId="19545" xr:uid="{00000000-0005-0000-0000-00009C970000}"/>
    <cellStyle name="Style 28" xfId="14468" xr:uid="{00000000-0005-0000-0000-00009D970000}"/>
    <cellStyle name="Style 28 10" xfId="37569" xr:uid="{00000000-0005-0000-0000-00009E970000}"/>
    <cellStyle name="Style 28 11" xfId="37568" xr:uid="{00000000-0005-0000-0000-00009F970000}"/>
    <cellStyle name="Style 28 2" xfId="19546" xr:uid="{00000000-0005-0000-0000-0000A0970000}"/>
    <cellStyle name="Style 28 2 2" xfId="37571" xr:uid="{00000000-0005-0000-0000-0000A1970000}"/>
    <cellStyle name="Style 28 2 2 2" xfId="37572" xr:uid="{00000000-0005-0000-0000-0000A2970000}"/>
    <cellStyle name="Style 28 2 2 3" xfId="37573" xr:uid="{00000000-0005-0000-0000-0000A3970000}"/>
    <cellStyle name="Style 28 2 3" xfId="37574" xr:uid="{00000000-0005-0000-0000-0000A4970000}"/>
    <cellStyle name="Style 28 2 4" xfId="37575" xr:uid="{00000000-0005-0000-0000-0000A5970000}"/>
    <cellStyle name="Style 28 2 5" xfId="37570" xr:uid="{00000000-0005-0000-0000-0000A6970000}"/>
    <cellStyle name="Style 28 3" xfId="37576" xr:uid="{00000000-0005-0000-0000-0000A7970000}"/>
    <cellStyle name="Style 28 3 2" xfId="37577" xr:uid="{00000000-0005-0000-0000-0000A8970000}"/>
    <cellStyle name="Style 28 3 2 2" xfId="37578" xr:uid="{00000000-0005-0000-0000-0000A9970000}"/>
    <cellStyle name="Style 28 3 2 3" xfId="37579" xr:uid="{00000000-0005-0000-0000-0000AA970000}"/>
    <cellStyle name="Style 28 3 3" xfId="37580" xr:uid="{00000000-0005-0000-0000-0000AB970000}"/>
    <cellStyle name="Style 28 3 4" xfId="37581" xr:uid="{00000000-0005-0000-0000-0000AC970000}"/>
    <cellStyle name="Style 28 4" xfId="37582" xr:uid="{00000000-0005-0000-0000-0000AD970000}"/>
    <cellStyle name="Style 28 4 2" xfId="37583" xr:uid="{00000000-0005-0000-0000-0000AE970000}"/>
    <cellStyle name="Style 28 4 3" xfId="37584" xr:uid="{00000000-0005-0000-0000-0000AF970000}"/>
    <cellStyle name="Style 28 5" xfId="37585" xr:uid="{00000000-0005-0000-0000-0000B0970000}"/>
    <cellStyle name="Style 28 5 2" xfId="37586" xr:uid="{00000000-0005-0000-0000-0000B1970000}"/>
    <cellStyle name="Style 28 6" xfId="37587" xr:uid="{00000000-0005-0000-0000-0000B2970000}"/>
    <cellStyle name="Style 28 6 2" xfId="37588" xr:uid="{00000000-0005-0000-0000-0000B3970000}"/>
    <cellStyle name="Style 28 6 3" xfId="37589" xr:uid="{00000000-0005-0000-0000-0000B4970000}"/>
    <cellStyle name="Style 28 7" xfId="37590" xr:uid="{00000000-0005-0000-0000-0000B5970000}"/>
    <cellStyle name="Style 28 8" xfId="37591" xr:uid="{00000000-0005-0000-0000-0000B6970000}"/>
    <cellStyle name="Style 28 9" xfId="37592" xr:uid="{00000000-0005-0000-0000-0000B7970000}"/>
    <cellStyle name="Style 28_Copy of 36_NIMO_12 31 11_v2" xfId="19547" xr:uid="{00000000-0005-0000-0000-0000B8970000}"/>
    <cellStyle name="Style 3" xfId="14469" xr:uid="{00000000-0005-0000-0000-0000B9970000}"/>
    <cellStyle name="Style 3 2" xfId="37593" xr:uid="{00000000-0005-0000-0000-0000BA970000}"/>
    <cellStyle name="Style 3 2 2" xfId="40381" xr:uid="{00000000-0005-0000-0000-0000BB970000}"/>
    <cellStyle name="Style 3 3" xfId="40382" xr:uid="{00000000-0005-0000-0000-0000BC970000}"/>
    <cellStyle name="STYLE3" xfId="19548" xr:uid="{00000000-0005-0000-0000-0000BD970000}"/>
    <cellStyle name="STYLE3 2" xfId="37595" xr:uid="{00000000-0005-0000-0000-0000BE970000}"/>
    <cellStyle name="STYLE3 2 2" xfId="37596" xr:uid="{00000000-0005-0000-0000-0000BF970000}"/>
    <cellStyle name="STYLE3 2 3" xfId="37597" xr:uid="{00000000-0005-0000-0000-0000C0970000}"/>
    <cellStyle name="STYLE3 3" xfId="37598" xr:uid="{00000000-0005-0000-0000-0000C1970000}"/>
    <cellStyle name="STYLE3 4" xfId="37599" xr:uid="{00000000-0005-0000-0000-0000C2970000}"/>
    <cellStyle name="STYLE3 5" xfId="37600" xr:uid="{00000000-0005-0000-0000-0000C3970000}"/>
    <cellStyle name="STYLE3 6" xfId="37594" xr:uid="{00000000-0005-0000-0000-0000C4970000}"/>
    <cellStyle name="STYLE3_AMRTB1004" xfId="37601" xr:uid="{00000000-0005-0000-0000-0000C5970000}"/>
    <cellStyle name="subhead" xfId="14470" xr:uid="{00000000-0005-0000-0000-0000C6970000}"/>
    <cellStyle name="subhead 2" xfId="37602" xr:uid="{00000000-0005-0000-0000-0000C7970000}"/>
    <cellStyle name="subhead 2 2" xfId="40383" xr:uid="{00000000-0005-0000-0000-0000C8970000}"/>
    <cellStyle name="subhead 3" xfId="40384" xr:uid="{00000000-0005-0000-0000-0000C9970000}"/>
    <cellStyle name="Subheading" xfId="40385" xr:uid="{00000000-0005-0000-0000-0000CA970000}"/>
    <cellStyle name="SubRoutine" xfId="19549" xr:uid="{00000000-0005-0000-0000-0000CB970000}"/>
    <cellStyle name="SubRoutine 2" xfId="37604" xr:uid="{00000000-0005-0000-0000-0000CC970000}"/>
    <cellStyle name="SubRoutine 2 2" xfId="37605" xr:uid="{00000000-0005-0000-0000-0000CD970000}"/>
    <cellStyle name="SubRoutine 2 3" xfId="37606" xr:uid="{00000000-0005-0000-0000-0000CE970000}"/>
    <cellStyle name="SubRoutine 3" xfId="37607" xr:uid="{00000000-0005-0000-0000-0000CF970000}"/>
    <cellStyle name="SubRoutine 4" xfId="37608" xr:uid="{00000000-0005-0000-0000-0000D0970000}"/>
    <cellStyle name="SubRoutine 5" xfId="37609" xr:uid="{00000000-0005-0000-0000-0000D1970000}"/>
    <cellStyle name="SubRoutine 6" xfId="37603" xr:uid="{00000000-0005-0000-0000-0000D2970000}"/>
    <cellStyle name="SubRoutine_Income Statement " xfId="37610" xr:uid="{00000000-0005-0000-0000-0000D3970000}"/>
    <cellStyle name="Subtotal" xfId="14471" xr:uid="{00000000-0005-0000-0000-0000D4970000}"/>
    <cellStyle name="Sub-total" xfId="14472" xr:uid="{00000000-0005-0000-0000-0000D5970000}"/>
    <cellStyle name="Subtotal 10" xfId="40466" xr:uid="{00000000-0005-0000-0000-0000D6970000}"/>
    <cellStyle name="Subtotal 11" xfId="40559" xr:uid="{00000000-0005-0000-0000-0000D7970000}"/>
    <cellStyle name="Subtotal 2" xfId="14473" xr:uid="{00000000-0005-0000-0000-0000D8970000}"/>
    <cellStyle name="Sub-total 2" xfId="37612" xr:uid="{00000000-0005-0000-0000-0000D9970000}"/>
    <cellStyle name="Subtotal 2 2" xfId="37614" xr:uid="{00000000-0005-0000-0000-0000DA970000}"/>
    <cellStyle name="Subtotal 2 3" xfId="37615" xr:uid="{00000000-0005-0000-0000-0000DB970000}"/>
    <cellStyle name="Subtotal 2 4" xfId="37613" xr:uid="{00000000-0005-0000-0000-0000DC970000}"/>
    <cellStyle name="Subtotal 2 5" xfId="38991" xr:uid="{00000000-0005-0000-0000-0000DD970000}"/>
    <cellStyle name="Subtotal 2 6" xfId="38942" xr:uid="{00000000-0005-0000-0000-0000DE970000}"/>
    <cellStyle name="Subtotal 3" xfId="14474" xr:uid="{00000000-0005-0000-0000-0000DF970000}"/>
    <cellStyle name="Sub-total 3" xfId="38990" xr:uid="{00000000-0005-0000-0000-0000E0970000}"/>
    <cellStyle name="Subtotal 3 2" xfId="37616" xr:uid="{00000000-0005-0000-0000-0000E1970000}"/>
    <cellStyle name="Subtotal 3 3" xfId="38941" xr:uid="{00000000-0005-0000-0000-0000E2970000}"/>
    <cellStyle name="Subtotal 4" xfId="14475" xr:uid="{00000000-0005-0000-0000-0000E3970000}"/>
    <cellStyle name="Sub-total 4" xfId="38943" xr:uid="{00000000-0005-0000-0000-0000E4970000}"/>
    <cellStyle name="Subtotal 4 2" xfId="37617" xr:uid="{00000000-0005-0000-0000-0000E5970000}"/>
    <cellStyle name="Subtotal 5" xfId="14476" xr:uid="{00000000-0005-0000-0000-0000E6970000}"/>
    <cellStyle name="Subtotal 5 2" xfId="37618" xr:uid="{00000000-0005-0000-0000-0000E7970000}"/>
    <cellStyle name="Subtotal 6" xfId="37611" xr:uid="{00000000-0005-0000-0000-0000E8970000}"/>
    <cellStyle name="Subtotal 7" xfId="38989" xr:uid="{00000000-0005-0000-0000-0000E9970000}"/>
    <cellStyle name="Subtotal 8" xfId="38944" xr:uid="{00000000-0005-0000-0000-0000EA970000}"/>
    <cellStyle name="Subtotal 9" xfId="40386" xr:uid="{00000000-0005-0000-0000-0000EB970000}"/>
    <cellStyle name="Subtotal_200910 Control Totals" xfId="14477" xr:uid="{00000000-0005-0000-0000-0000EC970000}"/>
    <cellStyle name="Sub-total_Mass Returns Trace" xfId="14478" xr:uid="{00000000-0005-0000-0000-0000ED970000}"/>
    <cellStyle name="swpBody01" xfId="14479" xr:uid="{00000000-0005-0000-0000-0000EE970000}"/>
    <cellStyle name="swpBody01 2" xfId="37619" xr:uid="{00000000-0005-0000-0000-0000EF970000}"/>
    <cellStyle name="swpBody01 2 2" xfId="40387" xr:uid="{00000000-0005-0000-0000-0000F0970000}"/>
    <cellStyle name="swpBody01 3" xfId="40388" xr:uid="{00000000-0005-0000-0000-0000F1970000}"/>
    <cellStyle name="Table Head" xfId="14480" xr:uid="{00000000-0005-0000-0000-0000F2970000}"/>
    <cellStyle name="Table Head 2" xfId="37620" xr:uid="{00000000-0005-0000-0000-0000F3970000}"/>
    <cellStyle name="Table Head 2 2" xfId="40389" xr:uid="{00000000-0005-0000-0000-0000F4970000}"/>
    <cellStyle name="Table Head 3" xfId="40390" xr:uid="{00000000-0005-0000-0000-0000F5970000}"/>
    <cellStyle name="Table Head Aligned" xfId="14481" xr:uid="{00000000-0005-0000-0000-0000F6970000}"/>
    <cellStyle name="Table Head Aligned 2" xfId="37621" xr:uid="{00000000-0005-0000-0000-0000F7970000}"/>
    <cellStyle name="Table Head Aligned 2 2" xfId="40391" xr:uid="{00000000-0005-0000-0000-0000F8970000}"/>
    <cellStyle name="Table Head Aligned 3" xfId="40392" xr:uid="{00000000-0005-0000-0000-0000F9970000}"/>
    <cellStyle name="Table Head Blue" xfId="14482" xr:uid="{00000000-0005-0000-0000-0000FA970000}"/>
    <cellStyle name="Table Head Blue 2" xfId="37622" xr:uid="{00000000-0005-0000-0000-0000FB970000}"/>
    <cellStyle name="Table Head Blue 2 2" xfId="40393" xr:uid="{00000000-0005-0000-0000-0000FC970000}"/>
    <cellStyle name="Table Head Blue 3" xfId="40394" xr:uid="{00000000-0005-0000-0000-0000FD970000}"/>
    <cellStyle name="Table Head Green" xfId="14483" xr:uid="{00000000-0005-0000-0000-0000FE970000}"/>
    <cellStyle name="Table Head Green 2" xfId="37623" xr:uid="{00000000-0005-0000-0000-0000FF970000}"/>
    <cellStyle name="Table Head Green 2 2" xfId="40395" xr:uid="{00000000-0005-0000-0000-000000980000}"/>
    <cellStyle name="Table Head Green 3" xfId="40396" xr:uid="{00000000-0005-0000-0000-000001980000}"/>
    <cellStyle name="Table Head_Val_Sum_Graph" xfId="14484" xr:uid="{00000000-0005-0000-0000-000002980000}"/>
    <cellStyle name="Table Text" xfId="14485" xr:uid="{00000000-0005-0000-0000-000003980000}"/>
    <cellStyle name="Table Text 2" xfId="37624" xr:uid="{00000000-0005-0000-0000-000004980000}"/>
    <cellStyle name="Table Text 2 2" xfId="40397" xr:uid="{00000000-0005-0000-0000-000005980000}"/>
    <cellStyle name="Table Text 3" xfId="40398" xr:uid="{00000000-0005-0000-0000-000006980000}"/>
    <cellStyle name="Table Title" xfId="14486" xr:uid="{00000000-0005-0000-0000-000007980000}"/>
    <cellStyle name="Table Title 2" xfId="19550" xr:uid="{00000000-0005-0000-0000-000008980000}"/>
    <cellStyle name="Table Title 2 2" xfId="37627" xr:uid="{00000000-0005-0000-0000-000009980000}"/>
    <cellStyle name="Table Title 2 3" xfId="37628" xr:uid="{00000000-0005-0000-0000-00000A980000}"/>
    <cellStyle name="Table Title 2 4" xfId="37626" xr:uid="{00000000-0005-0000-0000-00000B980000}"/>
    <cellStyle name="Table Title 2 5" xfId="40399" xr:uid="{00000000-0005-0000-0000-00000C980000}"/>
    <cellStyle name="Table Title 3" xfId="37629" xr:uid="{00000000-0005-0000-0000-00000D980000}"/>
    <cellStyle name="Table Title 3 2" xfId="40400" xr:uid="{00000000-0005-0000-0000-00000E980000}"/>
    <cellStyle name="Table Title 4" xfId="37630" xr:uid="{00000000-0005-0000-0000-00000F980000}"/>
    <cellStyle name="Table Title 5" xfId="37631" xr:uid="{00000000-0005-0000-0000-000010980000}"/>
    <cellStyle name="Table Title 6" xfId="37625" xr:uid="{00000000-0005-0000-0000-000011980000}"/>
    <cellStyle name="Table Title_Income Statement " xfId="37632" xr:uid="{00000000-0005-0000-0000-000012980000}"/>
    <cellStyle name="Table Units" xfId="14487" xr:uid="{00000000-0005-0000-0000-000013980000}"/>
    <cellStyle name="Table Units 2" xfId="14488" xr:uid="{00000000-0005-0000-0000-000014980000}"/>
    <cellStyle name="Table Units 2 2" xfId="15767" xr:uid="{00000000-0005-0000-0000-000015980000}"/>
    <cellStyle name="Table Units 2 3" xfId="16265" xr:uid="{00000000-0005-0000-0000-000016980000}"/>
    <cellStyle name="Table Units 2 4" xfId="40402" xr:uid="{00000000-0005-0000-0000-000017980000}"/>
    <cellStyle name="Table Units 3" xfId="15766" xr:uid="{00000000-0005-0000-0000-000018980000}"/>
    <cellStyle name="Table Units 3 2" xfId="40403" xr:uid="{00000000-0005-0000-0000-000019980000}"/>
    <cellStyle name="Table Units 4" xfId="16264" xr:uid="{00000000-0005-0000-0000-00001A980000}"/>
    <cellStyle name="Table Units 5" xfId="37633" xr:uid="{00000000-0005-0000-0000-00001B980000}"/>
    <cellStyle name="Table Units 6" xfId="40401" xr:uid="{00000000-0005-0000-0000-00001C980000}"/>
    <cellStyle name="Table_Header" xfId="14489" xr:uid="{00000000-0005-0000-0000-00001D980000}"/>
    <cellStyle name="Text" xfId="14490" xr:uid="{00000000-0005-0000-0000-00001E980000}"/>
    <cellStyle name="Text 1" xfId="14491" xr:uid="{00000000-0005-0000-0000-00001F980000}"/>
    <cellStyle name="Text 1 2" xfId="37635" xr:uid="{00000000-0005-0000-0000-000020980000}"/>
    <cellStyle name="Text 1 2 2" xfId="40404" xr:uid="{00000000-0005-0000-0000-000021980000}"/>
    <cellStyle name="Text 1 3" xfId="40405" xr:uid="{00000000-0005-0000-0000-000022980000}"/>
    <cellStyle name="Text 2" xfId="19552" xr:uid="{00000000-0005-0000-0000-000023980000}"/>
    <cellStyle name="Text 2 2" xfId="37636" xr:uid="{00000000-0005-0000-0000-000024980000}"/>
    <cellStyle name="Text 3" xfId="19551" xr:uid="{00000000-0005-0000-0000-000025980000}"/>
    <cellStyle name="Text 4" xfId="37634" xr:uid="{00000000-0005-0000-0000-000026980000}"/>
    <cellStyle name="Text Head 1" xfId="14492" xr:uid="{00000000-0005-0000-0000-000027980000}"/>
    <cellStyle name="Text Head 1 2" xfId="37637" xr:uid="{00000000-0005-0000-0000-000028980000}"/>
    <cellStyle name="Text Head 1 2 2" xfId="40406" xr:uid="{00000000-0005-0000-0000-000029980000}"/>
    <cellStyle name="Text Head 1 3" xfId="40407" xr:uid="{00000000-0005-0000-0000-00002A980000}"/>
    <cellStyle name="Text_Entity Report (Hyperion)" xfId="37638" xr:uid="{00000000-0005-0000-0000-00002B980000}"/>
    <cellStyle name="TextStyle" xfId="14493" xr:uid="{00000000-0005-0000-0000-00002C980000}"/>
    <cellStyle name="TextStyle 2" xfId="37640" xr:uid="{00000000-0005-0000-0000-00002D980000}"/>
    <cellStyle name="TextStyle 2 2" xfId="37641" xr:uid="{00000000-0005-0000-0000-00002E980000}"/>
    <cellStyle name="TextStyle 2 2 2" xfId="40409" xr:uid="{00000000-0005-0000-0000-00002F980000}"/>
    <cellStyle name="TextStyle 2 3" xfId="40408" xr:uid="{00000000-0005-0000-0000-000030980000}"/>
    <cellStyle name="TextStyle 3" xfId="37642" xr:uid="{00000000-0005-0000-0000-000031980000}"/>
    <cellStyle name="TextStyle 3 2" xfId="40410" xr:uid="{00000000-0005-0000-0000-000032980000}"/>
    <cellStyle name="TextStyle 4" xfId="37639" xr:uid="{00000000-0005-0000-0000-000033980000}"/>
    <cellStyle name="TextStyle_41_GSE_ 03-31-11_FINAL_GAAP" xfId="37643" xr:uid="{00000000-0005-0000-0000-000034980000}"/>
    <cellStyle name="Thousand" xfId="14494" xr:uid="{00000000-0005-0000-0000-000035980000}"/>
    <cellStyle name="Thousand 2" xfId="37644" xr:uid="{00000000-0005-0000-0000-000036980000}"/>
    <cellStyle name="Times New Roman" xfId="14495" xr:uid="{00000000-0005-0000-0000-000037980000}"/>
    <cellStyle name="Times New Roman 2" xfId="37645" xr:uid="{00000000-0005-0000-0000-000038980000}"/>
    <cellStyle name="Title" xfId="39005" builtinId="15" customBuiltin="1"/>
    <cellStyle name="Title 10" xfId="19553" xr:uid="{00000000-0005-0000-0000-00003A980000}"/>
    <cellStyle name="Title 10 2" xfId="37648" xr:uid="{00000000-0005-0000-0000-00003B980000}"/>
    <cellStyle name="Title 10 2 2" xfId="37649" xr:uid="{00000000-0005-0000-0000-00003C980000}"/>
    <cellStyle name="Title 10 2 3" xfId="37650" xr:uid="{00000000-0005-0000-0000-00003D980000}"/>
    <cellStyle name="Title 10 3" xfId="37651" xr:uid="{00000000-0005-0000-0000-00003E980000}"/>
    <cellStyle name="Title 10 4" xfId="37652" xr:uid="{00000000-0005-0000-0000-00003F980000}"/>
    <cellStyle name="Title 10 5" xfId="37653" xr:uid="{00000000-0005-0000-0000-000040980000}"/>
    <cellStyle name="Title 10 6" xfId="37647" xr:uid="{00000000-0005-0000-0000-000041980000}"/>
    <cellStyle name="Title 11" xfId="37654" xr:uid="{00000000-0005-0000-0000-000042980000}"/>
    <cellStyle name="Title 11 2" xfId="37655" xr:uid="{00000000-0005-0000-0000-000043980000}"/>
    <cellStyle name="Title 11 3" xfId="37656" xr:uid="{00000000-0005-0000-0000-000044980000}"/>
    <cellStyle name="Title 11 4" xfId="40411" xr:uid="{00000000-0005-0000-0000-000045980000}"/>
    <cellStyle name="Title 12" xfId="37657" xr:uid="{00000000-0005-0000-0000-000046980000}"/>
    <cellStyle name="Title 13" xfId="37658" xr:uid="{00000000-0005-0000-0000-000047980000}"/>
    <cellStyle name="Title 14" xfId="37646" xr:uid="{00000000-0005-0000-0000-000048980000}"/>
    <cellStyle name="Title 15" xfId="38832" xr:uid="{00000000-0005-0000-0000-000049980000}"/>
    <cellStyle name="Title 2" xfId="14496" xr:uid="{00000000-0005-0000-0000-00004A980000}"/>
    <cellStyle name="Title 2 2" xfId="14497" xr:uid="{00000000-0005-0000-0000-00004B980000}"/>
    <cellStyle name="Title 2 2 2" xfId="37661" xr:uid="{00000000-0005-0000-0000-00004C980000}"/>
    <cellStyle name="Title 2 2 2 2" xfId="40413" xr:uid="{00000000-0005-0000-0000-00004D980000}"/>
    <cellStyle name="Title 2 2 3" xfId="37662" xr:uid="{00000000-0005-0000-0000-00004E980000}"/>
    <cellStyle name="Title 2 2 3 2" xfId="40414" xr:uid="{00000000-0005-0000-0000-00004F980000}"/>
    <cellStyle name="Title 2 2 4" xfId="37660" xr:uid="{00000000-0005-0000-0000-000050980000}"/>
    <cellStyle name="Title 2 2 5" xfId="40412" xr:uid="{00000000-0005-0000-0000-000051980000}"/>
    <cellStyle name="Title 2 3" xfId="14498" xr:uid="{00000000-0005-0000-0000-000052980000}"/>
    <cellStyle name="Title 2 3 2" xfId="37664" xr:uid="{00000000-0005-0000-0000-000053980000}"/>
    <cellStyle name="Title 2 3 3" xfId="37665" xr:uid="{00000000-0005-0000-0000-000054980000}"/>
    <cellStyle name="Title 2 3 4" xfId="37663" xr:uid="{00000000-0005-0000-0000-000055980000}"/>
    <cellStyle name="Title 2 3 5" xfId="40415" xr:uid="{00000000-0005-0000-0000-000056980000}"/>
    <cellStyle name="Title 2 4" xfId="37666" xr:uid="{00000000-0005-0000-0000-000057980000}"/>
    <cellStyle name="Title 2 4 2" xfId="37667" xr:uid="{00000000-0005-0000-0000-000058980000}"/>
    <cellStyle name="Title 2 4 3" xfId="37668" xr:uid="{00000000-0005-0000-0000-000059980000}"/>
    <cellStyle name="Title 2 4 4" xfId="40416" xr:uid="{00000000-0005-0000-0000-00005A980000}"/>
    <cellStyle name="Title 2 5" xfId="37669" xr:uid="{00000000-0005-0000-0000-00005B980000}"/>
    <cellStyle name="Title 2 5 2" xfId="40417" xr:uid="{00000000-0005-0000-0000-00005C980000}"/>
    <cellStyle name="Title 2 6" xfId="37670" xr:uid="{00000000-0005-0000-0000-00005D980000}"/>
    <cellStyle name="Title 2 7" xfId="37671" xr:uid="{00000000-0005-0000-0000-00005E980000}"/>
    <cellStyle name="Title 2 8" xfId="37672" xr:uid="{00000000-0005-0000-0000-00005F980000}"/>
    <cellStyle name="Title 2 9" xfId="37659" xr:uid="{00000000-0005-0000-0000-000060980000}"/>
    <cellStyle name="Title 3" xfId="14499" xr:uid="{00000000-0005-0000-0000-000061980000}"/>
    <cellStyle name="Title 3 2" xfId="19554" xr:uid="{00000000-0005-0000-0000-000062980000}"/>
    <cellStyle name="Title 3 2 2" xfId="37675" xr:uid="{00000000-0005-0000-0000-000063980000}"/>
    <cellStyle name="Title 3 2 3" xfId="37676" xr:uid="{00000000-0005-0000-0000-000064980000}"/>
    <cellStyle name="Title 3 2 4" xfId="37674" xr:uid="{00000000-0005-0000-0000-000065980000}"/>
    <cellStyle name="Title 3 3" xfId="37677" xr:uid="{00000000-0005-0000-0000-000066980000}"/>
    <cellStyle name="Title 3 4" xfId="37678" xr:uid="{00000000-0005-0000-0000-000067980000}"/>
    <cellStyle name="Title 3 5" xfId="37679" xr:uid="{00000000-0005-0000-0000-000068980000}"/>
    <cellStyle name="Title 3 6" xfId="37673" xr:uid="{00000000-0005-0000-0000-000069980000}"/>
    <cellStyle name="Title 4" xfId="14500" xr:uid="{00000000-0005-0000-0000-00006A980000}"/>
    <cellStyle name="Title 4 2" xfId="14501" xr:uid="{00000000-0005-0000-0000-00006B980000}"/>
    <cellStyle name="Title 4 2 2" xfId="37682" xr:uid="{00000000-0005-0000-0000-00006C980000}"/>
    <cellStyle name="Title 4 2 3" xfId="37683" xr:uid="{00000000-0005-0000-0000-00006D980000}"/>
    <cellStyle name="Title 4 2 4" xfId="37681" xr:uid="{00000000-0005-0000-0000-00006E980000}"/>
    <cellStyle name="Title 4 3" xfId="37684" xr:uid="{00000000-0005-0000-0000-00006F980000}"/>
    <cellStyle name="Title 4 4" xfId="37685" xr:uid="{00000000-0005-0000-0000-000070980000}"/>
    <cellStyle name="Title 4 5" xfId="37686" xr:uid="{00000000-0005-0000-0000-000071980000}"/>
    <cellStyle name="Title 4 6" xfId="37680" xr:uid="{00000000-0005-0000-0000-000072980000}"/>
    <cellStyle name="Title 5" xfId="14502" xr:uid="{00000000-0005-0000-0000-000073980000}"/>
    <cellStyle name="Title 5 2" xfId="37688" xr:uid="{00000000-0005-0000-0000-000074980000}"/>
    <cellStyle name="Title 5 2 2" xfId="37689" xr:uid="{00000000-0005-0000-0000-000075980000}"/>
    <cellStyle name="Title 5 2 3" xfId="37690" xr:uid="{00000000-0005-0000-0000-000076980000}"/>
    <cellStyle name="Title 5 3" xfId="37691" xr:uid="{00000000-0005-0000-0000-000077980000}"/>
    <cellStyle name="Title 5 4" xfId="37692" xr:uid="{00000000-0005-0000-0000-000078980000}"/>
    <cellStyle name="Title 5 5" xfId="37693" xr:uid="{00000000-0005-0000-0000-000079980000}"/>
    <cellStyle name="Title 5 6" xfId="37687" xr:uid="{00000000-0005-0000-0000-00007A980000}"/>
    <cellStyle name="Title 6" xfId="14503" xr:uid="{00000000-0005-0000-0000-00007B980000}"/>
    <cellStyle name="Title 6 2" xfId="37695" xr:uid="{00000000-0005-0000-0000-00007C980000}"/>
    <cellStyle name="Title 6 2 2" xfId="37696" xr:uid="{00000000-0005-0000-0000-00007D980000}"/>
    <cellStyle name="Title 6 2 3" xfId="37697" xr:uid="{00000000-0005-0000-0000-00007E980000}"/>
    <cellStyle name="Title 6 3" xfId="37698" xr:uid="{00000000-0005-0000-0000-00007F980000}"/>
    <cellStyle name="Title 6 4" xfId="37699" xr:uid="{00000000-0005-0000-0000-000080980000}"/>
    <cellStyle name="Title 6 5" xfId="37700" xr:uid="{00000000-0005-0000-0000-000081980000}"/>
    <cellStyle name="Title 6 6" xfId="37694" xr:uid="{00000000-0005-0000-0000-000082980000}"/>
    <cellStyle name="Title 7" xfId="19555" xr:uid="{00000000-0005-0000-0000-000083980000}"/>
    <cellStyle name="Title 7 2" xfId="37702" xr:uid="{00000000-0005-0000-0000-000084980000}"/>
    <cellStyle name="Title 7 2 2" xfId="37703" xr:uid="{00000000-0005-0000-0000-000085980000}"/>
    <cellStyle name="Title 7 2 3" xfId="37704" xr:uid="{00000000-0005-0000-0000-000086980000}"/>
    <cellStyle name="Title 7 3" xfId="37705" xr:uid="{00000000-0005-0000-0000-000087980000}"/>
    <cellStyle name="Title 7 4" xfId="37706" xr:uid="{00000000-0005-0000-0000-000088980000}"/>
    <cellStyle name="Title 7 5" xfId="37707" xr:uid="{00000000-0005-0000-0000-000089980000}"/>
    <cellStyle name="Title 7 6" xfId="37701" xr:uid="{00000000-0005-0000-0000-00008A980000}"/>
    <cellStyle name="Title 8" xfId="19556" xr:uid="{00000000-0005-0000-0000-00008B980000}"/>
    <cellStyle name="Title 8 2" xfId="37709" xr:uid="{00000000-0005-0000-0000-00008C980000}"/>
    <cellStyle name="Title 8 2 2" xfId="37710" xr:uid="{00000000-0005-0000-0000-00008D980000}"/>
    <cellStyle name="Title 8 2 3" xfId="37711" xr:uid="{00000000-0005-0000-0000-00008E980000}"/>
    <cellStyle name="Title 8 3" xfId="37712" xr:uid="{00000000-0005-0000-0000-00008F980000}"/>
    <cellStyle name="Title 8 4" xfId="37713" xr:uid="{00000000-0005-0000-0000-000090980000}"/>
    <cellStyle name="Title 8 5" xfId="37714" xr:uid="{00000000-0005-0000-0000-000091980000}"/>
    <cellStyle name="Title 8 6" xfId="37708" xr:uid="{00000000-0005-0000-0000-000092980000}"/>
    <cellStyle name="Title 9" xfId="19557" xr:uid="{00000000-0005-0000-0000-000093980000}"/>
    <cellStyle name="Title 9 2" xfId="37716" xr:uid="{00000000-0005-0000-0000-000094980000}"/>
    <cellStyle name="Title 9 2 2" xfId="37717" xr:uid="{00000000-0005-0000-0000-000095980000}"/>
    <cellStyle name="Title 9 2 3" xfId="37718" xr:uid="{00000000-0005-0000-0000-000096980000}"/>
    <cellStyle name="Title 9 3" xfId="37719" xr:uid="{00000000-0005-0000-0000-000097980000}"/>
    <cellStyle name="Title 9 4" xfId="37720" xr:uid="{00000000-0005-0000-0000-000098980000}"/>
    <cellStyle name="Title 9 5" xfId="37721" xr:uid="{00000000-0005-0000-0000-000099980000}"/>
    <cellStyle name="Title 9 6" xfId="37715" xr:uid="{00000000-0005-0000-0000-00009A980000}"/>
    <cellStyle name="Title Row" xfId="14504" xr:uid="{00000000-0005-0000-0000-00009B980000}"/>
    <cellStyle name="Title Row 2" xfId="37722" xr:uid="{00000000-0005-0000-0000-00009C980000}"/>
    <cellStyle name="Title Row 2 2" xfId="40418" xr:uid="{00000000-0005-0000-0000-00009D980000}"/>
    <cellStyle name="Title Row 3" xfId="40419" xr:uid="{00000000-0005-0000-0000-00009E980000}"/>
    <cellStyle name="Title: Major" xfId="14505" xr:uid="{00000000-0005-0000-0000-00009F980000}"/>
    <cellStyle name="Title: Major 2" xfId="37723" xr:uid="{00000000-0005-0000-0000-0000A0980000}"/>
    <cellStyle name="Title: Minor" xfId="14506" xr:uid="{00000000-0005-0000-0000-0000A1980000}"/>
    <cellStyle name="Title: Minor 2" xfId="37724" xr:uid="{00000000-0005-0000-0000-0000A2980000}"/>
    <cellStyle name="Title: Worksheet" xfId="14507" xr:uid="{00000000-0005-0000-0000-0000A3980000}"/>
    <cellStyle name="Title: Worksheet 2" xfId="37725" xr:uid="{00000000-0005-0000-0000-0000A4980000}"/>
    <cellStyle name="tons" xfId="14508" xr:uid="{00000000-0005-0000-0000-0000A5980000}"/>
    <cellStyle name="tons 2" xfId="37726" xr:uid="{00000000-0005-0000-0000-0000A6980000}"/>
    <cellStyle name="Topline" xfId="14509" xr:uid="{00000000-0005-0000-0000-0000A7980000}"/>
    <cellStyle name="Topline 10" xfId="17097" xr:uid="{00000000-0005-0000-0000-0000A8980000}"/>
    <cellStyle name="Topline 11" xfId="17840" xr:uid="{00000000-0005-0000-0000-0000A9980000}"/>
    <cellStyle name="Topline 12" xfId="37727" xr:uid="{00000000-0005-0000-0000-0000AA980000}"/>
    <cellStyle name="Topline 13" xfId="40560" xr:uid="{00000000-0005-0000-0000-0000AB980000}"/>
    <cellStyle name="Topline 2" xfId="14510" xr:uid="{00000000-0005-0000-0000-0000AC980000}"/>
    <cellStyle name="Topline 2 10" xfId="17841" xr:uid="{00000000-0005-0000-0000-0000AD980000}"/>
    <cellStyle name="Topline 2 11" xfId="40561" xr:uid="{00000000-0005-0000-0000-0000AE980000}"/>
    <cellStyle name="Topline 2 2" xfId="14511" xr:uid="{00000000-0005-0000-0000-0000AF980000}"/>
    <cellStyle name="Topline 2 2 10" xfId="40584" xr:uid="{00000000-0005-0000-0000-0000B0980000}"/>
    <cellStyle name="Topline 2 2 2" xfId="14512" xr:uid="{00000000-0005-0000-0000-0000B1980000}"/>
    <cellStyle name="Topline 2 2 2 2" xfId="14513" xr:uid="{00000000-0005-0000-0000-0000B2980000}"/>
    <cellStyle name="Topline 2 2 2 2 2" xfId="15789" xr:uid="{00000000-0005-0000-0000-0000B3980000}"/>
    <cellStyle name="Topline 2 2 2 2 3" xfId="16290" xr:uid="{00000000-0005-0000-0000-0000B4980000}"/>
    <cellStyle name="Topline 2 2 2 2 4" xfId="17101" xr:uid="{00000000-0005-0000-0000-0000B5980000}"/>
    <cellStyle name="Topline 2 2 2 2 5" xfId="17844" xr:uid="{00000000-0005-0000-0000-0000B6980000}"/>
    <cellStyle name="Topline 2 2 2 3" xfId="14514" xr:uid="{00000000-0005-0000-0000-0000B7980000}"/>
    <cellStyle name="Topline 2 2 2 3 2" xfId="15790" xr:uid="{00000000-0005-0000-0000-0000B8980000}"/>
    <cellStyle name="Topline 2 2 2 3 3" xfId="16291" xr:uid="{00000000-0005-0000-0000-0000B9980000}"/>
    <cellStyle name="Topline 2 2 2 3 4" xfId="17102" xr:uid="{00000000-0005-0000-0000-0000BA980000}"/>
    <cellStyle name="Topline 2 2 2 3 5" xfId="17845" xr:uid="{00000000-0005-0000-0000-0000BB980000}"/>
    <cellStyle name="Topline 2 2 2 4" xfId="14515" xr:uid="{00000000-0005-0000-0000-0000BC980000}"/>
    <cellStyle name="Topline 2 2 2 4 2" xfId="15791" xr:uid="{00000000-0005-0000-0000-0000BD980000}"/>
    <cellStyle name="Topline 2 2 2 4 3" xfId="16292" xr:uid="{00000000-0005-0000-0000-0000BE980000}"/>
    <cellStyle name="Topline 2 2 2 4 4" xfId="17103" xr:uid="{00000000-0005-0000-0000-0000BF980000}"/>
    <cellStyle name="Topline 2 2 2 4 5" xfId="17846" xr:uid="{00000000-0005-0000-0000-0000C0980000}"/>
    <cellStyle name="Topline 2 2 2 5" xfId="15788" xr:uid="{00000000-0005-0000-0000-0000C1980000}"/>
    <cellStyle name="Topline 2 2 2 6" xfId="16289" xr:uid="{00000000-0005-0000-0000-0000C2980000}"/>
    <cellStyle name="Topline 2 2 2 7" xfId="17100" xr:uid="{00000000-0005-0000-0000-0000C3980000}"/>
    <cellStyle name="Topline 2 2 2 8" xfId="17843" xr:uid="{00000000-0005-0000-0000-0000C4980000}"/>
    <cellStyle name="Topline 2 2 2 9" xfId="40663" xr:uid="{00000000-0005-0000-0000-0000C5980000}"/>
    <cellStyle name="Topline 2 2 3" xfId="14516" xr:uid="{00000000-0005-0000-0000-0000C6980000}"/>
    <cellStyle name="Topline 2 2 3 2" xfId="15792" xr:uid="{00000000-0005-0000-0000-0000C7980000}"/>
    <cellStyle name="Topline 2 2 3 3" xfId="16293" xr:uid="{00000000-0005-0000-0000-0000C8980000}"/>
    <cellStyle name="Topline 2 2 3 4" xfId="17104" xr:uid="{00000000-0005-0000-0000-0000C9980000}"/>
    <cellStyle name="Topline 2 2 3 5" xfId="17847" xr:uid="{00000000-0005-0000-0000-0000CA980000}"/>
    <cellStyle name="Topline 2 2 4" xfId="14517" xr:uid="{00000000-0005-0000-0000-0000CB980000}"/>
    <cellStyle name="Topline 2 2 4 2" xfId="15793" xr:uid="{00000000-0005-0000-0000-0000CC980000}"/>
    <cellStyle name="Topline 2 2 4 3" xfId="16294" xr:uid="{00000000-0005-0000-0000-0000CD980000}"/>
    <cellStyle name="Topline 2 2 4 4" xfId="17105" xr:uid="{00000000-0005-0000-0000-0000CE980000}"/>
    <cellStyle name="Topline 2 2 4 5" xfId="17848" xr:uid="{00000000-0005-0000-0000-0000CF980000}"/>
    <cellStyle name="Topline 2 2 5" xfId="14518" xr:uid="{00000000-0005-0000-0000-0000D0980000}"/>
    <cellStyle name="Topline 2 2 5 2" xfId="15794" xr:uid="{00000000-0005-0000-0000-0000D1980000}"/>
    <cellStyle name="Topline 2 2 5 3" xfId="16295" xr:uid="{00000000-0005-0000-0000-0000D2980000}"/>
    <cellStyle name="Topline 2 2 5 4" xfId="17106" xr:uid="{00000000-0005-0000-0000-0000D3980000}"/>
    <cellStyle name="Topline 2 2 5 5" xfId="17849" xr:uid="{00000000-0005-0000-0000-0000D4980000}"/>
    <cellStyle name="Topline 2 2 6" xfId="15787" xr:uid="{00000000-0005-0000-0000-0000D5980000}"/>
    <cellStyle name="Topline 2 2 7" xfId="16288" xr:uid="{00000000-0005-0000-0000-0000D6980000}"/>
    <cellStyle name="Topline 2 2 8" xfId="17099" xr:uid="{00000000-0005-0000-0000-0000D7980000}"/>
    <cellStyle name="Topline 2 2 9" xfId="17842" xr:uid="{00000000-0005-0000-0000-0000D8980000}"/>
    <cellStyle name="Topline 2 3" xfId="14519" xr:uid="{00000000-0005-0000-0000-0000D9980000}"/>
    <cellStyle name="Topline 2 3 2" xfId="14520" xr:uid="{00000000-0005-0000-0000-0000DA980000}"/>
    <cellStyle name="Topline 2 3 2 2" xfId="15796" xr:uid="{00000000-0005-0000-0000-0000DB980000}"/>
    <cellStyle name="Topline 2 3 2 3" xfId="16297" xr:uid="{00000000-0005-0000-0000-0000DC980000}"/>
    <cellStyle name="Topline 2 3 2 4" xfId="17108" xr:uid="{00000000-0005-0000-0000-0000DD980000}"/>
    <cellStyle name="Topline 2 3 2 5" xfId="17851" xr:uid="{00000000-0005-0000-0000-0000DE980000}"/>
    <cellStyle name="Topline 2 3 3" xfId="14521" xr:uid="{00000000-0005-0000-0000-0000DF980000}"/>
    <cellStyle name="Topline 2 3 3 2" xfId="15797" xr:uid="{00000000-0005-0000-0000-0000E0980000}"/>
    <cellStyle name="Topline 2 3 3 3" xfId="16298" xr:uid="{00000000-0005-0000-0000-0000E1980000}"/>
    <cellStyle name="Topline 2 3 3 4" xfId="17109" xr:uid="{00000000-0005-0000-0000-0000E2980000}"/>
    <cellStyle name="Topline 2 3 3 5" xfId="17852" xr:uid="{00000000-0005-0000-0000-0000E3980000}"/>
    <cellStyle name="Topline 2 3 4" xfId="14522" xr:uid="{00000000-0005-0000-0000-0000E4980000}"/>
    <cellStyle name="Topline 2 3 4 2" xfId="15798" xr:uid="{00000000-0005-0000-0000-0000E5980000}"/>
    <cellStyle name="Topline 2 3 4 3" xfId="16299" xr:uid="{00000000-0005-0000-0000-0000E6980000}"/>
    <cellStyle name="Topline 2 3 4 4" xfId="17110" xr:uid="{00000000-0005-0000-0000-0000E7980000}"/>
    <cellStyle name="Topline 2 3 4 5" xfId="17853" xr:uid="{00000000-0005-0000-0000-0000E8980000}"/>
    <cellStyle name="Topline 2 3 5" xfId="15795" xr:uid="{00000000-0005-0000-0000-0000E9980000}"/>
    <cellStyle name="Topline 2 3 6" xfId="16296" xr:uid="{00000000-0005-0000-0000-0000EA980000}"/>
    <cellStyle name="Topline 2 3 7" xfId="17107" xr:uid="{00000000-0005-0000-0000-0000EB980000}"/>
    <cellStyle name="Topline 2 3 8" xfId="17850" xr:uid="{00000000-0005-0000-0000-0000EC980000}"/>
    <cellStyle name="Topline 2 3 9" xfId="40607" xr:uid="{00000000-0005-0000-0000-0000ED980000}"/>
    <cellStyle name="Topline 2 4" xfId="14523" xr:uid="{00000000-0005-0000-0000-0000EE980000}"/>
    <cellStyle name="Topline 2 4 2" xfId="15799" xr:uid="{00000000-0005-0000-0000-0000EF980000}"/>
    <cellStyle name="Topline 2 4 3" xfId="16300" xr:uid="{00000000-0005-0000-0000-0000F0980000}"/>
    <cellStyle name="Topline 2 4 4" xfId="17111" xr:uid="{00000000-0005-0000-0000-0000F1980000}"/>
    <cellStyle name="Topline 2 4 5" xfId="17854" xr:uid="{00000000-0005-0000-0000-0000F2980000}"/>
    <cellStyle name="Topline 2 5" xfId="14524" xr:uid="{00000000-0005-0000-0000-0000F3980000}"/>
    <cellStyle name="Topline 2 5 2" xfId="15800" xr:uid="{00000000-0005-0000-0000-0000F4980000}"/>
    <cellStyle name="Topline 2 5 3" xfId="16301" xr:uid="{00000000-0005-0000-0000-0000F5980000}"/>
    <cellStyle name="Topline 2 5 4" xfId="17112" xr:uid="{00000000-0005-0000-0000-0000F6980000}"/>
    <cellStyle name="Topline 2 5 5" xfId="17855" xr:uid="{00000000-0005-0000-0000-0000F7980000}"/>
    <cellStyle name="Topline 2 6" xfId="14525" xr:uid="{00000000-0005-0000-0000-0000F8980000}"/>
    <cellStyle name="Topline 2 6 2" xfId="15801" xr:uid="{00000000-0005-0000-0000-0000F9980000}"/>
    <cellStyle name="Topline 2 6 3" xfId="16302" xr:uid="{00000000-0005-0000-0000-0000FA980000}"/>
    <cellStyle name="Topline 2 6 4" xfId="17113" xr:uid="{00000000-0005-0000-0000-0000FB980000}"/>
    <cellStyle name="Topline 2 6 5" xfId="17856" xr:uid="{00000000-0005-0000-0000-0000FC980000}"/>
    <cellStyle name="Topline 2 7" xfId="15786" xr:uid="{00000000-0005-0000-0000-0000FD980000}"/>
    <cellStyle name="Topline 2 8" xfId="16287" xr:uid="{00000000-0005-0000-0000-0000FE980000}"/>
    <cellStyle name="Topline 2 9" xfId="17098" xr:uid="{00000000-0005-0000-0000-0000FF980000}"/>
    <cellStyle name="Topline 3" xfId="14526" xr:uid="{00000000-0005-0000-0000-000000990000}"/>
    <cellStyle name="Topline 3 10" xfId="40583" xr:uid="{00000000-0005-0000-0000-000001990000}"/>
    <cellStyle name="Topline 3 2" xfId="14527" xr:uid="{00000000-0005-0000-0000-000002990000}"/>
    <cellStyle name="Topline 3 2 2" xfId="14528" xr:uid="{00000000-0005-0000-0000-000003990000}"/>
    <cellStyle name="Topline 3 2 2 2" xfId="15804" xr:uid="{00000000-0005-0000-0000-000004990000}"/>
    <cellStyle name="Topline 3 2 2 3" xfId="16305" xr:uid="{00000000-0005-0000-0000-000005990000}"/>
    <cellStyle name="Topline 3 2 2 4" xfId="17116" xr:uid="{00000000-0005-0000-0000-000006990000}"/>
    <cellStyle name="Topline 3 2 2 5" xfId="17859" xr:uid="{00000000-0005-0000-0000-000007990000}"/>
    <cellStyle name="Topline 3 2 3" xfId="14529" xr:uid="{00000000-0005-0000-0000-000008990000}"/>
    <cellStyle name="Topline 3 2 3 2" xfId="15805" xr:uid="{00000000-0005-0000-0000-000009990000}"/>
    <cellStyle name="Topline 3 2 3 3" xfId="16306" xr:uid="{00000000-0005-0000-0000-00000A990000}"/>
    <cellStyle name="Topline 3 2 3 4" xfId="17117" xr:uid="{00000000-0005-0000-0000-00000B990000}"/>
    <cellStyle name="Topline 3 2 3 5" xfId="17860" xr:uid="{00000000-0005-0000-0000-00000C990000}"/>
    <cellStyle name="Topline 3 2 4" xfId="14530" xr:uid="{00000000-0005-0000-0000-00000D990000}"/>
    <cellStyle name="Topline 3 2 4 2" xfId="15806" xr:uid="{00000000-0005-0000-0000-00000E990000}"/>
    <cellStyle name="Topline 3 2 4 3" xfId="16307" xr:uid="{00000000-0005-0000-0000-00000F990000}"/>
    <cellStyle name="Topline 3 2 4 4" xfId="17118" xr:uid="{00000000-0005-0000-0000-000010990000}"/>
    <cellStyle name="Topline 3 2 4 5" xfId="17861" xr:uid="{00000000-0005-0000-0000-000011990000}"/>
    <cellStyle name="Topline 3 2 5" xfId="15803" xr:uid="{00000000-0005-0000-0000-000012990000}"/>
    <cellStyle name="Topline 3 2 6" xfId="16304" xr:uid="{00000000-0005-0000-0000-000013990000}"/>
    <cellStyle name="Topline 3 2 7" xfId="17115" xr:uid="{00000000-0005-0000-0000-000014990000}"/>
    <cellStyle name="Topline 3 2 8" xfId="17858" xr:uid="{00000000-0005-0000-0000-000015990000}"/>
    <cellStyle name="Topline 3 2 9" xfId="40662" xr:uid="{00000000-0005-0000-0000-000016990000}"/>
    <cellStyle name="Topline 3 3" xfId="14531" xr:uid="{00000000-0005-0000-0000-000017990000}"/>
    <cellStyle name="Topline 3 3 2" xfId="15807" xr:uid="{00000000-0005-0000-0000-000018990000}"/>
    <cellStyle name="Topline 3 3 3" xfId="16308" xr:uid="{00000000-0005-0000-0000-000019990000}"/>
    <cellStyle name="Topline 3 3 4" xfId="17119" xr:uid="{00000000-0005-0000-0000-00001A990000}"/>
    <cellStyle name="Topline 3 3 5" xfId="17862" xr:uid="{00000000-0005-0000-0000-00001B990000}"/>
    <cellStyle name="Topline 3 4" xfId="14532" xr:uid="{00000000-0005-0000-0000-00001C990000}"/>
    <cellStyle name="Topline 3 4 2" xfId="15808" xr:uid="{00000000-0005-0000-0000-00001D990000}"/>
    <cellStyle name="Topline 3 4 3" xfId="16309" xr:uid="{00000000-0005-0000-0000-00001E990000}"/>
    <cellStyle name="Topline 3 4 4" xfId="17120" xr:uid="{00000000-0005-0000-0000-00001F990000}"/>
    <cellStyle name="Topline 3 4 5" xfId="17863" xr:uid="{00000000-0005-0000-0000-000020990000}"/>
    <cellStyle name="Topline 3 5" xfId="14533" xr:uid="{00000000-0005-0000-0000-000021990000}"/>
    <cellStyle name="Topline 3 5 2" xfId="15809" xr:uid="{00000000-0005-0000-0000-000022990000}"/>
    <cellStyle name="Topline 3 5 3" xfId="16310" xr:uid="{00000000-0005-0000-0000-000023990000}"/>
    <cellStyle name="Topline 3 5 4" xfId="17121" xr:uid="{00000000-0005-0000-0000-000024990000}"/>
    <cellStyle name="Topline 3 5 5" xfId="17864" xr:uid="{00000000-0005-0000-0000-000025990000}"/>
    <cellStyle name="Topline 3 6" xfId="15802" xr:uid="{00000000-0005-0000-0000-000026990000}"/>
    <cellStyle name="Topline 3 7" xfId="16303" xr:uid="{00000000-0005-0000-0000-000027990000}"/>
    <cellStyle name="Topline 3 8" xfId="17114" xr:uid="{00000000-0005-0000-0000-000028990000}"/>
    <cellStyle name="Topline 3 9" xfId="17857" xr:uid="{00000000-0005-0000-0000-000029990000}"/>
    <cellStyle name="Topline 4" xfId="14534" xr:uid="{00000000-0005-0000-0000-00002A990000}"/>
    <cellStyle name="Topline 4 2" xfId="14535" xr:uid="{00000000-0005-0000-0000-00002B990000}"/>
    <cellStyle name="Topline 4 2 2" xfId="15811" xr:uid="{00000000-0005-0000-0000-00002C990000}"/>
    <cellStyle name="Topline 4 2 3" xfId="16312" xr:uid="{00000000-0005-0000-0000-00002D990000}"/>
    <cellStyle name="Topline 4 2 4" xfId="17123" xr:uid="{00000000-0005-0000-0000-00002E990000}"/>
    <cellStyle name="Topline 4 2 5" xfId="17866" xr:uid="{00000000-0005-0000-0000-00002F990000}"/>
    <cellStyle name="Topline 4 3" xfId="14536" xr:uid="{00000000-0005-0000-0000-000030990000}"/>
    <cellStyle name="Topline 4 3 2" xfId="15812" xr:uid="{00000000-0005-0000-0000-000031990000}"/>
    <cellStyle name="Topline 4 3 3" xfId="16313" xr:uid="{00000000-0005-0000-0000-000032990000}"/>
    <cellStyle name="Topline 4 3 4" xfId="17124" xr:uid="{00000000-0005-0000-0000-000033990000}"/>
    <cellStyle name="Topline 4 3 5" xfId="17867" xr:uid="{00000000-0005-0000-0000-000034990000}"/>
    <cellStyle name="Topline 4 4" xfId="14537" xr:uid="{00000000-0005-0000-0000-000035990000}"/>
    <cellStyle name="Topline 4 4 2" xfId="15813" xr:uid="{00000000-0005-0000-0000-000036990000}"/>
    <cellStyle name="Topline 4 4 3" xfId="16314" xr:uid="{00000000-0005-0000-0000-000037990000}"/>
    <cellStyle name="Topline 4 4 4" xfId="17125" xr:uid="{00000000-0005-0000-0000-000038990000}"/>
    <cellStyle name="Topline 4 4 5" xfId="17868" xr:uid="{00000000-0005-0000-0000-000039990000}"/>
    <cellStyle name="Topline 4 5" xfId="15810" xr:uid="{00000000-0005-0000-0000-00003A990000}"/>
    <cellStyle name="Topline 4 6" xfId="16311" xr:uid="{00000000-0005-0000-0000-00003B990000}"/>
    <cellStyle name="Topline 4 7" xfId="17122" xr:uid="{00000000-0005-0000-0000-00003C990000}"/>
    <cellStyle name="Topline 4 8" xfId="17865" xr:uid="{00000000-0005-0000-0000-00003D990000}"/>
    <cellStyle name="Topline 4 9" xfId="40606" xr:uid="{00000000-0005-0000-0000-00003E990000}"/>
    <cellStyle name="Topline 5" xfId="14538" xr:uid="{00000000-0005-0000-0000-00003F990000}"/>
    <cellStyle name="Topline 5 2" xfId="15814" xr:uid="{00000000-0005-0000-0000-000040990000}"/>
    <cellStyle name="Topline 5 3" xfId="16315" xr:uid="{00000000-0005-0000-0000-000041990000}"/>
    <cellStyle name="Topline 5 4" xfId="17126" xr:uid="{00000000-0005-0000-0000-000042990000}"/>
    <cellStyle name="Topline 5 5" xfId="17869" xr:uid="{00000000-0005-0000-0000-000043990000}"/>
    <cellStyle name="Topline 6" xfId="14539" xr:uid="{00000000-0005-0000-0000-000044990000}"/>
    <cellStyle name="Topline 6 2" xfId="15815" xr:uid="{00000000-0005-0000-0000-000045990000}"/>
    <cellStyle name="Topline 6 3" xfId="16316" xr:uid="{00000000-0005-0000-0000-000046990000}"/>
    <cellStyle name="Topline 6 4" xfId="17127" xr:uid="{00000000-0005-0000-0000-000047990000}"/>
    <cellStyle name="Topline 6 5" xfId="17870" xr:uid="{00000000-0005-0000-0000-000048990000}"/>
    <cellStyle name="Topline 7" xfId="14540" xr:uid="{00000000-0005-0000-0000-000049990000}"/>
    <cellStyle name="Topline 7 2" xfId="15816" xr:uid="{00000000-0005-0000-0000-00004A990000}"/>
    <cellStyle name="Topline 7 3" xfId="16317" xr:uid="{00000000-0005-0000-0000-00004B990000}"/>
    <cellStyle name="Topline 7 4" xfId="17128" xr:uid="{00000000-0005-0000-0000-00004C990000}"/>
    <cellStyle name="Topline 7 5" xfId="17871" xr:uid="{00000000-0005-0000-0000-00004D990000}"/>
    <cellStyle name="Topline 8" xfId="15785" xr:uid="{00000000-0005-0000-0000-00004E990000}"/>
    <cellStyle name="Topline 9" xfId="16286" xr:uid="{00000000-0005-0000-0000-00004F990000}"/>
    <cellStyle name="Total" xfId="39020" builtinId="25" customBuiltin="1"/>
    <cellStyle name="Total 1" xfId="14541" xr:uid="{00000000-0005-0000-0000-000051990000}"/>
    <cellStyle name="Total 1 10" xfId="17129" xr:uid="{00000000-0005-0000-0000-000052990000}"/>
    <cellStyle name="Total 1 11" xfId="17872" xr:uid="{00000000-0005-0000-0000-000053990000}"/>
    <cellStyle name="Total 1 12" xfId="37728" xr:uid="{00000000-0005-0000-0000-000054990000}"/>
    <cellStyle name="Total 1 13" xfId="40420" xr:uid="{00000000-0005-0000-0000-000055990000}"/>
    <cellStyle name="Total 1 2" xfId="14542" xr:uid="{00000000-0005-0000-0000-000056990000}"/>
    <cellStyle name="Total 1 2 10" xfId="17873" xr:uid="{00000000-0005-0000-0000-000057990000}"/>
    <cellStyle name="Total 1 2 11" xfId="40421" xr:uid="{00000000-0005-0000-0000-000058990000}"/>
    <cellStyle name="Total 1 2 2" xfId="14543" xr:uid="{00000000-0005-0000-0000-000059990000}"/>
    <cellStyle name="Total 1 2 2 10" xfId="40585" xr:uid="{00000000-0005-0000-0000-00005A990000}"/>
    <cellStyle name="Total 1 2 2 2" xfId="14544" xr:uid="{00000000-0005-0000-0000-00005B990000}"/>
    <cellStyle name="Total 1 2 2 2 2" xfId="14545" xr:uid="{00000000-0005-0000-0000-00005C990000}"/>
    <cellStyle name="Total 1 2 2 2 2 2" xfId="15821" xr:uid="{00000000-0005-0000-0000-00005D990000}"/>
    <cellStyle name="Total 1 2 2 2 2 3" xfId="16322" xr:uid="{00000000-0005-0000-0000-00005E990000}"/>
    <cellStyle name="Total 1 2 2 2 2 4" xfId="17133" xr:uid="{00000000-0005-0000-0000-00005F990000}"/>
    <cellStyle name="Total 1 2 2 2 2 5" xfId="17876" xr:uid="{00000000-0005-0000-0000-000060990000}"/>
    <cellStyle name="Total 1 2 2 2 3" xfId="14546" xr:uid="{00000000-0005-0000-0000-000061990000}"/>
    <cellStyle name="Total 1 2 2 2 3 2" xfId="15822" xr:uid="{00000000-0005-0000-0000-000062990000}"/>
    <cellStyle name="Total 1 2 2 2 3 3" xfId="16323" xr:uid="{00000000-0005-0000-0000-000063990000}"/>
    <cellStyle name="Total 1 2 2 2 3 4" xfId="17134" xr:uid="{00000000-0005-0000-0000-000064990000}"/>
    <cellStyle name="Total 1 2 2 2 3 5" xfId="17877" xr:uid="{00000000-0005-0000-0000-000065990000}"/>
    <cellStyle name="Total 1 2 2 2 4" xfId="14547" xr:uid="{00000000-0005-0000-0000-000066990000}"/>
    <cellStyle name="Total 1 2 2 2 4 2" xfId="15823" xr:uid="{00000000-0005-0000-0000-000067990000}"/>
    <cellStyle name="Total 1 2 2 2 4 3" xfId="16324" xr:uid="{00000000-0005-0000-0000-000068990000}"/>
    <cellStyle name="Total 1 2 2 2 4 4" xfId="17135" xr:uid="{00000000-0005-0000-0000-000069990000}"/>
    <cellStyle name="Total 1 2 2 2 4 5" xfId="17878" xr:uid="{00000000-0005-0000-0000-00006A990000}"/>
    <cellStyle name="Total 1 2 2 2 5" xfId="15820" xr:uid="{00000000-0005-0000-0000-00006B990000}"/>
    <cellStyle name="Total 1 2 2 2 6" xfId="16321" xr:uid="{00000000-0005-0000-0000-00006C990000}"/>
    <cellStyle name="Total 1 2 2 2 7" xfId="17132" xr:uid="{00000000-0005-0000-0000-00006D990000}"/>
    <cellStyle name="Total 1 2 2 2 8" xfId="17875" xr:uid="{00000000-0005-0000-0000-00006E990000}"/>
    <cellStyle name="Total 1 2 2 2 9" xfId="40665" xr:uid="{00000000-0005-0000-0000-00006F990000}"/>
    <cellStyle name="Total 1 2 2 3" xfId="14548" xr:uid="{00000000-0005-0000-0000-000070990000}"/>
    <cellStyle name="Total 1 2 2 3 2" xfId="15824" xr:uid="{00000000-0005-0000-0000-000071990000}"/>
    <cellStyle name="Total 1 2 2 3 3" xfId="16325" xr:uid="{00000000-0005-0000-0000-000072990000}"/>
    <cellStyle name="Total 1 2 2 3 4" xfId="17136" xr:uid="{00000000-0005-0000-0000-000073990000}"/>
    <cellStyle name="Total 1 2 2 3 5" xfId="17879" xr:uid="{00000000-0005-0000-0000-000074990000}"/>
    <cellStyle name="Total 1 2 2 4" xfId="14549" xr:uid="{00000000-0005-0000-0000-000075990000}"/>
    <cellStyle name="Total 1 2 2 4 2" xfId="15825" xr:uid="{00000000-0005-0000-0000-000076990000}"/>
    <cellStyle name="Total 1 2 2 4 3" xfId="16326" xr:uid="{00000000-0005-0000-0000-000077990000}"/>
    <cellStyle name="Total 1 2 2 4 4" xfId="17137" xr:uid="{00000000-0005-0000-0000-000078990000}"/>
    <cellStyle name="Total 1 2 2 4 5" xfId="17880" xr:uid="{00000000-0005-0000-0000-000079990000}"/>
    <cellStyle name="Total 1 2 2 5" xfId="14550" xr:uid="{00000000-0005-0000-0000-00007A990000}"/>
    <cellStyle name="Total 1 2 2 5 2" xfId="15826" xr:uid="{00000000-0005-0000-0000-00007B990000}"/>
    <cellStyle name="Total 1 2 2 5 3" xfId="16327" xr:uid="{00000000-0005-0000-0000-00007C990000}"/>
    <cellStyle name="Total 1 2 2 5 4" xfId="17138" xr:uid="{00000000-0005-0000-0000-00007D990000}"/>
    <cellStyle name="Total 1 2 2 5 5" xfId="17881" xr:uid="{00000000-0005-0000-0000-00007E990000}"/>
    <cellStyle name="Total 1 2 2 6" xfId="15819" xr:uid="{00000000-0005-0000-0000-00007F990000}"/>
    <cellStyle name="Total 1 2 2 7" xfId="16320" xr:uid="{00000000-0005-0000-0000-000080990000}"/>
    <cellStyle name="Total 1 2 2 8" xfId="17131" xr:uid="{00000000-0005-0000-0000-000081990000}"/>
    <cellStyle name="Total 1 2 2 9" xfId="17874" xr:uid="{00000000-0005-0000-0000-000082990000}"/>
    <cellStyle name="Total 1 2 3" xfId="14551" xr:uid="{00000000-0005-0000-0000-000083990000}"/>
    <cellStyle name="Total 1 2 3 2" xfId="14552" xr:uid="{00000000-0005-0000-0000-000084990000}"/>
    <cellStyle name="Total 1 2 3 2 2" xfId="15828" xr:uid="{00000000-0005-0000-0000-000085990000}"/>
    <cellStyle name="Total 1 2 3 2 3" xfId="16329" xr:uid="{00000000-0005-0000-0000-000086990000}"/>
    <cellStyle name="Total 1 2 3 2 4" xfId="17140" xr:uid="{00000000-0005-0000-0000-000087990000}"/>
    <cellStyle name="Total 1 2 3 2 5" xfId="17883" xr:uid="{00000000-0005-0000-0000-000088990000}"/>
    <cellStyle name="Total 1 2 3 3" xfId="14553" xr:uid="{00000000-0005-0000-0000-000089990000}"/>
    <cellStyle name="Total 1 2 3 3 2" xfId="15829" xr:uid="{00000000-0005-0000-0000-00008A990000}"/>
    <cellStyle name="Total 1 2 3 3 3" xfId="16330" xr:uid="{00000000-0005-0000-0000-00008B990000}"/>
    <cellStyle name="Total 1 2 3 3 4" xfId="17141" xr:uid="{00000000-0005-0000-0000-00008C990000}"/>
    <cellStyle name="Total 1 2 3 3 5" xfId="17884" xr:uid="{00000000-0005-0000-0000-00008D990000}"/>
    <cellStyle name="Total 1 2 3 4" xfId="14554" xr:uid="{00000000-0005-0000-0000-00008E990000}"/>
    <cellStyle name="Total 1 2 3 4 2" xfId="15830" xr:uid="{00000000-0005-0000-0000-00008F990000}"/>
    <cellStyle name="Total 1 2 3 4 3" xfId="16331" xr:uid="{00000000-0005-0000-0000-000090990000}"/>
    <cellStyle name="Total 1 2 3 4 4" xfId="17142" xr:uid="{00000000-0005-0000-0000-000091990000}"/>
    <cellStyle name="Total 1 2 3 4 5" xfId="17885" xr:uid="{00000000-0005-0000-0000-000092990000}"/>
    <cellStyle name="Total 1 2 3 5" xfId="15827" xr:uid="{00000000-0005-0000-0000-000093990000}"/>
    <cellStyle name="Total 1 2 3 6" xfId="16328" xr:uid="{00000000-0005-0000-0000-000094990000}"/>
    <cellStyle name="Total 1 2 3 7" xfId="17139" xr:uid="{00000000-0005-0000-0000-000095990000}"/>
    <cellStyle name="Total 1 2 3 8" xfId="17882" xr:uid="{00000000-0005-0000-0000-000096990000}"/>
    <cellStyle name="Total 1 2 3 9" xfId="40608" xr:uid="{00000000-0005-0000-0000-000097990000}"/>
    <cellStyle name="Total 1 2 4" xfId="14555" xr:uid="{00000000-0005-0000-0000-000098990000}"/>
    <cellStyle name="Total 1 2 4 2" xfId="15831" xr:uid="{00000000-0005-0000-0000-000099990000}"/>
    <cellStyle name="Total 1 2 4 3" xfId="16332" xr:uid="{00000000-0005-0000-0000-00009A990000}"/>
    <cellStyle name="Total 1 2 4 4" xfId="17143" xr:uid="{00000000-0005-0000-0000-00009B990000}"/>
    <cellStyle name="Total 1 2 4 5" xfId="17886" xr:uid="{00000000-0005-0000-0000-00009C990000}"/>
    <cellStyle name="Total 1 2 5" xfId="14556" xr:uid="{00000000-0005-0000-0000-00009D990000}"/>
    <cellStyle name="Total 1 2 5 2" xfId="15832" xr:uid="{00000000-0005-0000-0000-00009E990000}"/>
    <cellStyle name="Total 1 2 5 3" xfId="16333" xr:uid="{00000000-0005-0000-0000-00009F990000}"/>
    <cellStyle name="Total 1 2 5 4" xfId="17144" xr:uid="{00000000-0005-0000-0000-0000A0990000}"/>
    <cellStyle name="Total 1 2 5 5" xfId="17887" xr:uid="{00000000-0005-0000-0000-0000A1990000}"/>
    <cellStyle name="Total 1 2 6" xfId="14557" xr:uid="{00000000-0005-0000-0000-0000A2990000}"/>
    <cellStyle name="Total 1 2 6 2" xfId="15833" xr:uid="{00000000-0005-0000-0000-0000A3990000}"/>
    <cellStyle name="Total 1 2 6 3" xfId="16334" xr:uid="{00000000-0005-0000-0000-0000A4990000}"/>
    <cellStyle name="Total 1 2 6 4" xfId="17145" xr:uid="{00000000-0005-0000-0000-0000A5990000}"/>
    <cellStyle name="Total 1 2 6 5" xfId="17888" xr:uid="{00000000-0005-0000-0000-0000A6990000}"/>
    <cellStyle name="Total 1 2 7" xfId="15818" xr:uid="{00000000-0005-0000-0000-0000A7990000}"/>
    <cellStyle name="Total 1 2 8" xfId="16319" xr:uid="{00000000-0005-0000-0000-0000A8990000}"/>
    <cellStyle name="Total 1 2 9" xfId="17130" xr:uid="{00000000-0005-0000-0000-0000A9990000}"/>
    <cellStyle name="Total 1 3" xfId="14558" xr:uid="{00000000-0005-0000-0000-0000AA990000}"/>
    <cellStyle name="Total 1 3 10" xfId="40422" xr:uid="{00000000-0005-0000-0000-0000AB990000}"/>
    <cellStyle name="Total 1 3 2" xfId="14559" xr:uid="{00000000-0005-0000-0000-0000AC990000}"/>
    <cellStyle name="Total 1 3 2 2" xfId="14560" xr:uid="{00000000-0005-0000-0000-0000AD990000}"/>
    <cellStyle name="Total 1 3 2 2 2" xfId="15836" xr:uid="{00000000-0005-0000-0000-0000AE990000}"/>
    <cellStyle name="Total 1 3 2 2 3" xfId="16337" xr:uid="{00000000-0005-0000-0000-0000AF990000}"/>
    <cellStyle name="Total 1 3 2 2 4" xfId="17148" xr:uid="{00000000-0005-0000-0000-0000B0990000}"/>
    <cellStyle name="Total 1 3 2 2 5" xfId="17891" xr:uid="{00000000-0005-0000-0000-0000B1990000}"/>
    <cellStyle name="Total 1 3 2 3" xfId="14561" xr:uid="{00000000-0005-0000-0000-0000B2990000}"/>
    <cellStyle name="Total 1 3 2 3 2" xfId="15837" xr:uid="{00000000-0005-0000-0000-0000B3990000}"/>
    <cellStyle name="Total 1 3 2 3 3" xfId="16338" xr:uid="{00000000-0005-0000-0000-0000B4990000}"/>
    <cellStyle name="Total 1 3 2 3 4" xfId="17149" xr:uid="{00000000-0005-0000-0000-0000B5990000}"/>
    <cellStyle name="Total 1 3 2 3 5" xfId="17892" xr:uid="{00000000-0005-0000-0000-0000B6990000}"/>
    <cellStyle name="Total 1 3 2 4" xfId="14562" xr:uid="{00000000-0005-0000-0000-0000B7990000}"/>
    <cellStyle name="Total 1 3 2 4 2" xfId="15838" xr:uid="{00000000-0005-0000-0000-0000B8990000}"/>
    <cellStyle name="Total 1 3 2 4 3" xfId="16339" xr:uid="{00000000-0005-0000-0000-0000B9990000}"/>
    <cellStyle name="Total 1 3 2 4 4" xfId="17150" xr:uid="{00000000-0005-0000-0000-0000BA990000}"/>
    <cellStyle name="Total 1 3 2 4 5" xfId="17893" xr:uid="{00000000-0005-0000-0000-0000BB990000}"/>
    <cellStyle name="Total 1 3 2 5" xfId="15835" xr:uid="{00000000-0005-0000-0000-0000BC990000}"/>
    <cellStyle name="Total 1 3 2 6" xfId="16336" xr:uid="{00000000-0005-0000-0000-0000BD990000}"/>
    <cellStyle name="Total 1 3 2 7" xfId="17147" xr:uid="{00000000-0005-0000-0000-0000BE990000}"/>
    <cellStyle name="Total 1 3 2 8" xfId="17890" xr:uid="{00000000-0005-0000-0000-0000BF990000}"/>
    <cellStyle name="Total 1 3 2 9" xfId="40664" xr:uid="{00000000-0005-0000-0000-0000C0990000}"/>
    <cellStyle name="Total 1 3 3" xfId="14563" xr:uid="{00000000-0005-0000-0000-0000C1990000}"/>
    <cellStyle name="Total 1 3 3 2" xfId="15839" xr:uid="{00000000-0005-0000-0000-0000C2990000}"/>
    <cellStyle name="Total 1 3 3 3" xfId="16340" xr:uid="{00000000-0005-0000-0000-0000C3990000}"/>
    <cellStyle name="Total 1 3 3 4" xfId="17151" xr:uid="{00000000-0005-0000-0000-0000C4990000}"/>
    <cellStyle name="Total 1 3 3 5" xfId="17894" xr:uid="{00000000-0005-0000-0000-0000C5990000}"/>
    <cellStyle name="Total 1 3 4" xfId="14564" xr:uid="{00000000-0005-0000-0000-0000C6990000}"/>
    <cellStyle name="Total 1 3 4 2" xfId="15840" xr:uid="{00000000-0005-0000-0000-0000C7990000}"/>
    <cellStyle name="Total 1 3 4 3" xfId="16341" xr:uid="{00000000-0005-0000-0000-0000C8990000}"/>
    <cellStyle name="Total 1 3 4 4" xfId="17152" xr:uid="{00000000-0005-0000-0000-0000C9990000}"/>
    <cellStyle name="Total 1 3 4 5" xfId="17895" xr:uid="{00000000-0005-0000-0000-0000CA990000}"/>
    <cellStyle name="Total 1 3 5" xfId="14565" xr:uid="{00000000-0005-0000-0000-0000CB990000}"/>
    <cellStyle name="Total 1 3 5 2" xfId="15841" xr:uid="{00000000-0005-0000-0000-0000CC990000}"/>
    <cellStyle name="Total 1 3 5 3" xfId="16342" xr:uid="{00000000-0005-0000-0000-0000CD990000}"/>
    <cellStyle name="Total 1 3 5 4" xfId="17153" xr:uid="{00000000-0005-0000-0000-0000CE990000}"/>
    <cellStyle name="Total 1 3 5 5" xfId="17896" xr:uid="{00000000-0005-0000-0000-0000CF990000}"/>
    <cellStyle name="Total 1 3 6" xfId="15834" xr:uid="{00000000-0005-0000-0000-0000D0990000}"/>
    <cellStyle name="Total 1 3 7" xfId="16335" xr:uid="{00000000-0005-0000-0000-0000D1990000}"/>
    <cellStyle name="Total 1 3 8" xfId="17146" xr:uid="{00000000-0005-0000-0000-0000D2990000}"/>
    <cellStyle name="Total 1 3 9" xfId="17889" xr:uid="{00000000-0005-0000-0000-0000D3990000}"/>
    <cellStyle name="Total 1 4" xfId="14566" xr:uid="{00000000-0005-0000-0000-0000D4990000}"/>
    <cellStyle name="Total 1 4 2" xfId="14567" xr:uid="{00000000-0005-0000-0000-0000D5990000}"/>
    <cellStyle name="Total 1 4 2 2" xfId="15843" xr:uid="{00000000-0005-0000-0000-0000D6990000}"/>
    <cellStyle name="Total 1 4 2 3" xfId="16344" xr:uid="{00000000-0005-0000-0000-0000D7990000}"/>
    <cellStyle name="Total 1 4 2 4" xfId="17155" xr:uid="{00000000-0005-0000-0000-0000D8990000}"/>
    <cellStyle name="Total 1 4 2 5" xfId="17898" xr:uid="{00000000-0005-0000-0000-0000D9990000}"/>
    <cellStyle name="Total 1 4 3" xfId="14568" xr:uid="{00000000-0005-0000-0000-0000DA990000}"/>
    <cellStyle name="Total 1 4 3 2" xfId="15844" xr:uid="{00000000-0005-0000-0000-0000DB990000}"/>
    <cellStyle name="Total 1 4 3 3" xfId="16345" xr:uid="{00000000-0005-0000-0000-0000DC990000}"/>
    <cellStyle name="Total 1 4 3 4" xfId="17156" xr:uid="{00000000-0005-0000-0000-0000DD990000}"/>
    <cellStyle name="Total 1 4 3 5" xfId="17899" xr:uid="{00000000-0005-0000-0000-0000DE990000}"/>
    <cellStyle name="Total 1 4 4" xfId="14569" xr:uid="{00000000-0005-0000-0000-0000DF990000}"/>
    <cellStyle name="Total 1 4 4 2" xfId="15845" xr:uid="{00000000-0005-0000-0000-0000E0990000}"/>
    <cellStyle name="Total 1 4 4 3" xfId="16346" xr:uid="{00000000-0005-0000-0000-0000E1990000}"/>
    <cellStyle name="Total 1 4 4 4" xfId="17157" xr:uid="{00000000-0005-0000-0000-0000E2990000}"/>
    <cellStyle name="Total 1 4 4 5" xfId="17900" xr:uid="{00000000-0005-0000-0000-0000E3990000}"/>
    <cellStyle name="Total 1 4 5" xfId="15842" xr:uid="{00000000-0005-0000-0000-0000E4990000}"/>
    <cellStyle name="Total 1 4 6" xfId="16343" xr:uid="{00000000-0005-0000-0000-0000E5990000}"/>
    <cellStyle name="Total 1 4 7" xfId="17154" xr:uid="{00000000-0005-0000-0000-0000E6990000}"/>
    <cellStyle name="Total 1 4 8" xfId="17897" xr:uid="{00000000-0005-0000-0000-0000E7990000}"/>
    <cellStyle name="Total 1 4 9" xfId="40423" xr:uid="{00000000-0005-0000-0000-0000E8990000}"/>
    <cellStyle name="Total 1 5" xfId="14570" xr:uid="{00000000-0005-0000-0000-0000E9990000}"/>
    <cellStyle name="Total 1 5 2" xfId="15846" xr:uid="{00000000-0005-0000-0000-0000EA990000}"/>
    <cellStyle name="Total 1 5 3" xfId="16347" xr:uid="{00000000-0005-0000-0000-0000EB990000}"/>
    <cellStyle name="Total 1 5 4" xfId="17158" xr:uid="{00000000-0005-0000-0000-0000EC990000}"/>
    <cellStyle name="Total 1 5 5" xfId="17901" xr:uid="{00000000-0005-0000-0000-0000ED990000}"/>
    <cellStyle name="Total 1 6" xfId="14571" xr:uid="{00000000-0005-0000-0000-0000EE990000}"/>
    <cellStyle name="Total 1 6 2" xfId="15847" xr:uid="{00000000-0005-0000-0000-0000EF990000}"/>
    <cellStyle name="Total 1 6 3" xfId="16348" xr:uid="{00000000-0005-0000-0000-0000F0990000}"/>
    <cellStyle name="Total 1 6 4" xfId="17159" xr:uid="{00000000-0005-0000-0000-0000F1990000}"/>
    <cellStyle name="Total 1 6 5" xfId="17902" xr:uid="{00000000-0005-0000-0000-0000F2990000}"/>
    <cellStyle name="Total 1 7" xfId="14572" xr:uid="{00000000-0005-0000-0000-0000F3990000}"/>
    <cellStyle name="Total 1 7 2" xfId="15848" xr:uid="{00000000-0005-0000-0000-0000F4990000}"/>
    <cellStyle name="Total 1 7 3" xfId="16349" xr:uid="{00000000-0005-0000-0000-0000F5990000}"/>
    <cellStyle name="Total 1 7 4" xfId="17160" xr:uid="{00000000-0005-0000-0000-0000F6990000}"/>
    <cellStyle name="Total 1 7 5" xfId="17903" xr:uid="{00000000-0005-0000-0000-0000F7990000}"/>
    <cellStyle name="Total 1 8" xfId="15817" xr:uid="{00000000-0005-0000-0000-0000F8990000}"/>
    <cellStyle name="Total 1 9" xfId="16318" xr:uid="{00000000-0005-0000-0000-0000F9990000}"/>
    <cellStyle name="Total 10" xfId="19558" xr:uid="{00000000-0005-0000-0000-0000FA990000}"/>
    <cellStyle name="Total 10 10" xfId="40424" xr:uid="{00000000-0005-0000-0000-0000FB990000}"/>
    <cellStyle name="Total 10 2" xfId="37730" xr:uid="{00000000-0005-0000-0000-0000FC990000}"/>
    <cellStyle name="Total 10 2 10" xfId="37731" xr:uid="{00000000-0005-0000-0000-0000FD990000}"/>
    <cellStyle name="Total 10 2 10 2" xfId="37732" xr:uid="{00000000-0005-0000-0000-0000FE990000}"/>
    <cellStyle name="Total 10 2 11" xfId="37733" xr:uid="{00000000-0005-0000-0000-0000FF990000}"/>
    <cellStyle name="Total 10 2 2" xfId="37734" xr:uid="{00000000-0005-0000-0000-0000009A0000}"/>
    <cellStyle name="Total 10 2 2 10" xfId="37735" xr:uid="{00000000-0005-0000-0000-0000019A0000}"/>
    <cellStyle name="Total 10 2 2 2" xfId="37736" xr:uid="{00000000-0005-0000-0000-0000029A0000}"/>
    <cellStyle name="Total 10 2 2 2 2" xfId="37737" xr:uid="{00000000-0005-0000-0000-0000039A0000}"/>
    <cellStyle name="Total 10 2 2 3" xfId="37738" xr:uid="{00000000-0005-0000-0000-0000049A0000}"/>
    <cellStyle name="Total 10 2 2 3 2" xfId="37739" xr:uid="{00000000-0005-0000-0000-0000059A0000}"/>
    <cellStyle name="Total 10 2 2 4" xfId="37740" xr:uid="{00000000-0005-0000-0000-0000069A0000}"/>
    <cellStyle name="Total 10 2 2 4 2" xfId="37741" xr:uid="{00000000-0005-0000-0000-0000079A0000}"/>
    <cellStyle name="Total 10 2 2 5" xfId="37742" xr:uid="{00000000-0005-0000-0000-0000089A0000}"/>
    <cellStyle name="Total 10 2 2 5 2" xfId="37743" xr:uid="{00000000-0005-0000-0000-0000099A0000}"/>
    <cellStyle name="Total 10 2 2 6" xfId="37744" xr:uid="{00000000-0005-0000-0000-00000A9A0000}"/>
    <cellStyle name="Total 10 2 2 6 2" xfId="37745" xr:uid="{00000000-0005-0000-0000-00000B9A0000}"/>
    <cellStyle name="Total 10 2 2 7" xfId="37746" xr:uid="{00000000-0005-0000-0000-00000C9A0000}"/>
    <cellStyle name="Total 10 2 2 7 2" xfId="37747" xr:uid="{00000000-0005-0000-0000-00000D9A0000}"/>
    <cellStyle name="Total 10 2 2 8" xfId="37748" xr:uid="{00000000-0005-0000-0000-00000E9A0000}"/>
    <cellStyle name="Total 10 2 2 8 2" xfId="37749" xr:uid="{00000000-0005-0000-0000-00000F9A0000}"/>
    <cellStyle name="Total 10 2 2 9" xfId="37750" xr:uid="{00000000-0005-0000-0000-0000109A0000}"/>
    <cellStyle name="Total 10 2 2 9 2" xfId="37751" xr:uid="{00000000-0005-0000-0000-0000119A0000}"/>
    <cellStyle name="Total 10 2 3" xfId="37752" xr:uid="{00000000-0005-0000-0000-0000129A0000}"/>
    <cellStyle name="Total 10 2 3 2" xfId="37753" xr:uid="{00000000-0005-0000-0000-0000139A0000}"/>
    <cellStyle name="Total 10 2 4" xfId="37754" xr:uid="{00000000-0005-0000-0000-0000149A0000}"/>
    <cellStyle name="Total 10 2 4 2" xfId="37755" xr:uid="{00000000-0005-0000-0000-0000159A0000}"/>
    <cellStyle name="Total 10 2 5" xfId="37756" xr:uid="{00000000-0005-0000-0000-0000169A0000}"/>
    <cellStyle name="Total 10 2 5 2" xfId="37757" xr:uid="{00000000-0005-0000-0000-0000179A0000}"/>
    <cellStyle name="Total 10 2 6" xfId="37758" xr:uid="{00000000-0005-0000-0000-0000189A0000}"/>
    <cellStyle name="Total 10 2 6 2" xfId="37759" xr:uid="{00000000-0005-0000-0000-0000199A0000}"/>
    <cellStyle name="Total 10 2 7" xfId="37760" xr:uid="{00000000-0005-0000-0000-00001A9A0000}"/>
    <cellStyle name="Total 10 2 7 2" xfId="37761" xr:uid="{00000000-0005-0000-0000-00001B9A0000}"/>
    <cellStyle name="Total 10 2 8" xfId="37762" xr:uid="{00000000-0005-0000-0000-00001C9A0000}"/>
    <cellStyle name="Total 10 2 8 2" xfId="37763" xr:uid="{00000000-0005-0000-0000-00001D9A0000}"/>
    <cellStyle name="Total 10 2 9" xfId="37764" xr:uid="{00000000-0005-0000-0000-00001E9A0000}"/>
    <cellStyle name="Total 10 2 9 2" xfId="37765" xr:uid="{00000000-0005-0000-0000-00001F9A0000}"/>
    <cellStyle name="Total 10 3" xfId="37766" xr:uid="{00000000-0005-0000-0000-0000209A0000}"/>
    <cellStyle name="Total 10 3 10" xfId="37767" xr:uid="{00000000-0005-0000-0000-0000219A0000}"/>
    <cellStyle name="Total 10 3 2" xfId="37768" xr:uid="{00000000-0005-0000-0000-0000229A0000}"/>
    <cellStyle name="Total 10 3 2 2" xfId="37769" xr:uid="{00000000-0005-0000-0000-0000239A0000}"/>
    <cellStyle name="Total 10 3 3" xfId="37770" xr:uid="{00000000-0005-0000-0000-0000249A0000}"/>
    <cellStyle name="Total 10 3 3 2" xfId="37771" xr:uid="{00000000-0005-0000-0000-0000259A0000}"/>
    <cellStyle name="Total 10 3 4" xfId="37772" xr:uid="{00000000-0005-0000-0000-0000269A0000}"/>
    <cellStyle name="Total 10 3 4 2" xfId="37773" xr:uid="{00000000-0005-0000-0000-0000279A0000}"/>
    <cellStyle name="Total 10 3 5" xfId="37774" xr:uid="{00000000-0005-0000-0000-0000289A0000}"/>
    <cellStyle name="Total 10 3 5 2" xfId="37775" xr:uid="{00000000-0005-0000-0000-0000299A0000}"/>
    <cellStyle name="Total 10 3 6" xfId="37776" xr:uid="{00000000-0005-0000-0000-00002A9A0000}"/>
    <cellStyle name="Total 10 3 6 2" xfId="37777" xr:uid="{00000000-0005-0000-0000-00002B9A0000}"/>
    <cellStyle name="Total 10 3 7" xfId="37778" xr:uid="{00000000-0005-0000-0000-00002C9A0000}"/>
    <cellStyle name="Total 10 3 7 2" xfId="37779" xr:uid="{00000000-0005-0000-0000-00002D9A0000}"/>
    <cellStyle name="Total 10 3 8" xfId="37780" xr:uid="{00000000-0005-0000-0000-00002E9A0000}"/>
    <cellStyle name="Total 10 3 8 2" xfId="37781" xr:uid="{00000000-0005-0000-0000-00002F9A0000}"/>
    <cellStyle name="Total 10 3 9" xfId="37782" xr:uid="{00000000-0005-0000-0000-0000309A0000}"/>
    <cellStyle name="Total 10 3 9 2" xfId="37783" xr:uid="{00000000-0005-0000-0000-0000319A0000}"/>
    <cellStyle name="Total 10 4" xfId="37784" xr:uid="{00000000-0005-0000-0000-0000329A0000}"/>
    <cellStyle name="Total 10 4 10" xfId="37785" xr:uid="{00000000-0005-0000-0000-0000339A0000}"/>
    <cellStyle name="Total 10 4 10 2" xfId="37786" xr:uid="{00000000-0005-0000-0000-0000349A0000}"/>
    <cellStyle name="Total 10 4 11" xfId="37787" xr:uid="{00000000-0005-0000-0000-0000359A0000}"/>
    <cellStyle name="Total 10 4 11 2" xfId="37788" xr:uid="{00000000-0005-0000-0000-0000369A0000}"/>
    <cellStyle name="Total 10 4 12" xfId="37789" xr:uid="{00000000-0005-0000-0000-0000379A0000}"/>
    <cellStyle name="Total 10 4 12 2" xfId="37790" xr:uid="{00000000-0005-0000-0000-0000389A0000}"/>
    <cellStyle name="Total 10 4 13" xfId="37791" xr:uid="{00000000-0005-0000-0000-0000399A0000}"/>
    <cellStyle name="Total 10 4 13 2" xfId="37792" xr:uid="{00000000-0005-0000-0000-00003A9A0000}"/>
    <cellStyle name="Total 10 4 14" xfId="37793" xr:uid="{00000000-0005-0000-0000-00003B9A0000}"/>
    <cellStyle name="Total 10 4 15" xfId="37794" xr:uid="{00000000-0005-0000-0000-00003C9A0000}"/>
    <cellStyle name="Total 10 4 16" xfId="37795" xr:uid="{00000000-0005-0000-0000-00003D9A0000}"/>
    <cellStyle name="Total 10 4 2" xfId="37796" xr:uid="{00000000-0005-0000-0000-00003E9A0000}"/>
    <cellStyle name="Total 10 4 2 2" xfId="37797" xr:uid="{00000000-0005-0000-0000-00003F9A0000}"/>
    <cellStyle name="Total 10 4 3" xfId="37798" xr:uid="{00000000-0005-0000-0000-0000409A0000}"/>
    <cellStyle name="Total 10 4 3 2" xfId="37799" xr:uid="{00000000-0005-0000-0000-0000419A0000}"/>
    <cellStyle name="Total 10 4 4" xfId="37800" xr:uid="{00000000-0005-0000-0000-0000429A0000}"/>
    <cellStyle name="Total 10 4 4 2" xfId="37801" xr:uid="{00000000-0005-0000-0000-0000439A0000}"/>
    <cellStyle name="Total 10 4 5" xfId="37802" xr:uid="{00000000-0005-0000-0000-0000449A0000}"/>
    <cellStyle name="Total 10 4 5 2" xfId="37803" xr:uid="{00000000-0005-0000-0000-0000459A0000}"/>
    <cellStyle name="Total 10 4 6" xfId="37804" xr:uid="{00000000-0005-0000-0000-0000469A0000}"/>
    <cellStyle name="Total 10 4 6 2" xfId="37805" xr:uid="{00000000-0005-0000-0000-0000479A0000}"/>
    <cellStyle name="Total 10 4 7" xfId="37806" xr:uid="{00000000-0005-0000-0000-0000489A0000}"/>
    <cellStyle name="Total 10 4 7 2" xfId="37807" xr:uid="{00000000-0005-0000-0000-0000499A0000}"/>
    <cellStyle name="Total 10 4 8" xfId="37808" xr:uid="{00000000-0005-0000-0000-00004A9A0000}"/>
    <cellStyle name="Total 10 4 8 2" xfId="37809" xr:uid="{00000000-0005-0000-0000-00004B9A0000}"/>
    <cellStyle name="Total 10 4 9" xfId="37810" xr:uid="{00000000-0005-0000-0000-00004C9A0000}"/>
    <cellStyle name="Total 10 4 9 2" xfId="37811" xr:uid="{00000000-0005-0000-0000-00004D9A0000}"/>
    <cellStyle name="Total 10 5" xfId="37812" xr:uid="{00000000-0005-0000-0000-00004E9A0000}"/>
    <cellStyle name="Total 10 5 2" xfId="37813" xr:uid="{00000000-0005-0000-0000-00004F9A0000}"/>
    <cellStyle name="Total 10 6" xfId="37814" xr:uid="{00000000-0005-0000-0000-0000509A0000}"/>
    <cellStyle name="Total 10 6 2" xfId="37815" xr:uid="{00000000-0005-0000-0000-0000519A0000}"/>
    <cellStyle name="Total 10 7" xfId="37816" xr:uid="{00000000-0005-0000-0000-0000529A0000}"/>
    <cellStyle name="Total 10 7 2" xfId="37817" xr:uid="{00000000-0005-0000-0000-0000539A0000}"/>
    <cellStyle name="Total 10 8" xfId="37818" xr:uid="{00000000-0005-0000-0000-0000549A0000}"/>
    <cellStyle name="Total 10 8 2" xfId="37819" xr:uid="{00000000-0005-0000-0000-0000559A0000}"/>
    <cellStyle name="Total 10 9" xfId="37729" xr:uid="{00000000-0005-0000-0000-0000569A0000}"/>
    <cellStyle name="Total 10_Income Statement " xfId="37820" xr:uid="{00000000-0005-0000-0000-0000579A0000}"/>
    <cellStyle name="Total 11" xfId="37821" xr:uid="{00000000-0005-0000-0000-0000589A0000}"/>
    <cellStyle name="Total 11 10" xfId="37822" xr:uid="{00000000-0005-0000-0000-0000599A0000}"/>
    <cellStyle name="Total 11 10 2" xfId="37823" xr:uid="{00000000-0005-0000-0000-00005A9A0000}"/>
    <cellStyle name="Total 11 11" xfId="37824" xr:uid="{00000000-0005-0000-0000-00005B9A0000}"/>
    <cellStyle name="Total 11 2" xfId="37825" xr:uid="{00000000-0005-0000-0000-00005C9A0000}"/>
    <cellStyle name="Total 11 2 10" xfId="37826" xr:uid="{00000000-0005-0000-0000-00005D9A0000}"/>
    <cellStyle name="Total 11 2 2" xfId="37827" xr:uid="{00000000-0005-0000-0000-00005E9A0000}"/>
    <cellStyle name="Total 11 2 2 2" xfId="37828" xr:uid="{00000000-0005-0000-0000-00005F9A0000}"/>
    <cellStyle name="Total 11 2 3" xfId="37829" xr:uid="{00000000-0005-0000-0000-0000609A0000}"/>
    <cellStyle name="Total 11 2 3 2" xfId="37830" xr:uid="{00000000-0005-0000-0000-0000619A0000}"/>
    <cellStyle name="Total 11 2 4" xfId="37831" xr:uid="{00000000-0005-0000-0000-0000629A0000}"/>
    <cellStyle name="Total 11 2 4 2" xfId="37832" xr:uid="{00000000-0005-0000-0000-0000639A0000}"/>
    <cellStyle name="Total 11 2 5" xfId="37833" xr:uid="{00000000-0005-0000-0000-0000649A0000}"/>
    <cellStyle name="Total 11 2 5 2" xfId="37834" xr:uid="{00000000-0005-0000-0000-0000659A0000}"/>
    <cellStyle name="Total 11 2 6" xfId="37835" xr:uid="{00000000-0005-0000-0000-0000669A0000}"/>
    <cellStyle name="Total 11 2 6 2" xfId="37836" xr:uid="{00000000-0005-0000-0000-0000679A0000}"/>
    <cellStyle name="Total 11 2 7" xfId="37837" xr:uid="{00000000-0005-0000-0000-0000689A0000}"/>
    <cellStyle name="Total 11 2 7 2" xfId="37838" xr:uid="{00000000-0005-0000-0000-0000699A0000}"/>
    <cellStyle name="Total 11 2 8" xfId="37839" xr:uid="{00000000-0005-0000-0000-00006A9A0000}"/>
    <cellStyle name="Total 11 2 8 2" xfId="37840" xr:uid="{00000000-0005-0000-0000-00006B9A0000}"/>
    <cellStyle name="Total 11 2 9" xfId="37841" xr:uid="{00000000-0005-0000-0000-00006C9A0000}"/>
    <cellStyle name="Total 11 2 9 2" xfId="37842" xr:uid="{00000000-0005-0000-0000-00006D9A0000}"/>
    <cellStyle name="Total 11 3" xfId="37843" xr:uid="{00000000-0005-0000-0000-00006E9A0000}"/>
    <cellStyle name="Total 11 3 2" xfId="37844" xr:uid="{00000000-0005-0000-0000-00006F9A0000}"/>
    <cellStyle name="Total 11 4" xfId="37845" xr:uid="{00000000-0005-0000-0000-0000709A0000}"/>
    <cellStyle name="Total 11 4 2" xfId="37846" xr:uid="{00000000-0005-0000-0000-0000719A0000}"/>
    <cellStyle name="Total 11 5" xfId="37847" xr:uid="{00000000-0005-0000-0000-0000729A0000}"/>
    <cellStyle name="Total 11 5 2" xfId="37848" xr:uid="{00000000-0005-0000-0000-0000739A0000}"/>
    <cellStyle name="Total 11 6" xfId="37849" xr:uid="{00000000-0005-0000-0000-0000749A0000}"/>
    <cellStyle name="Total 11 6 2" xfId="37850" xr:uid="{00000000-0005-0000-0000-0000759A0000}"/>
    <cellStyle name="Total 11 7" xfId="37851" xr:uid="{00000000-0005-0000-0000-0000769A0000}"/>
    <cellStyle name="Total 11 7 2" xfId="37852" xr:uid="{00000000-0005-0000-0000-0000779A0000}"/>
    <cellStyle name="Total 11 8" xfId="37853" xr:uid="{00000000-0005-0000-0000-0000789A0000}"/>
    <cellStyle name="Total 11 8 2" xfId="37854" xr:uid="{00000000-0005-0000-0000-0000799A0000}"/>
    <cellStyle name="Total 11 9" xfId="37855" xr:uid="{00000000-0005-0000-0000-00007A9A0000}"/>
    <cellStyle name="Total 11 9 2" xfId="37856" xr:uid="{00000000-0005-0000-0000-00007B9A0000}"/>
    <cellStyle name="Total 12" xfId="37857" xr:uid="{00000000-0005-0000-0000-00007C9A0000}"/>
    <cellStyle name="Total 13" xfId="37858" xr:uid="{00000000-0005-0000-0000-00007D9A0000}"/>
    <cellStyle name="Total 14" xfId="37859" xr:uid="{00000000-0005-0000-0000-00007E9A0000}"/>
    <cellStyle name="Total 15" xfId="37860" xr:uid="{00000000-0005-0000-0000-00007F9A0000}"/>
    <cellStyle name="Total 16" xfId="37861" xr:uid="{00000000-0005-0000-0000-0000809A0000}"/>
    <cellStyle name="Total 17" xfId="37862" xr:uid="{00000000-0005-0000-0000-0000819A0000}"/>
    <cellStyle name="Total 18" xfId="37863" xr:uid="{00000000-0005-0000-0000-0000829A0000}"/>
    <cellStyle name="Total 19" xfId="37864" xr:uid="{00000000-0005-0000-0000-0000839A0000}"/>
    <cellStyle name="Total 2" xfId="14573" xr:uid="{00000000-0005-0000-0000-0000849A0000}"/>
    <cellStyle name="Total 2 10" xfId="37866" xr:uid="{00000000-0005-0000-0000-0000859A0000}"/>
    <cellStyle name="Total 2 10 2" xfId="37867" xr:uid="{00000000-0005-0000-0000-0000869A0000}"/>
    <cellStyle name="Total 2 11" xfId="37868" xr:uid="{00000000-0005-0000-0000-0000879A0000}"/>
    <cellStyle name="Total 2 12" xfId="37865" xr:uid="{00000000-0005-0000-0000-0000889A0000}"/>
    <cellStyle name="Total 2 2" xfId="14574" xr:uid="{00000000-0005-0000-0000-0000899A0000}"/>
    <cellStyle name="Total 2 2 10" xfId="37870" xr:uid="{00000000-0005-0000-0000-00008A9A0000}"/>
    <cellStyle name="Total 2 2 10 2" xfId="37871" xr:uid="{00000000-0005-0000-0000-00008B9A0000}"/>
    <cellStyle name="Total 2 2 11" xfId="37872" xr:uid="{00000000-0005-0000-0000-00008C9A0000}"/>
    <cellStyle name="Total 2 2 12" xfId="37869" xr:uid="{00000000-0005-0000-0000-00008D9A0000}"/>
    <cellStyle name="Total 2 2 13" xfId="40425" xr:uid="{00000000-0005-0000-0000-00008E9A0000}"/>
    <cellStyle name="Total 2 2 2" xfId="15850" xr:uid="{00000000-0005-0000-0000-00008F9A0000}"/>
    <cellStyle name="Total 2 2 2 10" xfId="37874" xr:uid="{00000000-0005-0000-0000-0000909A0000}"/>
    <cellStyle name="Total 2 2 2 11" xfId="37873" xr:uid="{00000000-0005-0000-0000-0000919A0000}"/>
    <cellStyle name="Total 2 2 2 12" xfId="40426" xr:uid="{00000000-0005-0000-0000-0000929A0000}"/>
    <cellStyle name="Total 2 2 2 2" xfId="37875" xr:uid="{00000000-0005-0000-0000-0000939A0000}"/>
    <cellStyle name="Total 2 2 2 2 2" xfId="37876" xr:uid="{00000000-0005-0000-0000-0000949A0000}"/>
    <cellStyle name="Total 2 2 2 3" xfId="37877" xr:uid="{00000000-0005-0000-0000-0000959A0000}"/>
    <cellStyle name="Total 2 2 2 3 2" xfId="37878" xr:uid="{00000000-0005-0000-0000-0000969A0000}"/>
    <cellStyle name="Total 2 2 2 4" xfId="37879" xr:uid="{00000000-0005-0000-0000-0000979A0000}"/>
    <cellStyle name="Total 2 2 2 4 2" xfId="37880" xr:uid="{00000000-0005-0000-0000-0000989A0000}"/>
    <cellStyle name="Total 2 2 2 5" xfId="37881" xr:uid="{00000000-0005-0000-0000-0000999A0000}"/>
    <cellStyle name="Total 2 2 2 5 2" xfId="37882" xr:uid="{00000000-0005-0000-0000-00009A9A0000}"/>
    <cellStyle name="Total 2 2 2 6" xfId="37883" xr:uid="{00000000-0005-0000-0000-00009B9A0000}"/>
    <cellStyle name="Total 2 2 2 6 2" xfId="37884" xr:uid="{00000000-0005-0000-0000-00009C9A0000}"/>
    <cellStyle name="Total 2 2 2 7" xfId="37885" xr:uid="{00000000-0005-0000-0000-00009D9A0000}"/>
    <cellStyle name="Total 2 2 2 7 2" xfId="37886" xr:uid="{00000000-0005-0000-0000-00009E9A0000}"/>
    <cellStyle name="Total 2 2 2 8" xfId="37887" xr:uid="{00000000-0005-0000-0000-00009F9A0000}"/>
    <cellStyle name="Total 2 2 2 8 2" xfId="37888" xr:uid="{00000000-0005-0000-0000-0000A09A0000}"/>
    <cellStyle name="Total 2 2 2 9" xfId="37889" xr:uid="{00000000-0005-0000-0000-0000A19A0000}"/>
    <cellStyle name="Total 2 2 2 9 2" xfId="37890" xr:uid="{00000000-0005-0000-0000-0000A29A0000}"/>
    <cellStyle name="Total 2 2 3" xfId="16351" xr:uid="{00000000-0005-0000-0000-0000A39A0000}"/>
    <cellStyle name="Total 2 2 3 2" xfId="37892" xr:uid="{00000000-0005-0000-0000-0000A49A0000}"/>
    <cellStyle name="Total 2 2 3 3" xfId="37891" xr:uid="{00000000-0005-0000-0000-0000A59A0000}"/>
    <cellStyle name="Total 2 2 3 4" xfId="40427" xr:uid="{00000000-0005-0000-0000-0000A69A0000}"/>
    <cellStyle name="Total 2 2 4" xfId="17162" xr:uid="{00000000-0005-0000-0000-0000A79A0000}"/>
    <cellStyle name="Total 2 2 4 2" xfId="37894" xr:uid="{00000000-0005-0000-0000-0000A89A0000}"/>
    <cellStyle name="Total 2 2 4 3" xfId="37893" xr:uid="{00000000-0005-0000-0000-0000A99A0000}"/>
    <cellStyle name="Total 2 2 5" xfId="37895" xr:uid="{00000000-0005-0000-0000-0000AA9A0000}"/>
    <cellStyle name="Total 2 2 5 2" xfId="37896" xr:uid="{00000000-0005-0000-0000-0000AB9A0000}"/>
    <cellStyle name="Total 2 2 6" xfId="37897" xr:uid="{00000000-0005-0000-0000-0000AC9A0000}"/>
    <cellStyle name="Total 2 2 6 2" xfId="37898" xr:uid="{00000000-0005-0000-0000-0000AD9A0000}"/>
    <cellStyle name="Total 2 2 7" xfId="37899" xr:uid="{00000000-0005-0000-0000-0000AE9A0000}"/>
    <cellStyle name="Total 2 2 7 2" xfId="37900" xr:uid="{00000000-0005-0000-0000-0000AF9A0000}"/>
    <cellStyle name="Total 2 2 8" xfId="37901" xr:uid="{00000000-0005-0000-0000-0000B09A0000}"/>
    <cellStyle name="Total 2 2 8 2" xfId="37902" xr:uid="{00000000-0005-0000-0000-0000B19A0000}"/>
    <cellStyle name="Total 2 2 9" xfId="37903" xr:uid="{00000000-0005-0000-0000-0000B29A0000}"/>
    <cellStyle name="Total 2 2 9 2" xfId="37904" xr:uid="{00000000-0005-0000-0000-0000B39A0000}"/>
    <cellStyle name="Total 2 3" xfId="14575" xr:uid="{00000000-0005-0000-0000-0000B49A0000}"/>
    <cellStyle name="Total 2 3 10" xfId="37906" xr:uid="{00000000-0005-0000-0000-0000B59A0000}"/>
    <cellStyle name="Total 2 3 10 2" xfId="37907" xr:uid="{00000000-0005-0000-0000-0000B69A0000}"/>
    <cellStyle name="Total 2 3 11" xfId="37908" xr:uid="{00000000-0005-0000-0000-0000B79A0000}"/>
    <cellStyle name="Total 2 3 12" xfId="37905" xr:uid="{00000000-0005-0000-0000-0000B89A0000}"/>
    <cellStyle name="Total 2 3 13" xfId="40428" xr:uid="{00000000-0005-0000-0000-0000B99A0000}"/>
    <cellStyle name="Total 2 3 2" xfId="37909" xr:uid="{00000000-0005-0000-0000-0000BA9A0000}"/>
    <cellStyle name="Total 2 3 2 10" xfId="37910" xr:uid="{00000000-0005-0000-0000-0000BB9A0000}"/>
    <cellStyle name="Total 2 3 2 11" xfId="40429" xr:uid="{00000000-0005-0000-0000-0000BC9A0000}"/>
    <cellStyle name="Total 2 3 2 2" xfId="37911" xr:uid="{00000000-0005-0000-0000-0000BD9A0000}"/>
    <cellStyle name="Total 2 3 2 2 2" xfId="37912" xr:uid="{00000000-0005-0000-0000-0000BE9A0000}"/>
    <cellStyle name="Total 2 3 2 2 3" xfId="40430" xr:uid="{00000000-0005-0000-0000-0000BF9A0000}"/>
    <cellStyle name="Total 2 3 2 3" xfId="37913" xr:uid="{00000000-0005-0000-0000-0000C09A0000}"/>
    <cellStyle name="Total 2 3 2 3 2" xfId="37914" xr:uid="{00000000-0005-0000-0000-0000C19A0000}"/>
    <cellStyle name="Total 2 3 2 3 3" xfId="40431" xr:uid="{00000000-0005-0000-0000-0000C29A0000}"/>
    <cellStyle name="Total 2 3 2 4" xfId="37915" xr:uid="{00000000-0005-0000-0000-0000C39A0000}"/>
    <cellStyle name="Total 2 3 2 4 2" xfId="37916" xr:uid="{00000000-0005-0000-0000-0000C49A0000}"/>
    <cellStyle name="Total 2 3 2 5" xfId="37917" xr:uid="{00000000-0005-0000-0000-0000C59A0000}"/>
    <cellStyle name="Total 2 3 2 5 2" xfId="37918" xr:uid="{00000000-0005-0000-0000-0000C69A0000}"/>
    <cellStyle name="Total 2 3 2 6" xfId="37919" xr:uid="{00000000-0005-0000-0000-0000C79A0000}"/>
    <cellStyle name="Total 2 3 2 6 2" xfId="37920" xr:uid="{00000000-0005-0000-0000-0000C89A0000}"/>
    <cellStyle name="Total 2 3 2 7" xfId="37921" xr:uid="{00000000-0005-0000-0000-0000C99A0000}"/>
    <cellStyle name="Total 2 3 2 7 2" xfId="37922" xr:uid="{00000000-0005-0000-0000-0000CA9A0000}"/>
    <cellStyle name="Total 2 3 2 8" xfId="37923" xr:uid="{00000000-0005-0000-0000-0000CB9A0000}"/>
    <cellStyle name="Total 2 3 2 8 2" xfId="37924" xr:uid="{00000000-0005-0000-0000-0000CC9A0000}"/>
    <cellStyle name="Total 2 3 2 9" xfId="37925" xr:uid="{00000000-0005-0000-0000-0000CD9A0000}"/>
    <cellStyle name="Total 2 3 2 9 2" xfId="37926" xr:uid="{00000000-0005-0000-0000-0000CE9A0000}"/>
    <cellStyle name="Total 2 3 3" xfId="37927" xr:uid="{00000000-0005-0000-0000-0000CF9A0000}"/>
    <cellStyle name="Total 2 3 3 2" xfId="37928" xr:uid="{00000000-0005-0000-0000-0000D09A0000}"/>
    <cellStyle name="Total 2 3 3 2 2" xfId="40433" xr:uid="{00000000-0005-0000-0000-0000D19A0000}"/>
    <cellStyle name="Total 2 3 3 3" xfId="40434" xr:uid="{00000000-0005-0000-0000-0000D29A0000}"/>
    <cellStyle name="Total 2 3 3 4" xfId="40432" xr:uid="{00000000-0005-0000-0000-0000D39A0000}"/>
    <cellStyle name="Total 2 3 4" xfId="37929" xr:uid="{00000000-0005-0000-0000-0000D49A0000}"/>
    <cellStyle name="Total 2 3 4 2" xfId="37930" xr:uid="{00000000-0005-0000-0000-0000D59A0000}"/>
    <cellStyle name="Total 2 3 4 3" xfId="40435" xr:uid="{00000000-0005-0000-0000-0000D69A0000}"/>
    <cellStyle name="Total 2 3 5" xfId="37931" xr:uid="{00000000-0005-0000-0000-0000D79A0000}"/>
    <cellStyle name="Total 2 3 5 2" xfId="37932" xr:uid="{00000000-0005-0000-0000-0000D89A0000}"/>
    <cellStyle name="Total 2 3 5 3" xfId="40436" xr:uid="{00000000-0005-0000-0000-0000D99A0000}"/>
    <cellStyle name="Total 2 3 6" xfId="37933" xr:uid="{00000000-0005-0000-0000-0000DA9A0000}"/>
    <cellStyle name="Total 2 3 6 2" xfId="37934" xr:uid="{00000000-0005-0000-0000-0000DB9A0000}"/>
    <cellStyle name="Total 2 3 7" xfId="37935" xr:uid="{00000000-0005-0000-0000-0000DC9A0000}"/>
    <cellStyle name="Total 2 3 7 2" xfId="37936" xr:uid="{00000000-0005-0000-0000-0000DD9A0000}"/>
    <cellStyle name="Total 2 3 8" xfId="37937" xr:uid="{00000000-0005-0000-0000-0000DE9A0000}"/>
    <cellStyle name="Total 2 3 8 2" xfId="37938" xr:uid="{00000000-0005-0000-0000-0000DF9A0000}"/>
    <cellStyle name="Total 2 3 9" xfId="37939" xr:uid="{00000000-0005-0000-0000-0000E09A0000}"/>
    <cellStyle name="Total 2 3 9 2" xfId="37940" xr:uid="{00000000-0005-0000-0000-0000E19A0000}"/>
    <cellStyle name="Total 2 4" xfId="14576" xr:uid="{00000000-0005-0000-0000-0000E29A0000}"/>
    <cellStyle name="Total 2 4 10" xfId="37942" xr:uid="{00000000-0005-0000-0000-0000E39A0000}"/>
    <cellStyle name="Total 2 4 10 2" xfId="37943" xr:uid="{00000000-0005-0000-0000-0000E49A0000}"/>
    <cellStyle name="Total 2 4 11" xfId="37944" xr:uid="{00000000-0005-0000-0000-0000E59A0000}"/>
    <cellStyle name="Total 2 4 12" xfId="37941" xr:uid="{00000000-0005-0000-0000-0000E69A0000}"/>
    <cellStyle name="Total 2 4 13" xfId="40437" xr:uid="{00000000-0005-0000-0000-0000E79A0000}"/>
    <cellStyle name="Total 2 4 2" xfId="37945" xr:uid="{00000000-0005-0000-0000-0000E89A0000}"/>
    <cellStyle name="Total 2 4 2 10" xfId="37946" xr:uid="{00000000-0005-0000-0000-0000E99A0000}"/>
    <cellStyle name="Total 2 4 2 11" xfId="40438" xr:uid="{00000000-0005-0000-0000-0000EA9A0000}"/>
    <cellStyle name="Total 2 4 2 2" xfId="37947" xr:uid="{00000000-0005-0000-0000-0000EB9A0000}"/>
    <cellStyle name="Total 2 4 2 2 2" xfId="37948" xr:uid="{00000000-0005-0000-0000-0000EC9A0000}"/>
    <cellStyle name="Total 2 4 2 3" xfId="37949" xr:uid="{00000000-0005-0000-0000-0000ED9A0000}"/>
    <cellStyle name="Total 2 4 2 3 2" xfId="37950" xr:uid="{00000000-0005-0000-0000-0000EE9A0000}"/>
    <cellStyle name="Total 2 4 2 4" xfId="37951" xr:uid="{00000000-0005-0000-0000-0000EF9A0000}"/>
    <cellStyle name="Total 2 4 2 4 2" xfId="37952" xr:uid="{00000000-0005-0000-0000-0000F09A0000}"/>
    <cellStyle name="Total 2 4 2 5" xfId="37953" xr:uid="{00000000-0005-0000-0000-0000F19A0000}"/>
    <cellStyle name="Total 2 4 2 5 2" xfId="37954" xr:uid="{00000000-0005-0000-0000-0000F29A0000}"/>
    <cellStyle name="Total 2 4 2 6" xfId="37955" xr:uid="{00000000-0005-0000-0000-0000F39A0000}"/>
    <cellStyle name="Total 2 4 2 6 2" xfId="37956" xr:uid="{00000000-0005-0000-0000-0000F49A0000}"/>
    <cellStyle name="Total 2 4 2 7" xfId="37957" xr:uid="{00000000-0005-0000-0000-0000F59A0000}"/>
    <cellStyle name="Total 2 4 2 7 2" xfId="37958" xr:uid="{00000000-0005-0000-0000-0000F69A0000}"/>
    <cellStyle name="Total 2 4 2 8" xfId="37959" xr:uid="{00000000-0005-0000-0000-0000F79A0000}"/>
    <cellStyle name="Total 2 4 2 8 2" xfId="37960" xr:uid="{00000000-0005-0000-0000-0000F89A0000}"/>
    <cellStyle name="Total 2 4 2 9" xfId="37961" xr:uid="{00000000-0005-0000-0000-0000F99A0000}"/>
    <cellStyle name="Total 2 4 2 9 2" xfId="37962" xr:uid="{00000000-0005-0000-0000-0000FA9A0000}"/>
    <cellStyle name="Total 2 4 3" xfId="37963" xr:uid="{00000000-0005-0000-0000-0000FB9A0000}"/>
    <cellStyle name="Total 2 4 3 2" xfId="37964" xr:uid="{00000000-0005-0000-0000-0000FC9A0000}"/>
    <cellStyle name="Total 2 4 3 3" xfId="40439" xr:uid="{00000000-0005-0000-0000-0000FD9A0000}"/>
    <cellStyle name="Total 2 4 4" xfId="37965" xr:uid="{00000000-0005-0000-0000-0000FE9A0000}"/>
    <cellStyle name="Total 2 4 4 2" xfId="37966" xr:uid="{00000000-0005-0000-0000-0000FF9A0000}"/>
    <cellStyle name="Total 2 4 5" xfId="37967" xr:uid="{00000000-0005-0000-0000-0000009B0000}"/>
    <cellStyle name="Total 2 4 5 2" xfId="37968" xr:uid="{00000000-0005-0000-0000-0000019B0000}"/>
    <cellStyle name="Total 2 4 6" xfId="37969" xr:uid="{00000000-0005-0000-0000-0000029B0000}"/>
    <cellStyle name="Total 2 4 6 2" xfId="37970" xr:uid="{00000000-0005-0000-0000-0000039B0000}"/>
    <cellStyle name="Total 2 4 7" xfId="37971" xr:uid="{00000000-0005-0000-0000-0000049B0000}"/>
    <cellStyle name="Total 2 4 7 2" xfId="37972" xr:uid="{00000000-0005-0000-0000-0000059B0000}"/>
    <cellStyle name="Total 2 4 8" xfId="37973" xr:uid="{00000000-0005-0000-0000-0000069B0000}"/>
    <cellStyle name="Total 2 4 8 2" xfId="37974" xr:uid="{00000000-0005-0000-0000-0000079B0000}"/>
    <cellStyle name="Total 2 4 9" xfId="37975" xr:uid="{00000000-0005-0000-0000-0000089B0000}"/>
    <cellStyle name="Total 2 4 9 2" xfId="37976" xr:uid="{00000000-0005-0000-0000-0000099B0000}"/>
    <cellStyle name="Total 2 5" xfId="15849" xr:uid="{00000000-0005-0000-0000-00000A9B0000}"/>
    <cellStyle name="Total 2 5 10" xfId="37978" xr:uid="{00000000-0005-0000-0000-00000B9B0000}"/>
    <cellStyle name="Total 2 5 11" xfId="37977" xr:uid="{00000000-0005-0000-0000-00000C9B0000}"/>
    <cellStyle name="Total 2 5 12" xfId="40440" xr:uid="{00000000-0005-0000-0000-00000D9B0000}"/>
    <cellStyle name="Total 2 5 2" xfId="37979" xr:uid="{00000000-0005-0000-0000-00000E9B0000}"/>
    <cellStyle name="Total 2 5 2 2" xfId="37980" xr:uid="{00000000-0005-0000-0000-00000F9B0000}"/>
    <cellStyle name="Total 2 5 2 3" xfId="40441" xr:uid="{00000000-0005-0000-0000-0000109B0000}"/>
    <cellStyle name="Total 2 5 3" xfId="37981" xr:uid="{00000000-0005-0000-0000-0000119B0000}"/>
    <cellStyle name="Total 2 5 3 2" xfId="37982" xr:uid="{00000000-0005-0000-0000-0000129B0000}"/>
    <cellStyle name="Total 2 5 3 3" xfId="40442" xr:uid="{00000000-0005-0000-0000-0000139B0000}"/>
    <cellStyle name="Total 2 5 4" xfId="37983" xr:uid="{00000000-0005-0000-0000-0000149B0000}"/>
    <cellStyle name="Total 2 5 4 2" xfId="37984" xr:uid="{00000000-0005-0000-0000-0000159B0000}"/>
    <cellStyle name="Total 2 5 5" xfId="37985" xr:uid="{00000000-0005-0000-0000-0000169B0000}"/>
    <cellStyle name="Total 2 5 5 2" xfId="37986" xr:uid="{00000000-0005-0000-0000-0000179B0000}"/>
    <cellStyle name="Total 2 5 6" xfId="37987" xr:uid="{00000000-0005-0000-0000-0000189B0000}"/>
    <cellStyle name="Total 2 5 6 2" xfId="37988" xr:uid="{00000000-0005-0000-0000-0000199B0000}"/>
    <cellStyle name="Total 2 5 7" xfId="37989" xr:uid="{00000000-0005-0000-0000-00001A9B0000}"/>
    <cellStyle name="Total 2 5 7 2" xfId="37990" xr:uid="{00000000-0005-0000-0000-00001B9B0000}"/>
    <cellStyle name="Total 2 5 8" xfId="37991" xr:uid="{00000000-0005-0000-0000-00001C9B0000}"/>
    <cellStyle name="Total 2 5 8 2" xfId="37992" xr:uid="{00000000-0005-0000-0000-00001D9B0000}"/>
    <cellStyle name="Total 2 5 9" xfId="37993" xr:uid="{00000000-0005-0000-0000-00001E9B0000}"/>
    <cellStyle name="Total 2 5 9 2" xfId="37994" xr:uid="{00000000-0005-0000-0000-00001F9B0000}"/>
    <cellStyle name="Total 2 6" xfId="16350" xr:uid="{00000000-0005-0000-0000-0000209B0000}"/>
    <cellStyle name="Total 2 6 10" xfId="37996" xr:uid="{00000000-0005-0000-0000-0000219B0000}"/>
    <cellStyle name="Total 2 6 10 2" xfId="37997" xr:uid="{00000000-0005-0000-0000-0000229B0000}"/>
    <cellStyle name="Total 2 6 11" xfId="37998" xr:uid="{00000000-0005-0000-0000-0000239B0000}"/>
    <cellStyle name="Total 2 6 11 2" xfId="37999" xr:uid="{00000000-0005-0000-0000-0000249B0000}"/>
    <cellStyle name="Total 2 6 12" xfId="38000" xr:uid="{00000000-0005-0000-0000-0000259B0000}"/>
    <cellStyle name="Total 2 6 12 2" xfId="38001" xr:uid="{00000000-0005-0000-0000-0000269B0000}"/>
    <cellStyle name="Total 2 6 13" xfId="38002" xr:uid="{00000000-0005-0000-0000-0000279B0000}"/>
    <cellStyle name="Total 2 6 13 2" xfId="38003" xr:uid="{00000000-0005-0000-0000-0000289B0000}"/>
    <cellStyle name="Total 2 6 14" xfId="38004" xr:uid="{00000000-0005-0000-0000-0000299B0000}"/>
    <cellStyle name="Total 2 6 15" xfId="38005" xr:uid="{00000000-0005-0000-0000-00002A9B0000}"/>
    <cellStyle name="Total 2 6 16" xfId="38006" xr:uid="{00000000-0005-0000-0000-00002B9B0000}"/>
    <cellStyle name="Total 2 6 17" xfId="37995" xr:uid="{00000000-0005-0000-0000-00002C9B0000}"/>
    <cellStyle name="Total 2 6 18" xfId="40443" xr:uid="{00000000-0005-0000-0000-00002D9B0000}"/>
    <cellStyle name="Total 2 6 2" xfId="38007" xr:uid="{00000000-0005-0000-0000-00002E9B0000}"/>
    <cellStyle name="Total 2 6 2 2" xfId="38008" xr:uid="{00000000-0005-0000-0000-00002F9B0000}"/>
    <cellStyle name="Total 2 6 3" xfId="38009" xr:uid="{00000000-0005-0000-0000-0000309B0000}"/>
    <cellStyle name="Total 2 6 3 2" xfId="38010" xr:uid="{00000000-0005-0000-0000-0000319B0000}"/>
    <cellStyle name="Total 2 6 4" xfId="38011" xr:uid="{00000000-0005-0000-0000-0000329B0000}"/>
    <cellStyle name="Total 2 6 4 2" xfId="38012" xr:uid="{00000000-0005-0000-0000-0000339B0000}"/>
    <cellStyle name="Total 2 6 5" xfId="38013" xr:uid="{00000000-0005-0000-0000-0000349B0000}"/>
    <cellStyle name="Total 2 6 5 2" xfId="38014" xr:uid="{00000000-0005-0000-0000-0000359B0000}"/>
    <cellStyle name="Total 2 6 6" xfId="38015" xr:uid="{00000000-0005-0000-0000-0000369B0000}"/>
    <cellStyle name="Total 2 6 6 2" xfId="38016" xr:uid="{00000000-0005-0000-0000-0000379B0000}"/>
    <cellStyle name="Total 2 6 7" xfId="38017" xr:uid="{00000000-0005-0000-0000-0000389B0000}"/>
    <cellStyle name="Total 2 6 7 2" xfId="38018" xr:uid="{00000000-0005-0000-0000-0000399B0000}"/>
    <cellStyle name="Total 2 6 8" xfId="38019" xr:uid="{00000000-0005-0000-0000-00003A9B0000}"/>
    <cellStyle name="Total 2 6 8 2" xfId="38020" xr:uid="{00000000-0005-0000-0000-00003B9B0000}"/>
    <cellStyle name="Total 2 6 9" xfId="38021" xr:uid="{00000000-0005-0000-0000-00003C9B0000}"/>
    <cellStyle name="Total 2 6 9 2" xfId="38022" xr:uid="{00000000-0005-0000-0000-00003D9B0000}"/>
    <cellStyle name="Total 2 7" xfId="17161" xr:uid="{00000000-0005-0000-0000-00003E9B0000}"/>
    <cellStyle name="Total 2 7 2" xfId="38024" xr:uid="{00000000-0005-0000-0000-00003F9B0000}"/>
    <cellStyle name="Total 2 7 3" xfId="38023" xr:uid="{00000000-0005-0000-0000-0000409B0000}"/>
    <cellStyle name="Total 2 7 4" xfId="40444" xr:uid="{00000000-0005-0000-0000-0000419B0000}"/>
    <cellStyle name="Total 2 8" xfId="38025" xr:uid="{00000000-0005-0000-0000-0000429B0000}"/>
    <cellStyle name="Total 2 8 2" xfId="38026" xr:uid="{00000000-0005-0000-0000-0000439B0000}"/>
    <cellStyle name="Total 2 8 3" xfId="40445" xr:uid="{00000000-0005-0000-0000-0000449B0000}"/>
    <cellStyle name="Total 2 9" xfId="38027" xr:uid="{00000000-0005-0000-0000-0000459B0000}"/>
    <cellStyle name="Total 2 9 2" xfId="38028" xr:uid="{00000000-0005-0000-0000-0000469B0000}"/>
    <cellStyle name="Total 2_FERC versus US GAAP differences - GSE MECO and Nantucket" xfId="38029" xr:uid="{00000000-0005-0000-0000-0000479B0000}"/>
    <cellStyle name="Total 20" xfId="38030" xr:uid="{00000000-0005-0000-0000-0000489B0000}"/>
    <cellStyle name="Total 21" xfId="38833" xr:uid="{00000000-0005-0000-0000-0000499B0000}"/>
    <cellStyle name="Total 21 2" xfId="38995" xr:uid="{00000000-0005-0000-0000-00004A9B0000}"/>
    <cellStyle name="Total 22" xfId="38847" xr:uid="{00000000-0005-0000-0000-00004B9B0000}"/>
    <cellStyle name="Total 22 2" xfId="38997" xr:uid="{00000000-0005-0000-0000-00004C9B0000}"/>
    <cellStyle name="Total 23" xfId="38859" xr:uid="{00000000-0005-0000-0000-00004D9B0000}"/>
    <cellStyle name="Total 23 2" xfId="38999" xr:uid="{00000000-0005-0000-0000-00004E9B0000}"/>
    <cellStyle name="Total 3" xfId="14577" xr:uid="{00000000-0005-0000-0000-00004F9B0000}"/>
    <cellStyle name="Total 3 10" xfId="38031" xr:uid="{00000000-0005-0000-0000-0000509B0000}"/>
    <cellStyle name="Total 3 2" xfId="14578" xr:uid="{00000000-0005-0000-0000-0000519B0000}"/>
    <cellStyle name="Total 3 2 10" xfId="38033" xr:uid="{00000000-0005-0000-0000-0000529B0000}"/>
    <cellStyle name="Total 3 2 10 2" xfId="38034" xr:uid="{00000000-0005-0000-0000-0000539B0000}"/>
    <cellStyle name="Total 3 2 11" xfId="38035" xr:uid="{00000000-0005-0000-0000-0000549B0000}"/>
    <cellStyle name="Total 3 2 12" xfId="38032" xr:uid="{00000000-0005-0000-0000-0000559B0000}"/>
    <cellStyle name="Total 3 2 2" xfId="14579" xr:uid="{00000000-0005-0000-0000-0000569B0000}"/>
    <cellStyle name="Total 3 2 2 10" xfId="38037" xr:uid="{00000000-0005-0000-0000-0000579B0000}"/>
    <cellStyle name="Total 3 2 2 11" xfId="38036" xr:uid="{00000000-0005-0000-0000-0000589B0000}"/>
    <cellStyle name="Total 3 2 2 12" xfId="40666" xr:uid="{00000000-0005-0000-0000-0000599B0000}"/>
    <cellStyle name="Total 3 2 2 2" xfId="14580" xr:uid="{00000000-0005-0000-0000-00005A9B0000}"/>
    <cellStyle name="Total 3 2 2 2 2" xfId="15856" xr:uid="{00000000-0005-0000-0000-00005B9B0000}"/>
    <cellStyle name="Total 3 2 2 2 2 2" xfId="38039" xr:uid="{00000000-0005-0000-0000-00005C9B0000}"/>
    <cellStyle name="Total 3 2 2 2 3" xfId="16357" xr:uid="{00000000-0005-0000-0000-00005D9B0000}"/>
    <cellStyle name="Total 3 2 2 2 4" xfId="17165" xr:uid="{00000000-0005-0000-0000-00005E9B0000}"/>
    <cellStyle name="Total 3 2 2 2 5" xfId="38038" xr:uid="{00000000-0005-0000-0000-00005F9B0000}"/>
    <cellStyle name="Total 3 2 2 3" xfId="14581" xr:uid="{00000000-0005-0000-0000-0000609B0000}"/>
    <cellStyle name="Total 3 2 2 3 2" xfId="15857" xr:uid="{00000000-0005-0000-0000-0000619B0000}"/>
    <cellStyle name="Total 3 2 2 3 2 2" xfId="38041" xr:uid="{00000000-0005-0000-0000-0000629B0000}"/>
    <cellStyle name="Total 3 2 2 3 3" xfId="16358" xr:uid="{00000000-0005-0000-0000-0000639B0000}"/>
    <cellStyle name="Total 3 2 2 3 4" xfId="17166" xr:uid="{00000000-0005-0000-0000-0000649B0000}"/>
    <cellStyle name="Total 3 2 2 3 5" xfId="38040" xr:uid="{00000000-0005-0000-0000-0000659B0000}"/>
    <cellStyle name="Total 3 2 2 4" xfId="14582" xr:uid="{00000000-0005-0000-0000-0000669B0000}"/>
    <cellStyle name="Total 3 2 2 4 2" xfId="15858" xr:uid="{00000000-0005-0000-0000-0000679B0000}"/>
    <cellStyle name="Total 3 2 2 4 2 2" xfId="38043" xr:uid="{00000000-0005-0000-0000-0000689B0000}"/>
    <cellStyle name="Total 3 2 2 4 3" xfId="16359" xr:uid="{00000000-0005-0000-0000-0000699B0000}"/>
    <cellStyle name="Total 3 2 2 4 4" xfId="17167" xr:uid="{00000000-0005-0000-0000-00006A9B0000}"/>
    <cellStyle name="Total 3 2 2 4 5" xfId="38042" xr:uid="{00000000-0005-0000-0000-00006B9B0000}"/>
    <cellStyle name="Total 3 2 2 5" xfId="15855" xr:uid="{00000000-0005-0000-0000-00006C9B0000}"/>
    <cellStyle name="Total 3 2 2 5 2" xfId="38045" xr:uid="{00000000-0005-0000-0000-00006D9B0000}"/>
    <cellStyle name="Total 3 2 2 5 3" xfId="38044" xr:uid="{00000000-0005-0000-0000-00006E9B0000}"/>
    <cellStyle name="Total 3 2 2 6" xfId="16356" xr:uid="{00000000-0005-0000-0000-00006F9B0000}"/>
    <cellStyle name="Total 3 2 2 6 2" xfId="38047" xr:uid="{00000000-0005-0000-0000-0000709B0000}"/>
    <cellStyle name="Total 3 2 2 6 3" xfId="38046" xr:uid="{00000000-0005-0000-0000-0000719B0000}"/>
    <cellStyle name="Total 3 2 2 7" xfId="17164" xr:uid="{00000000-0005-0000-0000-0000729B0000}"/>
    <cellStyle name="Total 3 2 2 7 2" xfId="38049" xr:uid="{00000000-0005-0000-0000-0000739B0000}"/>
    <cellStyle name="Total 3 2 2 7 3" xfId="38048" xr:uid="{00000000-0005-0000-0000-0000749B0000}"/>
    <cellStyle name="Total 3 2 2 8" xfId="38050" xr:uid="{00000000-0005-0000-0000-0000759B0000}"/>
    <cellStyle name="Total 3 2 2 8 2" xfId="38051" xr:uid="{00000000-0005-0000-0000-0000769B0000}"/>
    <cellStyle name="Total 3 2 2 9" xfId="38052" xr:uid="{00000000-0005-0000-0000-0000779B0000}"/>
    <cellStyle name="Total 3 2 2 9 2" xfId="38053" xr:uid="{00000000-0005-0000-0000-0000789B0000}"/>
    <cellStyle name="Total 3 2 3" xfId="14583" xr:uid="{00000000-0005-0000-0000-0000799B0000}"/>
    <cellStyle name="Total 3 2 3 2" xfId="15859" xr:uid="{00000000-0005-0000-0000-00007A9B0000}"/>
    <cellStyle name="Total 3 2 3 2 2" xfId="38055" xr:uid="{00000000-0005-0000-0000-00007B9B0000}"/>
    <cellStyle name="Total 3 2 3 3" xfId="16360" xr:uid="{00000000-0005-0000-0000-00007C9B0000}"/>
    <cellStyle name="Total 3 2 3 4" xfId="17168" xr:uid="{00000000-0005-0000-0000-00007D9B0000}"/>
    <cellStyle name="Total 3 2 3 5" xfId="38054" xr:uid="{00000000-0005-0000-0000-00007E9B0000}"/>
    <cellStyle name="Total 3 2 4" xfId="14584" xr:uid="{00000000-0005-0000-0000-00007F9B0000}"/>
    <cellStyle name="Total 3 2 4 2" xfId="15860" xr:uid="{00000000-0005-0000-0000-0000809B0000}"/>
    <cellStyle name="Total 3 2 4 2 2" xfId="38057" xr:uid="{00000000-0005-0000-0000-0000819B0000}"/>
    <cellStyle name="Total 3 2 4 3" xfId="16361" xr:uid="{00000000-0005-0000-0000-0000829B0000}"/>
    <cellStyle name="Total 3 2 4 4" xfId="17169" xr:uid="{00000000-0005-0000-0000-0000839B0000}"/>
    <cellStyle name="Total 3 2 4 5" xfId="38056" xr:uid="{00000000-0005-0000-0000-0000849B0000}"/>
    <cellStyle name="Total 3 2 5" xfId="14585" xr:uid="{00000000-0005-0000-0000-0000859B0000}"/>
    <cellStyle name="Total 3 2 5 2" xfId="15861" xr:uid="{00000000-0005-0000-0000-0000869B0000}"/>
    <cellStyle name="Total 3 2 5 2 2" xfId="38059" xr:uid="{00000000-0005-0000-0000-0000879B0000}"/>
    <cellStyle name="Total 3 2 5 3" xfId="16362" xr:uid="{00000000-0005-0000-0000-0000889B0000}"/>
    <cellStyle name="Total 3 2 5 4" xfId="17170" xr:uid="{00000000-0005-0000-0000-0000899B0000}"/>
    <cellStyle name="Total 3 2 5 5" xfId="38058" xr:uid="{00000000-0005-0000-0000-00008A9B0000}"/>
    <cellStyle name="Total 3 2 6" xfId="15854" xr:uid="{00000000-0005-0000-0000-00008B9B0000}"/>
    <cellStyle name="Total 3 2 6 2" xfId="38061" xr:uid="{00000000-0005-0000-0000-00008C9B0000}"/>
    <cellStyle name="Total 3 2 6 3" xfId="38060" xr:uid="{00000000-0005-0000-0000-00008D9B0000}"/>
    <cellStyle name="Total 3 2 7" xfId="16355" xr:uid="{00000000-0005-0000-0000-00008E9B0000}"/>
    <cellStyle name="Total 3 2 7 2" xfId="38063" xr:uid="{00000000-0005-0000-0000-00008F9B0000}"/>
    <cellStyle name="Total 3 2 7 3" xfId="38062" xr:uid="{00000000-0005-0000-0000-0000909B0000}"/>
    <cellStyle name="Total 3 2 8" xfId="17163" xr:uid="{00000000-0005-0000-0000-0000919B0000}"/>
    <cellStyle name="Total 3 2 8 2" xfId="38065" xr:uid="{00000000-0005-0000-0000-0000929B0000}"/>
    <cellStyle name="Total 3 2 8 3" xfId="38064" xr:uid="{00000000-0005-0000-0000-0000939B0000}"/>
    <cellStyle name="Total 3 2 9" xfId="38066" xr:uid="{00000000-0005-0000-0000-0000949B0000}"/>
    <cellStyle name="Total 3 2 9 2" xfId="38067" xr:uid="{00000000-0005-0000-0000-0000959B0000}"/>
    <cellStyle name="Total 3 3" xfId="14586" xr:uid="{00000000-0005-0000-0000-0000969B0000}"/>
    <cellStyle name="Total 3 3 10" xfId="38069" xr:uid="{00000000-0005-0000-0000-0000979B0000}"/>
    <cellStyle name="Total 3 3 11" xfId="38068" xr:uid="{00000000-0005-0000-0000-0000989B0000}"/>
    <cellStyle name="Total 3 3 2" xfId="14587" xr:uid="{00000000-0005-0000-0000-0000999B0000}"/>
    <cellStyle name="Total 3 3 2 2" xfId="15863" xr:uid="{00000000-0005-0000-0000-00009A9B0000}"/>
    <cellStyle name="Total 3 3 2 2 2" xfId="38071" xr:uid="{00000000-0005-0000-0000-00009B9B0000}"/>
    <cellStyle name="Total 3 3 2 3" xfId="16364" xr:uid="{00000000-0005-0000-0000-00009C9B0000}"/>
    <cellStyle name="Total 3 3 2 4" xfId="17172" xr:uid="{00000000-0005-0000-0000-00009D9B0000}"/>
    <cellStyle name="Total 3 3 2 5" xfId="38070" xr:uid="{00000000-0005-0000-0000-00009E9B0000}"/>
    <cellStyle name="Total 3 3 3" xfId="14588" xr:uid="{00000000-0005-0000-0000-00009F9B0000}"/>
    <cellStyle name="Total 3 3 3 2" xfId="15864" xr:uid="{00000000-0005-0000-0000-0000A09B0000}"/>
    <cellStyle name="Total 3 3 3 2 2" xfId="38073" xr:uid="{00000000-0005-0000-0000-0000A19B0000}"/>
    <cellStyle name="Total 3 3 3 3" xfId="16365" xr:uid="{00000000-0005-0000-0000-0000A29B0000}"/>
    <cellStyle name="Total 3 3 3 4" xfId="17173" xr:uid="{00000000-0005-0000-0000-0000A39B0000}"/>
    <cellStyle name="Total 3 3 3 5" xfId="38072" xr:uid="{00000000-0005-0000-0000-0000A49B0000}"/>
    <cellStyle name="Total 3 3 4" xfId="14589" xr:uid="{00000000-0005-0000-0000-0000A59B0000}"/>
    <cellStyle name="Total 3 3 4 2" xfId="15865" xr:uid="{00000000-0005-0000-0000-0000A69B0000}"/>
    <cellStyle name="Total 3 3 4 2 2" xfId="38075" xr:uid="{00000000-0005-0000-0000-0000A79B0000}"/>
    <cellStyle name="Total 3 3 4 3" xfId="16366" xr:uid="{00000000-0005-0000-0000-0000A89B0000}"/>
    <cellStyle name="Total 3 3 4 4" xfId="17174" xr:uid="{00000000-0005-0000-0000-0000A99B0000}"/>
    <cellStyle name="Total 3 3 4 5" xfId="38074" xr:uid="{00000000-0005-0000-0000-0000AA9B0000}"/>
    <cellStyle name="Total 3 3 5" xfId="15862" xr:uid="{00000000-0005-0000-0000-0000AB9B0000}"/>
    <cellStyle name="Total 3 3 5 2" xfId="38077" xr:uid="{00000000-0005-0000-0000-0000AC9B0000}"/>
    <cellStyle name="Total 3 3 5 3" xfId="38076" xr:uid="{00000000-0005-0000-0000-0000AD9B0000}"/>
    <cellStyle name="Total 3 3 6" xfId="16363" xr:uid="{00000000-0005-0000-0000-0000AE9B0000}"/>
    <cellStyle name="Total 3 3 6 2" xfId="38079" xr:uid="{00000000-0005-0000-0000-0000AF9B0000}"/>
    <cellStyle name="Total 3 3 6 3" xfId="38078" xr:uid="{00000000-0005-0000-0000-0000B09B0000}"/>
    <cellStyle name="Total 3 3 7" xfId="17171" xr:uid="{00000000-0005-0000-0000-0000B19B0000}"/>
    <cellStyle name="Total 3 3 7 2" xfId="38081" xr:uid="{00000000-0005-0000-0000-0000B29B0000}"/>
    <cellStyle name="Total 3 3 7 3" xfId="38080" xr:uid="{00000000-0005-0000-0000-0000B39B0000}"/>
    <cellStyle name="Total 3 3 8" xfId="38082" xr:uid="{00000000-0005-0000-0000-0000B49B0000}"/>
    <cellStyle name="Total 3 3 8 2" xfId="38083" xr:uid="{00000000-0005-0000-0000-0000B59B0000}"/>
    <cellStyle name="Total 3 3 9" xfId="38084" xr:uid="{00000000-0005-0000-0000-0000B69B0000}"/>
    <cellStyle name="Total 3 3 9 2" xfId="38085" xr:uid="{00000000-0005-0000-0000-0000B79B0000}"/>
    <cellStyle name="Total 3 4" xfId="14590" xr:uid="{00000000-0005-0000-0000-0000B89B0000}"/>
    <cellStyle name="Total 3 4 10" xfId="38087" xr:uid="{00000000-0005-0000-0000-0000B99B0000}"/>
    <cellStyle name="Total 3 4 10 2" xfId="38088" xr:uid="{00000000-0005-0000-0000-0000BA9B0000}"/>
    <cellStyle name="Total 3 4 11" xfId="38089" xr:uid="{00000000-0005-0000-0000-0000BB9B0000}"/>
    <cellStyle name="Total 3 4 11 2" xfId="38090" xr:uid="{00000000-0005-0000-0000-0000BC9B0000}"/>
    <cellStyle name="Total 3 4 12" xfId="38091" xr:uid="{00000000-0005-0000-0000-0000BD9B0000}"/>
    <cellStyle name="Total 3 4 12 2" xfId="38092" xr:uid="{00000000-0005-0000-0000-0000BE9B0000}"/>
    <cellStyle name="Total 3 4 13" xfId="38093" xr:uid="{00000000-0005-0000-0000-0000BF9B0000}"/>
    <cellStyle name="Total 3 4 13 2" xfId="38094" xr:uid="{00000000-0005-0000-0000-0000C09B0000}"/>
    <cellStyle name="Total 3 4 14" xfId="38095" xr:uid="{00000000-0005-0000-0000-0000C19B0000}"/>
    <cellStyle name="Total 3 4 15" xfId="38096" xr:uid="{00000000-0005-0000-0000-0000C29B0000}"/>
    <cellStyle name="Total 3 4 16" xfId="38097" xr:uid="{00000000-0005-0000-0000-0000C39B0000}"/>
    <cellStyle name="Total 3 4 17" xfId="38086" xr:uid="{00000000-0005-0000-0000-0000C49B0000}"/>
    <cellStyle name="Total 3 4 2" xfId="15866" xr:uid="{00000000-0005-0000-0000-0000C59B0000}"/>
    <cellStyle name="Total 3 4 2 2" xfId="38099" xr:uid="{00000000-0005-0000-0000-0000C69B0000}"/>
    <cellStyle name="Total 3 4 2 3" xfId="38098" xr:uid="{00000000-0005-0000-0000-0000C79B0000}"/>
    <cellStyle name="Total 3 4 3" xfId="16367" xr:uid="{00000000-0005-0000-0000-0000C89B0000}"/>
    <cellStyle name="Total 3 4 3 2" xfId="38101" xr:uid="{00000000-0005-0000-0000-0000C99B0000}"/>
    <cellStyle name="Total 3 4 3 3" xfId="38100" xr:uid="{00000000-0005-0000-0000-0000CA9B0000}"/>
    <cellStyle name="Total 3 4 4" xfId="17175" xr:uid="{00000000-0005-0000-0000-0000CB9B0000}"/>
    <cellStyle name="Total 3 4 4 2" xfId="38103" xr:uid="{00000000-0005-0000-0000-0000CC9B0000}"/>
    <cellStyle name="Total 3 4 4 3" xfId="38102" xr:uid="{00000000-0005-0000-0000-0000CD9B0000}"/>
    <cellStyle name="Total 3 4 5" xfId="38104" xr:uid="{00000000-0005-0000-0000-0000CE9B0000}"/>
    <cellStyle name="Total 3 4 5 2" xfId="38105" xr:uid="{00000000-0005-0000-0000-0000CF9B0000}"/>
    <cellStyle name="Total 3 4 6" xfId="38106" xr:uid="{00000000-0005-0000-0000-0000D09B0000}"/>
    <cellStyle name="Total 3 4 6 2" xfId="38107" xr:uid="{00000000-0005-0000-0000-0000D19B0000}"/>
    <cellStyle name="Total 3 4 7" xfId="38108" xr:uid="{00000000-0005-0000-0000-0000D29B0000}"/>
    <cellStyle name="Total 3 4 7 2" xfId="38109" xr:uid="{00000000-0005-0000-0000-0000D39B0000}"/>
    <cellStyle name="Total 3 4 8" xfId="38110" xr:uid="{00000000-0005-0000-0000-0000D49B0000}"/>
    <cellStyle name="Total 3 4 8 2" xfId="38111" xr:uid="{00000000-0005-0000-0000-0000D59B0000}"/>
    <cellStyle name="Total 3 4 9" xfId="38112" xr:uid="{00000000-0005-0000-0000-0000D69B0000}"/>
    <cellStyle name="Total 3 4 9 2" xfId="38113" xr:uid="{00000000-0005-0000-0000-0000D79B0000}"/>
    <cellStyle name="Total 3 5" xfId="14591" xr:uid="{00000000-0005-0000-0000-0000D89B0000}"/>
    <cellStyle name="Total 3 5 2" xfId="15867" xr:uid="{00000000-0005-0000-0000-0000D99B0000}"/>
    <cellStyle name="Total 3 5 2 2" xfId="38115" xr:uid="{00000000-0005-0000-0000-0000DA9B0000}"/>
    <cellStyle name="Total 3 5 3" xfId="16368" xr:uid="{00000000-0005-0000-0000-0000DB9B0000}"/>
    <cellStyle name="Total 3 5 4" xfId="17176" xr:uid="{00000000-0005-0000-0000-0000DC9B0000}"/>
    <cellStyle name="Total 3 5 5" xfId="38114" xr:uid="{00000000-0005-0000-0000-0000DD9B0000}"/>
    <cellStyle name="Total 3 6" xfId="14592" xr:uid="{00000000-0005-0000-0000-0000DE9B0000}"/>
    <cellStyle name="Total 3 6 2" xfId="15868" xr:uid="{00000000-0005-0000-0000-0000DF9B0000}"/>
    <cellStyle name="Total 3 6 2 2" xfId="38117" xr:uid="{00000000-0005-0000-0000-0000E09B0000}"/>
    <cellStyle name="Total 3 6 3" xfId="16369" xr:uid="{00000000-0005-0000-0000-0000E19B0000}"/>
    <cellStyle name="Total 3 6 4" xfId="17177" xr:uid="{00000000-0005-0000-0000-0000E29B0000}"/>
    <cellStyle name="Total 3 6 5" xfId="38116" xr:uid="{00000000-0005-0000-0000-0000E39B0000}"/>
    <cellStyle name="Total 3 7" xfId="38118" xr:uid="{00000000-0005-0000-0000-0000E49B0000}"/>
    <cellStyle name="Total 3 7 2" xfId="38119" xr:uid="{00000000-0005-0000-0000-0000E59B0000}"/>
    <cellStyle name="Total 3 8" xfId="38120" xr:uid="{00000000-0005-0000-0000-0000E69B0000}"/>
    <cellStyle name="Total 3 8 2" xfId="38121" xr:uid="{00000000-0005-0000-0000-0000E79B0000}"/>
    <cellStyle name="Total 3 9" xfId="38122" xr:uid="{00000000-0005-0000-0000-0000E89B0000}"/>
    <cellStyle name="Total 3_Income Statement " xfId="38123" xr:uid="{00000000-0005-0000-0000-0000E99B0000}"/>
    <cellStyle name="Total 4" xfId="14593" xr:uid="{00000000-0005-0000-0000-0000EA9B0000}"/>
    <cellStyle name="Total 4 10" xfId="40446" xr:uid="{00000000-0005-0000-0000-0000EB9B0000}"/>
    <cellStyle name="Total 4 2" xfId="15869" xr:uid="{00000000-0005-0000-0000-0000EC9B0000}"/>
    <cellStyle name="Total 4 2 10" xfId="38126" xr:uid="{00000000-0005-0000-0000-0000ED9B0000}"/>
    <cellStyle name="Total 4 2 10 2" xfId="38127" xr:uid="{00000000-0005-0000-0000-0000EE9B0000}"/>
    <cellStyle name="Total 4 2 11" xfId="38128" xr:uid="{00000000-0005-0000-0000-0000EF9B0000}"/>
    <cellStyle name="Total 4 2 12" xfId="38125" xr:uid="{00000000-0005-0000-0000-0000F09B0000}"/>
    <cellStyle name="Total 4 2 2" xfId="38129" xr:uid="{00000000-0005-0000-0000-0000F19B0000}"/>
    <cellStyle name="Total 4 2 2 10" xfId="38130" xr:uid="{00000000-0005-0000-0000-0000F29B0000}"/>
    <cellStyle name="Total 4 2 2 2" xfId="38131" xr:uid="{00000000-0005-0000-0000-0000F39B0000}"/>
    <cellStyle name="Total 4 2 2 2 2" xfId="38132" xr:uid="{00000000-0005-0000-0000-0000F49B0000}"/>
    <cellStyle name="Total 4 2 2 3" xfId="38133" xr:uid="{00000000-0005-0000-0000-0000F59B0000}"/>
    <cellStyle name="Total 4 2 2 3 2" xfId="38134" xr:uid="{00000000-0005-0000-0000-0000F69B0000}"/>
    <cellStyle name="Total 4 2 2 4" xfId="38135" xr:uid="{00000000-0005-0000-0000-0000F79B0000}"/>
    <cellStyle name="Total 4 2 2 4 2" xfId="38136" xr:uid="{00000000-0005-0000-0000-0000F89B0000}"/>
    <cellStyle name="Total 4 2 2 5" xfId="38137" xr:uid="{00000000-0005-0000-0000-0000F99B0000}"/>
    <cellStyle name="Total 4 2 2 5 2" xfId="38138" xr:uid="{00000000-0005-0000-0000-0000FA9B0000}"/>
    <cellStyle name="Total 4 2 2 6" xfId="38139" xr:uid="{00000000-0005-0000-0000-0000FB9B0000}"/>
    <cellStyle name="Total 4 2 2 6 2" xfId="38140" xr:uid="{00000000-0005-0000-0000-0000FC9B0000}"/>
    <cellStyle name="Total 4 2 2 7" xfId="38141" xr:uid="{00000000-0005-0000-0000-0000FD9B0000}"/>
    <cellStyle name="Total 4 2 2 7 2" xfId="38142" xr:uid="{00000000-0005-0000-0000-0000FE9B0000}"/>
    <cellStyle name="Total 4 2 2 8" xfId="38143" xr:uid="{00000000-0005-0000-0000-0000FF9B0000}"/>
    <cellStyle name="Total 4 2 2 8 2" xfId="38144" xr:uid="{00000000-0005-0000-0000-0000009C0000}"/>
    <cellStyle name="Total 4 2 2 9" xfId="38145" xr:uid="{00000000-0005-0000-0000-0000019C0000}"/>
    <cellStyle name="Total 4 2 2 9 2" xfId="38146" xr:uid="{00000000-0005-0000-0000-0000029C0000}"/>
    <cellStyle name="Total 4 2 3" xfId="38147" xr:uid="{00000000-0005-0000-0000-0000039C0000}"/>
    <cellStyle name="Total 4 2 3 2" xfId="38148" xr:uid="{00000000-0005-0000-0000-0000049C0000}"/>
    <cellStyle name="Total 4 2 4" xfId="38149" xr:uid="{00000000-0005-0000-0000-0000059C0000}"/>
    <cellStyle name="Total 4 2 4 2" xfId="38150" xr:uid="{00000000-0005-0000-0000-0000069C0000}"/>
    <cellStyle name="Total 4 2 5" xfId="38151" xr:uid="{00000000-0005-0000-0000-0000079C0000}"/>
    <cellStyle name="Total 4 2 5 2" xfId="38152" xr:uid="{00000000-0005-0000-0000-0000089C0000}"/>
    <cellStyle name="Total 4 2 6" xfId="38153" xr:uid="{00000000-0005-0000-0000-0000099C0000}"/>
    <cellStyle name="Total 4 2 6 2" xfId="38154" xr:uid="{00000000-0005-0000-0000-00000A9C0000}"/>
    <cellStyle name="Total 4 2 7" xfId="38155" xr:uid="{00000000-0005-0000-0000-00000B9C0000}"/>
    <cellStyle name="Total 4 2 7 2" xfId="38156" xr:uid="{00000000-0005-0000-0000-00000C9C0000}"/>
    <cellStyle name="Total 4 2 8" xfId="38157" xr:uid="{00000000-0005-0000-0000-00000D9C0000}"/>
    <cellStyle name="Total 4 2 8 2" xfId="38158" xr:uid="{00000000-0005-0000-0000-00000E9C0000}"/>
    <cellStyle name="Total 4 2 9" xfId="38159" xr:uid="{00000000-0005-0000-0000-00000F9C0000}"/>
    <cellStyle name="Total 4 2 9 2" xfId="38160" xr:uid="{00000000-0005-0000-0000-0000109C0000}"/>
    <cellStyle name="Total 4 3" xfId="16370" xr:uid="{00000000-0005-0000-0000-0000119C0000}"/>
    <cellStyle name="Total 4 3 10" xfId="38162" xr:uid="{00000000-0005-0000-0000-0000129C0000}"/>
    <cellStyle name="Total 4 3 11" xfId="38161" xr:uid="{00000000-0005-0000-0000-0000139C0000}"/>
    <cellStyle name="Total 4 3 2" xfId="38163" xr:uid="{00000000-0005-0000-0000-0000149C0000}"/>
    <cellStyle name="Total 4 3 2 2" xfId="38164" xr:uid="{00000000-0005-0000-0000-0000159C0000}"/>
    <cellStyle name="Total 4 3 3" xfId="38165" xr:uid="{00000000-0005-0000-0000-0000169C0000}"/>
    <cellStyle name="Total 4 3 3 2" xfId="38166" xr:uid="{00000000-0005-0000-0000-0000179C0000}"/>
    <cellStyle name="Total 4 3 4" xfId="38167" xr:uid="{00000000-0005-0000-0000-0000189C0000}"/>
    <cellStyle name="Total 4 3 4 2" xfId="38168" xr:uid="{00000000-0005-0000-0000-0000199C0000}"/>
    <cellStyle name="Total 4 3 5" xfId="38169" xr:uid="{00000000-0005-0000-0000-00001A9C0000}"/>
    <cellStyle name="Total 4 3 5 2" xfId="38170" xr:uid="{00000000-0005-0000-0000-00001B9C0000}"/>
    <cellStyle name="Total 4 3 6" xfId="38171" xr:uid="{00000000-0005-0000-0000-00001C9C0000}"/>
    <cellStyle name="Total 4 3 6 2" xfId="38172" xr:uid="{00000000-0005-0000-0000-00001D9C0000}"/>
    <cellStyle name="Total 4 3 7" xfId="38173" xr:uid="{00000000-0005-0000-0000-00001E9C0000}"/>
    <cellStyle name="Total 4 3 7 2" xfId="38174" xr:uid="{00000000-0005-0000-0000-00001F9C0000}"/>
    <cellStyle name="Total 4 3 8" xfId="38175" xr:uid="{00000000-0005-0000-0000-0000209C0000}"/>
    <cellStyle name="Total 4 3 8 2" xfId="38176" xr:uid="{00000000-0005-0000-0000-0000219C0000}"/>
    <cellStyle name="Total 4 3 9" xfId="38177" xr:uid="{00000000-0005-0000-0000-0000229C0000}"/>
    <cellStyle name="Total 4 3 9 2" xfId="38178" xr:uid="{00000000-0005-0000-0000-0000239C0000}"/>
    <cellStyle name="Total 4 4" xfId="17178" xr:uid="{00000000-0005-0000-0000-0000249C0000}"/>
    <cellStyle name="Total 4 4 10" xfId="38180" xr:uid="{00000000-0005-0000-0000-0000259C0000}"/>
    <cellStyle name="Total 4 4 10 2" xfId="38181" xr:uid="{00000000-0005-0000-0000-0000269C0000}"/>
    <cellStyle name="Total 4 4 11" xfId="38182" xr:uid="{00000000-0005-0000-0000-0000279C0000}"/>
    <cellStyle name="Total 4 4 11 2" xfId="38183" xr:uid="{00000000-0005-0000-0000-0000289C0000}"/>
    <cellStyle name="Total 4 4 12" xfId="38184" xr:uid="{00000000-0005-0000-0000-0000299C0000}"/>
    <cellStyle name="Total 4 4 12 2" xfId="38185" xr:uid="{00000000-0005-0000-0000-00002A9C0000}"/>
    <cellStyle name="Total 4 4 13" xfId="38186" xr:uid="{00000000-0005-0000-0000-00002B9C0000}"/>
    <cellStyle name="Total 4 4 13 2" xfId="38187" xr:uid="{00000000-0005-0000-0000-00002C9C0000}"/>
    <cellStyle name="Total 4 4 14" xfId="38188" xr:uid="{00000000-0005-0000-0000-00002D9C0000}"/>
    <cellStyle name="Total 4 4 15" xfId="38189" xr:uid="{00000000-0005-0000-0000-00002E9C0000}"/>
    <cellStyle name="Total 4 4 16" xfId="38190" xr:uid="{00000000-0005-0000-0000-00002F9C0000}"/>
    <cellStyle name="Total 4 4 17" xfId="38179" xr:uid="{00000000-0005-0000-0000-0000309C0000}"/>
    <cellStyle name="Total 4 4 2" xfId="38191" xr:uid="{00000000-0005-0000-0000-0000319C0000}"/>
    <cellStyle name="Total 4 4 2 2" xfId="38192" xr:uid="{00000000-0005-0000-0000-0000329C0000}"/>
    <cellStyle name="Total 4 4 3" xfId="38193" xr:uid="{00000000-0005-0000-0000-0000339C0000}"/>
    <cellStyle name="Total 4 4 3 2" xfId="38194" xr:uid="{00000000-0005-0000-0000-0000349C0000}"/>
    <cellStyle name="Total 4 4 4" xfId="38195" xr:uid="{00000000-0005-0000-0000-0000359C0000}"/>
    <cellStyle name="Total 4 4 4 2" xfId="38196" xr:uid="{00000000-0005-0000-0000-0000369C0000}"/>
    <cellStyle name="Total 4 4 5" xfId="38197" xr:uid="{00000000-0005-0000-0000-0000379C0000}"/>
    <cellStyle name="Total 4 4 5 2" xfId="38198" xr:uid="{00000000-0005-0000-0000-0000389C0000}"/>
    <cellStyle name="Total 4 4 6" xfId="38199" xr:uid="{00000000-0005-0000-0000-0000399C0000}"/>
    <cellStyle name="Total 4 4 6 2" xfId="38200" xr:uid="{00000000-0005-0000-0000-00003A9C0000}"/>
    <cellStyle name="Total 4 4 7" xfId="38201" xr:uid="{00000000-0005-0000-0000-00003B9C0000}"/>
    <cellStyle name="Total 4 4 7 2" xfId="38202" xr:uid="{00000000-0005-0000-0000-00003C9C0000}"/>
    <cellStyle name="Total 4 4 8" xfId="38203" xr:uid="{00000000-0005-0000-0000-00003D9C0000}"/>
    <cellStyle name="Total 4 4 8 2" xfId="38204" xr:uid="{00000000-0005-0000-0000-00003E9C0000}"/>
    <cellStyle name="Total 4 4 9" xfId="38205" xr:uid="{00000000-0005-0000-0000-00003F9C0000}"/>
    <cellStyle name="Total 4 4 9 2" xfId="38206" xr:uid="{00000000-0005-0000-0000-0000409C0000}"/>
    <cellStyle name="Total 4 5" xfId="19559" xr:uid="{00000000-0005-0000-0000-0000419C0000}"/>
    <cellStyle name="Total 4 5 2" xfId="38208" xr:uid="{00000000-0005-0000-0000-0000429C0000}"/>
    <cellStyle name="Total 4 5 3" xfId="38207" xr:uid="{00000000-0005-0000-0000-0000439C0000}"/>
    <cellStyle name="Total 4 6" xfId="38209" xr:uid="{00000000-0005-0000-0000-0000449C0000}"/>
    <cellStyle name="Total 4 6 2" xfId="38210" xr:uid="{00000000-0005-0000-0000-0000459C0000}"/>
    <cellStyle name="Total 4 7" xfId="38211" xr:uid="{00000000-0005-0000-0000-0000469C0000}"/>
    <cellStyle name="Total 4 7 2" xfId="38212" xr:uid="{00000000-0005-0000-0000-0000479C0000}"/>
    <cellStyle name="Total 4 8" xfId="38213" xr:uid="{00000000-0005-0000-0000-0000489C0000}"/>
    <cellStyle name="Total 4 8 2" xfId="38214" xr:uid="{00000000-0005-0000-0000-0000499C0000}"/>
    <cellStyle name="Total 4 9" xfId="38124" xr:uid="{00000000-0005-0000-0000-00004A9C0000}"/>
    <cellStyle name="Total 4_Income Statement " xfId="38215" xr:uid="{00000000-0005-0000-0000-00004B9C0000}"/>
    <cellStyle name="Total 5" xfId="14594" xr:uid="{00000000-0005-0000-0000-00004C9C0000}"/>
    <cellStyle name="Total 5 10" xfId="40447" xr:uid="{00000000-0005-0000-0000-00004D9C0000}"/>
    <cellStyle name="Total 5 2" xfId="14595" xr:uid="{00000000-0005-0000-0000-00004E9C0000}"/>
    <cellStyle name="Total 5 2 10" xfId="38218" xr:uid="{00000000-0005-0000-0000-00004F9C0000}"/>
    <cellStyle name="Total 5 2 10 2" xfId="38219" xr:uid="{00000000-0005-0000-0000-0000509C0000}"/>
    <cellStyle name="Total 5 2 11" xfId="38220" xr:uid="{00000000-0005-0000-0000-0000519C0000}"/>
    <cellStyle name="Total 5 2 12" xfId="38217" xr:uid="{00000000-0005-0000-0000-0000529C0000}"/>
    <cellStyle name="Total 5 2 2" xfId="38221" xr:uid="{00000000-0005-0000-0000-0000539C0000}"/>
    <cellStyle name="Total 5 2 2 10" xfId="38222" xr:uid="{00000000-0005-0000-0000-0000549C0000}"/>
    <cellStyle name="Total 5 2 2 2" xfId="38223" xr:uid="{00000000-0005-0000-0000-0000559C0000}"/>
    <cellStyle name="Total 5 2 2 2 2" xfId="38224" xr:uid="{00000000-0005-0000-0000-0000569C0000}"/>
    <cellStyle name="Total 5 2 2 3" xfId="38225" xr:uid="{00000000-0005-0000-0000-0000579C0000}"/>
    <cellStyle name="Total 5 2 2 3 2" xfId="38226" xr:uid="{00000000-0005-0000-0000-0000589C0000}"/>
    <cellStyle name="Total 5 2 2 4" xfId="38227" xr:uid="{00000000-0005-0000-0000-0000599C0000}"/>
    <cellStyle name="Total 5 2 2 4 2" xfId="38228" xr:uid="{00000000-0005-0000-0000-00005A9C0000}"/>
    <cellStyle name="Total 5 2 2 5" xfId="38229" xr:uid="{00000000-0005-0000-0000-00005B9C0000}"/>
    <cellStyle name="Total 5 2 2 5 2" xfId="38230" xr:uid="{00000000-0005-0000-0000-00005C9C0000}"/>
    <cellStyle name="Total 5 2 2 6" xfId="38231" xr:uid="{00000000-0005-0000-0000-00005D9C0000}"/>
    <cellStyle name="Total 5 2 2 6 2" xfId="38232" xr:uid="{00000000-0005-0000-0000-00005E9C0000}"/>
    <cellStyle name="Total 5 2 2 7" xfId="38233" xr:uid="{00000000-0005-0000-0000-00005F9C0000}"/>
    <cellStyle name="Total 5 2 2 7 2" xfId="38234" xr:uid="{00000000-0005-0000-0000-0000609C0000}"/>
    <cellStyle name="Total 5 2 2 8" xfId="38235" xr:uid="{00000000-0005-0000-0000-0000619C0000}"/>
    <cellStyle name="Total 5 2 2 8 2" xfId="38236" xr:uid="{00000000-0005-0000-0000-0000629C0000}"/>
    <cellStyle name="Total 5 2 2 9" xfId="38237" xr:uid="{00000000-0005-0000-0000-0000639C0000}"/>
    <cellStyle name="Total 5 2 2 9 2" xfId="38238" xr:uid="{00000000-0005-0000-0000-0000649C0000}"/>
    <cellStyle name="Total 5 2 3" xfId="38239" xr:uid="{00000000-0005-0000-0000-0000659C0000}"/>
    <cellStyle name="Total 5 2 3 2" xfId="38240" xr:uid="{00000000-0005-0000-0000-0000669C0000}"/>
    <cellStyle name="Total 5 2 4" xfId="38241" xr:uid="{00000000-0005-0000-0000-0000679C0000}"/>
    <cellStyle name="Total 5 2 4 2" xfId="38242" xr:uid="{00000000-0005-0000-0000-0000689C0000}"/>
    <cellStyle name="Total 5 2 5" xfId="38243" xr:uid="{00000000-0005-0000-0000-0000699C0000}"/>
    <cellStyle name="Total 5 2 5 2" xfId="38244" xr:uid="{00000000-0005-0000-0000-00006A9C0000}"/>
    <cellStyle name="Total 5 2 6" xfId="38245" xr:uid="{00000000-0005-0000-0000-00006B9C0000}"/>
    <cellStyle name="Total 5 2 6 2" xfId="38246" xr:uid="{00000000-0005-0000-0000-00006C9C0000}"/>
    <cellStyle name="Total 5 2 7" xfId="38247" xr:uid="{00000000-0005-0000-0000-00006D9C0000}"/>
    <cellStyle name="Total 5 2 7 2" xfId="38248" xr:uid="{00000000-0005-0000-0000-00006E9C0000}"/>
    <cellStyle name="Total 5 2 8" xfId="38249" xr:uid="{00000000-0005-0000-0000-00006F9C0000}"/>
    <cellStyle name="Total 5 2 8 2" xfId="38250" xr:uid="{00000000-0005-0000-0000-0000709C0000}"/>
    <cellStyle name="Total 5 2 9" xfId="38251" xr:uid="{00000000-0005-0000-0000-0000719C0000}"/>
    <cellStyle name="Total 5 2 9 2" xfId="38252" xr:uid="{00000000-0005-0000-0000-0000729C0000}"/>
    <cellStyle name="Total 5 3" xfId="15870" xr:uid="{00000000-0005-0000-0000-0000739C0000}"/>
    <cellStyle name="Total 5 3 10" xfId="38254" xr:uid="{00000000-0005-0000-0000-0000749C0000}"/>
    <cellStyle name="Total 5 3 11" xfId="38253" xr:uid="{00000000-0005-0000-0000-0000759C0000}"/>
    <cellStyle name="Total 5 3 2" xfId="38255" xr:uid="{00000000-0005-0000-0000-0000769C0000}"/>
    <cellStyle name="Total 5 3 2 2" xfId="38256" xr:uid="{00000000-0005-0000-0000-0000779C0000}"/>
    <cellStyle name="Total 5 3 3" xfId="38257" xr:uid="{00000000-0005-0000-0000-0000789C0000}"/>
    <cellStyle name="Total 5 3 3 2" xfId="38258" xr:uid="{00000000-0005-0000-0000-0000799C0000}"/>
    <cellStyle name="Total 5 3 4" xfId="38259" xr:uid="{00000000-0005-0000-0000-00007A9C0000}"/>
    <cellStyle name="Total 5 3 4 2" xfId="38260" xr:uid="{00000000-0005-0000-0000-00007B9C0000}"/>
    <cellStyle name="Total 5 3 5" xfId="38261" xr:uid="{00000000-0005-0000-0000-00007C9C0000}"/>
    <cellStyle name="Total 5 3 5 2" xfId="38262" xr:uid="{00000000-0005-0000-0000-00007D9C0000}"/>
    <cellStyle name="Total 5 3 6" xfId="38263" xr:uid="{00000000-0005-0000-0000-00007E9C0000}"/>
    <cellStyle name="Total 5 3 6 2" xfId="38264" xr:uid="{00000000-0005-0000-0000-00007F9C0000}"/>
    <cellStyle name="Total 5 3 7" xfId="38265" xr:uid="{00000000-0005-0000-0000-0000809C0000}"/>
    <cellStyle name="Total 5 3 7 2" xfId="38266" xr:uid="{00000000-0005-0000-0000-0000819C0000}"/>
    <cellStyle name="Total 5 3 8" xfId="38267" xr:uid="{00000000-0005-0000-0000-0000829C0000}"/>
    <cellStyle name="Total 5 3 8 2" xfId="38268" xr:uid="{00000000-0005-0000-0000-0000839C0000}"/>
    <cellStyle name="Total 5 3 9" xfId="38269" xr:uid="{00000000-0005-0000-0000-0000849C0000}"/>
    <cellStyle name="Total 5 3 9 2" xfId="38270" xr:uid="{00000000-0005-0000-0000-0000859C0000}"/>
    <cellStyle name="Total 5 4" xfId="16371" xr:uid="{00000000-0005-0000-0000-0000869C0000}"/>
    <cellStyle name="Total 5 4 10" xfId="38272" xr:uid="{00000000-0005-0000-0000-0000879C0000}"/>
    <cellStyle name="Total 5 4 10 2" xfId="38273" xr:uid="{00000000-0005-0000-0000-0000889C0000}"/>
    <cellStyle name="Total 5 4 11" xfId="38274" xr:uid="{00000000-0005-0000-0000-0000899C0000}"/>
    <cellStyle name="Total 5 4 11 2" xfId="38275" xr:uid="{00000000-0005-0000-0000-00008A9C0000}"/>
    <cellStyle name="Total 5 4 12" xfId="38276" xr:uid="{00000000-0005-0000-0000-00008B9C0000}"/>
    <cellStyle name="Total 5 4 12 2" xfId="38277" xr:uid="{00000000-0005-0000-0000-00008C9C0000}"/>
    <cellStyle name="Total 5 4 13" xfId="38278" xr:uid="{00000000-0005-0000-0000-00008D9C0000}"/>
    <cellStyle name="Total 5 4 13 2" xfId="38279" xr:uid="{00000000-0005-0000-0000-00008E9C0000}"/>
    <cellStyle name="Total 5 4 14" xfId="38280" xr:uid="{00000000-0005-0000-0000-00008F9C0000}"/>
    <cellStyle name="Total 5 4 15" xfId="38281" xr:uid="{00000000-0005-0000-0000-0000909C0000}"/>
    <cellStyle name="Total 5 4 16" xfId="38282" xr:uid="{00000000-0005-0000-0000-0000919C0000}"/>
    <cellStyle name="Total 5 4 17" xfId="38271" xr:uid="{00000000-0005-0000-0000-0000929C0000}"/>
    <cellStyle name="Total 5 4 2" xfId="38283" xr:uid="{00000000-0005-0000-0000-0000939C0000}"/>
    <cellStyle name="Total 5 4 2 2" xfId="38284" xr:uid="{00000000-0005-0000-0000-0000949C0000}"/>
    <cellStyle name="Total 5 4 3" xfId="38285" xr:uid="{00000000-0005-0000-0000-0000959C0000}"/>
    <cellStyle name="Total 5 4 3 2" xfId="38286" xr:uid="{00000000-0005-0000-0000-0000969C0000}"/>
    <cellStyle name="Total 5 4 4" xfId="38287" xr:uid="{00000000-0005-0000-0000-0000979C0000}"/>
    <cellStyle name="Total 5 4 4 2" xfId="38288" xr:uid="{00000000-0005-0000-0000-0000989C0000}"/>
    <cellStyle name="Total 5 4 5" xfId="38289" xr:uid="{00000000-0005-0000-0000-0000999C0000}"/>
    <cellStyle name="Total 5 4 5 2" xfId="38290" xr:uid="{00000000-0005-0000-0000-00009A9C0000}"/>
    <cellStyle name="Total 5 4 6" xfId="38291" xr:uid="{00000000-0005-0000-0000-00009B9C0000}"/>
    <cellStyle name="Total 5 4 6 2" xfId="38292" xr:uid="{00000000-0005-0000-0000-00009C9C0000}"/>
    <cellStyle name="Total 5 4 7" xfId="38293" xr:uid="{00000000-0005-0000-0000-00009D9C0000}"/>
    <cellStyle name="Total 5 4 7 2" xfId="38294" xr:uid="{00000000-0005-0000-0000-00009E9C0000}"/>
    <cellStyle name="Total 5 4 8" xfId="38295" xr:uid="{00000000-0005-0000-0000-00009F9C0000}"/>
    <cellStyle name="Total 5 4 8 2" xfId="38296" xr:uid="{00000000-0005-0000-0000-0000A09C0000}"/>
    <cellStyle name="Total 5 4 9" xfId="38297" xr:uid="{00000000-0005-0000-0000-0000A19C0000}"/>
    <cellStyle name="Total 5 4 9 2" xfId="38298" xr:uid="{00000000-0005-0000-0000-0000A29C0000}"/>
    <cellStyle name="Total 5 5" xfId="17179" xr:uid="{00000000-0005-0000-0000-0000A39C0000}"/>
    <cellStyle name="Total 5 5 2" xfId="38300" xr:uid="{00000000-0005-0000-0000-0000A49C0000}"/>
    <cellStyle name="Total 5 5 3" xfId="38299" xr:uid="{00000000-0005-0000-0000-0000A59C0000}"/>
    <cellStyle name="Total 5 6" xfId="19560" xr:uid="{00000000-0005-0000-0000-0000A69C0000}"/>
    <cellStyle name="Total 5 6 2" xfId="38302" xr:uid="{00000000-0005-0000-0000-0000A79C0000}"/>
    <cellStyle name="Total 5 6 3" xfId="38301" xr:uid="{00000000-0005-0000-0000-0000A89C0000}"/>
    <cellStyle name="Total 5 7" xfId="38303" xr:uid="{00000000-0005-0000-0000-0000A99C0000}"/>
    <cellStyle name="Total 5 7 2" xfId="38304" xr:uid="{00000000-0005-0000-0000-0000AA9C0000}"/>
    <cellStyle name="Total 5 8" xfId="38305" xr:uid="{00000000-0005-0000-0000-0000AB9C0000}"/>
    <cellStyle name="Total 5 8 2" xfId="38306" xr:uid="{00000000-0005-0000-0000-0000AC9C0000}"/>
    <cellStyle name="Total 5 9" xfId="38216" xr:uid="{00000000-0005-0000-0000-0000AD9C0000}"/>
    <cellStyle name="Total 5_Income Statement " xfId="38307" xr:uid="{00000000-0005-0000-0000-0000AE9C0000}"/>
    <cellStyle name="Total 6" xfId="14596" xr:uid="{00000000-0005-0000-0000-0000AF9C0000}"/>
    <cellStyle name="Total 6 2" xfId="15872" xr:uid="{00000000-0005-0000-0000-0000B09C0000}"/>
    <cellStyle name="Total 6 2 10" xfId="38310" xr:uid="{00000000-0005-0000-0000-0000B19C0000}"/>
    <cellStyle name="Total 6 2 10 2" xfId="38311" xr:uid="{00000000-0005-0000-0000-0000B29C0000}"/>
    <cellStyle name="Total 6 2 11" xfId="38312" xr:uid="{00000000-0005-0000-0000-0000B39C0000}"/>
    <cellStyle name="Total 6 2 12" xfId="38309" xr:uid="{00000000-0005-0000-0000-0000B49C0000}"/>
    <cellStyle name="Total 6 2 2" xfId="38313" xr:uid="{00000000-0005-0000-0000-0000B59C0000}"/>
    <cellStyle name="Total 6 2 2 10" xfId="38314" xr:uid="{00000000-0005-0000-0000-0000B69C0000}"/>
    <cellStyle name="Total 6 2 2 2" xfId="38315" xr:uid="{00000000-0005-0000-0000-0000B79C0000}"/>
    <cellStyle name="Total 6 2 2 2 2" xfId="38316" xr:uid="{00000000-0005-0000-0000-0000B89C0000}"/>
    <cellStyle name="Total 6 2 2 3" xfId="38317" xr:uid="{00000000-0005-0000-0000-0000B99C0000}"/>
    <cellStyle name="Total 6 2 2 3 2" xfId="38318" xr:uid="{00000000-0005-0000-0000-0000BA9C0000}"/>
    <cellStyle name="Total 6 2 2 4" xfId="38319" xr:uid="{00000000-0005-0000-0000-0000BB9C0000}"/>
    <cellStyle name="Total 6 2 2 4 2" xfId="38320" xr:uid="{00000000-0005-0000-0000-0000BC9C0000}"/>
    <cellStyle name="Total 6 2 2 5" xfId="38321" xr:uid="{00000000-0005-0000-0000-0000BD9C0000}"/>
    <cellStyle name="Total 6 2 2 5 2" xfId="38322" xr:uid="{00000000-0005-0000-0000-0000BE9C0000}"/>
    <cellStyle name="Total 6 2 2 6" xfId="38323" xr:uid="{00000000-0005-0000-0000-0000BF9C0000}"/>
    <cellStyle name="Total 6 2 2 6 2" xfId="38324" xr:uid="{00000000-0005-0000-0000-0000C09C0000}"/>
    <cellStyle name="Total 6 2 2 7" xfId="38325" xr:uid="{00000000-0005-0000-0000-0000C19C0000}"/>
    <cellStyle name="Total 6 2 2 7 2" xfId="38326" xr:uid="{00000000-0005-0000-0000-0000C29C0000}"/>
    <cellStyle name="Total 6 2 2 8" xfId="38327" xr:uid="{00000000-0005-0000-0000-0000C39C0000}"/>
    <cellStyle name="Total 6 2 2 8 2" xfId="38328" xr:uid="{00000000-0005-0000-0000-0000C49C0000}"/>
    <cellStyle name="Total 6 2 2 9" xfId="38329" xr:uid="{00000000-0005-0000-0000-0000C59C0000}"/>
    <cellStyle name="Total 6 2 2 9 2" xfId="38330" xr:uid="{00000000-0005-0000-0000-0000C69C0000}"/>
    <cellStyle name="Total 6 2 3" xfId="38331" xr:uid="{00000000-0005-0000-0000-0000C79C0000}"/>
    <cellStyle name="Total 6 2 3 2" xfId="38332" xr:uid="{00000000-0005-0000-0000-0000C89C0000}"/>
    <cellStyle name="Total 6 2 4" xfId="38333" xr:uid="{00000000-0005-0000-0000-0000C99C0000}"/>
    <cellStyle name="Total 6 2 4 2" xfId="38334" xr:uid="{00000000-0005-0000-0000-0000CA9C0000}"/>
    <cellStyle name="Total 6 2 5" xfId="38335" xr:uid="{00000000-0005-0000-0000-0000CB9C0000}"/>
    <cellStyle name="Total 6 2 5 2" xfId="38336" xr:uid="{00000000-0005-0000-0000-0000CC9C0000}"/>
    <cellStyle name="Total 6 2 6" xfId="38337" xr:uid="{00000000-0005-0000-0000-0000CD9C0000}"/>
    <cellStyle name="Total 6 2 6 2" xfId="38338" xr:uid="{00000000-0005-0000-0000-0000CE9C0000}"/>
    <cellStyle name="Total 6 2 7" xfId="38339" xr:uid="{00000000-0005-0000-0000-0000CF9C0000}"/>
    <cellStyle name="Total 6 2 7 2" xfId="38340" xr:uid="{00000000-0005-0000-0000-0000D09C0000}"/>
    <cellStyle name="Total 6 2 8" xfId="38341" xr:uid="{00000000-0005-0000-0000-0000D19C0000}"/>
    <cellStyle name="Total 6 2 8 2" xfId="38342" xr:uid="{00000000-0005-0000-0000-0000D29C0000}"/>
    <cellStyle name="Total 6 2 9" xfId="38343" xr:uid="{00000000-0005-0000-0000-0000D39C0000}"/>
    <cellStyle name="Total 6 2 9 2" xfId="38344" xr:uid="{00000000-0005-0000-0000-0000D49C0000}"/>
    <cellStyle name="Total 6 3" xfId="16373" xr:uid="{00000000-0005-0000-0000-0000D59C0000}"/>
    <cellStyle name="Total 6 3 10" xfId="38346" xr:uid="{00000000-0005-0000-0000-0000D69C0000}"/>
    <cellStyle name="Total 6 3 11" xfId="38345" xr:uid="{00000000-0005-0000-0000-0000D79C0000}"/>
    <cellStyle name="Total 6 3 2" xfId="38347" xr:uid="{00000000-0005-0000-0000-0000D89C0000}"/>
    <cellStyle name="Total 6 3 2 2" xfId="38348" xr:uid="{00000000-0005-0000-0000-0000D99C0000}"/>
    <cellStyle name="Total 6 3 3" xfId="38349" xr:uid="{00000000-0005-0000-0000-0000DA9C0000}"/>
    <cellStyle name="Total 6 3 3 2" xfId="38350" xr:uid="{00000000-0005-0000-0000-0000DB9C0000}"/>
    <cellStyle name="Total 6 3 4" xfId="38351" xr:uid="{00000000-0005-0000-0000-0000DC9C0000}"/>
    <cellStyle name="Total 6 3 4 2" xfId="38352" xr:uid="{00000000-0005-0000-0000-0000DD9C0000}"/>
    <cellStyle name="Total 6 3 5" xfId="38353" xr:uid="{00000000-0005-0000-0000-0000DE9C0000}"/>
    <cellStyle name="Total 6 3 5 2" xfId="38354" xr:uid="{00000000-0005-0000-0000-0000DF9C0000}"/>
    <cellStyle name="Total 6 3 6" xfId="38355" xr:uid="{00000000-0005-0000-0000-0000E09C0000}"/>
    <cellStyle name="Total 6 3 6 2" xfId="38356" xr:uid="{00000000-0005-0000-0000-0000E19C0000}"/>
    <cellStyle name="Total 6 3 7" xfId="38357" xr:uid="{00000000-0005-0000-0000-0000E29C0000}"/>
    <cellStyle name="Total 6 3 7 2" xfId="38358" xr:uid="{00000000-0005-0000-0000-0000E39C0000}"/>
    <cellStyle name="Total 6 3 8" xfId="38359" xr:uid="{00000000-0005-0000-0000-0000E49C0000}"/>
    <cellStyle name="Total 6 3 8 2" xfId="38360" xr:uid="{00000000-0005-0000-0000-0000E59C0000}"/>
    <cellStyle name="Total 6 3 9" xfId="38361" xr:uid="{00000000-0005-0000-0000-0000E69C0000}"/>
    <cellStyle name="Total 6 3 9 2" xfId="38362" xr:uid="{00000000-0005-0000-0000-0000E79C0000}"/>
    <cellStyle name="Total 6 4" xfId="17180" xr:uid="{00000000-0005-0000-0000-0000E89C0000}"/>
    <cellStyle name="Total 6 4 10" xfId="38364" xr:uid="{00000000-0005-0000-0000-0000E99C0000}"/>
    <cellStyle name="Total 6 4 10 2" xfId="38365" xr:uid="{00000000-0005-0000-0000-0000EA9C0000}"/>
    <cellStyle name="Total 6 4 11" xfId="38366" xr:uid="{00000000-0005-0000-0000-0000EB9C0000}"/>
    <cellStyle name="Total 6 4 11 2" xfId="38367" xr:uid="{00000000-0005-0000-0000-0000EC9C0000}"/>
    <cellStyle name="Total 6 4 12" xfId="38368" xr:uid="{00000000-0005-0000-0000-0000ED9C0000}"/>
    <cellStyle name="Total 6 4 12 2" xfId="38369" xr:uid="{00000000-0005-0000-0000-0000EE9C0000}"/>
    <cellStyle name="Total 6 4 13" xfId="38370" xr:uid="{00000000-0005-0000-0000-0000EF9C0000}"/>
    <cellStyle name="Total 6 4 13 2" xfId="38371" xr:uid="{00000000-0005-0000-0000-0000F09C0000}"/>
    <cellStyle name="Total 6 4 14" xfId="38372" xr:uid="{00000000-0005-0000-0000-0000F19C0000}"/>
    <cellStyle name="Total 6 4 15" xfId="38373" xr:uid="{00000000-0005-0000-0000-0000F29C0000}"/>
    <cellStyle name="Total 6 4 16" xfId="38374" xr:uid="{00000000-0005-0000-0000-0000F39C0000}"/>
    <cellStyle name="Total 6 4 17" xfId="38363" xr:uid="{00000000-0005-0000-0000-0000F49C0000}"/>
    <cellStyle name="Total 6 4 2" xfId="38375" xr:uid="{00000000-0005-0000-0000-0000F59C0000}"/>
    <cellStyle name="Total 6 4 2 2" xfId="38376" xr:uid="{00000000-0005-0000-0000-0000F69C0000}"/>
    <cellStyle name="Total 6 4 3" xfId="38377" xr:uid="{00000000-0005-0000-0000-0000F79C0000}"/>
    <cellStyle name="Total 6 4 3 2" xfId="38378" xr:uid="{00000000-0005-0000-0000-0000F89C0000}"/>
    <cellStyle name="Total 6 4 4" xfId="38379" xr:uid="{00000000-0005-0000-0000-0000F99C0000}"/>
    <cellStyle name="Total 6 4 4 2" xfId="38380" xr:uid="{00000000-0005-0000-0000-0000FA9C0000}"/>
    <cellStyle name="Total 6 4 5" xfId="38381" xr:uid="{00000000-0005-0000-0000-0000FB9C0000}"/>
    <cellStyle name="Total 6 4 5 2" xfId="38382" xr:uid="{00000000-0005-0000-0000-0000FC9C0000}"/>
    <cellStyle name="Total 6 4 6" xfId="38383" xr:uid="{00000000-0005-0000-0000-0000FD9C0000}"/>
    <cellStyle name="Total 6 4 6 2" xfId="38384" xr:uid="{00000000-0005-0000-0000-0000FE9C0000}"/>
    <cellStyle name="Total 6 4 7" xfId="38385" xr:uid="{00000000-0005-0000-0000-0000FF9C0000}"/>
    <cellStyle name="Total 6 4 7 2" xfId="38386" xr:uid="{00000000-0005-0000-0000-0000009D0000}"/>
    <cellStyle name="Total 6 4 8" xfId="38387" xr:uid="{00000000-0005-0000-0000-0000019D0000}"/>
    <cellStyle name="Total 6 4 8 2" xfId="38388" xr:uid="{00000000-0005-0000-0000-0000029D0000}"/>
    <cellStyle name="Total 6 4 9" xfId="38389" xr:uid="{00000000-0005-0000-0000-0000039D0000}"/>
    <cellStyle name="Total 6 4 9 2" xfId="38390" xr:uid="{00000000-0005-0000-0000-0000049D0000}"/>
    <cellStyle name="Total 6 5" xfId="38391" xr:uid="{00000000-0005-0000-0000-0000059D0000}"/>
    <cellStyle name="Total 6 5 2" xfId="38392" xr:uid="{00000000-0005-0000-0000-0000069D0000}"/>
    <cellStyle name="Total 6 6" xfId="38393" xr:uid="{00000000-0005-0000-0000-0000079D0000}"/>
    <cellStyle name="Total 6 6 2" xfId="38394" xr:uid="{00000000-0005-0000-0000-0000089D0000}"/>
    <cellStyle name="Total 6 7" xfId="38395" xr:uid="{00000000-0005-0000-0000-0000099D0000}"/>
    <cellStyle name="Total 6 7 2" xfId="38396" xr:uid="{00000000-0005-0000-0000-00000A9D0000}"/>
    <cellStyle name="Total 6 8" xfId="38397" xr:uid="{00000000-0005-0000-0000-00000B9D0000}"/>
    <cellStyle name="Total 6 8 2" xfId="38398" xr:uid="{00000000-0005-0000-0000-00000C9D0000}"/>
    <cellStyle name="Total 6 9" xfId="38308" xr:uid="{00000000-0005-0000-0000-00000D9D0000}"/>
    <cellStyle name="Total 6_Income Statement " xfId="38399" xr:uid="{00000000-0005-0000-0000-00000E9D0000}"/>
    <cellStyle name="Total 7" xfId="19561" xr:uid="{00000000-0005-0000-0000-00000F9D0000}"/>
    <cellStyle name="Total 7 10" xfId="40448" xr:uid="{00000000-0005-0000-0000-0000109D0000}"/>
    <cellStyle name="Total 7 2" xfId="38401" xr:uid="{00000000-0005-0000-0000-0000119D0000}"/>
    <cellStyle name="Total 7 2 10" xfId="38402" xr:uid="{00000000-0005-0000-0000-0000129D0000}"/>
    <cellStyle name="Total 7 2 10 2" xfId="38403" xr:uid="{00000000-0005-0000-0000-0000139D0000}"/>
    <cellStyle name="Total 7 2 11" xfId="38404" xr:uid="{00000000-0005-0000-0000-0000149D0000}"/>
    <cellStyle name="Total 7 2 2" xfId="38405" xr:uid="{00000000-0005-0000-0000-0000159D0000}"/>
    <cellStyle name="Total 7 2 2 10" xfId="38406" xr:uid="{00000000-0005-0000-0000-0000169D0000}"/>
    <cellStyle name="Total 7 2 2 2" xfId="38407" xr:uid="{00000000-0005-0000-0000-0000179D0000}"/>
    <cellStyle name="Total 7 2 2 2 2" xfId="38408" xr:uid="{00000000-0005-0000-0000-0000189D0000}"/>
    <cellStyle name="Total 7 2 2 3" xfId="38409" xr:uid="{00000000-0005-0000-0000-0000199D0000}"/>
    <cellStyle name="Total 7 2 2 3 2" xfId="38410" xr:uid="{00000000-0005-0000-0000-00001A9D0000}"/>
    <cellStyle name="Total 7 2 2 4" xfId="38411" xr:uid="{00000000-0005-0000-0000-00001B9D0000}"/>
    <cellStyle name="Total 7 2 2 4 2" xfId="38412" xr:uid="{00000000-0005-0000-0000-00001C9D0000}"/>
    <cellStyle name="Total 7 2 2 5" xfId="38413" xr:uid="{00000000-0005-0000-0000-00001D9D0000}"/>
    <cellStyle name="Total 7 2 2 5 2" xfId="38414" xr:uid="{00000000-0005-0000-0000-00001E9D0000}"/>
    <cellStyle name="Total 7 2 2 6" xfId="38415" xr:uid="{00000000-0005-0000-0000-00001F9D0000}"/>
    <cellStyle name="Total 7 2 2 6 2" xfId="38416" xr:uid="{00000000-0005-0000-0000-0000209D0000}"/>
    <cellStyle name="Total 7 2 2 7" xfId="38417" xr:uid="{00000000-0005-0000-0000-0000219D0000}"/>
    <cellStyle name="Total 7 2 2 7 2" xfId="38418" xr:uid="{00000000-0005-0000-0000-0000229D0000}"/>
    <cellStyle name="Total 7 2 2 8" xfId="38419" xr:uid="{00000000-0005-0000-0000-0000239D0000}"/>
    <cellStyle name="Total 7 2 2 8 2" xfId="38420" xr:uid="{00000000-0005-0000-0000-0000249D0000}"/>
    <cellStyle name="Total 7 2 2 9" xfId="38421" xr:uid="{00000000-0005-0000-0000-0000259D0000}"/>
    <cellStyle name="Total 7 2 2 9 2" xfId="38422" xr:uid="{00000000-0005-0000-0000-0000269D0000}"/>
    <cellStyle name="Total 7 2 3" xfId="38423" xr:uid="{00000000-0005-0000-0000-0000279D0000}"/>
    <cellStyle name="Total 7 2 3 2" xfId="38424" xr:uid="{00000000-0005-0000-0000-0000289D0000}"/>
    <cellStyle name="Total 7 2 4" xfId="38425" xr:uid="{00000000-0005-0000-0000-0000299D0000}"/>
    <cellStyle name="Total 7 2 4 2" xfId="38426" xr:uid="{00000000-0005-0000-0000-00002A9D0000}"/>
    <cellStyle name="Total 7 2 5" xfId="38427" xr:uid="{00000000-0005-0000-0000-00002B9D0000}"/>
    <cellStyle name="Total 7 2 5 2" xfId="38428" xr:uid="{00000000-0005-0000-0000-00002C9D0000}"/>
    <cellStyle name="Total 7 2 6" xfId="38429" xr:uid="{00000000-0005-0000-0000-00002D9D0000}"/>
    <cellStyle name="Total 7 2 6 2" xfId="38430" xr:uid="{00000000-0005-0000-0000-00002E9D0000}"/>
    <cellStyle name="Total 7 2 7" xfId="38431" xr:uid="{00000000-0005-0000-0000-00002F9D0000}"/>
    <cellStyle name="Total 7 2 7 2" xfId="38432" xr:uid="{00000000-0005-0000-0000-0000309D0000}"/>
    <cellStyle name="Total 7 2 8" xfId="38433" xr:uid="{00000000-0005-0000-0000-0000319D0000}"/>
    <cellStyle name="Total 7 2 8 2" xfId="38434" xr:uid="{00000000-0005-0000-0000-0000329D0000}"/>
    <cellStyle name="Total 7 2 9" xfId="38435" xr:uid="{00000000-0005-0000-0000-0000339D0000}"/>
    <cellStyle name="Total 7 2 9 2" xfId="38436" xr:uid="{00000000-0005-0000-0000-0000349D0000}"/>
    <cellStyle name="Total 7 3" xfId="38437" xr:uid="{00000000-0005-0000-0000-0000359D0000}"/>
    <cellStyle name="Total 7 3 10" xfId="38438" xr:uid="{00000000-0005-0000-0000-0000369D0000}"/>
    <cellStyle name="Total 7 3 2" xfId="38439" xr:uid="{00000000-0005-0000-0000-0000379D0000}"/>
    <cellStyle name="Total 7 3 2 2" xfId="38440" xr:uid="{00000000-0005-0000-0000-0000389D0000}"/>
    <cellStyle name="Total 7 3 3" xfId="38441" xr:uid="{00000000-0005-0000-0000-0000399D0000}"/>
    <cellStyle name="Total 7 3 3 2" xfId="38442" xr:uid="{00000000-0005-0000-0000-00003A9D0000}"/>
    <cellStyle name="Total 7 3 4" xfId="38443" xr:uid="{00000000-0005-0000-0000-00003B9D0000}"/>
    <cellStyle name="Total 7 3 4 2" xfId="38444" xr:uid="{00000000-0005-0000-0000-00003C9D0000}"/>
    <cellStyle name="Total 7 3 5" xfId="38445" xr:uid="{00000000-0005-0000-0000-00003D9D0000}"/>
    <cellStyle name="Total 7 3 5 2" xfId="38446" xr:uid="{00000000-0005-0000-0000-00003E9D0000}"/>
    <cellStyle name="Total 7 3 6" xfId="38447" xr:uid="{00000000-0005-0000-0000-00003F9D0000}"/>
    <cellStyle name="Total 7 3 6 2" xfId="38448" xr:uid="{00000000-0005-0000-0000-0000409D0000}"/>
    <cellStyle name="Total 7 3 7" xfId="38449" xr:uid="{00000000-0005-0000-0000-0000419D0000}"/>
    <cellStyle name="Total 7 3 7 2" xfId="38450" xr:uid="{00000000-0005-0000-0000-0000429D0000}"/>
    <cellStyle name="Total 7 3 8" xfId="38451" xr:uid="{00000000-0005-0000-0000-0000439D0000}"/>
    <cellStyle name="Total 7 3 8 2" xfId="38452" xr:uid="{00000000-0005-0000-0000-0000449D0000}"/>
    <cellStyle name="Total 7 3 9" xfId="38453" xr:uid="{00000000-0005-0000-0000-0000459D0000}"/>
    <cellStyle name="Total 7 3 9 2" xfId="38454" xr:uid="{00000000-0005-0000-0000-0000469D0000}"/>
    <cellStyle name="Total 7 4" xfId="38455" xr:uid="{00000000-0005-0000-0000-0000479D0000}"/>
    <cellStyle name="Total 7 4 10" xfId="38456" xr:uid="{00000000-0005-0000-0000-0000489D0000}"/>
    <cellStyle name="Total 7 4 10 2" xfId="38457" xr:uid="{00000000-0005-0000-0000-0000499D0000}"/>
    <cellStyle name="Total 7 4 11" xfId="38458" xr:uid="{00000000-0005-0000-0000-00004A9D0000}"/>
    <cellStyle name="Total 7 4 11 2" xfId="38459" xr:uid="{00000000-0005-0000-0000-00004B9D0000}"/>
    <cellStyle name="Total 7 4 12" xfId="38460" xr:uid="{00000000-0005-0000-0000-00004C9D0000}"/>
    <cellStyle name="Total 7 4 12 2" xfId="38461" xr:uid="{00000000-0005-0000-0000-00004D9D0000}"/>
    <cellStyle name="Total 7 4 13" xfId="38462" xr:uid="{00000000-0005-0000-0000-00004E9D0000}"/>
    <cellStyle name="Total 7 4 13 2" xfId="38463" xr:uid="{00000000-0005-0000-0000-00004F9D0000}"/>
    <cellStyle name="Total 7 4 14" xfId="38464" xr:uid="{00000000-0005-0000-0000-0000509D0000}"/>
    <cellStyle name="Total 7 4 15" xfId="38465" xr:uid="{00000000-0005-0000-0000-0000519D0000}"/>
    <cellStyle name="Total 7 4 16" xfId="38466" xr:uid="{00000000-0005-0000-0000-0000529D0000}"/>
    <cellStyle name="Total 7 4 2" xfId="38467" xr:uid="{00000000-0005-0000-0000-0000539D0000}"/>
    <cellStyle name="Total 7 4 2 2" xfId="38468" xr:uid="{00000000-0005-0000-0000-0000549D0000}"/>
    <cellStyle name="Total 7 4 3" xfId="38469" xr:uid="{00000000-0005-0000-0000-0000559D0000}"/>
    <cellStyle name="Total 7 4 3 2" xfId="38470" xr:uid="{00000000-0005-0000-0000-0000569D0000}"/>
    <cellStyle name="Total 7 4 4" xfId="38471" xr:uid="{00000000-0005-0000-0000-0000579D0000}"/>
    <cellStyle name="Total 7 4 4 2" xfId="38472" xr:uid="{00000000-0005-0000-0000-0000589D0000}"/>
    <cellStyle name="Total 7 4 5" xfId="38473" xr:uid="{00000000-0005-0000-0000-0000599D0000}"/>
    <cellStyle name="Total 7 4 5 2" xfId="38474" xr:uid="{00000000-0005-0000-0000-00005A9D0000}"/>
    <cellStyle name="Total 7 4 6" xfId="38475" xr:uid="{00000000-0005-0000-0000-00005B9D0000}"/>
    <cellStyle name="Total 7 4 6 2" xfId="38476" xr:uid="{00000000-0005-0000-0000-00005C9D0000}"/>
    <cellStyle name="Total 7 4 7" xfId="38477" xr:uid="{00000000-0005-0000-0000-00005D9D0000}"/>
    <cellStyle name="Total 7 4 7 2" xfId="38478" xr:uid="{00000000-0005-0000-0000-00005E9D0000}"/>
    <cellStyle name="Total 7 4 8" xfId="38479" xr:uid="{00000000-0005-0000-0000-00005F9D0000}"/>
    <cellStyle name="Total 7 4 8 2" xfId="38480" xr:uid="{00000000-0005-0000-0000-0000609D0000}"/>
    <cellStyle name="Total 7 4 9" xfId="38481" xr:uid="{00000000-0005-0000-0000-0000619D0000}"/>
    <cellStyle name="Total 7 4 9 2" xfId="38482" xr:uid="{00000000-0005-0000-0000-0000629D0000}"/>
    <cellStyle name="Total 7 5" xfId="38483" xr:uid="{00000000-0005-0000-0000-0000639D0000}"/>
    <cellStyle name="Total 7 5 2" xfId="38484" xr:uid="{00000000-0005-0000-0000-0000649D0000}"/>
    <cellStyle name="Total 7 6" xfId="38485" xr:uid="{00000000-0005-0000-0000-0000659D0000}"/>
    <cellStyle name="Total 7 6 2" xfId="38486" xr:uid="{00000000-0005-0000-0000-0000669D0000}"/>
    <cellStyle name="Total 7 7" xfId="38487" xr:uid="{00000000-0005-0000-0000-0000679D0000}"/>
    <cellStyle name="Total 7 7 2" xfId="38488" xr:uid="{00000000-0005-0000-0000-0000689D0000}"/>
    <cellStyle name="Total 7 8" xfId="38489" xr:uid="{00000000-0005-0000-0000-0000699D0000}"/>
    <cellStyle name="Total 7 8 2" xfId="38490" xr:uid="{00000000-0005-0000-0000-00006A9D0000}"/>
    <cellStyle name="Total 7 9" xfId="38400" xr:uid="{00000000-0005-0000-0000-00006B9D0000}"/>
    <cellStyle name="Total 7_Income Statement " xfId="38491" xr:uid="{00000000-0005-0000-0000-00006C9D0000}"/>
    <cellStyle name="Total 8" xfId="19562" xr:uid="{00000000-0005-0000-0000-00006D9D0000}"/>
    <cellStyle name="Total 8 10" xfId="40449" xr:uid="{00000000-0005-0000-0000-00006E9D0000}"/>
    <cellStyle name="Total 8 2" xfId="38493" xr:uid="{00000000-0005-0000-0000-00006F9D0000}"/>
    <cellStyle name="Total 8 2 10" xfId="38494" xr:uid="{00000000-0005-0000-0000-0000709D0000}"/>
    <cellStyle name="Total 8 2 10 2" xfId="38495" xr:uid="{00000000-0005-0000-0000-0000719D0000}"/>
    <cellStyle name="Total 8 2 11" xfId="38496" xr:uid="{00000000-0005-0000-0000-0000729D0000}"/>
    <cellStyle name="Total 8 2 2" xfId="38497" xr:uid="{00000000-0005-0000-0000-0000739D0000}"/>
    <cellStyle name="Total 8 2 2 10" xfId="38498" xr:uid="{00000000-0005-0000-0000-0000749D0000}"/>
    <cellStyle name="Total 8 2 2 2" xfId="38499" xr:uid="{00000000-0005-0000-0000-0000759D0000}"/>
    <cellStyle name="Total 8 2 2 2 2" xfId="38500" xr:uid="{00000000-0005-0000-0000-0000769D0000}"/>
    <cellStyle name="Total 8 2 2 3" xfId="38501" xr:uid="{00000000-0005-0000-0000-0000779D0000}"/>
    <cellStyle name="Total 8 2 2 3 2" xfId="38502" xr:uid="{00000000-0005-0000-0000-0000789D0000}"/>
    <cellStyle name="Total 8 2 2 4" xfId="38503" xr:uid="{00000000-0005-0000-0000-0000799D0000}"/>
    <cellStyle name="Total 8 2 2 4 2" xfId="38504" xr:uid="{00000000-0005-0000-0000-00007A9D0000}"/>
    <cellStyle name="Total 8 2 2 5" xfId="38505" xr:uid="{00000000-0005-0000-0000-00007B9D0000}"/>
    <cellStyle name="Total 8 2 2 5 2" xfId="38506" xr:uid="{00000000-0005-0000-0000-00007C9D0000}"/>
    <cellStyle name="Total 8 2 2 6" xfId="38507" xr:uid="{00000000-0005-0000-0000-00007D9D0000}"/>
    <cellStyle name="Total 8 2 2 6 2" xfId="38508" xr:uid="{00000000-0005-0000-0000-00007E9D0000}"/>
    <cellStyle name="Total 8 2 2 7" xfId="38509" xr:uid="{00000000-0005-0000-0000-00007F9D0000}"/>
    <cellStyle name="Total 8 2 2 7 2" xfId="38510" xr:uid="{00000000-0005-0000-0000-0000809D0000}"/>
    <cellStyle name="Total 8 2 2 8" xfId="38511" xr:uid="{00000000-0005-0000-0000-0000819D0000}"/>
    <cellStyle name="Total 8 2 2 8 2" xfId="38512" xr:uid="{00000000-0005-0000-0000-0000829D0000}"/>
    <cellStyle name="Total 8 2 2 9" xfId="38513" xr:uid="{00000000-0005-0000-0000-0000839D0000}"/>
    <cellStyle name="Total 8 2 2 9 2" xfId="38514" xr:uid="{00000000-0005-0000-0000-0000849D0000}"/>
    <cellStyle name="Total 8 2 3" xfId="38515" xr:uid="{00000000-0005-0000-0000-0000859D0000}"/>
    <cellStyle name="Total 8 2 3 2" xfId="38516" xr:uid="{00000000-0005-0000-0000-0000869D0000}"/>
    <cellStyle name="Total 8 2 4" xfId="38517" xr:uid="{00000000-0005-0000-0000-0000879D0000}"/>
    <cellStyle name="Total 8 2 4 2" xfId="38518" xr:uid="{00000000-0005-0000-0000-0000889D0000}"/>
    <cellStyle name="Total 8 2 5" xfId="38519" xr:uid="{00000000-0005-0000-0000-0000899D0000}"/>
    <cellStyle name="Total 8 2 5 2" xfId="38520" xr:uid="{00000000-0005-0000-0000-00008A9D0000}"/>
    <cellStyle name="Total 8 2 6" xfId="38521" xr:uid="{00000000-0005-0000-0000-00008B9D0000}"/>
    <cellStyle name="Total 8 2 6 2" xfId="38522" xr:uid="{00000000-0005-0000-0000-00008C9D0000}"/>
    <cellStyle name="Total 8 2 7" xfId="38523" xr:uid="{00000000-0005-0000-0000-00008D9D0000}"/>
    <cellStyle name="Total 8 2 7 2" xfId="38524" xr:uid="{00000000-0005-0000-0000-00008E9D0000}"/>
    <cellStyle name="Total 8 2 8" xfId="38525" xr:uid="{00000000-0005-0000-0000-00008F9D0000}"/>
    <cellStyle name="Total 8 2 8 2" xfId="38526" xr:uid="{00000000-0005-0000-0000-0000909D0000}"/>
    <cellStyle name="Total 8 2 9" xfId="38527" xr:uid="{00000000-0005-0000-0000-0000919D0000}"/>
    <cellStyle name="Total 8 2 9 2" xfId="38528" xr:uid="{00000000-0005-0000-0000-0000929D0000}"/>
    <cellStyle name="Total 8 3" xfId="38529" xr:uid="{00000000-0005-0000-0000-0000939D0000}"/>
    <cellStyle name="Total 8 3 10" xfId="38530" xr:uid="{00000000-0005-0000-0000-0000949D0000}"/>
    <cellStyle name="Total 8 3 2" xfId="38531" xr:uid="{00000000-0005-0000-0000-0000959D0000}"/>
    <cellStyle name="Total 8 3 2 2" xfId="38532" xr:uid="{00000000-0005-0000-0000-0000969D0000}"/>
    <cellStyle name="Total 8 3 3" xfId="38533" xr:uid="{00000000-0005-0000-0000-0000979D0000}"/>
    <cellStyle name="Total 8 3 3 2" xfId="38534" xr:uid="{00000000-0005-0000-0000-0000989D0000}"/>
    <cellStyle name="Total 8 3 4" xfId="38535" xr:uid="{00000000-0005-0000-0000-0000999D0000}"/>
    <cellStyle name="Total 8 3 4 2" xfId="38536" xr:uid="{00000000-0005-0000-0000-00009A9D0000}"/>
    <cellStyle name="Total 8 3 5" xfId="38537" xr:uid="{00000000-0005-0000-0000-00009B9D0000}"/>
    <cellStyle name="Total 8 3 5 2" xfId="38538" xr:uid="{00000000-0005-0000-0000-00009C9D0000}"/>
    <cellStyle name="Total 8 3 6" xfId="38539" xr:uid="{00000000-0005-0000-0000-00009D9D0000}"/>
    <cellStyle name="Total 8 3 6 2" xfId="38540" xr:uid="{00000000-0005-0000-0000-00009E9D0000}"/>
    <cellStyle name="Total 8 3 7" xfId="38541" xr:uid="{00000000-0005-0000-0000-00009F9D0000}"/>
    <cellStyle name="Total 8 3 7 2" xfId="38542" xr:uid="{00000000-0005-0000-0000-0000A09D0000}"/>
    <cellStyle name="Total 8 3 8" xfId="38543" xr:uid="{00000000-0005-0000-0000-0000A19D0000}"/>
    <cellStyle name="Total 8 3 8 2" xfId="38544" xr:uid="{00000000-0005-0000-0000-0000A29D0000}"/>
    <cellStyle name="Total 8 3 9" xfId="38545" xr:uid="{00000000-0005-0000-0000-0000A39D0000}"/>
    <cellStyle name="Total 8 3 9 2" xfId="38546" xr:uid="{00000000-0005-0000-0000-0000A49D0000}"/>
    <cellStyle name="Total 8 4" xfId="38547" xr:uid="{00000000-0005-0000-0000-0000A59D0000}"/>
    <cellStyle name="Total 8 4 10" xfId="38548" xr:uid="{00000000-0005-0000-0000-0000A69D0000}"/>
    <cellStyle name="Total 8 4 10 2" xfId="38549" xr:uid="{00000000-0005-0000-0000-0000A79D0000}"/>
    <cellStyle name="Total 8 4 11" xfId="38550" xr:uid="{00000000-0005-0000-0000-0000A89D0000}"/>
    <cellStyle name="Total 8 4 11 2" xfId="38551" xr:uid="{00000000-0005-0000-0000-0000A99D0000}"/>
    <cellStyle name="Total 8 4 12" xfId="38552" xr:uid="{00000000-0005-0000-0000-0000AA9D0000}"/>
    <cellStyle name="Total 8 4 12 2" xfId="38553" xr:uid="{00000000-0005-0000-0000-0000AB9D0000}"/>
    <cellStyle name="Total 8 4 13" xfId="38554" xr:uid="{00000000-0005-0000-0000-0000AC9D0000}"/>
    <cellStyle name="Total 8 4 13 2" xfId="38555" xr:uid="{00000000-0005-0000-0000-0000AD9D0000}"/>
    <cellStyle name="Total 8 4 14" xfId="38556" xr:uid="{00000000-0005-0000-0000-0000AE9D0000}"/>
    <cellStyle name="Total 8 4 15" xfId="38557" xr:uid="{00000000-0005-0000-0000-0000AF9D0000}"/>
    <cellStyle name="Total 8 4 16" xfId="38558" xr:uid="{00000000-0005-0000-0000-0000B09D0000}"/>
    <cellStyle name="Total 8 4 2" xfId="38559" xr:uid="{00000000-0005-0000-0000-0000B19D0000}"/>
    <cellStyle name="Total 8 4 2 2" xfId="38560" xr:uid="{00000000-0005-0000-0000-0000B29D0000}"/>
    <cellStyle name="Total 8 4 3" xfId="38561" xr:uid="{00000000-0005-0000-0000-0000B39D0000}"/>
    <cellStyle name="Total 8 4 3 2" xfId="38562" xr:uid="{00000000-0005-0000-0000-0000B49D0000}"/>
    <cellStyle name="Total 8 4 4" xfId="38563" xr:uid="{00000000-0005-0000-0000-0000B59D0000}"/>
    <cellStyle name="Total 8 4 4 2" xfId="38564" xr:uid="{00000000-0005-0000-0000-0000B69D0000}"/>
    <cellStyle name="Total 8 4 5" xfId="38565" xr:uid="{00000000-0005-0000-0000-0000B79D0000}"/>
    <cellStyle name="Total 8 4 5 2" xfId="38566" xr:uid="{00000000-0005-0000-0000-0000B89D0000}"/>
    <cellStyle name="Total 8 4 6" xfId="38567" xr:uid="{00000000-0005-0000-0000-0000B99D0000}"/>
    <cellStyle name="Total 8 4 6 2" xfId="38568" xr:uid="{00000000-0005-0000-0000-0000BA9D0000}"/>
    <cellStyle name="Total 8 4 7" xfId="38569" xr:uid="{00000000-0005-0000-0000-0000BB9D0000}"/>
    <cellStyle name="Total 8 4 7 2" xfId="38570" xr:uid="{00000000-0005-0000-0000-0000BC9D0000}"/>
    <cellStyle name="Total 8 4 8" xfId="38571" xr:uid="{00000000-0005-0000-0000-0000BD9D0000}"/>
    <cellStyle name="Total 8 4 8 2" xfId="38572" xr:uid="{00000000-0005-0000-0000-0000BE9D0000}"/>
    <cellStyle name="Total 8 4 9" xfId="38573" xr:uid="{00000000-0005-0000-0000-0000BF9D0000}"/>
    <cellStyle name="Total 8 4 9 2" xfId="38574" xr:uid="{00000000-0005-0000-0000-0000C09D0000}"/>
    <cellStyle name="Total 8 5" xfId="38575" xr:uid="{00000000-0005-0000-0000-0000C19D0000}"/>
    <cellStyle name="Total 8 5 2" xfId="38576" xr:uid="{00000000-0005-0000-0000-0000C29D0000}"/>
    <cellStyle name="Total 8 6" xfId="38577" xr:uid="{00000000-0005-0000-0000-0000C39D0000}"/>
    <cellStyle name="Total 8 6 2" xfId="38578" xr:uid="{00000000-0005-0000-0000-0000C49D0000}"/>
    <cellStyle name="Total 8 7" xfId="38579" xr:uid="{00000000-0005-0000-0000-0000C59D0000}"/>
    <cellStyle name="Total 8 7 2" xfId="38580" xr:uid="{00000000-0005-0000-0000-0000C69D0000}"/>
    <cellStyle name="Total 8 8" xfId="38581" xr:uid="{00000000-0005-0000-0000-0000C79D0000}"/>
    <cellStyle name="Total 8 8 2" xfId="38582" xr:uid="{00000000-0005-0000-0000-0000C89D0000}"/>
    <cellStyle name="Total 8 9" xfId="38492" xr:uid="{00000000-0005-0000-0000-0000C99D0000}"/>
    <cellStyle name="Total 8_Income Statement " xfId="38583" xr:uid="{00000000-0005-0000-0000-0000CA9D0000}"/>
    <cellStyle name="Total 9" xfId="19563" xr:uid="{00000000-0005-0000-0000-0000CB9D0000}"/>
    <cellStyle name="Total 9 10" xfId="40450" xr:uid="{00000000-0005-0000-0000-0000CC9D0000}"/>
    <cellStyle name="Total 9 2" xfId="38585" xr:uid="{00000000-0005-0000-0000-0000CD9D0000}"/>
    <cellStyle name="Total 9 2 10" xfId="38586" xr:uid="{00000000-0005-0000-0000-0000CE9D0000}"/>
    <cellStyle name="Total 9 2 10 2" xfId="38587" xr:uid="{00000000-0005-0000-0000-0000CF9D0000}"/>
    <cellStyle name="Total 9 2 11" xfId="38588" xr:uid="{00000000-0005-0000-0000-0000D09D0000}"/>
    <cellStyle name="Total 9 2 2" xfId="38589" xr:uid="{00000000-0005-0000-0000-0000D19D0000}"/>
    <cellStyle name="Total 9 2 2 10" xfId="38590" xr:uid="{00000000-0005-0000-0000-0000D29D0000}"/>
    <cellStyle name="Total 9 2 2 2" xfId="38591" xr:uid="{00000000-0005-0000-0000-0000D39D0000}"/>
    <cellStyle name="Total 9 2 2 2 2" xfId="38592" xr:uid="{00000000-0005-0000-0000-0000D49D0000}"/>
    <cellStyle name="Total 9 2 2 3" xfId="38593" xr:uid="{00000000-0005-0000-0000-0000D59D0000}"/>
    <cellStyle name="Total 9 2 2 3 2" xfId="38594" xr:uid="{00000000-0005-0000-0000-0000D69D0000}"/>
    <cellStyle name="Total 9 2 2 4" xfId="38595" xr:uid="{00000000-0005-0000-0000-0000D79D0000}"/>
    <cellStyle name="Total 9 2 2 4 2" xfId="38596" xr:uid="{00000000-0005-0000-0000-0000D89D0000}"/>
    <cellStyle name="Total 9 2 2 5" xfId="38597" xr:uid="{00000000-0005-0000-0000-0000D99D0000}"/>
    <cellStyle name="Total 9 2 2 5 2" xfId="38598" xr:uid="{00000000-0005-0000-0000-0000DA9D0000}"/>
    <cellStyle name="Total 9 2 2 6" xfId="38599" xr:uid="{00000000-0005-0000-0000-0000DB9D0000}"/>
    <cellStyle name="Total 9 2 2 6 2" xfId="38600" xr:uid="{00000000-0005-0000-0000-0000DC9D0000}"/>
    <cellStyle name="Total 9 2 2 7" xfId="38601" xr:uid="{00000000-0005-0000-0000-0000DD9D0000}"/>
    <cellStyle name="Total 9 2 2 7 2" xfId="38602" xr:uid="{00000000-0005-0000-0000-0000DE9D0000}"/>
    <cellStyle name="Total 9 2 2 8" xfId="38603" xr:uid="{00000000-0005-0000-0000-0000DF9D0000}"/>
    <cellStyle name="Total 9 2 2 8 2" xfId="38604" xr:uid="{00000000-0005-0000-0000-0000E09D0000}"/>
    <cellStyle name="Total 9 2 2 9" xfId="38605" xr:uid="{00000000-0005-0000-0000-0000E19D0000}"/>
    <cellStyle name="Total 9 2 2 9 2" xfId="38606" xr:uid="{00000000-0005-0000-0000-0000E29D0000}"/>
    <cellStyle name="Total 9 2 3" xfId="38607" xr:uid="{00000000-0005-0000-0000-0000E39D0000}"/>
    <cellStyle name="Total 9 2 3 2" xfId="38608" xr:uid="{00000000-0005-0000-0000-0000E49D0000}"/>
    <cellStyle name="Total 9 2 4" xfId="38609" xr:uid="{00000000-0005-0000-0000-0000E59D0000}"/>
    <cellStyle name="Total 9 2 4 2" xfId="38610" xr:uid="{00000000-0005-0000-0000-0000E69D0000}"/>
    <cellStyle name="Total 9 2 5" xfId="38611" xr:uid="{00000000-0005-0000-0000-0000E79D0000}"/>
    <cellStyle name="Total 9 2 5 2" xfId="38612" xr:uid="{00000000-0005-0000-0000-0000E89D0000}"/>
    <cellStyle name="Total 9 2 6" xfId="38613" xr:uid="{00000000-0005-0000-0000-0000E99D0000}"/>
    <cellStyle name="Total 9 2 6 2" xfId="38614" xr:uid="{00000000-0005-0000-0000-0000EA9D0000}"/>
    <cellStyle name="Total 9 2 7" xfId="38615" xr:uid="{00000000-0005-0000-0000-0000EB9D0000}"/>
    <cellStyle name="Total 9 2 7 2" xfId="38616" xr:uid="{00000000-0005-0000-0000-0000EC9D0000}"/>
    <cellStyle name="Total 9 2 8" xfId="38617" xr:uid="{00000000-0005-0000-0000-0000ED9D0000}"/>
    <cellStyle name="Total 9 2 8 2" xfId="38618" xr:uid="{00000000-0005-0000-0000-0000EE9D0000}"/>
    <cellStyle name="Total 9 2 9" xfId="38619" xr:uid="{00000000-0005-0000-0000-0000EF9D0000}"/>
    <cellStyle name="Total 9 2 9 2" xfId="38620" xr:uid="{00000000-0005-0000-0000-0000F09D0000}"/>
    <cellStyle name="Total 9 3" xfId="38621" xr:uid="{00000000-0005-0000-0000-0000F19D0000}"/>
    <cellStyle name="Total 9 3 10" xfId="38622" xr:uid="{00000000-0005-0000-0000-0000F29D0000}"/>
    <cellStyle name="Total 9 3 2" xfId="38623" xr:uid="{00000000-0005-0000-0000-0000F39D0000}"/>
    <cellStyle name="Total 9 3 2 2" xfId="38624" xr:uid="{00000000-0005-0000-0000-0000F49D0000}"/>
    <cellStyle name="Total 9 3 3" xfId="38625" xr:uid="{00000000-0005-0000-0000-0000F59D0000}"/>
    <cellStyle name="Total 9 3 3 2" xfId="38626" xr:uid="{00000000-0005-0000-0000-0000F69D0000}"/>
    <cellStyle name="Total 9 3 4" xfId="38627" xr:uid="{00000000-0005-0000-0000-0000F79D0000}"/>
    <cellStyle name="Total 9 3 4 2" xfId="38628" xr:uid="{00000000-0005-0000-0000-0000F89D0000}"/>
    <cellStyle name="Total 9 3 5" xfId="38629" xr:uid="{00000000-0005-0000-0000-0000F99D0000}"/>
    <cellStyle name="Total 9 3 5 2" xfId="38630" xr:uid="{00000000-0005-0000-0000-0000FA9D0000}"/>
    <cellStyle name="Total 9 3 6" xfId="38631" xr:uid="{00000000-0005-0000-0000-0000FB9D0000}"/>
    <cellStyle name="Total 9 3 6 2" xfId="38632" xr:uid="{00000000-0005-0000-0000-0000FC9D0000}"/>
    <cellStyle name="Total 9 3 7" xfId="38633" xr:uid="{00000000-0005-0000-0000-0000FD9D0000}"/>
    <cellStyle name="Total 9 3 7 2" xfId="38634" xr:uid="{00000000-0005-0000-0000-0000FE9D0000}"/>
    <cellStyle name="Total 9 3 8" xfId="38635" xr:uid="{00000000-0005-0000-0000-0000FF9D0000}"/>
    <cellStyle name="Total 9 3 8 2" xfId="38636" xr:uid="{00000000-0005-0000-0000-0000009E0000}"/>
    <cellStyle name="Total 9 3 9" xfId="38637" xr:uid="{00000000-0005-0000-0000-0000019E0000}"/>
    <cellStyle name="Total 9 3 9 2" xfId="38638" xr:uid="{00000000-0005-0000-0000-0000029E0000}"/>
    <cellStyle name="Total 9 4" xfId="38639" xr:uid="{00000000-0005-0000-0000-0000039E0000}"/>
    <cellStyle name="Total 9 4 10" xfId="38640" xr:uid="{00000000-0005-0000-0000-0000049E0000}"/>
    <cellStyle name="Total 9 4 10 2" xfId="38641" xr:uid="{00000000-0005-0000-0000-0000059E0000}"/>
    <cellStyle name="Total 9 4 11" xfId="38642" xr:uid="{00000000-0005-0000-0000-0000069E0000}"/>
    <cellStyle name="Total 9 4 11 2" xfId="38643" xr:uid="{00000000-0005-0000-0000-0000079E0000}"/>
    <cellStyle name="Total 9 4 12" xfId="38644" xr:uid="{00000000-0005-0000-0000-0000089E0000}"/>
    <cellStyle name="Total 9 4 12 2" xfId="38645" xr:uid="{00000000-0005-0000-0000-0000099E0000}"/>
    <cellStyle name="Total 9 4 13" xfId="38646" xr:uid="{00000000-0005-0000-0000-00000A9E0000}"/>
    <cellStyle name="Total 9 4 13 2" xfId="38647" xr:uid="{00000000-0005-0000-0000-00000B9E0000}"/>
    <cellStyle name="Total 9 4 14" xfId="38648" xr:uid="{00000000-0005-0000-0000-00000C9E0000}"/>
    <cellStyle name="Total 9 4 15" xfId="38649" xr:uid="{00000000-0005-0000-0000-00000D9E0000}"/>
    <cellStyle name="Total 9 4 16" xfId="38650" xr:uid="{00000000-0005-0000-0000-00000E9E0000}"/>
    <cellStyle name="Total 9 4 2" xfId="38651" xr:uid="{00000000-0005-0000-0000-00000F9E0000}"/>
    <cellStyle name="Total 9 4 2 2" xfId="38652" xr:uid="{00000000-0005-0000-0000-0000109E0000}"/>
    <cellStyle name="Total 9 4 3" xfId="38653" xr:uid="{00000000-0005-0000-0000-0000119E0000}"/>
    <cellStyle name="Total 9 4 3 2" xfId="38654" xr:uid="{00000000-0005-0000-0000-0000129E0000}"/>
    <cellStyle name="Total 9 4 4" xfId="38655" xr:uid="{00000000-0005-0000-0000-0000139E0000}"/>
    <cellStyle name="Total 9 4 4 2" xfId="38656" xr:uid="{00000000-0005-0000-0000-0000149E0000}"/>
    <cellStyle name="Total 9 4 5" xfId="38657" xr:uid="{00000000-0005-0000-0000-0000159E0000}"/>
    <cellStyle name="Total 9 4 5 2" xfId="38658" xr:uid="{00000000-0005-0000-0000-0000169E0000}"/>
    <cellStyle name="Total 9 4 6" xfId="38659" xr:uid="{00000000-0005-0000-0000-0000179E0000}"/>
    <cellStyle name="Total 9 4 6 2" xfId="38660" xr:uid="{00000000-0005-0000-0000-0000189E0000}"/>
    <cellStyle name="Total 9 4 7" xfId="38661" xr:uid="{00000000-0005-0000-0000-0000199E0000}"/>
    <cellStyle name="Total 9 4 7 2" xfId="38662" xr:uid="{00000000-0005-0000-0000-00001A9E0000}"/>
    <cellStyle name="Total 9 4 8" xfId="38663" xr:uid="{00000000-0005-0000-0000-00001B9E0000}"/>
    <cellStyle name="Total 9 4 8 2" xfId="38664" xr:uid="{00000000-0005-0000-0000-00001C9E0000}"/>
    <cellStyle name="Total 9 4 9" xfId="38665" xr:uid="{00000000-0005-0000-0000-00001D9E0000}"/>
    <cellStyle name="Total 9 4 9 2" xfId="38666" xr:uid="{00000000-0005-0000-0000-00001E9E0000}"/>
    <cellStyle name="Total 9 5" xfId="38667" xr:uid="{00000000-0005-0000-0000-00001F9E0000}"/>
    <cellStyle name="Total 9 5 2" xfId="38668" xr:uid="{00000000-0005-0000-0000-0000209E0000}"/>
    <cellStyle name="Total 9 6" xfId="38669" xr:uid="{00000000-0005-0000-0000-0000219E0000}"/>
    <cellStyle name="Total 9 6 2" xfId="38670" xr:uid="{00000000-0005-0000-0000-0000229E0000}"/>
    <cellStyle name="Total 9 7" xfId="38671" xr:uid="{00000000-0005-0000-0000-0000239E0000}"/>
    <cellStyle name="Total 9 7 2" xfId="38672" xr:uid="{00000000-0005-0000-0000-0000249E0000}"/>
    <cellStyle name="Total 9 8" xfId="38673" xr:uid="{00000000-0005-0000-0000-0000259E0000}"/>
    <cellStyle name="Total 9 8 2" xfId="38674" xr:uid="{00000000-0005-0000-0000-0000269E0000}"/>
    <cellStyle name="Total 9 9" xfId="38584" xr:uid="{00000000-0005-0000-0000-0000279E0000}"/>
    <cellStyle name="Total 9_Income Statement " xfId="38675" xr:uid="{00000000-0005-0000-0000-0000289E0000}"/>
    <cellStyle name="Total Bold" xfId="19564" xr:uid="{00000000-0005-0000-0000-0000299E0000}"/>
    <cellStyle name="Total Bold 2" xfId="19565" xr:uid="{00000000-0005-0000-0000-00002A9E0000}"/>
    <cellStyle name="Total Bold 2 2" xfId="38678" xr:uid="{00000000-0005-0000-0000-00002B9E0000}"/>
    <cellStyle name="Total Bold 2 2 2" xfId="38679" xr:uid="{00000000-0005-0000-0000-00002C9E0000}"/>
    <cellStyle name="Total Bold 2 3" xfId="38677" xr:uid="{00000000-0005-0000-0000-00002D9E0000}"/>
    <cellStyle name="Total Bold 2_Income Statement " xfId="38680" xr:uid="{00000000-0005-0000-0000-00002E9E0000}"/>
    <cellStyle name="Total Bold 3" xfId="38681" xr:uid="{00000000-0005-0000-0000-00002F9E0000}"/>
    <cellStyle name="Total Bold 3 2" xfId="38682" xr:uid="{00000000-0005-0000-0000-0000309E0000}"/>
    <cellStyle name="Total Bold 3 2 2" xfId="38683" xr:uid="{00000000-0005-0000-0000-0000319E0000}"/>
    <cellStyle name="Total Bold 3 2 2 2" xfId="38684" xr:uid="{00000000-0005-0000-0000-0000329E0000}"/>
    <cellStyle name="Total Bold 3 3" xfId="38685" xr:uid="{00000000-0005-0000-0000-0000339E0000}"/>
    <cellStyle name="Total Bold 3 3 2" xfId="38686" xr:uid="{00000000-0005-0000-0000-0000349E0000}"/>
    <cellStyle name="Total Bold 4" xfId="38687" xr:uid="{00000000-0005-0000-0000-0000359E0000}"/>
    <cellStyle name="Total Bold 4 2" xfId="38688" xr:uid="{00000000-0005-0000-0000-0000369E0000}"/>
    <cellStyle name="Total Bold 4 3" xfId="38689" xr:uid="{00000000-0005-0000-0000-0000379E0000}"/>
    <cellStyle name="Total Bold 4 3 2" xfId="38690" xr:uid="{00000000-0005-0000-0000-0000389E0000}"/>
    <cellStyle name="Total Bold 5" xfId="38691" xr:uid="{00000000-0005-0000-0000-0000399E0000}"/>
    <cellStyle name="Total Bold 5 2" xfId="38692" xr:uid="{00000000-0005-0000-0000-00003A9E0000}"/>
    <cellStyle name="Total Bold 5 3" xfId="38693" xr:uid="{00000000-0005-0000-0000-00003B9E0000}"/>
    <cellStyle name="Total Bold 5 3 2" xfId="38694" xr:uid="{00000000-0005-0000-0000-00003C9E0000}"/>
    <cellStyle name="Total Bold 6" xfId="38695" xr:uid="{00000000-0005-0000-0000-00003D9E0000}"/>
    <cellStyle name="Total Bold 6 2" xfId="38696" xr:uid="{00000000-0005-0000-0000-00003E9E0000}"/>
    <cellStyle name="Total Bold 7" xfId="38676" xr:uid="{00000000-0005-0000-0000-00003F9E0000}"/>
    <cellStyle name="Total Bold_Copy of 36_NIMO_12 31 11_v2" xfId="19566" xr:uid="{00000000-0005-0000-0000-0000409E0000}"/>
    <cellStyle name="Total4 - Style4" xfId="14597" xr:uid="{00000000-0005-0000-0000-0000419E0000}"/>
    <cellStyle name="Total4 - Style4 2" xfId="38697" xr:uid="{00000000-0005-0000-0000-0000429E0000}"/>
    <cellStyle name="Totals" xfId="14598" xr:uid="{00000000-0005-0000-0000-0000439E0000}"/>
    <cellStyle name="Totals 2" xfId="38698" xr:uid="{00000000-0005-0000-0000-0000449E0000}"/>
    <cellStyle name="Underline_Single" xfId="14599" xr:uid="{00000000-0005-0000-0000-0000459E0000}"/>
    <cellStyle name="Unprot" xfId="14600" xr:uid="{00000000-0005-0000-0000-0000469E0000}"/>
    <cellStyle name="Unprot 2" xfId="38699" xr:uid="{00000000-0005-0000-0000-0000479E0000}"/>
    <cellStyle name="Unprot$" xfId="14601" xr:uid="{00000000-0005-0000-0000-0000489E0000}"/>
    <cellStyle name="Unprot$ 2" xfId="38700" xr:uid="{00000000-0005-0000-0000-0000499E0000}"/>
    <cellStyle name="Unprot_CurrencySKorea" xfId="14602" xr:uid="{00000000-0005-0000-0000-00004A9E0000}"/>
    <cellStyle name="Unprotect" xfId="14603" xr:uid="{00000000-0005-0000-0000-00004B9E0000}"/>
    <cellStyle name="Unprotect 2" xfId="38701" xr:uid="{00000000-0005-0000-0000-00004C9E0000}"/>
    <cellStyle name="UNPROTECTED" xfId="14604" xr:uid="{00000000-0005-0000-0000-00004D9E0000}"/>
    <cellStyle name="UNPROTECTED 2" xfId="38702" xr:uid="{00000000-0005-0000-0000-00004E9E0000}"/>
    <cellStyle name="Update" xfId="14605" xr:uid="{00000000-0005-0000-0000-00004F9E0000}"/>
    <cellStyle name="Update 2" xfId="38703" xr:uid="{00000000-0005-0000-0000-0000509E0000}"/>
    <cellStyle name="USD" xfId="14606" xr:uid="{00000000-0005-0000-0000-0000519E0000}"/>
    <cellStyle name="USD 2" xfId="38704" xr:uid="{00000000-0005-0000-0000-0000529E0000}"/>
    <cellStyle name="USD billion" xfId="14607" xr:uid="{00000000-0005-0000-0000-0000539E0000}"/>
    <cellStyle name="USD billion 2" xfId="38705" xr:uid="{00000000-0005-0000-0000-0000549E0000}"/>
    <cellStyle name="USD million" xfId="14608" xr:uid="{00000000-0005-0000-0000-0000559E0000}"/>
    <cellStyle name="USD million 2" xfId="38706" xr:uid="{00000000-0005-0000-0000-0000569E0000}"/>
    <cellStyle name="USD thousand" xfId="14609" xr:uid="{00000000-0005-0000-0000-0000579E0000}"/>
    <cellStyle name="USD thousand 2" xfId="38707" xr:uid="{00000000-0005-0000-0000-0000589E0000}"/>
    <cellStyle name="Validation" xfId="19567" xr:uid="{00000000-0005-0000-0000-0000599E0000}"/>
    <cellStyle name="Validation 2" xfId="38709" xr:uid="{00000000-0005-0000-0000-00005A9E0000}"/>
    <cellStyle name="Validation 2 2" xfId="38710" xr:uid="{00000000-0005-0000-0000-00005B9E0000}"/>
    <cellStyle name="Validation 2 2 2" xfId="38711" xr:uid="{00000000-0005-0000-0000-00005C9E0000}"/>
    <cellStyle name="Validation 2 2 3" xfId="38712" xr:uid="{00000000-0005-0000-0000-00005D9E0000}"/>
    <cellStyle name="Validation 2 3" xfId="38713" xr:uid="{00000000-0005-0000-0000-00005E9E0000}"/>
    <cellStyle name="Validation 2 4" xfId="38714" xr:uid="{00000000-0005-0000-0000-00005F9E0000}"/>
    <cellStyle name="Validation 3" xfId="38715" xr:uid="{00000000-0005-0000-0000-0000609E0000}"/>
    <cellStyle name="Validation 3 2" xfId="38716" xr:uid="{00000000-0005-0000-0000-0000619E0000}"/>
    <cellStyle name="Validation 3 3" xfId="38717" xr:uid="{00000000-0005-0000-0000-0000629E0000}"/>
    <cellStyle name="Validation 4" xfId="38718" xr:uid="{00000000-0005-0000-0000-0000639E0000}"/>
    <cellStyle name="Validation 5" xfId="38719" xr:uid="{00000000-0005-0000-0000-0000649E0000}"/>
    <cellStyle name="Validation 6" xfId="38720" xr:uid="{00000000-0005-0000-0000-0000659E0000}"/>
    <cellStyle name="Validation 7" xfId="38708" xr:uid="{00000000-0005-0000-0000-0000669E0000}"/>
    <cellStyle name="Validation_Income Statement " xfId="38721" xr:uid="{00000000-0005-0000-0000-0000679E0000}"/>
    <cellStyle name="Währung [0]_Compiling Utility Macros" xfId="14610" xr:uid="{00000000-0005-0000-0000-0000689E0000}"/>
    <cellStyle name="Währung_Compiling Utility Macros" xfId="14611" xr:uid="{00000000-0005-0000-0000-0000699E0000}"/>
    <cellStyle name="Warning" xfId="14612" xr:uid="{00000000-0005-0000-0000-00006A9E0000}"/>
    <cellStyle name="Warning 2" xfId="38722" xr:uid="{00000000-0005-0000-0000-00006B9E0000}"/>
    <cellStyle name="Warning 2 2" xfId="40451" xr:uid="{00000000-0005-0000-0000-00006C9E0000}"/>
    <cellStyle name="Warning 3" xfId="40452" xr:uid="{00000000-0005-0000-0000-00006D9E0000}"/>
    <cellStyle name="Warning Text" xfId="39018" builtinId="11" customBuiltin="1"/>
    <cellStyle name="Warning Text 10" xfId="19568" xr:uid="{00000000-0005-0000-0000-00006F9E0000}"/>
    <cellStyle name="Warning Text 10 2" xfId="38724" xr:uid="{00000000-0005-0000-0000-0000709E0000}"/>
    <cellStyle name="Warning Text 10 2 2" xfId="38725" xr:uid="{00000000-0005-0000-0000-0000719E0000}"/>
    <cellStyle name="Warning Text 10 2 3" xfId="38726" xr:uid="{00000000-0005-0000-0000-0000729E0000}"/>
    <cellStyle name="Warning Text 10 3" xfId="38727" xr:uid="{00000000-0005-0000-0000-0000739E0000}"/>
    <cellStyle name="Warning Text 10 4" xfId="38728" xr:uid="{00000000-0005-0000-0000-0000749E0000}"/>
    <cellStyle name="Warning Text 10 5" xfId="38729" xr:uid="{00000000-0005-0000-0000-0000759E0000}"/>
    <cellStyle name="Warning Text 10 6" xfId="38723" xr:uid="{00000000-0005-0000-0000-0000769E0000}"/>
    <cellStyle name="Warning Text 11" xfId="38730" xr:uid="{00000000-0005-0000-0000-0000779E0000}"/>
    <cellStyle name="Warning Text 11 2" xfId="38731" xr:uid="{00000000-0005-0000-0000-0000789E0000}"/>
    <cellStyle name="Warning Text 11 3" xfId="38732" xr:uid="{00000000-0005-0000-0000-0000799E0000}"/>
    <cellStyle name="Warning Text 12" xfId="38733" xr:uid="{00000000-0005-0000-0000-00007A9E0000}"/>
    <cellStyle name="Warning Text 13" xfId="38734" xr:uid="{00000000-0005-0000-0000-00007B9E0000}"/>
    <cellStyle name="Warning Text 14" xfId="38735" xr:uid="{00000000-0005-0000-0000-00007C9E0000}"/>
    <cellStyle name="Warning Text 15" xfId="38834" xr:uid="{00000000-0005-0000-0000-00007D9E0000}"/>
    <cellStyle name="Warning Text 2" xfId="14613" xr:uid="{00000000-0005-0000-0000-00007E9E0000}"/>
    <cellStyle name="Warning Text 2 2" xfId="14614" xr:uid="{00000000-0005-0000-0000-00007F9E0000}"/>
    <cellStyle name="Warning Text 2 2 2" xfId="38738" xr:uid="{00000000-0005-0000-0000-0000809E0000}"/>
    <cellStyle name="Warning Text 2 2 2 2" xfId="40454" xr:uid="{00000000-0005-0000-0000-0000819E0000}"/>
    <cellStyle name="Warning Text 2 2 3" xfId="38739" xr:uid="{00000000-0005-0000-0000-0000829E0000}"/>
    <cellStyle name="Warning Text 2 2 3 2" xfId="40455" xr:uid="{00000000-0005-0000-0000-0000839E0000}"/>
    <cellStyle name="Warning Text 2 2 4" xfId="38737" xr:uid="{00000000-0005-0000-0000-0000849E0000}"/>
    <cellStyle name="Warning Text 2 2 5" xfId="40453" xr:uid="{00000000-0005-0000-0000-0000859E0000}"/>
    <cellStyle name="Warning Text 2 3" xfId="14615" xr:uid="{00000000-0005-0000-0000-0000869E0000}"/>
    <cellStyle name="Warning Text 2 3 2" xfId="38741" xr:uid="{00000000-0005-0000-0000-0000879E0000}"/>
    <cellStyle name="Warning Text 2 3 3" xfId="38742" xr:uid="{00000000-0005-0000-0000-0000889E0000}"/>
    <cellStyle name="Warning Text 2 3 4" xfId="38740" xr:uid="{00000000-0005-0000-0000-0000899E0000}"/>
    <cellStyle name="Warning Text 2 3 5" xfId="40456" xr:uid="{00000000-0005-0000-0000-00008A9E0000}"/>
    <cellStyle name="Warning Text 2 4" xfId="38743" xr:uid="{00000000-0005-0000-0000-00008B9E0000}"/>
    <cellStyle name="Warning Text 2 4 2" xfId="38744" xr:uid="{00000000-0005-0000-0000-00008C9E0000}"/>
    <cellStyle name="Warning Text 2 4 3" xfId="38745" xr:uid="{00000000-0005-0000-0000-00008D9E0000}"/>
    <cellStyle name="Warning Text 2 4 4" xfId="40457" xr:uid="{00000000-0005-0000-0000-00008E9E0000}"/>
    <cellStyle name="Warning Text 2 5" xfId="38746" xr:uid="{00000000-0005-0000-0000-00008F9E0000}"/>
    <cellStyle name="Warning Text 2 5 2" xfId="40458" xr:uid="{00000000-0005-0000-0000-0000909E0000}"/>
    <cellStyle name="Warning Text 2 6" xfId="38747" xr:uid="{00000000-0005-0000-0000-0000919E0000}"/>
    <cellStyle name="Warning Text 2 7" xfId="38748" xr:uid="{00000000-0005-0000-0000-0000929E0000}"/>
    <cellStyle name="Warning Text 2 8" xfId="38749" xr:uid="{00000000-0005-0000-0000-0000939E0000}"/>
    <cellStyle name="Warning Text 2 9" xfId="38736" xr:uid="{00000000-0005-0000-0000-0000949E0000}"/>
    <cellStyle name="Warning Text 3" xfId="14616" xr:uid="{00000000-0005-0000-0000-0000959E0000}"/>
    <cellStyle name="Warning Text 3 2" xfId="14617" xr:uid="{00000000-0005-0000-0000-0000969E0000}"/>
    <cellStyle name="Warning Text 3 2 2" xfId="38752" xr:uid="{00000000-0005-0000-0000-0000979E0000}"/>
    <cellStyle name="Warning Text 3 2 3" xfId="38753" xr:uid="{00000000-0005-0000-0000-0000989E0000}"/>
    <cellStyle name="Warning Text 3 2 4" xfId="38751" xr:uid="{00000000-0005-0000-0000-0000999E0000}"/>
    <cellStyle name="Warning Text 3 3" xfId="38754" xr:uid="{00000000-0005-0000-0000-00009A9E0000}"/>
    <cellStyle name="Warning Text 3 4" xfId="38755" xr:uid="{00000000-0005-0000-0000-00009B9E0000}"/>
    <cellStyle name="Warning Text 3 5" xfId="38756" xr:uid="{00000000-0005-0000-0000-00009C9E0000}"/>
    <cellStyle name="Warning Text 3 6" xfId="38757" xr:uid="{00000000-0005-0000-0000-00009D9E0000}"/>
    <cellStyle name="Warning Text 3 7" xfId="38750" xr:uid="{00000000-0005-0000-0000-00009E9E0000}"/>
    <cellStyle name="Warning Text 3 8" xfId="40459" xr:uid="{00000000-0005-0000-0000-00009F9E0000}"/>
    <cellStyle name="Warning Text 4" xfId="14618" xr:uid="{00000000-0005-0000-0000-0000A09E0000}"/>
    <cellStyle name="Warning Text 4 2" xfId="19569" xr:uid="{00000000-0005-0000-0000-0000A19E0000}"/>
    <cellStyle name="Warning Text 4 2 2" xfId="38760" xr:uid="{00000000-0005-0000-0000-0000A29E0000}"/>
    <cellStyle name="Warning Text 4 2 3" xfId="38761" xr:uid="{00000000-0005-0000-0000-0000A39E0000}"/>
    <cellStyle name="Warning Text 4 2 4" xfId="38759" xr:uid="{00000000-0005-0000-0000-0000A49E0000}"/>
    <cellStyle name="Warning Text 4 3" xfId="38762" xr:uid="{00000000-0005-0000-0000-0000A59E0000}"/>
    <cellStyle name="Warning Text 4 4" xfId="38763" xr:uid="{00000000-0005-0000-0000-0000A69E0000}"/>
    <cellStyle name="Warning Text 4 5" xfId="38764" xr:uid="{00000000-0005-0000-0000-0000A79E0000}"/>
    <cellStyle name="Warning Text 4 6" xfId="38758" xr:uid="{00000000-0005-0000-0000-0000A89E0000}"/>
    <cellStyle name="Warning Text 5" xfId="14619" xr:uid="{00000000-0005-0000-0000-0000A99E0000}"/>
    <cellStyle name="Warning Text 5 2" xfId="14620" xr:uid="{00000000-0005-0000-0000-0000AA9E0000}"/>
    <cellStyle name="Warning Text 5 2 2" xfId="38767" xr:uid="{00000000-0005-0000-0000-0000AB9E0000}"/>
    <cellStyle name="Warning Text 5 2 3" xfId="38768" xr:uid="{00000000-0005-0000-0000-0000AC9E0000}"/>
    <cellStyle name="Warning Text 5 2 4" xfId="38766" xr:uid="{00000000-0005-0000-0000-0000AD9E0000}"/>
    <cellStyle name="Warning Text 5 3" xfId="19570" xr:uid="{00000000-0005-0000-0000-0000AE9E0000}"/>
    <cellStyle name="Warning Text 5 3 2" xfId="38769" xr:uid="{00000000-0005-0000-0000-0000AF9E0000}"/>
    <cellStyle name="Warning Text 5 4" xfId="38770" xr:uid="{00000000-0005-0000-0000-0000B09E0000}"/>
    <cellStyle name="Warning Text 5 5" xfId="38771" xr:uid="{00000000-0005-0000-0000-0000B19E0000}"/>
    <cellStyle name="Warning Text 5 6" xfId="38765" xr:uid="{00000000-0005-0000-0000-0000B29E0000}"/>
    <cellStyle name="Warning Text 6" xfId="14621" xr:uid="{00000000-0005-0000-0000-0000B39E0000}"/>
    <cellStyle name="Warning Text 6 2" xfId="38773" xr:uid="{00000000-0005-0000-0000-0000B49E0000}"/>
    <cellStyle name="Warning Text 6 2 2" xfId="38774" xr:uid="{00000000-0005-0000-0000-0000B59E0000}"/>
    <cellStyle name="Warning Text 6 2 3" xfId="38775" xr:uid="{00000000-0005-0000-0000-0000B69E0000}"/>
    <cellStyle name="Warning Text 6 3" xfId="38776" xr:uid="{00000000-0005-0000-0000-0000B79E0000}"/>
    <cellStyle name="Warning Text 6 4" xfId="38777" xr:uid="{00000000-0005-0000-0000-0000B89E0000}"/>
    <cellStyle name="Warning Text 6 5" xfId="38778" xr:uid="{00000000-0005-0000-0000-0000B99E0000}"/>
    <cellStyle name="Warning Text 6 6" xfId="38772" xr:uid="{00000000-0005-0000-0000-0000BA9E0000}"/>
    <cellStyle name="Warning Text 7" xfId="19572" xr:uid="{00000000-0005-0000-0000-0000BB9E0000}"/>
    <cellStyle name="Warning Text 7 2" xfId="38780" xr:uid="{00000000-0005-0000-0000-0000BC9E0000}"/>
    <cellStyle name="Warning Text 7 2 2" xfId="38781" xr:uid="{00000000-0005-0000-0000-0000BD9E0000}"/>
    <cellStyle name="Warning Text 7 2 3" xfId="38782" xr:uid="{00000000-0005-0000-0000-0000BE9E0000}"/>
    <cellStyle name="Warning Text 7 3" xfId="38783" xr:uid="{00000000-0005-0000-0000-0000BF9E0000}"/>
    <cellStyle name="Warning Text 7 4" xfId="38784" xr:uid="{00000000-0005-0000-0000-0000C09E0000}"/>
    <cellStyle name="Warning Text 7 5" xfId="38785" xr:uid="{00000000-0005-0000-0000-0000C19E0000}"/>
    <cellStyle name="Warning Text 7 6" xfId="38779" xr:uid="{00000000-0005-0000-0000-0000C29E0000}"/>
    <cellStyle name="Warning Text 8" xfId="19573" xr:uid="{00000000-0005-0000-0000-0000C39E0000}"/>
    <cellStyle name="Warning Text 8 2" xfId="38787" xr:uid="{00000000-0005-0000-0000-0000C49E0000}"/>
    <cellStyle name="Warning Text 8 2 2" xfId="38788" xr:uid="{00000000-0005-0000-0000-0000C59E0000}"/>
    <cellStyle name="Warning Text 8 2 3" xfId="38789" xr:uid="{00000000-0005-0000-0000-0000C69E0000}"/>
    <cellStyle name="Warning Text 8 3" xfId="38790" xr:uid="{00000000-0005-0000-0000-0000C79E0000}"/>
    <cellStyle name="Warning Text 8 4" xfId="38791" xr:uid="{00000000-0005-0000-0000-0000C89E0000}"/>
    <cellStyle name="Warning Text 8 5" xfId="38792" xr:uid="{00000000-0005-0000-0000-0000C99E0000}"/>
    <cellStyle name="Warning Text 8 6" xfId="38786" xr:uid="{00000000-0005-0000-0000-0000CA9E0000}"/>
    <cellStyle name="Warning Text 9" xfId="19574" xr:uid="{00000000-0005-0000-0000-0000CB9E0000}"/>
    <cellStyle name="Warning Text 9 2" xfId="38794" xr:uid="{00000000-0005-0000-0000-0000CC9E0000}"/>
    <cellStyle name="Warning Text 9 2 2" xfId="38795" xr:uid="{00000000-0005-0000-0000-0000CD9E0000}"/>
    <cellStyle name="Warning Text 9 2 3" xfId="38796" xr:uid="{00000000-0005-0000-0000-0000CE9E0000}"/>
    <cellStyle name="Warning Text 9 3" xfId="38797" xr:uid="{00000000-0005-0000-0000-0000CF9E0000}"/>
    <cellStyle name="Warning Text 9 4" xfId="38798" xr:uid="{00000000-0005-0000-0000-0000D09E0000}"/>
    <cellStyle name="Warning Text 9 5" xfId="38799" xr:uid="{00000000-0005-0000-0000-0000D19E0000}"/>
    <cellStyle name="Warning Text 9 6" xfId="38793" xr:uid="{00000000-0005-0000-0000-0000D29E0000}"/>
    <cellStyle name="Workpaper_Title" xfId="19575" xr:uid="{00000000-0005-0000-0000-0000D39E0000}"/>
    <cellStyle name="WP_Name_11" xfId="19576" xr:uid="{00000000-0005-0000-0000-0000D49E0000}"/>
    <cellStyle name="wrap" xfId="14622" xr:uid="{00000000-0005-0000-0000-0000D59E0000}"/>
    <cellStyle name="wrap 2" xfId="38800" xr:uid="{00000000-0005-0000-0000-0000D69E0000}"/>
    <cellStyle name="x" xfId="14623" xr:uid="{00000000-0005-0000-0000-0000D79E0000}"/>
    <cellStyle name="x 2" xfId="38801" xr:uid="{00000000-0005-0000-0000-0000D89E0000}"/>
    <cellStyle name="year" xfId="14624" xr:uid="{00000000-0005-0000-0000-0000D99E0000}"/>
    <cellStyle name="year 2" xfId="38802" xr:uid="{00000000-0005-0000-0000-0000DA9E0000}"/>
    <cellStyle name="YEARS" xfId="14625" xr:uid="{00000000-0005-0000-0000-0000DB9E0000}"/>
    <cellStyle name="YEARS 2" xfId="38803" xr:uid="{00000000-0005-0000-0000-0000DC9E0000}"/>
    <cellStyle name="一般_Sheet1" xfId="19577" xr:uid="{00000000-0005-0000-0000-0000DD9E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3114675</xdr:colOff>
          <xdr:row>59</xdr:row>
          <xdr:rowOff>0</xdr:rowOff>
        </xdr:from>
        <xdr:to>
          <xdr:col>1</xdr:col>
          <xdr:colOff>3114675</xdr:colOff>
          <xdr:row>59</xdr:row>
          <xdr:rowOff>0</xdr:rowOff>
        </xdr:to>
        <xdr:sp macro="" textlink="">
          <xdr:nvSpPr>
            <xdr:cNvPr id="25628" name="Button 28" hidden="1">
              <a:extLst>
                <a:ext uri="{63B3BB69-23CF-44E3-9099-C40C66FF867C}">
                  <a14:compatExt spid="_x0000_s25628"/>
                </a:ext>
                <a:ext uri="{FF2B5EF4-FFF2-40B4-BE49-F238E27FC236}">
                  <a16:creationId xmlns:a16="http://schemas.microsoft.com/office/drawing/2014/main" id="{00000000-0008-0000-2000-00001C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3000375</xdr:colOff>
          <xdr:row>116</xdr:row>
          <xdr:rowOff>0</xdr:rowOff>
        </xdr:from>
        <xdr:to>
          <xdr:col>1</xdr:col>
          <xdr:colOff>3000375</xdr:colOff>
          <xdr:row>117</xdr:row>
          <xdr:rowOff>38100</xdr:rowOff>
        </xdr:to>
        <xdr:sp macro="" textlink="">
          <xdr:nvSpPr>
            <xdr:cNvPr id="25629" name="Button 29" hidden="1">
              <a:extLst>
                <a:ext uri="{63B3BB69-23CF-44E3-9099-C40C66FF867C}">
                  <a14:compatExt spid="_x0000_s25629"/>
                </a:ext>
                <a:ext uri="{FF2B5EF4-FFF2-40B4-BE49-F238E27FC236}">
                  <a16:creationId xmlns:a16="http://schemas.microsoft.com/office/drawing/2014/main" id="{00000000-0008-0000-2000-00001D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26-A</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3419475</xdr:colOff>
          <xdr:row>133</xdr:row>
          <xdr:rowOff>161925</xdr:rowOff>
        </xdr:from>
        <xdr:to>
          <xdr:col>1</xdr:col>
          <xdr:colOff>3419475</xdr:colOff>
          <xdr:row>135</xdr:row>
          <xdr:rowOff>28575</xdr:rowOff>
        </xdr:to>
        <xdr:sp macro="" textlink="">
          <xdr:nvSpPr>
            <xdr:cNvPr id="26656" name="Button 32" hidden="1">
              <a:extLst>
                <a:ext uri="{63B3BB69-23CF-44E3-9099-C40C66FF867C}">
                  <a14:compatExt spid="_x0000_s26656"/>
                </a:ext>
                <a:ext uri="{FF2B5EF4-FFF2-40B4-BE49-F238E27FC236}">
                  <a16:creationId xmlns:a16="http://schemas.microsoft.com/office/drawing/2014/main" id="{00000000-0008-0000-2100-000020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28-A</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3800475</xdr:colOff>
          <xdr:row>64</xdr:row>
          <xdr:rowOff>0</xdr:rowOff>
        </xdr:from>
        <xdr:to>
          <xdr:col>2</xdr:col>
          <xdr:colOff>3800475</xdr:colOff>
          <xdr:row>64</xdr:row>
          <xdr:rowOff>0</xdr:rowOff>
        </xdr:to>
        <xdr:sp macro="" textlink="">
          <xdr:nvSpPr>
            <xdr:cNvPr id="28707" name="Button 35" hidden="1">
              <a:extLst>
                <a:ext uri="{63B3BB69-23CF-44E3-9099-C40C66FF867C}">
                  <a14:compatExt spid="_x0000_s28707"/>
                </a:ext>
                <a:ext uri="{FF2B5EF4-FFF2-40B4-BE49-F238E27FC236}">
                  <a16:creationId xmlns:a16="http://schemas.microsoft.com/office/drawing/2014/main" id="{00000000-0008-0000-2300-00002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31</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2657475</xdr:colOff>
          <xdr:row>349</xdr:row>
          <xdr:rowOff>0</xdr:rowOff>
        </xdr:from>
        <xdr:to>
          <xdr:col>2</xdr:col>
          <xdr:colOff>4486275</xdr:colOff>
          <xdr:row>349</xdr:row>
          <xdr:rowOff>0</xdr:rowOff>
        </xdr:to>
        <xdr:sp macro="" textlink="">
          <xdr:nvSpPr>
            <xdr:cNvPr id="46134" name="Button 54" hidden="1">
              <a:extLst>
                <a:ext uri="{63B3BB69-23CF-44E3-9099-C40C66FF867C}">
                  <a14:compatExt spid="_x0000_s46134"/>
                </a:ext>
                <a:ext uri="{FF2B5EF4-FFF2-40B4-BE49-F238E27FC236}">
                  <a16:creationId xmlns:a16="http://schemas.microsoft.com/office/drawing/2014/main" id="{00000000-0008-0000-3000-000036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Pages 72 - 77</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4.bin"/><Relationship Id="rId4" Type="http://schemas.openxmlformats.org/officeDocument/2006/relationships/ctrlProp" Target="../ctrlProps/ctrlProp3.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6.bin"/><Relationship Id="rId4" Type="http://schemas.openxmlformats.org/officeDocument/2006/relationships/ctrlProp" Target="../ctrlProps/ctrlProp4.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9.bin"/><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IN71"/>
  <sheetViews>
    <sheetView topLeftCell="A27" workbookViewId="0">
      <selection activeCell="E43" sqref="E43"/>
    </sheetView>
    <sheetView workbookViewId="1"/>
  </sheetViews>
  <sheetFormatPr defaultColWidth="9.6640625" defaultRowHeight="15"/>
  <cols>
    <col min="1" max="1" width="28.6640625" customWidth="1"/>
    <col min="2" max="2" width="2.6640625" customWidth="1"/>
    <col min="3" max="3" width="40.6640625" customWidth="1"/>
    <col min="4" max="4" width="2.6640625" customWidth="1"/>
    <col min="5" max="5" width="24.6640625" customWidth="1"/>
  </cols>
  <sheetData>
    <row r="1" spans="1:9" ht="30">
      <c r="A1" s="2" t="s">
        <v>1751</v>
      </c>
      <c r="B1" s="3"/>
      <c r="C1" s="3"/>
      <c r="D1" s="3"/>
      <c r="E1" s="3"/>
      <c r="F1" s="1"/>
      <c r="G1" s="1"/>
      <c r="H1" s="1"/>
      <c r="I1" s="1"/>
    </row>
    <row r="2" spans="1:9" ht="30">
      <c r="A2" s="2" t="s">
        <v>1752</v>
      </c>
      <c r="B2" s="3"/>
      <c r="C2" s="3"/>
      <c r="D2" s="3"/>
      <c r="E2" s="3"/>
      <c r="F2" s="1"/>
      <c r="G2" s="1"/>
      <c r="H2" s="1"/>
      <c r="I2" s="1"/>
    </row>
    <row r="3" spans="1:9" ht="13.5" customHeight="1">
      <c r="A3" s="4"/>
      <c r="B3" s="3"/>
      <c r="C3" s="3"/>
      <c r="D3" s="3"/>
      <c r="E3" s="3"/>
      <c r="F3" s="1"/>
      <c r="G3" s="1"/>
      <c r="H3" s="1"/>
      <c r="I3" s="1"/>
    </row>
    <row r="4" spans="1:9" ht="23.25">
      <c r="A4" s="5" t="s">
        <v>1753</v>
      </c>
      <c r="B4" s="3"/>
      <c r="C4" s="3"/>
      <c r="D4" s="3"/>
      <c r="E4" s="3"/>
      <c r="F4" s="1"/>
      <c r="G4" s="1"/>
      <c r="H4" s="1"/>
      <c r="I4" s="1"/>
    </row>
    <row r="5" spans="1:9" ht="23.25">
      <c r="A5" s="5" t="s">
        <v>1754</v>
      </c>
      <c r="B5" s="3"/>
      <c r="C5" s="3"/>
      <c r="D5" s="3"/>
      <c r="E5" s="3"/>
      <c r="F5" s="1"/>
      <c r="G5" s="1"/>
      <c r="H5" s="1"/>
      <c r="I5" s="1"/>
    </row>
    <row r="6" spans="1:9" ht="23.25">
      <c r="A6" s="6" t="str">
        <f>A45</f>
        <v>Year ended December 31, 2022</v>
      </c>
      <c r="B6" s="3"/>
      <c r="C6" s="3"/>
      <c r="D6" s="3"/>
      <c r="E6" s="3"/>
      <c r="F6" s="1"/>
      <c r="G6" s="1"/>
      <c r="H6" s="1"/>
      <c r="I6" s="1"/>
    </row>
    <row r="7" spans="1:9" ht="13.5" customHeight="1">
      <c r="A7" s="1"/>
      <c r="B7" s="1"/>
      <c r="C7" s="1"/>
      <c r="D7" s="1"/>
      <c r="E7" s="1"/>
      <c r="F7" s="1"/>
      <c r="G7" s="1"/>
      <c r="H7" s="1"/>
      <c r="I7" s="1"/>
    </row>
    <row r="8" spans="1:9" ht="13.5" customHeight="1">
      <c r="A8" s="7" t="s">
        <v>1755</v>
      </c>
      <c r="B8" s="1"/>
      <c r="C8" s="1"/>
      <c r="D8" s="1"/>
      <c r="E8" s="1"/>
      <c r="F8" s="1"/>
      <c r="G8" s="1"/>
      <c r="H8" s="1"/>
      <c r="I8" s="1"/>
    </row>
    <row r="9" spans="1:9">
      <c r="A9" s="1"/>
      <c r="B9" s="1">
        <v>1</v>
      </c>
      <c r="C9" s="1" t="s">
        <v>1756</v>
      </c>
      <c r="D9" s="8"/>
      <c r="E9" s="8"/>
      <c r="F9" s="1"/>
      <c r="G9" s="1"/>
      <c r="H9" s="1"/>
      <c r="I9" s="1"/>
    </row>
    <row r="10" spans="1:9" ht="23.25">
      <c r="A10" s="1"/>
      <c r="B10" s="1"/>
      <c r="C10" s="721" t="s">
        <v>1757</v>
      </c>
      <c r="D10" s="8"/>
      <c r="E10" s="8"/>
      <c r="F10" s="3"/>
      <c r="G10" s="5"/>
      <c r="H10" s="1"/>
      <c r="I10" s="1"/>
    </row>
    <row r="11" spans="1:9" ht="13.5" customHeight="1">
      <c r="A11" s="1"/>
      <c r="B11" s="1"/>
      <c r="C11" s="1"/>
      <c r="D11" s="9"/>
      <c r="E11" s="1"/>
      <c r="F11" s="1"/>
      <c r="G11" s="5"/>
      <c r="H11" s="1"/>
      <c r="I11" s="1"/>
    </row>
    <row r="12" spans="1:9" ht="32.25">
      <c r="A12" s="1"/>
      <c r="B12" s="1">
        <v>2</v>
      </c>
      <c r="C12" s="721" t="s">
        <v>1758</v>
      </c>
      <c r="D12" s="3"/>
      <c r="E12" s="3"/>
      <c r="F12" s="3"/>
      <c r="G12" s="6"/>
      <c r="H12" s="1"/>
      <c r="I12" s="1"/>
    </row>
    <row r="13" spans="1:9" ht="13.5" customHeight="1">
      <c r="A13" s="1"/>
      <c r="B13" s="1"/>
      <c r="C13" s="722" t="s">
        <v>268</v>
      </c>
      <c r="D13" s="1"/>
      <c r="E13" s="1"/>
      <c r="F13" s="1"/>
      <c r="G13" s="1"/>
      <c r="H13" s="1"/>
      <c r="I13" s="1"/>
    </row>
    <row r="14" spans="1:9" ht="13.5" customHeight="1">
      <c r="A14" s="1"/>
      <c r="B14" s="1"/>
      <c r="C14" s="722" t="s">
        <v>1759</v>
      </c>
      <c r="D14" s="1"/>
      <c r="E14" s="1"/>
      <c r="F14" s="1"/>
      <c r="G14" s="1"/>
      <c r="H14" s="1"/>
      <c r="I14" s="1"/>
    </row>
    <row r="15" spans="1:9" ht="13.5" customHeight="1">
      <c r="A15" s="1"/>
      <c r="B15" s="1"/>
      <c r="C15" s="1"/>
      <c r="D15" s="1"/>
      <c r="E15" s="1"/>
      <c r="F15" s="1"/>
      <c r="G15" s="1"/>
      <c r="H15" s="1"/>
      <c r="I15" s="1"/>
    </row>
    <row r="16" spans="1:9" ht="13.5" customHeight="1">
      <c r="A16" s="1"/>
      <c r="B16" s="1"/>
      <c r="C16" s="1"/>
      <c r="D16" s="1"/>
      <c r="E16" s="8"/>
      <c r="F16" s="1"/>
      <c r="G16" s="1"/>
      <c r="H16" s="1"/>
      <c r="I16" s="1"/>
    </row>
    <row r="17" spans="1:248" ht="13.5" customHeight="1">
      <c r="F17" s="1"/>
      <c r="G17" s="1"/>
      <c r="H17" s="1"/>
      <c r="I17" s="1"/>
    </row>
    <row r="18" spans="1:248" ht="13.5" customHeight="1">
      <c r="F18" s="1"/>
      <c r="G18" s="1"/>
      <c r="H18" s="1"/>
      <c r="I18" s="1"/>
    </row>
    <row r="19" spans="1:248" ht="13.5" customHeight="1">
      <c r="A19" s="1"/>
      <c r="B19" s="1"/>
      <c r="C19" s="1"/>
      <c r="D19" s="1"/>
      <c r="E19" s="1"/>
      <c r="F19" s="1"/>
      <c r="G19" s="1"/>
      <c r="H19" s="1"/>
      <c r="I19" s="1"/>
    </row>
    <row r="20" spans="1:248" ht="13.5" customHeight="1">
      <c r="A20" s="1"/>
      <c r="B20" s="1"/>
      <c r="C20" s="1"/>
      <c r="D20" s="1"/>
      <c r="E20" s="1"/>
      <c r="F20" s="1"/>
      <c r="G20" s="1"/>
      <c r="H20" s="1"/>
      <c r="I20" s="1"/>
    </row>
    <row r="21" spans="1:248" ht="13.5" customHeight="1">
      <c r="A21" s="1"/>
      <c r="B21" s="1"/>
      <c r="C21" s="1"/>
      <c r="D21" s="1"/>
      <c r="E21" s="1"/>
      <c r="F21" s="1"/>
      <c r="G21" s="1"/>
      <c r="H21" s="1"/>
      <c r="I21" s="1"/>
    </row>
    <row r="22" spans="1:248" ht="18" customHeight="1">
      <c r="A22" s="1"/>
      <c r="B22" s="11"/>
      <c r="C22" s="614" t="s">
        <v>1760</v>
      </c>
      <c r="D22" s="12"/>
      <c r="E22" s="13"/>
      <c r="F22" s="13"/>
      <c r="G22" s="13"/>
      <c r="H22" s="13"/>
      <c r="I22" s="13"/>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row>
    <row r="23" spans="1:248" ht="13.5" customHeight="1">
      <c r="A23" s="15"/>
      <c r="B23" s="15"/>
      <c r="C23" s="15"/>
      <c r="D23" s="15"/>
      <c r="E23" s="13"/>
      <c r="F23" s="13"/>
      <c r="G23" s="13"/>
      <c r="H23" s="13"/>
      <c r="I23" s="13"/>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row>
    <row r="24" spans="1:248" ht="13.35" customHeight="1">
      <c r="A24" s="15"/>
      <c r="B24" s="15"/>
      <c r="C24" s="15"/>
      <c r="D24" s="15"/>
      <c r="E24" s="13"/>
      <c r="F24" s="13"/>
      <c r="G24" s="13"/>
      <c r="H24" s="13"/>
      <c r="I24" s="13"/>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row>
    <row r="25" spans="1:248" ht="18">
      <c r="A25" s="16" t="s">
        <v>1761</v>
      </c>
      <c r="B25" s="17"/>
      <c r="C25" s="13" t="s">
        <v>2738</v>
      </c>
      <c r="D25" s="18"/>
      <c r="E25" s="13"/>
      <c r="F25" s="13"/>
      <c r="G25" s="13"/>
      <c r="H25" s="13"/>
      <c r="I25" s="13"/>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row>
    <row r="26" spans="1:248" ht="13.5" customHeight="1">
      <c r="A26" s="16"/>
      <c r="B26" s="16"/>
      <c r="C26" s="16"/>
      <c r="D26" s="18"/>
      <c r="E26" s="13"/>
      <c r="F26" s="13"/>
      <c r="G26" s="13"/>
      <c r="H26" s="13"/>
      <c r="I26" s="13"/>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row>
    <row r="27" spans="1:248" ht="18" customHeight="1">
      <c r="A27" s="16" t="s">
        <v>1762</v>
      </c>
      <c r="B27" s="17"/>
      <c r="C27" s="13" t="s">
        <v>520</v>
      </c>
      <c r="D27" s="18"/>
      <c r="E27" s="13"/>
      <c r="F27" s="13"/>
      <c r="G27" s="13"/>
      <c r="H27" s="13"/>
      <c r="I27" s="13"/>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row>
    <row r="28" spans="1:248" ht="13.5" customHeight="1">
      <c r="A28" s="16"/>
      <c r="B28" s="16"/>
      <c r="C28" s="16"/>
      <c r="D28" s="18"/>
      <c r="E28" s="13"/>
      <c r="F28" s="13"/>
      <c r="G28" s="13"/>
      <c r="H28" s="13"/>
      <c r="I28" s="13"/>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row>
    <row r="29" spans="1:248" ht="21" customHeight="1">
      <c r="A29" s="16" t="s">
        <v>1764</v>
      </c>
      <c r="B29" s="17"/>
      <c r="C29" s="13" t="s">
        <v>520</v>
      </c>
      <c r="D29" s="18"/>
      <c r="E29" s="13"/>
      <c r="F29" s="13"/>
      <c r="G29" s="13"/>
      <c r="H29" s="13"/>
      <c r="I29" s="13"/>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row>
    <row r="30" spans="1:248" ht="13.5" customHeight="1">
      <c r="A30" s="15"/>
      <c r="B30" s="15"/>
      <c r="C30" s="15"/>
      <c r="D30" s="15"/>
      <c r="E30" s="13"/>
      <c r="F30" s="13"/>
      <c r="G30" s="13"/>
      <c r="H30" s="13"/>
      <c r="I30" s="13"/>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row>
    <row r="31" spans="1:248" ht="13.5" customHeight="1">
      <c r="A31" s="19"/>
      <c r="B31" s="19"/>
      <c r="C31" s="19"/>
      <c r="D31" s="20"/>
      <c r="E31" s="21"/>
      <c r="F31" s="21"/>
      <c r="G31" s="21"/>
      <c r="H31" s="21"/>
      <c r="I31" s="21"/>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row>
    <row r="32" spans="1:248" ht="13.5" customHeight="1">
      <c r="A32" s="19"/>
      <c r="B32" s="19"/>
      <c r="C32" s="19"/>
      <c r="D32" s="20"/>
      <c r="E32" s="21"/>
      <c r="F32" s="21"/>
      <c r="G32" s="21"/>
      <c r="H32" s="21"/>
      <c r="I32" s="21"/>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row>
    <row r="33" spans="1:9" ht="13.5" customHeight="1">
      <c r="A33" s="23"/>
      <c r="B33" s="23"/>
      <c r="C33" s="23"/>
      <c r="D33" s="24"/>
      <c r="E33" s="1"/>
      <c r="F33" s="1"/>
      <c r="G33" s="1"/>
      <c r="H33" s="1"/>
      <c r="I33" s="1"/>
    </row>
    <row r="34" spans="1:9" ht="13.5" customHeight="1">
      <c r="A34" s="23"/>
      <c r="B34" s="23"/>
      <c r="C34" s="23"/>
      <c r="D34" s="24"/>
      <c r="E34" s="1"/>
      <c r="F34" s="1"/>
      <c r="G34" s="1"/>
      <c r="H34" s="1"/>
      <c r="I34" s="1"/>
    </row>
    <row r="35" spans="1:9" ht="13.5" customHeight="1">
      <c r="A35" s="24"/>
      <c r="B35" s="24"/>
      <c r="C35" s="24"/>
      <c r="D35" s="24"/>
      <c r="E35" s="25" t="s">
        <v>1765</v>
      </c>
      <c r="F35" s="1"/>
      <c r="G35" s="1"/>
      <c r="H35" s="1"/>
      <c r="I35" s="1"/>
    </row>
    <row r="36" spans="1:9" ht="18" customHeight="1">
      <c r="A36" s="16" t="s">
        <v>1766</v>
      </c>
      <c r="B36" s="16"/>
      <c r="C36" s="755" t="s">
        <v>3215</v>
      </c>
      <c r="D36" s="18"/>
      <c r="E36" s="990">
        <v>42005</v>
      </c>
      <c r="F36" s="1"/>
      <c r="G36" s="1"/>
      <c r="H36" s="1"/>
      <c r="I36" s="1"/>
    </row>
    <row r="37" spans="1:9" ht="13.5" customHeight="1">
      <c r="A37" s="17"/>
      <c r="B37" s="17"/>
      <c r="C37" s="756"/>
      <c r="D37" s="18"/>
      <c r="E37" s="991"/>
      <c r="F37" s="1"/>
      <c r="G37" s="1"/>
      <c r="H37" s="1"/>
      <c r="I37" s="1"/>
    </row>
    <row r="38" spans="1:9" ht="18" customHeight="1">
      <c r="A38" s="16" t="s">
        <v>1767</v>
      </c>
      <c r="B38" s="16"/>
      <c r="C38" s="755" t="s">
        <v>3216</v>
      </c>
      <c r="D38" s="18"/>
      <c r="E38" s="990">
        <v>42369</v>
      </c>
      <c r="F38" s="1"/>
      <c r="G38" s="1"/>
      <c r="H38" s="1"/>
      <c r="I38" s="1"/>
    </row>
    <row r="39" spans="1:9" ht="13.5" customHeight="1">
      <c r="A39" s="17"/>
      <c r="B39" s="17"/>
      <c r="C39" s="756"/>
      <c r="D39" s="18"/>
      <c r="E39" s="991"/>
      <c r="F39" s="1"/>
      <c r="G39" s="1"/>
      <c r="H39" s="1"/>
      <c r="I39" s="1"/>
    </row>
    <row r="40" spans="1:9" ht="21.75" customHeight="1">
      <c r="A40" s="16" t="s">
        <v>1768</v>
      </c>
      <c r="B40" s="16"/>
      <c r="C40" s="755" t="s">
        <v>3558</v>
      </c>
      <c r="D40" s="18"/>
      <c r="E40" s="990">
        <v>42094</v>
      </c>
      <c r="F40" s="1"/>
      <c r="G40" s="1"/>
      <c r="H40" s="1"/>
      <c r="I40" s="1"/>
    </row>
    <row r="41" spans="1:9" ht="13.5" customHeight="1">
      <c r="A41" s="24"/>
      <c r="B41" s="24"/>
      <c r="C41" s="24"/>
      <c r="D41" s="24"/>
      <c r="E41" s="1"/>
      <c r="F41" s="1"/>
      <c r="G41" s="1"/>
      <c r="H41" s="1"/>
      <c r="I41" s="1"/>
    </row>
    <row r="42" spans="1:9" ht="13.5" customHeight="1">
      <c r="A42" s="24"/>
      <c r="B42" s="24"/>
      <c r="C42" s="24"/>
      <c r="D42" s="24"/>
      <c r="E42" s="1"/>
      <c r="F42" s="1"/>
      <c r="G42" s="1"/>
      <c r="H42" s="1"/>
      <c r="I42" s="1"/>
    </row>
    <row r="43" spans="1:9" ht="13.5" customHeight="1">
      <c r="A43" s="24" t="str">
        <f>"For the period starting "&amp;C36</f>
        <v>For the period starting January 1, 2022</v>
      </c>
      <c r="B43" s="24"/>
      <c r="C43" s="24"/>
      <c r="D43" s="24"/>
      <c r="E43" s="1"/>
      <c r="F43" s="1"/>
      <c r="G43" s="1"/>
      <c r="H43" s="1"/>
      <c r="I43" s="1"/>
    </row>
    <row r="44" spans="1:9" ht="13.5" customHeight="1">
      <c r="A44" s="24"/>
      <c r="B44" s="24"/>
      <c r="C44" s="24"/>
      <c r="D44" s="24"/>
      <c r="E44" s="1"/>
      <c r="F44" s="1"/>
      <c r="G44" s="1"/>
      <c r="H44" s="1"/>
      <c r="I44" s="1"/>
    </row>
    <row r="45" spans="1:9" ht="13.5" customHeight="1">
      <c r="A45" s="24" t="str">
        <f>"Year ended "&amp;C38</f>
        <v>Year ended December 31, 2022</v>
      </c>
      <c r="B45" s="24"/>
      <c r="C45" s="24"/>
      <c r="D45" s="24"/>
      <c r="E45" s="1"/>
      <c r="F45" s="1"/>
      <c r="G45" s="1"/>
      <c r="H45" s="1"/>
      <c r="I45" s="1"/>
    </row>
    <row r="46" spans="1:9" ht="13.5" customHeight="1">
      <c r="A46" s="24"/>
      <c r="B46" s="24"/>
      <c r="C46" s="24"/>
      <c r="D46" s="24"/>
      <c r="E46" s="1"/>
      <c r="F46" s="1"/>
      <c r="G46" s="1"/>
      <c r="H46" s="1"/>
      <c r="I46" s="1"/>
    </row>
    <row r="47" spans="1:9" ht="13.5" customHeight="1">
      <c r="A47" s="24"/>
      <c r="B47" s="24"/>
      <c r="C47" s="24"/>
      <c r="D47" s="24"/>
      <c r="E47" s="1"/>
      <c r="F47" s="1"/>
      <c r="G47" s="1"/>
      <c r="H47" s="1"/>
      <c r="I47" s="1"/>
    </row>
    <row r="48" spans="1:9" ht="13.5" customHeight="1">
      <c r="A48" s="1"/>
      <c r="B48" s="1"/>
      <c r="C48" s="1"/>
      <c r="D48" s="1"/>
      <c r="E48" s="1"/>
      <c r="F48" s="1"/>
      <c r="G48" s="1"/>
      <c r="H48" s="1"/>
      <c r="I48" s="1"/>
    </row>
    <row r="49" spans="1:9" ht="13.5" customHeight="1">
      <c r="A49" s="26" t="str">
        <f>"Annual Report of "&amp;C25</f>
        <v>Annual Report of Niagara Mohawk Power Corporation</v>
      </c>
      <c r="B49" s="1"/>
      <c r="C49" s="1"/>
      <c r="D49" s="1"/>
      <c r="E49" s="1"/>
      <c r="F49" s="1"/>
      <c r="G49" s="1"/>
      <c r="H49" s="1"/>
      <c r="I49" s="1"/>
    </row>
    <row r="50" spans="1:9" ht="13.5" customHeight="1">
      <c r="A50" s="1"/>
      <c r="B50" s="1"/>
      <c r="C50" s="1"/>
      <c r="D50" s="1"/>
      <c r="E50" s="1"/>
      <c r="F50" s="1"/>
      <c r="G50" s="1"/>
      <c r="H50" s="1"/>
      <c r="I50" s="1"/>
    </row>
    <row r="51" spans="1:9" ht="13.5" customHeight="1">
      <c r="A51" s="26" t="str">
        <f>"Annual Report of "&amp;C25&amp;"                                                                                         "&amp;A6</f>
        <v>Annual Report of Niagara Mohawk Power Corporation                                                                                         Year ended December 31, 2022</v>
      </c>
      <c r="B51" s="26"/>
      <c r="C51" s="1"/>
      <c r="D51" s="1"/>
      <c r="E51" s="1"/>
      <c r="F51" s="1"/>
      <c r="G51" s="1"/>
      <c r="H51" s="1"/>
      <c r="I51" s="1"/>
    </row>
    <row r="52" spans="1:9" ht="13.5" customHeight="1">
      <c r="A52" s="1"/>
      <c r="B52" s="1"/>
      <c r="C52" s="1"/>
      <c r="D52" s="1"/>
      <c r="E52" s="1"/>
      <c r="F52" s="1"/>
      <c r="G52" s="1"/>
      <c r="H52" s="1"/>
      <c r="I52" s="1"/>
    </row>
    <row r="53" spans="1:9" ht="13.5" customHeight="1">
      <c r="A53" s="26" t="str">
        <f>"Annual Report of "&amp;C25&amp;"                                                                                                                       "&amp;A6</f>
        <v>Annual Report of Niagara Mohawk Power Corporation                                                                                                                       Year ended December 31, 2022</v>
      </c>
      <c r="B53" s="26"/>
      <c r="C53" s="1"/>
      <c r="D53" s="1"/>
      <c r="E53" s="1"/>
      <c r="F53" s="1"/>
      <c r="G53" s="1"/>
      <c r="H53" s="1"/>
      <c r="I53" s="1"/>
    </row>
    <row r="54" spans="1:9" ht="13.5" customHeight="1">
      <c r="A54" s="1"/>
      <c r="B54" s="1"/>
      <c r="C54" s="1"/>
      <c r="D54" s="1"/>
      <c r="E54" s="1"/>
      <c r="F54" s="1"/>
      <c r="G54" s="1"/>
      <c r="H54" s="1"/>
      <c r="I54" s="1"/>
    </row>
    <row r="55" spans="1:9" ht="13.5" customHeight="1">
      <c r="A55" s="26" t="str">
        <f>"Annual Report of "&amp;C25&amp;"                                                                                                                                   "&amp;A6</f>
        <v>Annual Report of Niagara Mohawk Power Corporation                                                                                                                                   Year ended December 31, 2022</v>
      </c>
      <c r="B55" s="26"/>
      <c r="C55" s="1"/>
      <c r="D55" s="1"/>
      <c r="E55" s="1"/>
      <c r="F55" s="1"/>
      <c r="G55" s="1"/>
      <c r="H55" s="1"/>
      <c r="I55" s="1"/>
    </row>
    <row r="56" spans="1:9" ht="13.5" customHeight="1">
      <c r="A56" s="1"/>
      <c r="B56" s="1"/>
      <c r="C56" s="1"/>
      <c r="D56" s="1"/>
      <c r="E56" s="1"/>
      <c r="F56" s="1"/>
      <c r="G56" s="1"/>
      <c r="H56" s="1"/>
      <c r="I56" s="1"/>
    </row>
    <row r="57" spans="1:9" ht="13.5" customHeight="1">
      <c r="A57" s="26" t="str">
        <f>"Annual Report of "&amp;C25&amp;"                                                                                                                                              "&amp;A6</f>
        <v>Annual Report of Niagara Mohawk Power Corporation                                                                                                                                              Year ended December 31, 2022</v>
      </c>
      <c r="B57" s="26"/>
      <c r="C57" s="1"/>
      <c r="D57" s="1"/>
      <c r="E57" s="1"/>
      <c r="F57" s="1"/>
      <c r="G57" s="1"/>
      <c r="H57" s="1"/>
      <c r="I57" s="1"/>
    </row>
    <row r="58" spans="1:9" ht="13.5" customHeight="1">
      <c r="A58" s="1"/>
      <c r="B58" s="1"/>
      <c r="C58" s="1"/>
      <c r="D58" s="1"/>
      <c r="E58" s="1"/>
      <c r="F58" s="1"/>
      <c r="G58" s="1"/>
      <c r="H58" s="1"/>
      <c r="I58" s="1"/>
    </row>
    <row r="59" spans="1:9" ht="13.5" customHeight="1">
      <c r="A59" s="26" t="str">
        <f>"Annual Report of "&amp;C25&amp;"                                                                                                                                                        "&amp;A6</f>
        <v>Annual Report of Niagara Mohawk Power Corporation                                                                                                                                                        Year ended December 31, 2022</v>
      </c>
      <c r="B59" s="26"/>
      <c r="C59" s="1"/>
      <c r="D59" s="1"/>
      <c r="E59" s="1"/>
      <c r="F59" s="1"/>
      <c r="G59" s="1"/>
      <c r="H59" s="1"/>
      <c r="I59" s="1"/>
    </row>
    <row r="60" spans="1:9" ht="13.5" customHeight="1">
      <c r="A60" s="1"/>
      <c r="B60" s="1"/>
      <c r="C60" s="1"/>
      <c r="D60" s="1"/>
      <c r="E60" s="1"/>
      <c r="F60" s="1"/>
      <c r="G60" s="1"/>
      <c r="H60" s="1"/>
      <c r="I60" s="1"/>
    </row>
    <row r="61" spans="1:9" ht="13.5" customHeight="1">
      <c r="A61" s="26" t="str">
        <f>"Annual Report of "&amp;C25&amp;"                                                                                                                                                                   "&amp;A6</f>
        <v>Annual Report of Niagara Mohawk Power Corporation                                                                                                                                                                   Year ended December 31, 2022</v>
      </c>
      <c r="B61" s="26"/>
      <c r="C61" s="1"/>
      <c r="D61" s="1"/>
      <c r="E61" s="1"/>
      <c r="F61" s="1"/>
      <c r="G61" s="1"/>
      <c r="H61" s="1"/>
      <c r="I61" s="1"/>
    </row>
    <row r="62" spans="1:9" ht="13.5" customHeight="1">
      <c r="A62" s="1"/>
      <c r="B62" s="1"/>
      <c r="C62" s="1"/>
      <c r="D62" s="1"/>
      <c r="E62" s="1"/>
      <c r="F62" s="1"/>
      <c r="G62" s="1"/>
      <c r="H62" s="1"/>
      <c r="I62" s="1"/>
    </row>
    <row r="63" spans="1:9" ht="13.5" customHeight="1">
      <c r="A63" s="26" t="str">
        <f>"Annual Report of "&amp;C25&amp;"                                                                                                                                                                          "&amp;A6</f>
        <v>Annual Report of Niagara Mohawk Power Corporation                                                                                                                                                                          Year ended December 31, 2022</v>
      </c>
      <c r="B63" s="26"/>
      <c r="C63" s="1"/>
      <c r="D63" s="1"/>
      <c r="E63" s="1"/>
      <c r="F63" s="1"/>
      <c r="G63" s="1"/>
      <c r="H63" s="1"/>
      <c r="I63" s="1"/>
    </row>
    <row r="64" spans="1:9" ht="13.5" customHeight="1">
      <c r="A64" s="1"/>
      <c r="B64" s="1"/>
      <c r="C64" s="1"/>
      <c r="D64" s="1"/>
      <c r="E64" s="1"/>
      <c r="F64" s="1"/>
      <c r="G64" s="1"/>
      <c r="H64" s="1"/>
      <c r="I64" s="1"/>
    </row>
    <row r="65" spans="1:9" ht="13.5" customHeight="1">
      <c r="A65" s="26" t="str">
        <f>"Annual Report of "&amp;C25&amp;"                                                                                                                                                                    "</f>
        <v xml:space="preserve">Annual Report of Niagara Mohawk Power Corporation                                                                                                                                                                    </v>
      </c>
      <c r="B65" s="1"/>
      <c r="C65" s="1"/>
      <c r="D65" s="1"/>
      <c r="E65" s="1"/>
      <c r="F65" s="1"/>
      <c r="G65" s="1"/>
      <c r="H65" s="1"/>
      <c r="I65" s="1"/>
    </row>
    <row r="66" spans="1:9" ht="13.5" customHeight="1">
      <c r="A66" s="1"/>
      <c r="B66" s="1"/>
      <c r="C66" s="1"/>
      <c r="D66" s="1"/>
      <c r="E66" s="1"/>
      <c r="F66" s="1"/>
      <c r="G66" s="1"/>
      <c r="H66" s="1"/>
      <c r="I66" s="1"/>
    </row>
    <row r="67" spans="1:9" ht="13.5" customHeight="1">
      <c r="A67" s="1"/>
      <c r="B67" s="1"/>
      <c r="C67" s="1"/>
      <c r="D67" s="1"/>
      <c r="E67" s="1"/>
      <c r="F67" s="1"/>
      <c r="G67" s="1"/>
      <c r="H67" s="1"/>
      <c r="I67" s="1"/>
    </row>
    <row r="68" spans="1:9" ht="13.5" customHeight="1">
      <c r="A68" s="1"/>
      <c r="B68" s="1"/>
      <c r="C68" s="1"/>
      <c r="D68" s="1"/>
      <c r="E68" s="1"/>
      <c r="F68" s="1"/>
      <c r="G68" s="1"/>
      <c r="H68" s="1"/>
      <c r="I68" s="1"/>
    </row>
    <row r="69" spans="1:9" ht="13.5" customHeight="1">
      <c r="A69" s="27"/>
      <c r="B69" s="27"/>
      <c r="C69" s="27"/>
      <c r="D69" s="27"/>
    </row>
    <row r="71" spans="1:9" ht="15.75">
      <c r="A71" s="28"/>
      <c r="B71" s="10"/>
      <c r="C71" s="28"/>
    </row>
  </sheetData>
  <printOptions horizontalCentered="1" verticalCentered="1"/>
  <pageMargins left="0.5" right="0.5" top="0.35" bottom="0.24" header="0.5" footer="0.5"/>
  <pageSetup scale="6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rgb="FF92D050"/>
  </sheetPr>
  <dimension ref="A1:F142"/>
  <sheetViews>
    <sheetView view="pageBreakPreview" zoomScale="60" zoomScaleNormal="50" workbookViewId="0">
      <selection activeCell="M52" sqref="L52:M54"/>
    </sheetView>
    <sheetView zoomScale="70" zoomScaleNormal="70" workbookViewId="1"/>
  </sheetViews>
  <sheetFormatPr defaultColWidth="9.6640625" defaultRowHeight="15"/>
  <cols>
    <col min="1" max="1" width="4.6640625" customWidth="1"/>
    <col min="2" max="2" width="38.6640625" customWidth="1"/>
    <col min="3" max="3" width="16.5546875" style="995" customWidth="1"/>
    <col min="4" max="5" width="16.5546875" style="995" bestFit="1" customWidth="1"/>
    <col min="6" max="6" width="19.5546875" style="995" customWidth="1"/>
  </cols>
  <sheetData>
    <row r="1" spans="1:6" ht="15.75" thickBot="1">
      <c r="A1" s="686" t="str">
        <f>'Data Sheet'!A65</f>
        <v xml:space="preserve">Annual Report of Niagara Mohawk Power Corporation                                                                                                                                                                    </v>
      </c>
      <c r="E1" s="1242"/>
      <c r="F1" s="1153" t="str">
        <f>'Data Sheet'!A6</f>
        <v>Year ended December 31, 2022</v>
      </c>
    </row>
    <row r="2" spans="1:6">
      <c r="A2" s="43"/>
      <c r="B2" s="44"/>
      <c r="C2" s="1156"/>
      <c r="D2" s="1156"/>
      <c r="E2" s="1156"/>
      <c r="F2" s="1157"/>
    </row>
    <row r="3" spans="1:6" ht="15.75">
      <c r="A3" s="160" t="s">
        <v>524</v>
      </c>
      <c r="B3" s="47"/>
      <c r="C3" s="1243"/>
      <c r="D3" s="1243"/>
      <c r="E3" s="1243"/>
      <c r="F3" s="1160"/>
    </row>
    <row r="4" spans="1:6" ht="15.75">
      <c r="A4" s="160" t="s">
        <v>525</v>
      </c>
      <c r="B4" s="47"/>
      <c r="C4" s="1243"/>
      <c r="D4" s="1243"/>
      <c r="E4" s="1243"/>
      <c r="F4" s="1160"/>
    </row>
    <row r="5" spans="1:6">
      <c r="A5" s="180"/>
      <c r="B5" s="126"/>
      <c r="C5" s="1166"/>
      <c r="D5" s="1166"/>
      <c r="E5" s="1166"/>
      <c r="F5" s="1167"/>
    </row>
    <row r="6" spans="1:6" ht="15.75">
      <c r="A6" s="181" t="s">
        <v>526</v>
      </c>
      <c r="F6" s="1112"/>
    </row>
    <row r="7" spans="1:6">
      <c r="A7" s="49"/>
      <c r="F7" s="1112"/>
    </row>
    <row r="8" spans="1:6" ht="15.75">
      <c r="A8" s="160" t="s">
        <v>527</v>
      </c>
      <c r="B8" s="47"/>
      <c r="C8" s="1159"/>
      <c r="D8" s="1159"/>
      <c r="E8" s="1159"/>
      <c r="F8" s="1160"/>
    </row>
    <row r="9" spans="1:6">
      <c r="A9" s="49"/>
      <c r="B9" t="s">
        <v>528</v>
      </c>
      <c r="F9" s="1112"/>
    </row>
    <row r="10" spans="1:6">
      <c r="A10" s="49"/>
      <c r="C10" s="995" t="s">
        <v>529</v>
      </c>
      <c r="F10" s="1112"/>
    </row>
    <row r="11" spans="1:6">
      <c r="A11" s="49"/>
      <c r="C11" s="995" t="s">
        <v>530</v>
      </c>
      <c r="F11" s="1112"/>
    </row>
    <row r="12" spans="1:6">
      <c r="A12" s="49"/>
      <c r="C12" s="995" t="s">
        <v>531</v>
      </c>
      <c r="F12" s="1112"/>
    </row>
    <row r="13" spans="1:6">
      <c r="A13" s="49"/>
      <c r="F13" s="1112"/>
    </row>
    <row r="14" spans="1:6">
      <c r="A14" s="49"/>
      <c r="B14" t="s">
        <v>492</v>
      </c>
      <c r="F14" s="1112"/>
    </row>
    <row r="15" spans="1:6">
      <c r="A15" s="49"/>
      <c r="C15" s="994" t="s">
        <v>2762</v>
      </c>
      <c r="F15" s="1112"/>
    </row>
    <row r="16" spans="1:6">
      <c r="A16" s="49"/>
      <c r="C16" s="995" t="s">
        <v>532</v>
      </c>
      <c r="F16" s="1112"/>
    </row>
    <row r="17" spans="1:6">
      <c r="A17" s="49"/>
      <c r="F17" s="1112"/>
    </row>
    <row r="18" spans="1:6">
      <c r="A18" s="49"/>
      <c r="B18" t="s">
        <v>533</v>
      </c>
      <c r="F18" s="1112"/>
    </row>
    <row r="19" spans="1:6">
      <c r="A19" s="49"/>
      <c r="C19" s="995" t="s">
        <v>534</v>
      </c>
      <c r="F19" s="1112"/>
    </row>
    <row r="20" spans="1:6">
      <c r="A20" s="49"/>
      <c r="C20" s="995" t="s">
        <v>532</v>
      </c>
      <c r="F20" s="1112"/>
    </row>
    <row r="21" spans="1:6">
      <c r="A21" s="49"/>
      <c r="F21" s="1112"/>
    </row>
    <row r="22" spans="1:6">
      <c r="A22" s="49"/>
      <c r="B22" t="s">
        <v>535</v>
      </c>
      <c r="F22" s="1112"/>
    </row>
    <row r="23" spans="1:6">
      <c r="A23" s="49"/>
      <c r="C23" s="995" t="s">
        <v>536</v>
      </c>
      <c r="F23" s="1112"/>
    </row>
    <row r="24" spans="1:6">
      <c r="A24" s="49"/>
      <c r="F24" s="1112"/>
    </row>
    <row r="25" spans="1:6">
      <c r="A25" s="49"/>
      <c r="B25" t="s">
        <v>537</v>
      </c>
      <c r="C25" s="995" t="s">
        <v>538</v>
      </c>
      <c r="F25" s="1112"/>
    </row>
    <row r="26" spans="1:6">
      <c r="A26" s="49"/>
      <c r="C26" s="995" t="s">
        <v>532</v>
      </c>
      <c r="F26" s="1112"/>
    </row>
    <row r="27" spans="1:6">
      <c r="A27" s="49"/>
      <c r="F27" s="1112"/>
    </row>
    <row r="28" spans="1:6">
      <c r="A28" s="49"/>
      <c r="B28" t="s">
        <v>539</v>
      </c>
      <c r="F28" s="1112"/>
    </row>
    <row r="29" spans="1:6">
      <c r="A29" s="49"/>
      <c r="C29" s="995" t="s">
        <v>540</v>
      </c>
      <c r="F29" s="1112"/>
    </row>
    <row r="30" spans="1:6">
      <c r="A30" s="49"/>
      <c r="F30" s="1112"/>
    </row>
    <row r="31" spans="1:6" ht="15.75">
      <c r="A31" s="160" t="s">
        <v>541</v>
      </c>
      <c r="B31" s="47"/>
      <c r="C31" s="1159"/>
      <c r="D31" s="1159"/>
      <c r="E31" s="1159"/>
      <c r="F31" s="1160"/>
    </row>
    <row r="32" spans="1:6">
      <c r="A32" s="49"/>
      <c r="B32" t="s">
        <v>542</v>
      </c>
      <c r="F32" s="1112"/>
    </row>
    <row r="33" spans="1:6">
      <c r="A33" s="49"/>
      <c r="C33" s="995" t="s">
        <v>543</v>
      </c>
      <c r="F33" s="1112"/>
    </row>
    <row r="34" spans="1:6">
      <c r="A34" s="49"/>
      <c r="F34" s="1112"/>
    </row>
    <row r="35" spans="1:6">
      <c r="A35" s="49"/>
      <c r="B35" t="s">
        <v>544</v>
      </c>
      <c r="F35" s="1112"/>
    </row>
    <row r="36" spans="1:6">
      <c r="A36" s="49"/>
      <c r="C36" s="995" t="s">
        <v>545</v>
      </c>
      <c r="F36" s="1112"/>
    </row>
    <row r="37" spans="1:6">
      <c r="A37" s="49"/>
      <c r="F37" s="1112"/>
    </row>
    <row r="38" spans="1:6">
      <c r="A38" s="49"/>
      <c r="B38" t="s">
        <v>546</v>
      </c>
      <c r="F38" s="1112"/>
    </row>
    <row r="39" spans="1:6">
      <c r="A39" s="49"/>
      <c r="C39" s="995" t="s">
        <v>547</v>
      </c>
      <c r="F39" s="1112"/>
    </row>
    <row r="40" spans="1:6">
      <c r="A40" s="49"/>
      <c r="F40" s="1112"/>
    </row>
    <row r="41" spans="1:6">
      <c r="A41" s="49"/>
      <c r="B41" t="s">
        <v>548</v>
      </c>
      <c r="F41" s="1112"/>
    </row>
    <row r="42" spans="1:6">
      <c r="A42" s="49"/>
      <c r="C42" s="995" t="s">
        <v>549</v>
      </c>
      <c r="F42" s="1112"/>
    </row>
    <row r="43" spans="1:6">
      <c r="A43" s="49"/>
      <c r="C43" s="995" t="s">
        <v>550</v>
      </c>
      <c r="F43" s="1112"/>
    </row>
    <row r="44" spans="1:6">
      <c r="A44" s="49"/>
      <c r="F44" s="1112"/>
    </row>
    <row r="45" spans="1:6">
      <c r="A45" s="49"/>
      <c r="B45" t="s">
        <v>1024</v>
      </c>
      <c r="F45" s="1112"/>
    </row>
    <row r="46" spans="1:6">
      <c r="A46" s="49"/>
      <c r="C46" s="995" t="s">
        <v>551</v>
      </c>
      <c r="F46" s="1112"/>
    </row>
    <row r="47" spans="1:6">
      <c r="A47" s="49"/>
      <c r="F47" s="1112"/>
    </row>
    <row r="48" spans="1:6">
      <c r="A48" s="49"/>
      <c r="B48" t="s">
        <v>552</v>
      </c>
      <c r="F48" s="1112"/>
    </row>
    <row r="49" spans="1:6">
      <c r="A49" s="49"/>
      <c r="C49" s="995" t="s">
        <v>553</v>
      </c>
      <c r="F49" s="1112"/>
    </row>
    <row r="50" spans="1:6">
      <c r="A50" s="49"/>
      <c r="F50" s="1112"/>
    </row>
    <row r="51" spans="1:6">
      <c r="A51" s="49"/>
      <c r="B51" t="s">
        <v>537</v>
      </c>
      <c r="F51" s="1112"/>
    </row>
    <row r="52" spans="1:6">
      <c r="A52" s="49"/>
      <c r="C52" s="995" t="s">
        <v>554</v>
      </c>
      <c r="F52" s="1112"/>
    </row>
    <row r="53" spans="1:6">
      <c r="A53" s="49"/>
      <c r="F53" s="1112"/>
    </row>
    <row r="54" spans="1:6" ht="15.75">
      <c r="A54" s="160" t="s">
        <v>555</v>
      </c>
      <c r="B54" s="47"/>
      <c r="C54" s="1159"/>
      <c r="D54" s="1159"/>
      <c r="E54" s="1159"/>
      <c r="F54" s="1160"/>
    </row>
    <row r="55" spans="1:6">
      <c r="A55" s="49"/>
      <c r="B55" t="s">
        <v>556</v>
      </c>
      <c r="F55" s="1112"/>
    </row>
    <row r="56" spans="1:6">
      <c r="A56" s="49"/>
      <c r="C56" s="995" t="s">
        <v>557</v>
      </c>
      <c r="F56" s="1112"/>
    </row>
    <row r="57" spans="1:6">
      <c r="A57" s="49"/>
      <c r="F57" s="1112"/>
    </row>
    <row r="58" spans="1:6">
      <c r="A58" s="49"/>
      <c r="B58" t="s">
        <v>558</v>
      </c>
      <c r="F58" s="1112"/>
    </row>
    <row r="59" spans="1:6">
      <c r="A59" s="49"/>
      <c r="C59" s="995" t="s">
        <v>559</v>
      </c>
      <c r="F59" s="1112"/>
    </row>
    <row r="60" spans="1:6">
      <c r="A60" s="49"/>
      <c r="F60" s="1112"/>
    </row>
    <row r="61" spans="1:6">
      <c r="A61" s="49"/>
      <c r="B61" t="s">
        <v>560</v>
      </c>
      <c r="F61" s="1112"/>
    </row>
    <row r="62" spans="1:6">
      <c r="A62" s="49"/>
      <c r="C62" s="995" t="s">
        <v>561</v>
      </c>
      <c r="F62" s="1112"/>
    </row>
    <row r="63" spans="1:6">
      <c r="A63" s="49"/>
      <c r="C63" s="995" t="s">
        <v>562</v>
      </c>
      <c r="F63" s="1112"/>
    </row>
    <row r="64" spans="1:6" ht="15.75" thickBot="1">
      <c r="A64" s="120"/>
      <c r="B64" s="54"/>
      <c r="C64" s="1170"/>
      <c r="D64" s="1170"/>
      <c r="E64" s="1170"/>
      <c r="F64" s="1171"/>
    </row>
    <row r="65" spans="1:6">
      <c r="A65" t="s">
        <v>2294</v>
      </c>
    </row>
    <row r="66" spans="1:6">
      <c r="A66" s="47" t="s">
        <v>563</v>
      </c>
      <c r="B66" s="47"/>
      <c r="C66" s="1159"/>
      <c r="D66" s="1159"/>
      <c r="E66" s="1159"/>
      <c r="F66" s="1159"/>
    </row>
    <row r="67" spans="1:6" ht="15.75" thickBot="1">
      <c r="A67" s="686" t="str">
        <f>'Data Sheet'!A65</f>
        <v xml:space="preserve">Annual Report of Niagara Mohawk Power Corporation                                                                                                                                                                    </v>
      </c>
      <c r="B67" s="126"/>
      <c r="C67" s="1166"/>
      <c r="D67" s="1166"/>
      <c r="E67" s="1242"/>
      <c r="F67" s="1153" t="str">
        <f>'Data Sheet'!A6</f>
        <v>Year ended December 31, 2022</v>
      </c>
    </row>
    <row r="68" spans="1:6">
      <c r="A68" s="43"/>
      <c r="B68" s="44"/>
      <c r="C68" s="1156"/>
      <c r="D68" s="1156"/>
      <c r="E68" s="1156"/>
      <c r="F68" s="1157"/>
    </row>
    <row r="69" spans="1:6" ht="15.75">
      <c r="A69" s="160" t="s">
        <v>564</v>
      </c>
      <c r="B69" s="47"/>
      <c r="C69" s="1243"/>
      <c r="D69" s="1243"/>
      <c r="E69" s="1243"/>
      <c r="F69" s="1160"/>
    </row>
    <row r="70" spans="1:6">
      <c r="A70" s="180"/>
      <c r="B70" s="126"/>
      <c r="C70" s="1166"/>
      <c r="D70" s="1166"/>
      <c r="E70" s="1166"/>
      <c r="F70" s="1167"/>
    </row>
    <row r="71" spans="1:6">
      <c r="A71" s="197" t="s">
        <v>1980</v>
      </c>
      <c r="B71" s="182"/>
      <c r="C71" s="1244" t="s">
        <v>1024</v>
      </c>
      <c r="D71" s="1245" t="s">
        <v>565</v>
      </c>
      <c r="E71" s="1244" t="s">
        <v>566</v>
      </c>
      <c r="F71" s="1246" t="s">
        <v>2262</v>
      </c>
    </row>
    <row r="72" spans="1:6">
      <c r="A72" s="197" t="s">
        <v>1986</v>
      </c>
      <c r="B72" s="192" t="s">
        <v>1817</v>
      </c>
      <c r="C72" s="1244" t="s">
        <v>2077</v>
      </c>
      <c r="D72" s="1245" t="s">
        <v>2078</v>
      </c>
      <c r="E72" s="1244" t="s">
        <v>518</v>
      </c>
      <c r="F72" s="1246" t="s">
        <v>567</v>
      </c>
    </row>
    <row r="73" spans="1:6">
      <c r="A73" s="180"/>
      <c r="B73" s="184"/>
      <c r="C73" s="1247"/>
      <c r="D73" s="1248"/>
      <c r="E73" s="1247"/>
      <c r="F73" s="1249"/>
    </row>
    <row r="74" spans="1:6">
      <c r="A74" s="197" t="s">
        <v>1976</v>
      </c>
      <c r="B74" s="182" t="s">
        <v>568</v>
      </c>
      <c r="C74" s="1817">
        <f>SUM(D74:F74)</f>
        <v>492593110</v>
      </c>
      <c r="D74" s="2029">
        <v>421523028</v>
      </c>
      <c r="E74" s="1262">
        <v>68746336</v>
      </c>
      <c r="F74" s="1263">
        <v>2323746</v>
      </c>
    </row>
    <row r="75" spans="1:6">
      <c r="A75" s="49"/>
      <c r="B75" s="182"/>
      <c r="C75" s="1524"/>
      <c r="D75" s="2030"/>
      <c r="E75" s="1050"/>
      <c r="F75" s="1513"/>
    </row>
    <row r="76" spans="1:6">
      <c r="A76" s="49"/>
      <c r="B76" s="185" t="s">
        <v>569</v>
      </c>
      <c r="C76" s="1818"/>
      <c r="D76" s="2031"/>
      <c r="E76" s="1049"/>
      <c r="F76" s="1271"/>
    </row>
    <row r="77" spans="1:6">
      <c r="A77" s="197" t="s">
        <v>523</v>
      </c>
      <c r="B77" s="182" t="s">
        <v>570</v>
      </c>
      <c r="C77" s="1818">
        <v>31708868</v>
      </c>
      <c r="D77" s="2031">
        <f>ROUND(+C77*F108,0)</f>
        <v>25348224</v>
      </c>
      <c r="E77" s="2032">
        <f>ROUND(+C77*F110,0)</f>
        <v>5781098</v>
      </c>
      <c r="F77" s="1265">
        <f>+C77*F112</f>
        <v>579545.70486470778</v>
      </c>
    </row>
    <row r="78" spans="1:6">
      <c r="A78" s="197" t="s">
        <v>563</v>
      </c>
      <c r="B78" s="182" t="s">
        <v>571</v>
      </c>
      <c r="C78" s="1817">
        <v>1060496</v>
      </c>
      <c r="D78" s="2029">
        <f>ROUND(+C78*F108,0)</f>
        <v>847766</v>
      </c>
      <c r="E78" s="1262">
        <f>ROUND(+C78*F110,0)</f>
        <v>193348</v>
      </c>
      <c r="F78" s="1263">
        <f>C78*F112</f>
        <v>19382.776509908934</v>
      </c>
    </row>
    <row r="79" spans="1:6">
      <c r="A79" s="49"/>
      <c r="B79" s="182"/>
      <c r="C79" s="1524"/>
      <c r="D79" s="2030"/>
      <c r="E79" s="1050"/>
      <c r="F79" s="1513"/>
    </row>
    <row r="80" spans="1:6" ht="15.75" thickBot="1">
      <c r="A80" s="197" t="s">
        <v>572</v>
      </c>
      <c r="B80" s="182" t="s">
        <v>535</v>
      </c>
      <c r="C80" s="2033">
        <f>C74-SUM(C77:C78)</f>
        <v>459823746</v>
      </c>
      <c r="D80" s="2033">
        <f>D74-SUM(D77:D78)</f>
        <v>395327038</v>
      </c>
      <c r="E80" s="1266">
        <f>E74-SUM(E77:E78)</f>
        <v>62771890</v>
      </c>
      <c r="F80" s="1267">
        <f>F74-SUM(F77:F78)</f>
        <v>1724817.5186253833</v>
      </c>
    </row>
    <row r="81" spans="1:6" ht="15.75" thickTop="1">
      <c r="A81" s="49"/>
      <c r="B81" s="182"/>
      <c r="C81" s="1524"/>
      <c r="D81" s="2030"/>
      <c r="E81" s="1050"/>
      <c r="F81" s="1513"/>
    </row>
    <row r="82" spans="1:6" ht="15.75" thickBot="1">
      <c r="A82" s="197" t="s">
        <v>573</v>
      </c>
      <c r="B82" s="182" t="s">
        <v>1781</v>
      </c>
      <c r="C82" s="2033">
        <f>F102</f>
        <v>3991633209</v>
      </c>
      <c r="D82" s="2034">
        <f>ROUND(F102*F108,0)</f>
        <v>3190931064</v>
      </c>
      <c r="E82" s="2035">
        <f>ROUND(F102*F110,0)</f>
        <v>727746722</v>
      </c>
      <c r="F82" s="1267">
        <f>F102*F112</f>
        <v>72955423.122366905</v>
      </c>
    </row>
    <row r="83" spans="1:6" ht="15.75" thickTop="1">
      <c r="A83" s="49"/>
      <c r="B83" s="182"/>
      <c r="C83" s="1819"/>
      <c r="D83" s="1820"/>
      <c r="E83" s="1174"/>
      <c r="F83" s="1250"/>
    </row>
    <row r="84" spans="1:6" ht="15.75" thickBot="1">
      <c r="A84" s="198" t="s">
        <v>1782</v>
      </c>
      <c r="B84" s="184" t="s">
        <v>539</v>
      </c>
      <c r="C84" s="1821">
        <f>IF(ISERR(C80/C82=0)," ",C80/C82)</f>
        <v>0.11519689358311479</v>
      </c>
      <c r="D84" s="1821">
        <f>IF(ISERR(D80/D82=0)," ",D80/D82)</f>
        <v>0.12389081119929829</v>
      </c>
      <c r="E84" s="1406">
        <f>IF(ISERR(E80/E82=0)," ",E80/E82)</f>
        <v>8.6255132592682429E-2</v>
      </c>
      <c r="F84" s="1407">
        <f>IF(ISERR(F80/F82=0)," ",F80/F82)</f>
        <v>2.3642074088616769E-2</v>
      </c>
    </row>
    <row r="85" spans="1:6" ht="15.75" thickTop="1">
      <c r="A85" s="49"/>
      <c r="C85" s="1186"/>
      <c r="D85" s="1186"/>
      <c r="F85" s="1112"/>
    </row>
    <row r="86" spans="1:6" ht="15.75">
      <c r="A86" s="160" t="s">
        <v>1783</v>
      </c>
      <c r="B86" s="174"/>
      <c r="C86" s="1822"/>
      <c r="D86" s="1822"/>
      <c r="E86" s="1243"/>
      <c r="F86" s="1160"/>
    </row>
    <row r="87" spans="1:6" ht="15.75">
      <c r="A87" s="188"/>
      <c r="B87" s="189"/>
      <c r="C87" s="1823"/>
      <c r="D87" s="1823"/>
      <c r="E87" s="1252"/>
      <c r="F87" s="1253"/>
    </row>
    <row r="88" spans="1:6">
      <c r="A88" s="49"/>
      <c r="B88" s="182"/>
      <c r="C88" s="1824" t="s">
        <v>1784</v>
      </c>
      <c r="D88" s="1825" t="s">
        <v>1785</v>
      </c>
      <c r="E88" s="1254"/>
      <c r="F88" s="1246" t="s">
        <v>1786</v>
      </c>
    </row>
    <row r="89" spans="1:6" ht="15.75" customHeight="1">
      <c r="A89" s="180"/>
      <c r="B89" s="184"/>
      <c r="C89" s="1826" t="s">
        <v>1787</v>
      </c>
      <c r="D89" s="1827" t="s">
        <v>1787</v>
      </c>
      <c r="E89" s="1254"/>
      <c r="F89" s="1257" t="s">
        <v>1787</v>
      </c>
    </row>
    <row r="90" spans="1:6">
      <c r="A90" s="197" t="s">
        <v>1788</v>
      </c>
      <c r="B90" s="182" t="s">
        <v>542</v>
      </c>
      <c r="C90" s="1818">
        <v>187364863</v>
      </c>
      <c r="D90" s="1818">
        <v>187364863</v>
      </c>
      <c r="E90" s="1258"/>
      <c r="F90" s="1269">
        <f>SUM(C90:D90)/2</f>
        <v>187364863</v>
      </c>
    </row>
    <row r="91" spans="1:6">
      <c r="A91" s="49"/>
      <c r="B91" s="182"/>
      <c r="C91" s="1524"/>
      <c r="D91" s="1524"/>
      <c r="E91" s="1259"/>
      <c r="F91" s="1320"/>
    </row>
    <row r="92" spans="1:6">
      <c r="A92" s="197" t="s">
        <v>1789</v>
      </c>
      <c r="B92" s="182" t="s">
        <v>544</v>
      </c>
      <c r="C92" s="1818">
        <v>1843433407</v>
      </c>
      <c r="D92" s="1818">
        <v>1858731405</v>
      </c>
      <c r="E92" s="1268"/>
      <c r="F92" s="1836">
        <f>SUM(C92:D92)/2</f>
        <v>1851082406</v>
      </c>
    </row>
    <row r="93" spans="1:6">
      <c r="A93" s="49"/>
      <c r="B93" s="182"/>
      <c r="C93" s="1818"/>
      <c r="D93" s="1818"/>
      <c r="E93" s="1268"/>
      <c r="F93" s="1269"/>
    </row>
    <row r="94" spans="1:6">
      <c r="A94" s="197" t="s">
        <v>1142</v>
      </c>
      <c r="B94" s="182" t="s">
        <v>1790</v>
      </c>
      <c r="C94" s="1837">
        <v>0</v>
      </c>
      <c r="D94" s="1837">
        <v>0</v>
      </c>
      <c r="E94" s="1268"/>
      <c r="F94" s="1836">
        <f>SUM(C94:D94)/2</f>
        <v>0</v>
      </c>
    </row>
    <row r="95" spans="1:6">
      <c r="A95" s="49"/>
      <c r="B95" s="182"/>
      <c r="C95" s="1818"/>
      <c r="D95" s="1818"/>
      <c r="E95" s="1268"/>
      <c r="F95" s="1269"/>
    </row>
    <row r="96" spans="1:6">
      <c r="A96" s="197" t="s">
        <v>1791</v>
      </c>
      <c r="B96" s="182" t="s">
        <v>548</v>
      </c>
      <c r="C96" s="1817">
        <v>1888021581</v>
      </c>
      <c r="D96" s="1817">
        <v>2019835018</v>
      </c>
      <c r="E96" s="1268"/>
      <c r="F96" s="1263">
        <f>SUM(C96:D96)/2</f>
        <v>1953928299.5</v>
      </c>
    </row>
    <row r="97" spans="1:6">
      <c r="A97" s="49"/>
      <c r="B97" s="182"/>
      <c r="C97" s="1818"/>
      <c r="D97" s="1818"/>
      <c r="E97" s="1258"/>
      <c r="F97" s="1271"/>
    </row>
    <row r="98" spans="1:6">
      <c r="A98" s="197" t="s">
        <v>1792</v>
      </c>
      <c r="B98" s="182" t="s">
        <v>1793</v>
      </c>
      <c r="C98" s="1818">
        <f>SUM(C90:C96)</f>
        <v>3918819851</v>
      </c>
      <c r="D98" s="1818">
        <f>SUM(D90:D96)</f>
        <v>4065931286</v>
      </c>
      <c r="E98" s="1258"/>
      <c r="F98" s="1271">
        <f>SUM(F90:F96)</f>
        <v>3992375568.5</v>
      </c>
    </row>
    <row r="99" spans="1:6">
      <c r="A99" s="49"/>
      <c r="B99" s="182"/>
      <c r="C99" s="1818"/>
      <c r="D99" s="1818"/>
      <c r="E99" s="1258"/>
      <c r="F99" s="1271"/>
    </row>
    <row r="100" spans="1:6">
      <c r="A100" s="197" t="s">
        <v>1794</v>
      </c>
      <c r="B100" s="182" t="s">
        <v>1795</v>
      </c>
      <c r="C100" s="1817">
        <v>744259</v>
      </c>
      <c r="D100" s="1817">
        <v>740460</v>
      </c>
      <c r="E100" s="1268"/>
      <c r="F100" s="1263">
        <f>SUM(C100:D100)/2</f>
        <v>742359.5</v>
      </c>
    </row>
    <row r="101" spans="1:6">
      <c r="A101" s="49"/>
      <c r="B101" s="182"/>
      <c r="C101" s="1050"/>
      <c r="D101" s="1050"/>
      <c r="E101" s="1259"/>
      <c r="F101" s="1513"/>
    </row>
    <row r="102" spans="1:6" ht="15.75" thickBot="1">
      <c r="A102" s="198" t="s">
        <v>1796</v>
      </c>
      <c r="B102" s="184" t="s">
        <v>1797</v>
      </c>
      <c r="C102" s="1266">
        <f>C98-C100</f>
        <v>3918075592</v>
      </c>
      <c r="D102" s="1266">
        <f>D98-D100</f>
        <v>4065190826</v>
      </c>
      <c r="E102" s="1270"/>
      <c r="F102" s="1267">
        <f>F98-F100</f>
        <v>3991633209</v>
      </c>
    </row>
    <row r="103" spans="1:6" ht="15.75" thickTop="1">
      <c r="A103" s="197"/>
      <c r="F103" s="1176"/>
    </row>
    <row r="104" spans="1:6" ht="15.75">
      <c r="A104" s="160" t="s">
        <v>1798</v>
      </c>
      <c r="B104" s="47"/>
      <c r="C104" s="1243"/>
      <c r="D104" s="1243"/>
      <c r="E104" s="1243"/>
      <c r="F104" s="1160"/>
    </row>
    <row r="105" spans="1:6">
      <c r="A105" s="198"/>
      <c r="B105" s="126"/>
      <c r="C105" s="1166"/>
      <c r="D105" s="1166"/>
      <c r="E105" s="1166"/>
      <c r="F105" s="1167"/>
    </row>
    <row r="106" spans="1:6">
      <c r="A106" s="197"/>
      <c r="C106" s="1244" t="s">
        <v>1784</v>
      </c>
      <c r="D106" s="1245" t="s">
        <v>1785</v>
      </c>
      <c r="E106" s="1244" t="s">
        <v>1786</v>
      </c>
      <c r="F106" s="1246"/>
    </row>
    <row r="107" spans="1:6">
      <c r="A107" s="198"/>
      <c r="B107" s="126"/>
      <c r="C107" s="1255" t="s">
        <v>1787</v>
      </c>
      <c r="D107" s="1256" t="s">
        <v>1787</v>
      </c>
      <c r="E107" s="1255" t="s">
        <v>1787</v>
      </c>
      <c r="F107" s="1257" t="s">
        <v>1799</v>
      </c>
    </row>
    <row r="108" spans="1:6">
      <c r="A108" s="197" t="s">
        <v>1800</v>
      </c>
      <c r="B108" t="s">
        <v>556</v>
      </c>
      <c r="C108" s="1049">
        <v>8724595046</v>
      </c>
      <c r="D108" s="1049">
        <v>9520806771</v>
      </c>
      <c r="E108" s="1049">
        <f>SUM(C108:D108)/2</f>
        <v>9122700908.5</v>
      </c>
      <c r="F108" s="1408">
        <f>IF(ISERR(E108/E114=0)," ",E108/E114)</f>
        <v>0.79940487935642368</v>
      </c>
    </row>
    <row r="109" spans="1:6">
      <c r="A109" s="197"/>
      <c r="C109" s="1050"/>
      <c r="D109" s="1050"/>
      <c r="E109" s="1050"/>
      <c r="F109" s="1408"/>
    </row>
    <row r="110" spans="1:6">
      <c r="A110" s="197" t="s">
        <v>1801</v>
      </c>
      <c r="B110" t="s">
        <v>558</v>
      </c>
      <c r="C110" s="1049">
        <v>2009731610</v>
      </c>
      <c r="D110" s="1049">
        <v>2151446146</v>
      </c>
      <c r="E110" s="1049">
        <f>SUM(C110:D110)/2</f>
        <v>2080588878</v>
      </c>
      <c r="F110" s="1408">
        <f>IF(ISERR(E110/E114=0)," ",E110/E114)</f>
        <v>0.18231803472348893</v>
      </c>
    </row>
    <row r="111" spans="1:6">
      <c r="A111" s="197"/>
      <c r="C111" s="1049"/>
      <c r="D111" s="1049"/>
      <c r="E111" s="1049"/>
      <c r="F111" s="1408"/>
    </row>
    <row r="112" spans="1:6">
      <c r="A112" s="197" t="s">
        <v>1802</v>
      </c>
      <c r="B112" t="s">
        <v>560</v>
      </c>
      <c r="C112" s="1262">
        <v>204767244</v>
      </c>
      <c r="D112" s="1262">
        <v>212384046</v>
      </c>
      <c r="E112" s="1262">
        <f>SUM(C112:D112)/2</f>
        <v>208575645</v>
      </c>
      <c r="F112" s="1409">
        <f>IF(ISERR(E112/E114=0)," ",E112/E114)</f>
        <v>1.8277085920087331E-2</v>
      </c>
    </row>
    <row r="113" spans="1:6">
      <c r="A113" s="197"/>
      <c r="C113" s="1050"/>
      <c r="D113" s="1050"/>
      <c r="E113" s="1050"/>
      <c r="F113" s="1251"/>
    </row>
    <row r="114" spans="1:6" ht="15.75" thickBot="1">
      <c r="A114" s="198" t="s">
        <v>1803</v>
      </c>
      <c r="B114" s="126" t="s">
        <v>1804</v>
      </c>
      <c r="C114" s="1266">
        <f>SUM(C108:C112)</f>
        <v>10939093900</v>
      </c>
      <c r="D114" s="2033">
        <f>SUM(D108:D112)</f>
        <v>11884636963</v>
      </c>
      <c r="E114" s="1266">
        <f>SUM(E108:E112)</f>
        <v>11411865431.5</v>
      </c>
      <c r="F114" s="1407">
        <f>SUM(F108:F112)</f>
        <v>1</v>
      </c>
    </row>
    <row r="115" spans="1:6" ht="15.75" thickTop="1">
      <c r="A115" s="49"/>
      <c r="F115" s="1112"/>
    </row>
    <row r="116" spans="1:6">
      <c r="A116" s="49"/>
      <c r="B116" t="s">
        <v>1805</v>
      </c>
      <c r="F116" s="1112"/>
    </row>
    <row r="117" spans="1:6">
      <c r="A117" s="49"/>
      <c r="B117" t="s">
        <v>1806</v>
      </c>
      <c r="C117" s="1260"/>
      <c r="F117" s="1112"/>
    </row>
    <row r="118" spans="1:6">
      <c r="A118" s="49"/>
      <c r="F118" s="1112"/>
    </row>
    <row r="119" spans="1:6">
      <c r="A119" s="49"/>
      <c r="F119" s="1112"/>
    </row>
    <row r="120" spans="1:6">
      <c r="A120" s="49"/>
      <c r="B120" t="s">
        <v>1807</v>
      </c>
      <c r="F120" s="1112"/>
    </row>
    <row r="121" spans="1:6">
      <c r="A121" s="49"/>
      <c r="B121" t="s">
        <v>696</v>
      </c>
      <c r="F121" s="1112"/>
    </row>
    <row r="122" spans="1:6">
      <c r="A122" s="49"/>
      <c r="B122" t="s">
        <v>697</v>
      </c>
      <c r="F122" s="1112"/>
    </row>
    <row r="123" spans="1:6">
      <c r="A123" s="49"/>
      <c r="B123" t="s">
        <v>1289</v>
      </c>
      <c r="F123" s="1112"/>
    </row>
    <row r="124" spans="1:6">
      <c r="A124" s="49"/>
      <c r="B124" t="s">
        <v>1290</v>
      </c>
      <c r="F124" s="1112"/>
    </row>
    <row r="125" spans="1:6" ht="15.75" thickBot="1">
      <c r="A125" s="120"/>
      <c r="B125" s="54"/>
      <c r="C125" s="1170"/>
      <c r="D125" s="1170"/>
      <c r="E125" s="1170"/>
      <c r="F125" s="1171"/>
    </row>
    <row r="126" spans="1:6">
      <c r="A126" s="93" t="s">
        <v>2294</v>
      </c>
    </row>
    <row r="127" spans="1:6">
      <c r="A127" s="47" t="s">
        <v>572</v>
      </c>
      <c r="B127" s="47"/>
      <c r="C127" s="1159"/>
      <c r="D127" s="1159"/>
      <c r="E127" s="1159"/>
      <c r="F127" s="1159"/>
    </row>
    <row r="134" spans="2:2" ht="18">
      <c r="B134" s="73"/>
    </row>
    <row r="135" spans="2:2" ht="18">
      <c r="B135" s="73"/>
    </row>
    <row r="136" spans="2:2" ht="18">
      <c r="B136" s="73"/>
    </row>
    <row r="137" spans="2:2" ht="18">
      <c r="B137" s="73"/>
    </row>
    <row r="138" spans="2:2" ht="18">
      <c r="B138" s="73"/>
    </row>
    <row r="139" spans="2:2" ht="18">
      <c r="B139" s="73"/>
    </row>
    <row r="140" spans="2:2" ht="18">
      <c r="B140" s="73"/>
    </row>
    <row r="141" spans="2:2" ht="18">
      <c r="B141" s="73"/>
    </row>
    <row r="142" spans="2:2" ht="18">
      <c r="B142" s="73"/>
    </row>
  </sheetData>
  <printOptions horizontalCentered="1" verticalCentered="1"/>
  <pageMargins left="0.5" right="0.5" top="0.5" bottom="0.5" header="0.5" footer="0.5"/>
  <pageSetup scale="69" fitToHeight="2" orientation="portrait" r:id="rId1"/>
  <headerFooter alignWithMargins="0"/>
  <rowBreaks count="1" manualBreakCount="1">
    <brk id="66"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rgb="FF92D050"/>
  </sheetPr>
  <dimension ref="A1:E179"/>
  <sheetViews>
    <sheetView view="pageBreakPreview" topLeftCell="C1" zoomScale="60" zoomScaleNormal="70" workbookViewId="0">
      <selection activeCell="F1" sqref="F1:XFD1048576"/>
    </sheetView>
    <sheetView zoomScale="70" zoomScaleNormal="70" workbookViewId="1"/>
  </sheetViews>
  <sheetFormatPr defaultColWidth="9.6640625" defaultRowHeight="15" outlineLevelRow="1"/>
  <cols>
    <col min="1" max="1" width="5.6640625" customWidth="1"/>
    <col min="2" max="2" width="33.5546875" customWidth="1"/>
    <col min="3" max="3" width="14.109375" customWidth="1"/>
    <col min="4" max="4" width="52.109375" customWidth="1"/>
    <col min="5" max="5" width="15.6640625" customWidth="1"/>
  </cols>
  <sheetData>
    <row r="1" spans="1:5" ht="15.75" thickBot="1">
      <c r="A1" s="42" t="s">
        <v>2656</v>
      </c>
      <c r="B1" s="199"/>
      <c r="C1" s="819"/>
      <c r="D1" s="155"/>
      <c r="E1" s="467" t="str">
        <f>'Data Sheet'!A6</f>
        <v>Year ended December 31, 2022</v>
      </c>
    </row>
    <row r="2" spans="1:5" ht="18">
      <c r="A2" s="200"/>
      <c r="B2" s="201"/>
      <c r="C2" s="201"/>
      <c r="D2" s="201"/>
      <c r="E2" s="202"/>
    </row>
    <row r="3" spans="1:5" ht="18">
      <c r="A3" s="203" t="s">
        <v>1291</v>
      </c>
      <c r="B3" s="109"/>
      <c r="C3" s="109"/>
      <c r="D3" s="109"/>
      <c r="E3" s="204"/>
    </row>
    <row r="4" spans="1:5">
      <c r="A4" s="205"/>
      <c r="B4" s="74"/>
      <c r="C4" s="74"/>
      <c r="E4" s="50"/>
    </row>
    <row r="5" spans="1:5" ht="18">
      <c r="A5" s="206"/>
      <c r="B5" s="745" t="s">
        <v>2255</v>
      </c>
      <c r="C5" s="745"/>
      <c r="E5" s="50"/>
    </row>
    <row r="6" spans="1:5" ht="18">
      <c r="A6" s="206"/>
      <c r="B6" s="745" t="s">
        <v>1292</v>
      </c>
      <c r="C6" s="745"/>
      <c r="E6" s="50"/>
    </row>
    <row r="7" spans="1:5" ht="18">
      <c r="A7" s="206"/>
      <c r="B7" s="745" t="s">
        <v>2256</v>
      </c>
      <c r="C7" s="745"/>
      <c r="E7" s="50"/>
    </row>
    <row r="8" spans="1:5" ht="18">
      <c r="A8" s="206"/>
      <c r="B8" s="745" t="s">
        <v>2257</v>
      </c>
      <c r="C8" s="745"/>
      <c r="E8" s="50"/>
    </row>
    <row r="9" spans="1:5" ht="18">
      <c r="A9" s="206"/>
      <c r="B9" s="745" t="s">
        <v>2258</v>
      </c>
      <c r="C9" s="745"/>
      <c r="E9" s="50"/>
    </row>
    <row r="10" spans="1:5" ht="18">
      <c r="A10" s="206"/>
      <c r="B10" s="745" t="s">
        <v>2259</v>
      </c>
      <c r="C10" s="745"/>
      <c r="E10" s="50"/>
    </row>
    <row r="11" spans="1:5" ht="18">
      <c r="A11" s="206"/>
      <c r="B11" s="209"/>
      <c r="C11" s="209"/>
      <c r="D11" s="209"/>
      <c r="E11" s="210"/>
    </row>
    <row r="12" spans="1:5" ht="18">
      <c r="A12" s="211"/>
      <c r="B12" s="212"/>
      <c r="C12" s="212"/>
      <c r="D12" s="1534"/>
      <c r="E12" s="899"/>
    </row>
    <row r="13" spans="1:5" ht="18">
      <c r="A13" s="214"/>
      <c r="B13" s="209" t="s">
        <v>966</v>
      </c>
      <c r="C13" s="212" t="s">
        <v>2776</v>
      </c>
      <c r="D13" s="1535" t="s">
        <v>967</v>
      </c>
      <c r="E13" s="1536" t="s">
        <v>2776</v>
      </c>
    </row>
    <row r="14" spans="1:5" ht="18">
      <c r="A14" s="214"/>
      <c r="B14" s="209"/>
      <c r="C14" s="212"/>
      <c r="D14" s="1535" t="s">
        <v>968</v>
      </c>
      <c r="E14" s="1536"/>
    </row>
    <row r="15" spans="1:5" ht="18">
      <c r="A15" s="214"/>
      <c r="B15" s="209" t="s">
        <v>969</v>
      </c>
      <c r="C15" s="212" t="s">
        <v>2745</v>
      </c>
      <c r="D15" s="1535"/>
      <c r="E15" s="1536"/>
    </row>
    <row r="16" spans="1:5" ht="18">
      <c r="A16" s="214"/>
      <c r="B16" s="209"/>
      <c r="C16" s="212"/>
      <c r="D16" s="1535" t="s">
        <v>967</v>
      </c>
      <c r="E16" s="1536" t="s">
        <v>2745</v>
      </c>
    </row>
    <row r="17" spans="1:5" ht="18">
      <c r="A17" s="214"/>
      <c r="B17" s="209" t="s">
        <v>970</v>
      </c>
      <c r="C17" s="212" t="s">
        <v>2745</v>
      </c>
      <c r="D17" s="1535" t="s">
        <v>971</v>
      </c>
      <c r="E17" s="1537"/>
    </row>
    <row r="18" spans="1:5" ht="18">
      <c r="A18" s="214"/>
      <c r="B18" s="209"/>
      <c r="C18" s="212"/>
      <c r="D18" s="1535"/>
      <c r="E18" s="1537"/>
    </row>
    <row r="19" spans="1:5" ht="18">
      <c r="A19" s="214"/>
      <c r="B19" s="209" t="s">
        <v>972</v>
      </c>
      <c r="C19" s="212" t="s">
        <v>2745</v>
      </c>
      <c r="D19" s="1535" t="s">
        <v>973</v>
      </c>
      <c r="E19" s="1536" t="s">
        <v>2745</v>
      </c>
    </row>
    <row r="20" spans="1:5" ht="18">
      <c r="A20" s="214"/>
      <c r="B20" s="209"/>
      <c r="C20" s="209"/>
      <c r="D20" s="1535" t="s">
        <v>968</v>
      </c>
      <c r="E20" s="1537"/>
    </row>
    <row r="21" spans="1:5" ht="18">
      <c r="A21" s="214"/>
      <c r="B21" s="209"/>
      <c r="C21" s="209"/>
      <c r="D21" s="1535"/>
      <c r="E21" s="1537"/>
    </row>
    <row r="22" spans="1:5" ht="18">
      <c r="A22" s="214"/>
      <c r="B22" s="209"/>
      <c r="C22" s="209"/>
      <c r="D22" s="1535" t="s">
        <v>973</v>
      </c>
      <c r="E22" s="1536" t="s">
        <v>2745</v>
      </c>
    </row>
    <row r="23" spans="1:5" ht="18">
      <c r="A23" s="214"/>
      <c r="B23" s="209"/>
      <c r="C23" s="209"/>
      <c r="D23" s="1535" t="s">
        <v>971</v>
      </c>
      <c r="E23" s="1536"/>
    </row>
    <row r="24" spans="1:5" ht="18">
      <c r="A24" s="214"/>
      <c r="B24" s="209"/>
      <c r="C24" s="209"/>
      <c r="D24" s="1535"/>
      <c r="E24" s="1536"/>
    </row>
    <row r="25" spans="1:5" ht="18">
      <c r="A25" s="214"/>
      <c r="B25" s="209"/>
      <c r="C25" s="209"/>
      <c r="D25" s="1535" t="s">
        <v>974</v>
      </c>
      <c r="E25" s="1536" t="s">
        <v>2745</v>
      </c>
    </row>
    <row r="26" spans="1:5" ht="18">
      <c r="A26" s="214"/>
      <c r="B26" s="209"/>
      <c r="C26" s="209"/>
      <c r="D26" s="1535" t="s">
        <v>975</v>
      </c>
      <c r="E26" s="1536"/>
    </row>
    <row r="27" spans="1:5" ht="18">
      <c r="A27" s="214"/>
      <c r="B27" s="209"/>
      <c r="C27" s="209"/>
      <c r="D27" s="1535"/>
      <c r="E27" s="1536"/>
    </row>
    <row r="28" spans="1:5" ht="18">
      <c r="A28" s="214"/>
      <c r="B28" s="209"/>
      <c r="C28" s="209"/>
      <c r="D28" s="1535" t="s">
        <v>976</v>
      </c>
      <c r="E28" s="1536" t="s">
        <v>2745</v>
      </c>
    </row>
    <row r="29" spans="1:5" ht="18">
      <c r="A29" s="214"/>
      <c r="B29" s="209"/>
      <c r="C29" s="209"/>
      <c r="D29" s="1535" t="s">
        <v>977</v>
      </c>
      <c r="E29" s="1536"/>
    </row>
    <row r="30" spans="1:5" ht="18">
      <c r="A30" s="214"/>
      <c r="B30" s="209"/>
      <c r="C30" s="209"/>
      <c r="D30" s="1535"/>
      <c r="E30" s="1536"/>
    </row>
    <row r="31" spans="1:5" ht="18">
      <c r="A31" s="214"/>
      <c r="B31" s="209"/>
      <c r="C31" s="209"/>
      <c r="D31" s="1535" t="s">
        <v>978</v>
      </c>
      <c r="E31" s="1536" t="s">
        <v>2745</v>
      </c>
    </row>
    <row r="32" spans="1:5" ht="18">
      <c r="A32" s="214"/>
      <c r="B32" s="209"/>
      <c r="C32" s="209"/>
      <c r="D32" s="1535" t="s">
        <v>979</v>
      </c>
      <c r="E32" s="1536"/>
    </row>
    <row r="33" spans="1:5" ht="18">
      <c r="A33" s="214"/>
      <c r="B33" s="209"/>
      <c r="C33" s="209"/>
      <c r="D33" s="1535"/>
      <c r="E33" s="1536"/>
    </row>
    <row r="34" spans="1:5" ht="18">
      <c r="A34" s="214"/>
      <c r="B34" s="209"/>
      <c r="C34" s="209"/>
      <c r="D34" s="1535" t="s">
        <v>980</v>
      </c>
      <c r="E34" s="1536" t="s">
        <v>2745</v>
      </c>
    </row>
    <row r="35" spans="1:5" ht="18">
      <c r="A35" s="214"/>
      <c r="B35" s="209"/>
      <c r="C35" s="209"/>
      <c r="D35" s="1535" t="s">
        <v>981</v>
      </c>
      <c r="E35" s="1536"/>
    </row>
    <row r="36" spans="1:5" ht="18">
      <c r="A36" s="214"/>
      <c r="B36" s="216"/>
      <c r="C36" s="216"/>
      <c r="D36" s="216"/>
      <c r="E36" s="53"/>
    </row>
    <row r="37" spans="1:5" ht="18">
      <c r="A37" s="218"/>
      <c r="B37" s="209"/>
      <c r="C37" s="209"/>
      <c r="D37" s="209"/>
      <c r="E37" s="219"/>
    </row>
    <row r="38" spans="1:5">
      <c r="A38" s="214"/>
      <c r="B38" s="220"/>
      <c r="C38" s="220"/>
      <c r="D38" s="221"/>
      <c r="E38" s="222"/>
    </row>
    <row r="39" spans="1:5">
      <c r="A39" s="214"/>
      <c r="B39" s="223" t="s">
        <v>2772</v>
      </c>
      <c r="C39" s="223"/>
      <c r="D39" s="224"/>
      <c r="E39" s="82"/>
    </row>
    <row r="40" spans="1:5">
      <c r="A40" s="214"/>
      <c r="B40" s="223"/>
      <c r="C40" s="223"/>
      <c r="D40" s="224"/>
      <c r="E40" s="82"/>
    </row>
    <row r="41" spans="1:5">
      <c r="A41" s="214"/>
      <c r="B41" s="225" t="s">
        <v>3509</v>
      </c>
      <c r="C41" s="225"/>
      <c r="D41" s="224">
        <v>3021885</v>
      </c>
      <c r="E41" s="82"/>
    </row>
    <row r="42" spans="1:5" outlineLevel="1">
      <c r="A42" s="214"/>
      <c r="B42" s="225" t="s">
        <v>3510</v>
      </c>
      <c r="C42" s="225"/>
      <c r="D42" s="1017">
        <v>0</v>
      </c>
      <c r="E42" s="82"/>
    </row>
    <row r="43" spans="1:5" outlineLevel="1">
      <c r="A43" s="214"/>
      <c r="B43" s="225" t="s">
        <v>2676</v>
      </c>
      <c r="C43" s="225"/>
      <c r="D43" s="2066">
        <v>0</v>
      </c>
      <c r="E43" s="82"/>
    </row>
    <row r="44" spans="1:5">
      <c r="A44" s="214"/>
      <c r="B44" s="225" t="s">
        <v>3511</v>
      </c>
      <c r="C44" s="220"/>
      <c r="D44" s="1017">
        <v>3021885</v>
      </c>
      <c r="E44" s="82"/>
    </row>
    <row r="45" spans="1:5">
      <c r="A45" s="214"/>
      <c r="C45" s="225"/>
      <c r="D45" s="1018"/>
      <c r="E45" s="82"/>
    </row>
    <row r="46" spans="1:5">
      <c r="A46" s="214"/>
      <c r="B46" s="225"/>
      <c r="C46" s="225"/>
      <c r="D46" s="1017"/>
      <c r="E46" s="82"/>
    </row>
    <row r="47" spans="1:5">
      <c r="A47" s="214"/>
      <c r="B47" s="225"/>
      <c r="C47" s="225"/>
      <c r="D47" s="1018"/>
      <c r="E47" s="82"/>
    </row>
    <row r="48" spans="1:5">
      <c r="A48" s="214"/>
      <c r="B48" s="225"/>
      <c r="C48" s="225"/>
      <c r="D48" s="1017"/>
      <c r="E48" s="82"/>
    </row>
    <row r="49" spans="1:5">
      <c r="A49" s="214"/>
      <c r="B49" s="225" t="s">
        <v>2773</v>
      </c>
      <c r="C49" s="225"/>
      <c r="D49" s="1017"/>
      <c r="E49" s="82"/>
    </row>
    <row r="50" spans="1:5">
      <c r="A50" s="214"/>
      <c r="B50" s="225"/>
      <c r="C50" s="225"/>
      <c r="D50" s="1017"/>
      <c r="E50" s="82"/>
    </row>
    <row r="51" spans="1:5">
      <c r="A51" s="214"/>
      <c r="B51" s="225" t="s">
        <v>3509</v>
      </c>
      <c r="C51" s="225"/>
      <c r="D51" s="224">
        <v>817259</v>
      </c>
      <c r="E51" s="82"/>
    </row>
    <row r="52" spans="1:5">
      <c r="A52" s="214"/>
      <c r="B52" s="225" t="s">
        <v>3510</v>
      </c>
      <c r="C52" s="225"/>
      <c r="D52" s="1017">
        <f>30094-1</f>
        <v>30093</v>
      </c>
      <c r="E52" s="82"/>
    </row>
    <row r="53" spans="1:5" outlineLevel="1">
      <c r="A53" s="214"/>
      <c r="B53" s="225" t="s">
        <v>2676</v>
      </c>
      <c r="C53" s="225"/>
      <c r="D53" s="1018"/>
      <c r="E53" s="82"/>
    </row>
    <row r="54" spans="1:5" outlineLevel="1">
      <c r="A54" s="214"/>
      <c r="B54" s="225" t="s">
        <v>2677</v>
      </c>
      <c r="C54" s="225"/>
      <c r="D54" s="1123">
        <v>0</v>
      </c>
      <c r="E54" s="82"/>
    </row>
    <row r="55" spans="1:5" outlineLevel="1">
      <c r="A55" s="214"/>
      <c r="B55" s="225" t="s">
        <v>2678</v>
      </c>
      <c r="C55" s="225"/>
      <c r="D55" s="2067">
        <v>0</v>
      </c>
      <c r="E55" s="82"/>
    </row>
    <row r="56" spans="1:5">
      <c r="A56" s="214"/>
      <c r="B56" s="225" t="s">
        <v>3511</v>
      </c>
      <c r="C56" s="220"/>
      <c r="D56" s="1123">
        <f>SUM(D51:D55)</f>
        <v>847352</v>
      </c>
      <c r="E56" s="1124"/>
    </row>
    <row r="57" spans="1:5">
      <c r="A57" s="214"/>
      <c r="B57" s="225"/>
      <c r="C57" s="225"/>
      <c r="D57" s="1123"/>
      <c r="E57" s="1124"/>
    </row>
    <row r="58" spans="1:5">
      <c r="A58" s="214"/>
      <c r="B58" s="225"/>
      <c r="C58" s="225"/>
      <c r="D58" s="1017"/>
      <c r="E58" s="1124"/>
    </row>
    <row r="59" spans="1:5">
      <c r="A59" s="214"/>
      <c r="B59" s="225"/>
      <c r="C59" s="225"/>
      <c r="D59" s="226"/>
      <c r="E59" s="1124"/>
    </row>
    <row r="60" spans="1:5">
      <c r="A60" s="214"/>
      <c r="B60" s="225"/>
      <c r="C60" s="225"/>
      <c r="D60" s="226"/>
      <c r="E60" s="1124"/>
    </row>
    <row r="61" spans="1:5">
      <c r="A61" s="214"/>
      <c r="B61" s="225"/>
      <c r="C61" s="225"/>
      <c r="D61" s="226"/>
      <c r="E61" s="1124"/>
    </row>
    <row r="62" spans="1:5">
      <c r="A62" s="214"/>
      <c r="B62" s="225"/>
      <c r="C62" s="225"/>
      <c r="D62" s="226"/>
      <c r="E62" s="1124"/>
    </row>
    <row r="63" spans="1:5">
      <c r="A63" s="214"/>
      <c r="B63" s="225"/>
      <c r="C63" s="225"/>
      <c r="D63" s="226"/>
      <c r="E63" s="1124"/>
    </row>
    <row r="64" spans="1:5" ht="15.75" thickBot="1">
      <c r="A64" s="227"/>
      <c r="B64" s="199"/>
      <c r="C64" s="199"/>
      <c r="D64" s="228"/>
      <c r="E64" s="1125"/>
    </row>
    <row r="65" spans="1:5" ht="18">
      <c r="A65" s="229" t="s">
        <v>982</v>
      </c>
      <c r="B65" s="209"/>
      <c r="C65" s="209"/>
      <c r="D65" s="230"/>
      <c r="E65" s="215"/>
    </row>
    <row r="66" spans="1:5" ht="18">
      <c r="A66" s="2171" t="s">
        <v>1138</v>
      </c>
      <c r="B66" s="2171"/>
      <c r="C66" s="2171"/>
      <c r="D66" s="2171"/>
      <c r="E66" s="232"/>
    </row>
    <row r="67" spans="1:5" ht="15.75" thickBot="1">
      <c r="A67" s="42" t="str">
        <f>'Data Sheet'!$A$49</f>
        <v>Annual Report of Niagara Mohawk Power Corporation</v>
      </c>
      <c r="B67" s="199"/>
      <c r="C67" s="819"/>
      <c r="D67" s="405" t="str">
        <f>'Data Sheet'!$A$45</f>
        <v>Year ended December 31, 2022</v>
      </c>
      <c r="E67" s="109"/>
    </row>
    <row r="68" spans="1:5" ht="18">
      <c r="A68" s="200"/>
      <c r="B68" s="201"/>
      <c r="C68" s="201"/>
      <c r="D68" s="201"/>
      <c r="E68" s="202"/>
    </row>
    <row r="69" spans="1:5" ht="18">
      <c r="A69" s="203" t="s">
        <v>1291</v>
      </c>
      <c r="B69" s="109"/>
      <c r="C69" s="109"/>
      <c r="D69" s="109"/>
      <c r="E69" s="204"/>
    </row>
    <row r="70" spans="1:5" ht="18">
      <c r="A70" s="206"/>
      <c r="B70" s="207"/>
      <c r="C70" s="207"/>
      <c r="D70" s="207"/>
      <c r="E70" s="208"/>
    </row>
    <row r="71" spans="1:5" ht="18">
      <c r="A71" s="206"/>
      <c r="B71" s="207"/>
      <c r="C71" s="207"/>
      <c r="D71" s="207"/>
      <c r="E71" s="208"/>
    </row>
    <row r="72" spans="1:5" ht="18">
      <c r="A72" s="206"/>
      <c r="B72" s="207"/>
      <c r="C72" s="207"/>
      <c r="D72" s="207"/>
      <c r="E72" s="208"/>
    </row>
    <row r="73" spans="1:5" ht="18">
      <c r="A73" s="206"/>
      <c r="B73" s="207"/>
      <c r="C73" s="207"/>
      <c r="D73" s="207"/>
      <c r="E73" s="208"/>
    </row>
    <row r="74" spans="1:5" ht="18">
      <c r="A74" s="206"/>
      <c r="B74" s="207"/>
      <c r="C74" s="207"/>
      <c r="D74" s="207"/>
      <c r="E74" s="208"/>
    </row>
    <row r="75" spans="1:5" ht="18">
      <c r="A75" s="206"/>
      <c r="B75" s="207"/>
      <c r="C75" s="207"/>
      <c r="D75" s="207"/>
      <c r="E75" s="208"/>
    </row>
    <row r="76" spans="1:5" ht="18">
      <c r="A76" s="206"/>
      <c r="B76" s="209"/>
      <c r="C76" s="209"/>
      <c r="D76" s="209"/>
      <c r="E76" s="210"/>
    </row>
    <row r="77" spans="1:5" ht="18">
      <c r="A77" s="211"/>
      <c r="B77" s="212"/>
      <c r="C77" s="212"/>
      <c r="D77" s="212"/>
      <c r="E77" s="213"/>
    </row>
    <row r="78" spans="1:5" ht="18">
      <c r="A78" s="214"/>
      <c r="B78" s="209"/>
      <c r="C78" s="209"/>
      <c r="D78" s="209"/>
      <c r="E78" s="217"/>
    </row>
    <row r="79" spans="1:5" ht="18">
      <c r="A79" s="214"/>
      <c r="B79" s="209"/>
      <c r="C79" s="209"/>
      <c r="D79" s="209"/>
      <c r="E79" s="217"/>
    </row>
    <row r="80" spans="1:5" ht="18">
      <c r="A80" s="214"/>
      <c r="B80" s="209"/>
      <c r="C80" s="209"/>
      <c r="D80" s="209"/>
      <c r="E80" s="217"/>
    </row>
    <row r="81" spans="1:5" ht="18">
      <c r="A81" s="214"/>
      <c r="B81" s="209"/>
      <c r="C81" s="209"/>
      <c r="D81" s="209"/>
      <c r="E81" s="217"/>
    </row>
    <row r="82" spans="1:5" ht="18">
      <c r="A82" s="214"/>
      <c r="B82" s="209"/>
      <c r="C82" s="209"/>
      <c r="D82" s="209"/>
      <c r="E82" s="217"/>
    </row>
    <row r="83" spans="1:5" ht="18">
      <c r="A83" s="214"/>
      <c r="B83" s="209"/>
      <c r="C83" s="209"/>
      <c r="D83" s="209"/>
      <c r="E83" s="217"/>
    </row>
    <row r="84" spans="1:5" ht="18">
      <c r="A84" s="214"/>
      <c r="B84" s="209"/>
      <c r="C84" s="209"/>
      <c r="D84" s="209"/>
      <c r="E84" s="217"/>
    </row>
    <row r="85" spans="1:5" ht="18">
      <c r="A85" s="214"/>
      <c r="B85" s="209"/>
      <c r="C85" s="209"/>
      <c r="D85" s="209"/>
      <c r="E85" s="217"/>
    </row>
    <row r="86" spans="1:5" ht="18">
      <c r="A86" s="214"/>
      <c r="B86" s="209"/>
      <c r="C86" s="209"/>
      <c r="D86" s="209"/>
      <c r="E86" s="217"/>
    </row>
    <row r="87" spans="1:5" ht="18">
      <c r="A87" s="214"/>
      <c r="B87" s="209"/>
      <c r="C87" s="209"/>
      <c r="D87" s="209"/>
      <c r="E87" s="217"/>
    </row>
    <row r="88" spans="1:5" ht="18">
      <c r="A88" s="214"/>
      <c r="B88" s="209"/>
      <c r="C88" s="209"/>
      <c r="D88" s="209"/>
      <c r="E88" s="217"/>
    </row>
    <row r="89" spans="1:5" ht="18">
      <c r="A89" s="214"/>
      <c r="B89" s="209"/>
      <c r="C89" s="209"/>
      <c r="D89" s="209"/>
      <c r="E89" s="217"/>
    </row>
    <row r="90" spans="1:5" ht="18">
      <c r="A90" s="214"/>
      <c r="B90" s="209"/>
      <c r="C90" s="209"/>
      <c r="D90" s="209"/>
      <c r="E90" s="217"/>
    </row>
    <row r="91" spans="1:5" ht="18">
      <c r="A91" s="214"/>
      <c r="B91" s="209"/>
      <c r="C91" s="209"/>
      <c r="D91" s="209"/>
      <c r="E91" s="217"/>
    </row>
    <row r="92" spans="1:5" ht="18">
      <c r="A92" s="214"/>
      <c r="B92" s="209"/>
      <c r="C92" s="209"/>
      <c r="D92" s="209"/>
      <c r="E92" s="217"/>
    </row>
    <row r="93" spans="1:5" ht="18">
      <c r="A93" s="214"/>
      <c r="B93" s="209"/>
      <c r="C93" s="209"/>
      <c r="D93" s="209"/>
      <c r="E93" s="217"/>
    </row>
    <row r="94" spans="1:5" ht="18">
      <c r="A94" s="214"/>
      <c r="B94" s="209"/>
      <c r="C94" s="209"/>
      <c r="D94" s="209"/>
      <c r="E94" s="217"/>
    </row>
    <row r="95" spans="1:5" ht="18">
      <c r="A95" s="214"/>
      <c r="B95" s="209"/>
      <c r="C95" s="209"/>
      <c r="D95" s="209"/>
      <c r="E95" s="217"/>
    </row>
    <row r="96" spans="1:5" ht="18">
      <c r="A96" s="214"/>
      <c r="B96" s="209"/>
      <c r="C96" s="209"/>
      <c r="D96" s="209"/>
      <c r="E96" s="217"/>
    </row>
    <row r="97" spans="1:5" ht="18">
      <c r="A97" s="214"/>
      <c r="B97" s="209"/>
      <c r="C97" s="209"/>
      <c r="D97" s="209"/>
      <c r="E97" s="217"/>
    </row>
    <row r="98" spans="1:5" ht="18">
      <c r="A98" s="214"/>
      <c r="B98" s="209"/>
      <c r="C98" s="209"/>
      <c r="D98" s="209"/>
      <c r="E98" s="217"/>
    </row>
    <row r="99" spans="1:5" ht="18">
      <c r="A99" s="214"/>
      <c r="B99" s="209"/>
      <c r="C99" s="209"/>
      <c r="D99" s="209"/>
      <c r="E99" s="217"/>
    </row>
    <row r="100" spans="1:5" ht="18">
      <c r="A100" s="214"/>
      <c r="B100" s="209"/>
      <c r="C100" s="209"/>
      <c r="D100" s="209"/>
      <c r="E100" s="217"/>
    </row>
    <row r="101" spans="1:5" ht="18">
      <c r="A101" s="214"/>
      <c r="B101" s="209"/>
      <c r="C101" s="209"/>
      <c r="D101" s="209"/>
      <c r="E101" s="217"/>
    </row>
    <row r="102" spans="1:5" ht="18">
      <c r="A102" s="233"/>
      <c r="B102" s="209"/>
      <c r="C102" s="209"/>
      <c r="D102" s="209"/>
      <c r="E102" s="217"/>
    </row>
    <row r="103" spans="1:5">
      <c r="A103" s="214"/>
      <c r="B103" s="225"/>
      <c r="C103" s="225"/>
      <c r="D103" s="225"/>
      <c r="E103" s="234"/>
    </row>
    <row r="104" spans="1:5">
      <c r="A104" s="214"/>
      <c r="B104" s="225"/>
      <c r="C104" s="225"/>
      <c r="D104" s="225"/>
      <c r="E104" s="234"/>
    </row>
    <row r="105" spans="1:5">
      <c r="A105" s="214"/>
      <c r="B105" s="225"/>
      <c r="C105" s="225"/>
      <c r="D105" s="225"/>
      <c r="E105" s="234"/>
    </row>
    <row r="106" spans="1:5">
      <c r="A106" s="214"/>
      <c r="B106" s="225"/>
      <c r="C106" s="225"/>
      <c r="D106" s="225"/>
      <c r="E106" s="234"/>
    </row>
    <row r="107" spans="1:5">
      <c r="A107" s="214"/>
      <c r="B107" s="225"/>
      <c r="C107" s="225"/>
      <c r="D107" s="225"/>
      <c r="E107" s="234"/>
    </row>
    <row r="108" spans="1:5">
      <c r="A108" s="214"/>
      <c r="B108" s="225"/>
      <c r="C108" s="225"/>
      <c r="D108" s="225"/>
      <c r="E108" s="234"/>
    </row>
    <row r="109" spans="1:5">
      <c r="A109" s="214"/>
      <c r="B109" s="225"/>
      <c r="C109" s="225"/>
      <c r="D109" s="225"/>
      <c r="E109" s="234"/>
    </row>
    <row r="110" spans="1:5">
      <c r="A110" s="214"/>
      <c r="B110" s="225"/>
      <c r="C110" s="225"/>
      <c r="D110" s="225"/>
      <c r="E110" s="234"/>
    </row>
    <row r="111" spans="1:5">
      <c r="A111" s="214"/>
      <c r="B111" s="225"/>
      <c r="C111" s="225"/>
      <c r="D111" s="225"/>
      <c r="E111" s="234"/>
    </row>
    <row r="112" spans="1:5">
      <c r="A112" s="214"/>
      <c r="B112" s="225"/>
      <c r="C112" s="225"/>
      <c r="D112" s="225"/>
      <c r="E112" s="234"/>
    </row>
    <row r="113" spans="1:5">
      <c r="A113" s="214"/>
      <c r="B113" s="225"/>
      <c r="C113" s="225"/>
      <c r="D113" s="225"/>
      <c r="E113" s="234"/>
    </row>
    <row r="114" spans="1:5">
      <c r="A114" s="214"/>
      <c r="B114" s="225"/>
      <c r="C114" s="225"/>
      <c r="D114" s="225"/>
      <c r="E114" s="234"/>
    </row>
    <row r="115" spans="1:5">
      <c r="A115" s="214"/>
      <c r="B115" s="225"/>
      <c r="C115" s="225"/>
      <c r="D115" s="225"/>
      <c r="E115" s="234"/>
    </row>
    <row r="116" spans="1:5">
      <c r="A116" s="214"/>
      <c r="B116" s="225"/>
      <c r="C116" s="225"/>
      <c r="D116" s="225"/>
      <c r="E116" s="234"/>
    </row>
    <row r="117" spans="1:5">
      <c r="A117" s="214"/>
      <c r="B117" s="225"/>
      <c r="C117" s="225"/>
      <c r="D117" s="225"/>
      <c r="E117" s="234"/>
    </row>
    <row r="118" spans="1:5">
      <c r="A118" s="214"/>
      <c r="B118" s="225"/>
      <c r="C118" s="225"/>
      <c r="D118" s="225"/>
      <c r="E118" s="234"/>
    </row>
    <row r="119" spans="1:5">
      <c r="A119" s="214"/>
      <c r="B119" s="225"/>
      <c r="C119" s="225"/>
      <c r="D119" s="225"/>
      <c r="E119" s="234"/>
    </row>
    <row r="120" spans="1:5">
      <c r="A120" s="214"/>
      <c r="B120" s="225"/>
      <c r="C120" s="225"/>
      <c r="D120" s="225"/>
      <c r="E120" s="234"/>
    </row>
    <row r="121" spans="1:5">
      <c r="A121" s="214"/>
      <c r="B121" s="225"/>
      <c r="C121" s="225"/>
      <c r="D121" s="225"/>
      <c r="E121" s="234"/>
    </row>
    <row r="122" spans="1:5">
      <c r="A122" s="214"/>
      <c r="B122" s="225"/>
      <c r="C122" s="225"/>
      <c r="D122" s="225"/>
      <c r="E122" s="234"/>
    </row>
    <row r="123" spans="1:5">
      <c r="A123" s="214"/>
      <c r="B123" s="225"/>
      <c r="C123" s="225"/>
      <c r="D123" s="225"/>
      <c r="E123" s="234"/>
    </row>
    <row r="124" spans="1:5">
      <c r="A124" s="214"/>
      <c r="B124" s="225"/>
      <c r="C124" s="225"/>
      <c r="D124" s="225"/>
      <c r="E124" s="234"/>
    </row>
    <row r="125" spans="1:5">
      <c r="A125" s="214"/>
      <c r="B125" s="225"/>
      <c r="C125" s="225"/>
      <c r="D125" s="225"/>
      <c r="E125" s="234"/>
    </row>
    <row r="126" spans="1:5">
      <c r="A126" s="214"/>
      <c r="B126" s="225"/>
      <c r="C126" s="225"/>
      <c r="D126" s="225"/>
      <c r="E126" s="234"/>
    </row>
    <row r="127" spans="1:5">
      <c r="A127" s="214"/>
      <c r="B127" s="225"/>
      <c r="C127" s="225"/>
      <c r="D127" s="225"/>
      <c r="E127" s="234"/>
    </row>
    <row r="128" spans="1:5">
      <c r="A128" s="214"/>
      <c r="B128" s="225"/>
      <c r="C128" s="225"/>
      <c r="D128" s="225"/>
      <c r="E128" s="234"/>
    </row>
    <row r="129" spans="1:5">
      <c r="A129" s="214"/>
      <c r="B129" s="225"/>
      <c r="C129" s="225"/>
      <c r="D129" s="225"/>
      <c r="E129" s="234"/>
    </row>
    <row r="130" spans="1:5" ht="15.75" thickBot="1">
      <c r="A130" s="227"/>
      <c r="B130" s="199"/>
      <c r="C130" s="199"/>
      <c r="D130" s="199"/>
      <c r="E130" s="235"/>
    </row>
    <row r="131" spans="1:5" ht="18">
      <c r="A131" s="229" t="s">
        <v>982</v>
      </c>
      <c r="B131" s="209"/>
      <c r="C131" s="209"/>
      <c r="D131" s="209"/>
      <c r="E131" s="215"/>
    </row>
    <row r="132" spans="1:5" ht="18">
      <c r="A132" s="207" t="s">
        <v>1789</v>
      </c>
      <c r="B132" s="109"/>
      <c r="C132" s="109"/>
      <c r="D132" s="109"/>
      <c r="E132" s="236"/>
    </row>
    <row r="133" spans="1:5" ht="13.5" customHeight="1">
      <c r="A133" s="74"/>
      <c r="B133" s="74"/>
      <c r="C133" s="74"/>
      <c r="D133" s="74"/>
      <c r="E133" s="74"/>
    </row>
    <row r="134" spans="1:5" ht="13.5" customHeight="1">
      <c r="A134" s="74"/>
      <c r="B134" s="74"/>
      <c r="C134" s="74"/>
      <c r="D134" s="74"/>
      <c r="E134" s="74"/>
    </row>
    <row r="135" spans="1:5" ht="13.5" customHeight="1">
      <c r="A135" s="74"/>
      <c r="B135" s="74"/>
      <c r="C135" s="74"/>
      <c r="D135" s="74"/>
      <c r="E135" s="74"/>
    </row>
    <row r="136" spans="1:5" ht="13.5" customHeight="1">
      <c r="A136" s="74"/>
      <c r="B136" s="74"/>
      <c r="C136" s="74"/>
      <c r="D136" s="74"/>
      <c r="E136" s="74"/>
    </row>
    <row r="137" spans="1:5" ht="13.5" customHeight="1">
      <c r="A137" s="74"/>
      <c r="B137" s="74"/>
      <c r="C137" s="74"/>
      <c r="D137" s="74"/>
      <c r="E137" s="74"/>
    </row>
    <row r="138" spans="1:5" ht="13.5" customHeight="1">
      <c r="A138" s="74"/>
      <c r="B138" s="74"/>
      <c r="C138" s="74"/>
      <c r="D138" s="74"/>
      <c r="E138" s="74"/>
    </row>
    <row r="139" spans="1:5" ht="13.5" customHeight="1">
      <c r="A139" s="74"/>
      <c r="B139" s="74"/>
      <c r="C139" s="74"/>
      <c r="D139" s="74"/>
      <c r="E139" s="74"/>
    </row>
    <row r="140" spans="1:5" ht="13.5" customHeight="1">
      <c r="A140" s="74"/>
      <c r="B140" s="237"/>
      <c r="C140" s="237"/>
      <c r="D140" s="237"/>
      <c r="E140" s="74"/>
    </row>
    <row r="141" spans="1:5" ht="13.5" customHeight="1">
      <c r="A141" s="74"/>
      <c r="B141" s="237"/>
      <c r="C141" s="237"/>
      <c r="D141" s="237"/>
      <c r="E141" s="74"/>
    </row>
    <row r="142" spans="1:5" ht="13.5" customHeight="1">
      <c r="A142" s="74"/>
      <c r="B142" s="237"/>
      <c r="C142" s="237"/>
      <c r="D142" s="237"/>
      <c r="E142" s="74"/>
    </row>
    <row r="143" spans="1:5" ht="13.5" customHeight="1">
      <c r="A143" s="74"/>
      <c r="B143" s="237"/>
      <c r="C143" s="237"/>
      <c r="D143" s="237"/>
      <c r="E143" s="74"/>
    </row>
    <row r="144" spans="1:5" ht="13.5" customHeight="1">
      <c r="A144" s="74"/>
      <c r="B144" s="237"/>
      <c r="C144" s="237"/>
      <c r="D144" s="237"/>
      <c r="E144" s="74"/>
    </row>
    <row r="145" spans="1:5" ht="13.5" customHeight="1">
      <c r="A145" s="74"/>
      <c r="B145" s="237"/>
      <c r="C145" s="237"/>
      <c r="D145" s="237"/>
      <c r="E145" s="74"/>
    </row>
    <row r="146" spans="1:5" ht="13.5" customHeight="1">
      <c r="A146" s="74"/>
      <c r="B146" s="237"/>
      <c r="C146" s="237"/>
      <c r="D146" s="237"/>
      <c r="E146" s="74"/>
    </row>
    <row r="147" spans="1:5" ht="13.5" customHeight="1">
      <c r="A147" s="74"/>
      <c r="B147" s="237"/>
      <c r="C147" s="237"/>
      <c r="D147" s="237"/>
      <c r="E147" s="74"/>
    </row>
    <row r="148" spans="1:5" ht="13.5" customHeight="1">
      <c r="A148" s="74"/>
      <c r="B148" s="237"/>
      <c r="C148" s="237"/>
      <c r="D148" s="237"/>
      <c r="E148" s="74"/>
    </row>
    <row r="149" spans="1:5" ht="11.1" customHeight="1"/>
    <row r="150" spans="1:5" ht="11.1" customHeight="1"/>
    <row r="151" spans="1:5" ht="11.1" customHeight="1"/>
    <row r="152" spans="1:5" ht="11.1" customHeight="1"/>
    <row r="153" spans="1:5" ht="11.1" customHeight="1"/>
    <row r="154" spans="1:5" ht="11.1" customHeight="1"/>
    <row r="155" spans="1:5" ht="11.1" customHeight="1"/>
    <row r="156" spans="1:5" ht="11.1" customHeight="1"/>
    <row r="157" spans="1:5" ht="11.1" customHeight="1"/>
    <row r="158" spans="1:5" ht="11.1" customHeight="1"/>
    <row r="159" spans="1:5" ht="11.1" customHeight="1"/>
    <row r="160" spans="1:5"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sheetData>
  <mergeCells count="1">
    <mergeCell ref="A66:D66"/>
  </mergeCells>
  <printOptions horizontalCentered="1" verticalCentered="1"/>
  <pageMargins left="0.5" right="0.5" top="0.5" bottom="0.5" header="0.5" footer="0.5"/>
  <pageSetup scale="63" fitToHeight="2" orientation="portrait" r:id="rId1"/>
  <headerFooter alignWithMargins="0"/>
  <rowBreaks count="1" manualBreakCount="1">
    <brk id="6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92D050"/>
    <pageSetUpPr fitToPage="1"/>
  </sheetPr>
  <dimension ref="A1:I62"/>
  <sheetViews>
    <sheetView view="pageBreakPreview" topLeftCell="D1" zoomScale="60" zoomScaleNormal="70" workbookViewId="0">
      <selection activeCell="J1" sqref="J1:XFD1048576"/>
    </sheetView>
    <sheetView zoomScale="70" zoomScaleNormal="70" workbookViewId="1"/>
  </sheetViews>
  <sheetFormatPr defaultColWidth="9.6640625" defaultRowHeight="15"/>
  <cols>
    <col min="1" max="1" width="4.6640625" customWidth="1"/>
    <col min="2" max="2" width="32.6640625" customWidth="1"/>
    <col min="3" max="4" width="10.6640625" customWidth="1"/>
    <col min="5" max="5" width="21.6640625" customWidth="1"/>
    <col min="6" max="6" width="22.21875" customWidth="1"/>
    <col min="7" max="7" width="20.44140625" customWidth="1"/>
    <col min="8" max="8" width="18.6640625" customWidth="1"/>
    <col min="9" max="9" width="19" customWidth="1"/>
  </cols>
  <sheetData>
    <row r="1" spans="1:9" ht="17.25" customHeight="1" thickBot="1">
      <c r="A1" s="42" t="str">
        <f>'Data Sheet'!$A$65</f>
        <v xml:space="preserve">Annual Report of Niagara Mohawk Power Corporation                                                                                                                                                                    </v>
      </c>
      <c r="B1" s="74"/>
      <c r="C1" s="74"/>
      <c r="D1" s="74"/>
      <c r="E1" s="74"/>
      <c r="F1" s="74"/>
      <c r="G1" s="74"/>
      <c r="H1" s="155"/>
      <c r="I1" s="405" t="str">
        <f>'Data Sheet'!$A$6</f>
        <v>Year ended December 31, 2022</v>
      </c>
    </row>
    <row r="2" spans="1:9" ht="12.75" customHeight="1">
      <c r="A2" s="75"/>
      <c r="B2" s="76"/>
      <c r="C2" s="76"/>
      <c r="D2" s="76"/>
      <c r="E2" s="76"/>
      <c r="F2" s="76"/>
      <c r="G2" s="76"/>
      <c r="H2" s="76"/>
      <c r="I2" s="77"/>
    </row>
    <row r="3" spans="1:9" ht="17.25" customHeight="1">
      <c r="A3" s="122" t="s">
        <v>983</v>
      </c>
      <c r="B3" s="79"/>
      <c r="C3" s="79"/>
      <c r="D3" s="79"/>
      <c r="E3" s="79"/>
      <c r="F3" s="79"/>
      <c r="G3" s="79"/>
      <c r="H3" s="79"/>
      <c r="I3" s="80"/>
    </row>
    <row r="4" spans="1:9" ht="12.75" customHeight="1">
      <c r="A4" s="81"/>
      <c r="B4" s="74"/>
      <c r="C4" s="74"/>
      <c r="D4" s="74"/>
      <c r="E4" s="74"/>
      <c r="F4" s="74"/>
      <c r="G4" s="74"/>
      <c r="H4" s="74"/>
      <c r="I4" s="82"/>
    </row>
    <row r="5" spans="1:9" ht="12.75" customHeight="1">
      <c r="A5" s="49"/>
      <c r="B5" s="74" t="s">
        <v>984</v>
      </c>
      <c r="C5" s="74"/>
      <c r="D5" s="74"/>
      <c r="E5" s="74"/>
      <c r="F5" s="74"/>
      <c r="G5" s="74"/>
      <c r="H5" s="74"/>
      <c r="I5" s="82"/>
    </row>
    <row r="6" spans="1:9" ht="12.75" customHeight="1">
      <c r="A6" s="49"/>
      <c r="B6" s="74"/>
      <c r="C6" s="74"/>
      <c r="D6" s="74"/>
      <c r="E6" s="74"/>
      <c r="F6" s="74"/>
      <c r="G6" s="74"/>
      <c r="H6" s="74"/>
      <c r="I6" s="82"/>
    </row>
    <row r="7" spans="1:9" ht="12.75" customHeight="1">
      <c r="A7" s="49"/>
      <c r="B7" s="74" t="s">
        <v>985</v>
      </c>
      <c r="C7" s="74"/>
      <c r="D7" s="74"/>
      <c r="E7" s="74"/>
      <c r="F7" s="74"/>
      <c r="G7" s="74"/>
      <c r="H7" s="74"/>
      <c r="I7" s="82"/>
    </row>
    <row r="8" spans="1:9" ht="12.75" customHeight="1">
      <c r="A8" s="49"/>
      <c r="B8" s="74"/>
      <c r="C8" s="74"/>
      <c r="D8" s="74"/>
      <c r="E8" s="74"/>
      <c r="F8" s="74"/>
      <c r="G8" s="74"/>
      <c r="H8" s="74"/>
      <c r="I8" s="82"/>
    </row>
    <row r="9" spans="1:9" ht="12.75" customHeight="1">
      <c r="A9" s="49"/>
      <c r="B9" s="74" t="s">
        <v>986</v>
      </c>
      <c r="C9" s="74"/>
      <c r="D9" s="74"/>
      <c r="E9" s="74"/>
      <c r="F9" s="74"/>
      <c r="G9" s="74"/>
      <c r="H9" s="74"/>
      <c r="I9" s="82"/>
    </row>
    <row r="10" spans="1:9" ht="12.75" customHeight="1">
      <c r="A10" s="49"/>
      <c r="B10" s="74" t="s">
        <v>987</v>
      </c>
      <c r="C10" s="74"/>
      <c r="D10" s="74"/>
      <c r="E10" s="74"/>
      <c r="F10" s="74"/>
      <c r="G10" s="74"/>
      <c r="H10" s="74"/>
      <c r="I10" s="82"/>
    </row>
    <row r="11" spans="1:9" ht="12.75" customHeight="1">
      <c r="A11" s="49"/>
      <c r="B11" s="74"/>
      <c r="C11" s="74"/>
      <c r="D11" s="74"/>
      <c r="E11" s="74"/>
      <c r="F11" s="74"/>
      <c r="G11" s="74"/>
      <c r="H11" s="74"/>
      <c r="I11" s="82"/>
    </row>
    <row r="12" spans="1:9" ht="12.75" customHeight="1">
      <c r="A12" s="49"/>
      <c r="B12" s="74" t="s">
        <v>1286</v>
      </c>
      <c r="C12" s="74"/>
      <c r="D12" s="74"/>
      <c r="E12" s="74"/>
      <c r="F12" s="74"/>
      <c r="G12" s="74"/>
      <c r="H12" s="74"/>
      <c r="I12" s="82"/>
    </row>
    <row r="13" spans="1:9" ht="12.75" customHeight="1">
      <c r="A13" s="49"/>
      <c r="B13" s="74" t="s">
        <v>1287</v>
      </c>
      <c r="C13" s="74"/>
      <c r="D13" s="74"/>
      <c r="E13" s="74"/>
      <c r="F13" s="74"/>
      <c r="G13" s="74"/>
      <c r="H13" s="74"/>
      <c r="I13" s="82"/>
    </row>
    <row r="14" spans="1:9" ht="12.75" customHeight="1">
      <c r="A14" s="49"/>
      <c r="B14" s="74" t="s">
        <v>1288</v>
      </c>
      <c r="C14" s="74"/>
      <c r="D14" s="74"/>
      <c r="E14" s="74"/>
      <c r="F14" s="74"/>
      <c r="G14" s="74"/>
      <c r="H14" s="74"/>
      <c r="I14" s="82"/>
    </row>
    <row r="15" spans="1:9" ht="12.75" customHeight="1">
      <c r="A15" s="49"/>
      <c r="B15" s="74"/>
      <c r="C15" s="74"/>
      <c r="D15" s="74"/>
      <c r="E15" s="74"/>
      <c r="F15" s="74"/>
      <c r="G15" s="74"/>
      <c r="H15" s="74"/>
      <c r="I15" s="82"/>
    </row>
    <row r="16" spans="1:9" ht="12.75" customHeight="1">
      <c r="A16" s="49"/>
      <c r="B16" s="74" t="s">
        <v>2218</v>
      </c>
      <c r="C16" s="74"/>
      <c r="D16" s="74"/>
      <c r="E16" s="74"/>
      <c r="F16" s="74"/>
      <c r="G16" s="74"/>
      <c r="H16" s="74"/>
      <c r="I16" s="82"/>
    </row>
    <row r="17" spans="1:9" ht="12.75" customHeight="1">
      <c r="A17" s="49"/>
      <c r="B17" s="74"/>
      <c r="C17" s="74"/>
      <c r="D17" s="74"/>
      <c r="E17" s="74"/>
      <c r="F17" s="74"/>
      <c r="G17" s="74"/>
      <c r="H17" s="74"/>
      <c r="I17" s="82"/>
    </row>
    <row r="18" spans="1:9" ht="12.75" customHeight="1">
      <c r="A18" s="49"/>
      <c r="B18" s="74" t="s">
        <v>2219</v>
      </c>
      <c r="C18" s="74"/>
      <c r="D18" s="74"/>
      <c r="E18" s="74"/>
      <c r="F18" s="74"/>
      <c r="G18" s="74"/>
      <c r="H18" s="74"/>
      <c r="I18" s="82"/>
    </row>
    <row r="19" spans="1:9" ht="12.75" customHeight="1">
      <c r="A19" s="49"/>
      <c r="B19" s="74"/>
      <c r="C19" s="74"/>
      <c r="D19" s="74"/>
      <c r="E19" s="74"/>
      <c r="F19" s="74"/>
      <c r="G19" s="74"/>
      <c r="H19" s="74"/>
      <c r="I19" s="82"/>
    </row>
    <row r="20" spans="1:9" ht="12.75" customHeight="1">
      <c r="A20" s="49"/>
      <c r="B20" s="74" t="s">
        <v>2220</v>
      </c>
      <c r="C20" s="74"/>
      <c r="D20" s="74"/>
      <c r="E20" s="74"/>
      <c r="F20" s="74"/>
      <c r="G20" s="74"/>
      <c r="H20" s="74"/>
      <c r="I20" s="82"/>
    </row>
    <row r="21" spans="1:9" ht="12.75" customHeight="1">
      <c r="A21" s="49"/>
      <c r="B21" s="74"/>
      <c r="C21" s="74"/>
      <c r="D21" s="74"/>
      <c r="E21" s="74"/>
      <c r="F21" s="74"/>
      <c r="G21" s="74"/>
      <c r="H21" s="74"/>
      <c r="I21" s="82"/>
    </row>
    <row r="22" spans="1:9" ht="12.75" customHeight="1">
      <c r="A22" s="49"/>
      <c r="B22" s="74" t="s">
        <v>2221</v>
      </c>
      <c r="C22" s="74"/>
      <c r="D22" s="74"/>
      <c r="E22" s="74"/>
      <c r="F22" s="74"/>
      <c r="G22" s="74"/>
      <c r="H22" s="74"/>
      <c r="I22" s="82"/>
    </row>
    <row r="23" spans="1:9" ht="12.75" customHeight="1">
      <c r="A23" s="49"/>
      <c r="B23" s="74" t="s">
        <v>2222</v>
      </c>
      <c r="C23" s="74"/>
      <c r="D23" s="74"/>
      <c r="E23" s="74"/>
      <c r="F23" s="74"/>
      <c r="G23" s="74"/>
      <c r="H23" s="74"/>
      <c r="I23" s="82"/>
    </row>
    <row r="24" spans="1:9" ht="12.75" customHeight="1">
      <c r="A24" s="88"/>
      <c r="B24" s="90"/>
      <c r="C24" s="90"/>
      <c r="D24" s="90"/>
      <c r="E24" s="90"/>
      <c r="F24" s="90"/>
      <c r="G24" s="90"/>
      <c r="H24" s="90"/>
      <c r="I24" s="238"/>
    </row>
    <row r="25" spans="1:9" ht="12.75" customHeight="1">
      <c r="A25" s="81"/>
      <c r="B25" s="110"/>
      <c r="C25" s="239"/>
      <c r="D25" s="239"/>
      <c r="E25" s="239"/>
      <c r="F25" s="361" t="s">
        <v>2223</v>
      </c>
      <c r="G25" s="239"/>
      <c r="H25" s="239"/>
      <c r="I25" s="101" t="s">
        <v>1332</v>
      </c>
    </row>
    <row r="26" spans="1:9" ht="12.75" customHeight="1">
      <c r="A26" s="81"/>
      <c r="B26" s="100" t="s">
        <v>1333</v>
      </c>
      <c r="C26" s="361" t="s">
        <v>1334</v>
      </c>
      <c r="D26" s="361" t="s">
        <v>1335</v>
      </c>
      <c r="E26" s="361" t="s">
        <v>1336</v>
      </c>
      <c r="F26" s="361" t="s">
        <v>1337</v>
      </c>
      <c r="G26" s="361" t="s">
        <v>1338</v>
      </c>
      <c r="H26" s="361" t="s">
        <v>512</v>
      </c>
      <c r="I26" s="101" t="s">
        <v>1339</v>
      </c>
    </row>
    <row r="27" spans="1:9" ht="12.75" customHeight="1">
      <c r="A27" s="81"/>
      <c r="B27" s="110"/>
      <c r="C27" s="361" t="s">
        <v>1340</v>
      </c>
      <c r="D27" s="361" t="s">
        <v>1341</v>
      </c>
      <c r="E27" s="361" t="s">
        <v>1342</v>
      </c>
      <c r="F27" s="361" t="s">
        <v>1343</v>
      </c>
      <c r="G27" s="361" t="s">
        <v>1344</v>
      </c>
      <c r="H27" s="361" t="s">
        <v>1345</v>
      </c>
      <c r="I27" s="101" t="s">
        <v>1346</v>
      </c>
    </row>
    <row r="28" spans="1:9" ht="12.75" customHeight="1">
      <c r="A28" s="240" t="s">
        <v>1980</v>
      </c>
      <c r="B28" s="110"/>
      <c r="C28" s="239"/>
      <c r="D28" s="239"/>
      <c r="E28" s="361" t="s">
        <v>1347</v>
      </c>
      <c r="F28" s="361" t="s">
        <v>1348</v>
      </c>
      <c r="G28" s="361" t="s">
        <v>1347</v>
      </c>
      <c r="H28" s="361" t="s">
        <v>1787</v>
      </c>
      <c r="I28" s="101" t="s">
        <v>1349</v>
      </c>
    </row>
    <row r="29" spans="1:9" ht="12.75" customHeight="1">
      <c r="A29" s="240" t="s">
        <v>1986</v>
      </c>
      <c r="B29" s="100" t="s">
        <v>2077</v>
      </c>
      <c r="C29" s="361" t="s">
        <v>2078</v>
      </c>
      <c r="D29" s="361" t="s">
        <v>518</v>
      </c>
      <c r="E29" s="361" t="s">
        <v>567</v>
      </c>
      <c r="F29" s="361" t="s">
        <v>1350</v>
      </c>
      <c r="G29" s="361" t="s">
        <v>1351</v>
      </c>
      <c r="H29" s="361" t="s">
        <v>1352</v>
      </c>
      <c r="I29" s="101" t="s">
        <v>1353</v>
      </c>
    </row>
    <row r="30" spans="1:9" ht="12.75" customHeight="1">
      <c r="A30" s="241">
        <v>1</v>
      </c>
      <c r="B30" s="242"/>
      <c r="C30" s="243"/>
      <c r="D30" s="243"/>
      <c r="E30" s="147"/>
      <c r="F30" s="147"/>
      <c r="G30" s="147"/>
      <c r="H30" s="147"/>
      <c r="I30" s="149"/>
    </row>
    <row r="31" spans="1:9" ht="12.75" customHeight="1">
      <c r="A31" s="240">
        <v>2</v>
      </c>
      <c r="B31" s="1538" t="s">
        <v>2679</v>
      </c>
      <c r="C31" s="1126"/>
      <c r="D31" s="1126"/>
      <c r="E31" s="1539"/>
      <c r="F31" s="1539"/>
      <c r="G31" s="1539"/>
      <c r="H31" s="1539"/>
      <c r="I31" s="1540"/>
    </row>
    <row r="32" spans="1:9" ht="12.75" customHeight="1">
      <c r="A32" s="240">
        <v>3</v>
      </c>
      <c r="B32" s="1541" t="s">
        <v>2680</v>
      </c>
      <c r="C32" s="2012">
        <v>37803</v>
      </c>
      <c r="D32" s="1126"/>
      <c r="E32" s="1414">
        <v>744259</v>
      </c>
      <c r="F32" s="1414">
        <v>3075</v>
      </c>
      <c r="G32" s="1414">
        <f>E32+H32</f>
        <v>740460</v>
      </c>
      <c r="H32" s="1414">
        <v>-3799</v>
      </c>
      <c r="I32" s="1653"/>
    </row>
    <row r="33" spans="1:9" ht="12.75" customHeight="1">
      <c r="A33" s="240">
        <v>4</v>
      </c>
      <c r="B33" s="1538"/>
      <c r="C33" s="1126"/>
      <c r="D33" s="1126"/>
      <c r="E33" s="1414"/>
      <c r="F33" s="1414"/>
      <c r="G33" s="1414"/>
      <c r="H33" s="1414"/>
      <c r="I33" s="1542"/>
    </row>
    <row r="34" spans="1:9" ht="12.75" customHeight="1">
      <c r="A34" s="240">
        <v>5</v>
      </c>
      <c r="B34" s="1538"/>
      <c r="C34" s="1126"/>
      <c r="D34" s="1126"/>
      <c r="E34" s="1414"/>
      <c r="F34" s="1414"/>
      <c r="G34" s="1414"/>
      <c r="H34" s="1414"/>
      <c r="I34" s="1542"/>
    </row>
    <row r="35" spans="1:9" ht="12.75" customHeight="1">
      <c r="A35" s="240">
        <v>6</v>
      </c>
      <c r="B35" s="1538"/>
      <c r="C35" s="1126"/>
      <c r="D35" s="1126"/>
      <c r="E35" s="1414"/>
      <c r="F35" s="1414"/>
      <c r="G35" s="1414"/>
      <c r="H35" s="1414"/>
      <c r="I35" s="1542"/>
    </row>
    <row r="36" spans="1:9" ht="12.75" customHeight="1">
      <c r="A36" s="240">
        <v>7</v>
      </c>
      <c r="B36" s="1538"/>
      <c r="C36" s="1126"/>
      <c r="D36" s="1126"/>
      <c r="E36" s="1414"/>
      <c r="F36" s="1414"/>
      <c r="G36" s="1414"/>
      <c r="H36" s="1414"/>
      <c r="I36" s="1542"/>
    </row>
    <row r="37" spans="1:9" ht="18" customHeight="1">
      <c r="A37" s="240">
        <v>8</v>
      </c>
      <c r="B37" s="624" t="s">
        <v>1354</v>
      </c>
      <c r="C37" s="246"/>
      <c r="D37" s="246"/>
      <c r="E37" s="1838">
        <f>SUM(E30:E36)</f>
        <v>744259</v>
      </c>
      <c r="F37" s="1275"/>
      <c r="G37" s="1838">
        <f>SUM(G30:G36)</f>
        <v>740460</v>
      </c>
      <c r="H37" s="1838">
        <f>SUM(H30:H36)</f>
        <v>-3799</v>
      </c>
      <c r="I37" s="1412">
        <f>SUM(I30:I36)</f>
        <v>0</v>
      </c>
    </row>
    <row r="38" spans="1:9" ht="12.75" customHeight="1">
      <c r="A38" s="240">
        <v>9</v>
      </c>
      <c r="B38" s="1538"/>
      <c r="C38" s="1126"/>
      <c r="D38" s="1126"/>
      <c r="E38" s="1414"/>
      <c r="F38" s="1414"/>
      <c r="G38" s="1414"/>
      <c r="H38" s="1414"/>
      <c r="I38" s="1542"/>
    </row>
    <row r="39" spans="1:9" ht="12.75" customHeight="1">
      <c r="A39" s="240">
        <v>10</v>
      </c>
      <c r="B39" s="1541"/>
      <c r="C39" s="1126"/>
      <c r="D39" s="1126"/>
      <c r="E39" s="1414"/>
      <c r="F39" s="1414"/>
      <c r="G39" s="1414"/>
      <c r="H39" s="1414"/>
      <c r="I39" s="1542"/>
    </row>
    <row r="40" spans="1:9" ht="12.75" customHeight="1">
      <c r="A40" s="240">
        <v>11</v>
      </c>
      <c r="B40" s="1541"/>
      <c r="C40" s="1126"/>
      <c r="D40" s="1126"/>
      <c r="E40" s="1414"/>
      <c r="F40" s="1414"/>
      <c r="G40" s="1414"/>
      <c r="H40" s="1414"/>
      <c r="I40" s="1542"/>
    </row>
    <row r="41" spans="1:9" ht="12.75" customHeight="1">
      <c r="A41" s="240">
        <v>12</v>
      </c>
      <c r="B41" s="1541" t="s">
        <v>2790</v>
      </c>
      <c r="C41" s="1126"/>
      <c r="D41" s="1126"/>
      <c r="E41" s="1414"/>
      <c r="F41" s="1414"/>
      <c r="G41" s="1414"/>
      <c r="H41" s="1414"/>
      <c r="I41" s="1542"/>
    </row>
    <row r="42" spans="1:9" ht="16.5" customHeight="1">
      <c r="A42" s="240">
        <v>13</v>
      </c>
      <c r="B42" s="1541" t="s">
        <v>3191</v>
      </c>
      <c r="C42" s="1126"/>
      <c r="D42" s="1126"/>
      <c r="E42" s="1414">
        <v>9259610</v>
      </c>
      <c r="F42" s="1414"/>
      <c r="G42" s="1414">
        <f>E42+H42</f>
        <v>7826235</v>
      </c>
      <c r="H42" s="1414">
        <v>-1433375</v>
      </c>
      <c r="I42" s="1542"/>
    </row>
    <row r="43" spans="1:9" ht="12.75" customHeight="1">
      <c r="A43" s="240">
        <v>14</v>
      </c>
      <c r="B43" s="1538"/>
      <c r="C43" s="1126"/>
      <c r="D43" s="1126"/>
      <c r="E43" s="1414"/>
      <c r="F43" s="1414"/>
      <c r="G43" s="1414"/>
      <c r="H43" s="1414"/>
      <c r="I43" s="1542"/>
    </row>
    <row r="44" spans="1:9" ht="12.75" customHeight="1">
      <c r="A44" s="240">
        <v>15</v>
      </c>
      <c r="B44" s="244"/>
      <c r="C44" s="145"/>
      <c r="D44" s="145"/>
      <c r="E44" s="1273"/>
      <c r="F44" s="1273"/>
      <c r="G44" s="1273"/>
      <c r="H44" s="1273"/>
      <c r="I44" s="1274"/>
    </row>
    <row r="45" spans="1:9" ht="16.5" customHeight="1" thickBot="1">
      <c r="A45" s="248">
        <v>16</v>
      </c>
      <c r="B45" s="625" t="s">
        <v>1355</v>
      </c>
      <c r="C45" s="250"/>
      <c r="D45" s="250"/>
      <c r="E45" s="1806">
        <f>SUM(E38:E44)</f>
        <v>9259610</v>
      </c>
      <c r="F45" s="2103"/>
      <c r="G45" s="1806">
        <f>SUM(G38:G44)</f>
        <v>7826235</v>
      </c>
      <c r="H45" s="1806">
        <f>SUM(H38:H44)</f>
        <v>-1433375</v>
      </c>
      <c r="I45" s="1411">
        <f>SUM(I38:I44)</f>
        <v>0</v>
      </c>
    </row>
    <row r="46" spans="1:9" ht="16.5" customHeight="1">
      <c r="A46" s="74"/>
      <c r="B46" s="74" t="s">
        <v>2254</v>
      </c>
      <c r="C46" s="74"/>
      <c r="D46" s="74"/>
      <c r="E46" s="74"/>
      <c r="F46" s="74"/>
      <c r="G46" s="74"/>
      <c r="H46" s="74"/>
      <c r="I46" s="103" t="s">
        <v>2294</v>
      </c>
    </row>
    <row r="47" spans="1:9" ht="30" customHeight="1">
      <c r="A47" s="2172">
        <v>9</v>
      </c>
      <c r="B47" s="2172"/>
      <c r="C47" s="2172"/>
      <c r="D47" s="2172"/>
      <c r="E47" s="2172"/>
      <c r="F47" s="2172"/>
      <c r="G47" s="2172"/>
      <c r="H47" s="2172"/>
      <c r="I47" s="2172"/>
    </row>
    <row r="48" spans="1:9" ht="11.1" customHeight="1"/>
    <row r="49" spans="2:6" ht="11.1" customHeight="1">
      <c r="F49" s="884"/>
    </row>
    <row r="50" spans="2:6" ht="11.1" customHeight="1">
      <c r="F50" s="884"/>
    </row>
    <row r="51" spans="2:6">
      <c r="D51" s="1019"/>
      <c r="E51" s="1019"/>
      <c r="F51" s="1020"/>
    </row>
    <row r="52" spans="2:6">
      <c r="D52" s="1019"/>
      <c r="E52" s="1019"/>
      <c r="F52" s="1020"/>
    </row>
    <row r="53" spans="2:6">
      <c r="B53" s="1"/>
      <c r="C53" s="74"/>
      <c r="D53" s="1019"/>
      <c r="E53" s="1019"/>
      <c r="F53" s="1020"/>
    </row>
    <row r="54" spans="2:6" ht="11.1" customHeight="1">
      <c r="B54" s="1"/>
      <c r="F54" s="884"/>
    </row>
    <row r="55" spans="2:6" ht="11.1" customHeight="1">
      <c r="B55" s="1"/>
      <c r="F55" s="884"/>
    </row>
    <row r="56" spans="2:6" ht="21.75" customHeight="1">
      <c r="B56" s="1"/>
      <c r="F56" s="1020"/>
    </row>
    <row r="57" spans="2:6" ht="21.75" customHeight="1">
      <c r="B57" s="1"/>
      <c r="F57" s="1043"/>
    </row>
    <row r="58" spans="2:6" ht="14.25" customHeight="1">
      <c r="B58" s="1"/>
      <c r="F58" s="1052"/>
    </row>
    <row r="59" spans="2:6">
      <c r="B59" s="1"/>
      <c r="F59" s="1052"/>
    </row>
    <row r="60" spans="2:6">
      <c r="F60" s="1052"/>
    </row>
    <row r="61" spans="2:6">
      <c r="F61" s="1052"/>
    </row>
    <row r="62" spans="2:6">
      <c r="F62" s="1052"/>
    </row>
  </sheetData>
  <mergeCells count="1">
    <mergeCell ref="A47:I47"/>
  </mergeCells>
  <printOptions horizontalCentered="1" verticalCentered="1"/>
  <pageMargins left="0.5" right="0.5" top="0.5" bottom="0.5" header="0.5" footer="0.5"/>
  <pageSetup scale="6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92D050"/>
  </sheetPr>
  <dimension ref="A1:D140"/>
  <sheetViews>
    <sheetView view="pageBreakPreview" topLeftCell="A7" zoomScale="60" zoomScaleNormal="60" workbookViewId="0">
      <selection activeCell="E7" sqref="E1:XFD1048576"/>
    </sheetView>
    <sheetView zoomScale="70" zoomScaleNormal="70" workbookViewId="1"/>
  </sheetViews>
  <sheetFormatPr defaultColWidth="9.6640625" defaultRowHeight="15"/>
  <cols>
    <col min="1" max="1" width="5.6640625" customWidth="1"/>
    <col min="2" max="2" width="1.6640625" customWidth="1"/>
    <col min="3" max="3" width="78" customWidth="1"/>
    <col min="4" max="4" width="19.5546875" customWidth="1"/>
  </cols>
  <sheetData>
    <row r="1" spans="1:4" ht="15.75" thickBot="1">
      <c r="A1" s="684" t="str">
        <f>'Data Sheet'!$A$65</f>
        <v xml:space="preserve">Annual Report of Niagara Mohawk Power Corporation                                                                                                                                                                    </v>
      </c>
      <c r="B1" s="90"/>
      <c r="C1" s="90"/>
      <c r="D1" s="1107" t="str">
        <f>'Data Sheet'!$A$6</f>
        <v>Year ended December 31, 2022</v>
      </c>
    </row>
    <row r="2" spans="1:4" ht="15.75">
      <c r="A2" s="252"/>
      <c r="B2" s="253"/>
      <c r="C2" s="254"/>
      <c r="D2" s="255"/>
    </row>
    <row r="3" spans="1:4" ht="15.75">
      <c r="A3" s="78" t="s">
        <v>1868</v>
      </c>
      <c r="B3" s="109"/>
      <c r="C3" s="79"/>
      <c r="D3" s="256"/>
    </row>
    <row r="4" spans="1:4" ht="15.75">
      <c r="A4" s="78" t="s">
        <v>1869</v>
      </c>
      <c r="B4" s="109"/>
      <c r="C4" s="79"/>
      <c r="D4" s="256"/>
    </row>
    <row r="5" spans="1:4">
      <c r="A5" s="81"/>
      <c r="B5" s="74"/>
      <c r="C5" s="74"/>
      <c r="D5" s="82"/>
    </row>
    <row r="6" spans="1:4">
      <c r="A6" s="81"/>
      <c r="B6" s="74" t="s">
        <v>1870</v>
      </c>
      <c r="C6" s="74"/>
      <c r="D6" s="82"/>
    </row>
    <row r="7" spans="1:4">
      <c r="A7" s="81"/>
      <c r="B7" s="74" t="s">
        <v>1871</v>
      </c>
      <c r="C7" s="74"/>
      <c r="D7" s="82"/>
    </row>
    <row r="8" spans="1:4">
      <c r="A8" s="81"/>
      <c r="B8" s="74"/>
      <c r="C8" s="74"/>
      <c r="D8" s="82"/>
    </row>
    <row r="9" spans="1:4">
      <c r="A9" s="81"/>
      <c r="B9" s="74" t="s">
        <v>1872</v>
      </c>
      <c r="C9" s="74"/>
      <c r="D9" s="82"/>
    </row>
    <row r="10" spans="1:4">
      <c r="A10" s="81"/>
      <c r="B10" s="74"/>
      <c r="C10" s="74"/>
      <c r="D10" s="82"/>
    </row>
    <row r="11" spans="1:4">
      <c r="A11" s="81"/>
      <c r="B11" s="74" t="s">
        <v>9</v>
      </c>
      <c r="C11" s="74"/>
      <c r="D11" s="82"/>
    </row>
    <row r="12" spans="1:4">
      <c r="A12" s="81"/>
      <c r="B12" s="74"/>
      <c r="C12" s="74"/>
      <c r="D12" s="82"/>
    </row>
    <row r="13" spans="1:4">
      <c r="A13" s="81"/>
      <c r="B13" s="74" t="s">
        <v>1356</v>
      </c>
      <c r="C13" s="74"/>
      <c r="D13" s="82"/>
    </row>
    <row r="14" spans="1:4">
      <c r="A14" s="81"/>
      <c r="B14" s="74" t="s">
        <v>1357</v>
      </c>
      <c r="C14" s="74"/>
      <c r="D14" s="82"/>
    </row>
    <row r="15" spans="1:4">
      <c r="A15" s="88"/>
      <c r="B15" s="90"/>
      <c r="C15" s="90"/>
      <c r="D15" s="238"/>
    </row>
    <row r="16" spans="1:4">
      <c r="A16" s="106"/>
      <c r="B16" s="110"/>
      <c r="C16" s="74"/>
      <c r="D16" s="101" t="s">
        <v>1358</v>
      </c>
    </row>
    <row r="17" spans="1:4">
      <c r="A17" s="106" t="s">
        <v>1980</v>
      </c>
      <c r="B17" s="110"/>
      <c r="C17" s="103" t="s">
        <v>1359</v>
      </c>
      <c r="D17" s="101" t="s">
        <v>1348</v>
      </c>
    </row>
    <row r="18" spans="1:4">
      <c r="A18" s="257" t="s">
        <v>1986</v>
      </c>
      <c r="B18" s="91"/>
      <c r="C18" s="364" t="s">
        <v>2077</v>
      </c>
      <c r="D18" s="483" t="s">
        <v>2078</v>
      </c>
    </row>
    <row r="19" spans="1:4">
      <c r="A19" s="106">
        <v>1</v>
      </c>
      <c r="B19" s="110"/>
      <c r="C19" s="74"/>
      <c r="D19" s="1211"/>
    </row>
    <row r="20" spans="1:4">
      <c r="A20" s="106">
        <v>2</v>
      </c>
      <c r="B20" s="110"/>
      <c r="C20" s="74" t="s">
        <v>2755</v>
      </c>
      <c r="D20" s="1211"/>
    </row>
    <row r="21" spans="1:4">
      <c r="A21" s="106">
        <v>3</v>
      </c>
      <c r="B21" s="110"/>
      <c r="C21" s="74"/>
      <c r="D21" s="1211"/>
    </row>
    <row r="22" spans="1:4">
      <c r="A22" s="106">
        <v>4</v>
      </c>
      <c r="B22" s="110"/>
      <c r="C22" s="74"/>
      <c r="D22" s="1211"/>
    </row>
    <row r="23" spans="1:4">
      <c r="A23" s="106">
        <v>5</v>
      </c>
      <c r="B23" s="91"/>
      <c r="C23" s="90"/>
      <c r="D23" s="1214"/>
    </row>
    <row r="24" spans="1:4">
      <c r="A24" s="106">
        <v>6</v>
      </c>
      <c r="B24" s="91"/>
      <c r="C24" s="90" t="s">
        <v>1360</v>
      </c>
      <c r="D24" s="1413">
        <f>SUM(D19:D23)</f>
        <v>0</v>
      </c>
    </row>
    <row r="25" spans="1:4">
      <c r="A25" s="106">
        <v>7</v>
      </c>
      <c r="B25" s="110"/>
      <c r="C25" s="74"/>
      <c r="D25" s="1215"/>
    </row>
    <row r="26" spans="1:4">
      <c r="A26" s="106">
        <v>8</v>
      </c>
      <c r="B26" s="110"/>
      <c r="C26" s="74" t="s">
        <v>2755</v>
      </c>
      <c r="D26" s="1211"/>
    </row>
    <row r="27" spans="1:4">
      <c r="A27" s="106">
        <v>9</v>
      </c>
      <c r="B27" s="110"/>
      <c r="C27" s="74"/>
      <c r="D27" s="1211"/>
    </row>
    <row r="28" spans="1:4">
      <c r="A28" s="106">
        <v>10</v>
      </c>
      <c r="B28" s="110"/>
      <c r="C28" s="74"/>
      <c r="D28" s="1211"/>
    </row>
    <row r="29" spans="1:4">
      <c r="A29" s="106">
        <v>11</v>
      </c>
      <c r="B29" s="110"/>
      <c r="C29" s="74"/>
      <c r="D29" s="1211"/>
    </row>
    <row r="30" spans="1:4">
      <c r="A30" s="106">
        <v>12</v>
      </c>
      <c r="B30" s="91"/>
      <c r="C30" s="90"/>
      <c r="D30" s="1214"/>
    </row>
    <row r="31" spans="1:4">
      <c r="A31" s="106">
        <v>13</v>
      </c>
      <c r="B31" s="91"/>
      <c r="C31" s="90" t="s">
        <v>1361</v>
      </c>
      <c r="D31" s="1413">
        <f>SUM(D25:D30)</f>
        <v>0</v>
      </c>
    </row>
    <row r="32" spans="1:4">
      <c r="A32" s="106">
        <v>14</v>
      </c>
      <c r="B32" s="110"/>
      <c r="C32" s="74"/>
      <c r="D32" s="1215"/>
    </row>
    <row r="33" spans="1:4">
      <c r="A33" s="106">
        <v>15</v>
      </c>
      <c r="B33" s="110"/>
      <c r="C33" s="74" t="s">
        <v>2860</v>
      </c>
      <c r="D33" s="1302">
        <v>15360725</v>
      </c>
    </row>
    <row r="34" spans="1:4">
      <c r="A34" s="106">
        <v>16</v>
      </c>
      <c r="B34" s="110"/>
      <c r="C34" s="74" t="s">
        <v>2861</v>
      </c>
      <c r="D34" s="1302"/>
    </row>
    <row r="35" spans="1:4">
      <c r="A35" s="106">
        <v>17</v>
      </c>
      <c r="B35" s="110"/>
      <c r="C35" s="74" t="s">
        <v>3170</v>
      </c>
      <c r="D35" s="1302">
        <v>777791846</v>
      </c>
    </row>
    <row r="36" spans="1:4">
      <c r="A36" s="106">
        <v>18</v>
      </c>
      <c r="B36" s="110"/>
      <c r="C36" s="74"/>
      <c r="D36" s="1302"/>
    </row>
    <row r="37" spans="1:4">
      <c r="A37" s="106">
        <v>19</v>
      </c>
      <c r="B37" s="91"/>
      <c r="C37" s="90"/>
      <c r="D37" s="1488"/>
    </row>
    <row r="38" spans="1:4">
      <c r="A38" s="257">
        <v>20</v>
      </c>
      <c r="B38" s="91"/>
      <c r="C38" s="90" t="s">
        <v>1362</v>
      </c>
      <c r="D38" s="1839">
        <f>SUM(D32:D37)</f>
        <v>793152571</v>
      </c>
    </row>
    <row r="39" spans="1:4">
      <c r="A39" s="106"/>
      <c r="B39" s="110"/>
      <c r="C39" s="74"/>
      <c r="D39" s="1277"/>
    </row>
    <row r="40" spans="1:4" ht="15.75">
      <c r="A40" s="106"/>
      <c r="B40" s="110"/>
      <c r="C40" s="579" t="s">
        <v>1363</v>
      </c>
      <c r="D40" s="1278"/>
    </row>
    <row r="41" spans="1:4">
      <c r="A41" s="106"/>
      <c r="B41" s="110"/>
      <c r="C41" s="74"/>
      <c r="D41" s="1278"/>
    </row>
    <row r="42" spans="1:4">
      <c r="A42" s="106"/>
      <c r="B42" s="110"/>
      <c r="C42" s="74" t="s">
        <v>1364</v>
      </c>
      <c r="D42" s="1278"/>
    </row>
    <row r="43" spans="1:4">
      <c r="A43" s="106"/>
      <c r="B43" s="110"/>
      <c r="C43" s="74" t="s">
        <v>1365</v>
      </c>
      <c r="D43" s="1278"/>
    </row>
    <row r="44" spans="1:4">
      <c r="A44" s="106"/>
      <c r="B44" s="110"/>
      <c r="C44" s="74" t="s">
        <v>1366</v>
      </c>
      <c r="D44" s="1278"/>
    </row>
    <row r="45" spans="1:4">
      <c r="A45" s="106"/>
      <c r="B45" s="110"/>
      <c r="C45" s="74" t="s">
        <v>1367</v>
      </c>
      <c r="D45" s="1278"/>
    </row>
    <row r="46" spans="1:4">
      <c r="A46" s="257"/>
      <c r="B46" s="91"/>
      <c r="C46" s="90"/>
      <c r="D46" s="1279"/>
    </row>
    <row r="47" spans="1:4">
      <c r="A47" s="106"/>
      <c r="B47" s="110"/>
      <c r="C47" s="74"/>
      <c r="D47" s="1204" t="s">
        <v>1358</v>
      </c>
    </row>
    <row r="48" spans="1:4">
      <c r="A48" s="106" t="s">
        <v>513</v>
      </c>
      <c r="B48" s="110"/>
      <c r="C48" s="103" t="s">
        <v>1368</v>
      </c>
      <c r="D48" s="1204" t="s">
        <v>1348</v>
      </c>
    </row>
    <row r="49" spans="1:4">
      <c r="A49" s="257" t="s">
        <v>517</v>
      </c>
      <c r="B49" s="91"/>
      <c r="C49" s="364" t="s">
        <v>2077</v>
      </c>
      <c r="D49" s="1208" t="s">
        <v>2078</v>
      </c>
    </row>
    <row r="50" spans="1:4">
      <c r="A50" s="261">
        <v>21</v>
      </c>
      <c r="B50" s="110"/>
      <c r="C50" s="1803" t="s">
        <v>3051</v>
      </c>
      <c r="D50" s="1280"/>
    </row>
    <row r="51" spans="1:4">
      <c r="A51" s="261">
        <v>22</v>
      </c>
      <c r="B51" s="110"/>
      <c r="C51" s="1804" t="s">
        <v>3052</v>
      </c>
      <c r="D51" s="1302"/>
    </row>
    <row r="52" spans="1:4">
      <c r="A52" s="261">
        <v>23</v>
      </c>
      <c r="B52" s="110"/>
      <c r="C52" s="1804" t="s">
        <v>1369</v>
      </c>
      <c r="D52" s="1302"/>
    </row>
    <row r="53" spans="1:4">
      <c r="A53" s="261">
        <v>24</v>
      </c>
      <c r="B53" s="110"/>
      <c r="C53" s="1805"/>
      <c r="D53" s="1302"/>
    </row>
    <row r="54" spans="1:4">
      <c r="A54" s="261">
        <v>25</v>
      </c>
      <c r="B54" s="110"/>
      <c r="C54" s="1805" t="s">
        <v>3171</v>
      </c>
      <c r="D54" s="1302">
        <v>1000</v>
      </c>
    </row>
    <row r="55" spans="1:4">
      <c r="A55" s="261">
        <v>26</v>
      </c>
      <c r="B55" s="110"/>
      <c r="C55" s="1805" t="s">
        <v>2944</v>
      </c>
      <c r="D55" s="1302">
        <v>750000</v>
      </c>
    </row>
    <row r="56" spans="1:4">
      <c r="A56" s="261">
        <v>27</v>
      </c>
      <c r="B56" s="110"/>
      <c r="C56" s="74"/>
      <c r="D56" s="1302"/>
    </row>
    <row r="57" spans="1:4">
      <c r="A57" s="261">
        <v>28</v>
      </c>
      <c r="B57" s="110"/>
      <c r="C57" s="74"/>
      <c r="D57" s="1211"/>
    </row>
    <row r="58" spans="1:4">
      <c r="A58" s="261">
        <v>29</v>
      </c>
      <c r="B58" s="110"/>
      <c r="C58" s="74"/>
      <c r="D58" s="1211"/>
    </row>
    <row r="59" spans="1:4">
      <c r="A59" s="261">
        <v>30</v>
      </c>
      <c r="B59" s="110"/>
      <c r="C59" s="74"/>
      <c r="D59" s="1211"/>
    </row>
    <row r="60" spans="1:4">
      <c r="A60" s="261">
        <v>31</v>
      </c>
      <c r="B60" s="110"/>
      <c r="C60" s="74"/>
      <c r="D60" s="1211"/>
    </row>
    <row r="61" spans="1:4">
      <c r="A61" s="261">
        <v>32</v>
      </c>
      <c r="B61" s="110"/>
      <c r="C61" s="74"/>
      <c r="D61" s="1211"/>
    </row>
    <row r="62" spans="1:4">
      <c r="A62" s="261">
        <v>33</v>
      </c>
      <c r="B62" s="110"/>
      <c r="C62" s="74"/>
      <c r="D62" s="1211"/>
    </row>
    <row r="63" spans="1:4">
      <c r="A63" s="261">
        <v>34</v>
      </c>
      <c r="B63" s="110"/>
      <c r="C63" s="74"/>
      <c r="D63" s="1211"/>
    </row>
    <row r="64" spans="1:4">
      <c r="A64" s="261">
        <v>35</v>
      </c>
      <c r="B64" s="110"/>
      <c r="C64" s="74"/>
      <c r="D64" s="1211"/>
    </row>
    <row r="65" spans="1:4">
      <c r="A65" s="261">
        <v>36</v>
      </c>
      <c r="B65" s="91"/>
      <c r="C65" s="90"/>
      <c r="D65" s="1211"/>
    </row>
    <row r="66" spans="1:4" ht="15.75" thickBot="1">
      <c r="A66" s="262">
        <v>37</v>
      </c>
      <c r="B66" s="114"/>
      <c r="C66" s="113" t="s">
        <v>1370</v>
      </c>
      <c r="D66" s="1411">
        <f>SUM(D50:D65)</f>
        <v>751000</v>
      </c>
    </row>
    <row r="67" spans="1:4">
      <c r="A67" s="225" t="s">
        <v>2294</v>
      </c>
      <c r="B67" s="225"/>
      <c r="C67" s="225"/>
      <c r="D67" s="994"/>
    </row>
    <row r="68" spans="1:4">
      <c r="A68" s="263" t="s">
        <v>1791</v>
      </c>
      <c r="B68" s="263"/>
      <c r="C68" s="109"/>
      <c r="D68" s="1158"/>
    </row>
    <row r="69" spans="1:4">
      <c r="A69" s="263"/>
      <c r="B69" s="263"/>
      <c r="C69" s="109"/>
      <c r="D69" s="1158"/>
    </row>
    <row r="70" spans="1:4">
      <c r="D70" s="995"/>
    </row>
    <row r="71" spans="1:4" ht="15.75">
      <c r="A71" s="79" t="s">
        <v>1371</v>
      </c>
      <c r="B71" s="79"/>
      <c r="C71" s="79"/>
      <c r="D71" s="79"/>
    </row>
    <row r="73" spans="1:4" ht="15.75" thickBot="1">
      <c r="A73" s="684" t="str">
        <f>'Data Sheet'!$A$51</f>
        <v>Annual Report of Niagara Mohawk Power Corporation                                                                                         Year ended December 31, 2022</v>
      </c>
      <c r="B73" s="90"/>
      <c r="C73" s="90"/>
      <c r="D73" s="42"/>
    </row>
    <row r="74" spans="1:4" ht="15.75">
      <c r="A74" s="252"/>
      <c r="B74" s="253"/>
      <c r="C74" s="254"/>
      <c r="D74" s="255"/>
    </row>
    <row r="75" spans="1:4" ht="15.75">
      <c r="A75" s="78" t="s">
        <v>1868</v>
      </c>
      <c r="B75" s="109"/>
      <c r="C75" s="79"/>
      <c r="D75" s="256"/>
    </row>
    <row r="76" spans="1:4" ht="15.75">
      <c r="A76" s="78" t="s">
        <v>1869</v>
      </c>
      <c r="B76" s="109"/>
      <c r="C76" s="79"/>
      <c r="D76" s="256"/>
    </row>
    <row r="77" spans="1:4">
      <c r="A77" s="88"/>
      <c r="B77" s="90"/>
      <c r="C77" s="90"/>
      <c r="D77" s="238"/>
    </row>
    <row r="78" spans="1:4">
      <c r="A78" s="106"/>
      <c r="B78" s="110"/>
      <c r="C78" s="74"/>
      <c r="D78" s="101" t="s">
        <v>1358</v>
      </c>
    </row>
    <row r="79" spans="1:4">
      <c r="A79" s="106" t="s">
        <v>1980</v>
      </c>
      <c r="B79" s="110"/>
      <c r="C79" s="103" t="s">
        <v>1359</v>
      </c>
      <c r="D79" s="101" t="s">
        <v>1348</v>
      </c>
    </row>
    <row r="80" spans="1:4">
      <c r="A80" s="257" t="s">
        <v>1986</v>
      </c>
      <c r="B80" s="91"/>
      <c r="C80" s="364" t="s">
        <v>2077</v>
      </c>
      <c r="D80" s="483" t="s">
        <v>2078</v>
      </c>
    </row>
    <row r="81" spans="1:4">
      <c r="A81" s="143">
        <v>1</v>
      </c>
      <c r="B81" s="74"/>
      <c r="C81" s="74"/>
      <c r="D81" s="104"/>
    </row>
    <row r="82" spans="1:4">
      <c r="A82" s="143">
        <v>2</v>
      </c>
      <c r="B82" s="74"/>
      <c r="C82" s="74"/>
      <c r="D82" s="104"/>
    </row>
    <row r="83" spans="1:4">
      <c r="A83" s="143">
        <v>3</v>
      </c>
      <c r="B83" s="74"/>
      <c r="C83" s="74"/>
      <c r="D83" s="104"/>
    </row>
    <row r="84" spans="1:4">
      <c r="A84" s="143">
        <v>4</v>
      </c>
      <c r="B84" s="74"/>
      <c r="C84" s="74"/>
      <c r="D84" s="104"/>
    </row>
    <row r="85" spans="1:4">
      <c r="A85" s="143">
        <v>5</v>
      </c>
      <c r="B85" s="74"/>
      <c r="C85" s="74"/>
      <c r="D85" s="104"/>
    </row>
    <row r="86" spans="1:4">
      <c r="A86" s="143">
        <v>6</v>
      </c>
      <c r="B86" s="74"/>
      <c r="C86" s="74"/>
      <c r="D86" s="104"/>
    </row>
    <row r="87" spans="1:4">
      <c r="A87" s="143">
        <v>7</v>
      </c>
      <c r="B87" s="74"/>
      <c r="C87" s="74"/>
      <c r="D87" s="104"/>
    </row>
    <row r="88" spans="1:4">
      <c r="A88" s="143">
        <v>8</v>
      </c>
      <c r="B88" s="74"/>
      <c r="C88" s="74"/>
      <c r="D88" s="104"/>
    </row>
    <row r="89" spans="1:4">
      <c r="A89" s="143">
        <v>9</v>
      </c>
      <c r="B89" s="74"/>
      <c r="C89" s="74"/>
      <c r="D89" s="104"/>
    </row>
    <row r="90" spans="1:4">
      <c r="A90" s="143">
        <v>10</v>
      </c>
      <c r="B90" s="74"/>
      <c r="C90" s="74"/>
      <c r="D90" s="104"/>
    </row>
    <row r="91" spans="1:4">
      <c r="A91" s="143">
        <v>11</v>
      </c>
      <c r="B91" s="74"/>
      <c r="C91" s="74"/>
      <c r="D91" s="258"/>
    </row>
    <row r="92" spans="1:4">
      <c r="A92" s="143">
        <v>12</v>
      </c>
      <c r="B92" s="74"/>
      <c r="C92" s="74"/>
      <c r="D92" s="259"/>
    </row>
    <row r="93" spans="1:4">
      <c r="A93" s="143">
        <v>13</v>
      </c>
      <c r="B93" s="74"/>
      <c r="C93" s="74"/>
      <c r="D93" s="259"/>
    </row>
    <row r="94" spans="1:4">
      <c r="A94" s="143">
        <v>14</v>
      </c>
      <c r="B94" s="74"/>
      <c r="C94" s="74"/>
      <c r="D94" s="259"/>
    </row>
    <row r="95" spans="1:4">
      <c r="A95" s="143">
        <v>15</v>
      </c>
      <c r="B95" s="74"/>
      <c r="C95" s="74"/>
      <c r="D95" s="259"/>
    </row>
    <row r="96" spans="1:4">
      <c r="A96" s="143">
        <v>16</v>
      </c>
      <c r="B96" s="74"/>
      <c r="C96" s="74"/>
      <c r="D96" s="258"/>
    </row>
    <row r="97" spans="1:4">
      <c r="A97" s="143">
        <v>17</v>
      </c>
      <c r="B97" s="74"/>
      <c r="C97" s="74"/>
      <c r="D97" s="258"/>
    </row>
    <row r="98" spans="1:4">
      <c r="A98" s="143">
        <v>18</v>
      </c>
      <c r="B98" s="74"/>
      <c r="C98" s="74"/>
      <c r="D98" s="259"/>
    </row>
    <row r="99" spans="1:4">
      <c r="A99" s="143">
        <v>19</v>
      </c>
      <c r="B99" s="74"/>
      <c r="C99" s="74"/>
      <c r="D99" s="259"/>
    </row>
    <row r="100" spans="1:4">
      <c r="A100" s="143">
        <v>20</v>
      </c>
      <c r="B100" s="74"/>
      <c r="C100" s="74"/>
      <c r="D100" s="259"/>
    </row>
    <row r="101" spans="1:4">
      <c r="A101" s="143">
        <v>21</v>
      </c>
      <c r="B101" s="74"/>
      <c r="C101" s="74"/>
      <c r="D101" s="259"/>
    </row>
    <row r="102" spans="1:4">
      <c r="A102" s="143">
        <v>22</v>
      </c>
      <c r="B102" s="74"/>
      <c r="C102" s="74"/>
      <c r="D102" s="259"/>
    </row>
    <row r="103" spans="1:4">
      <c r="A103" s="143">
        <v>23</v>
      </c>
      <c r="B103" s="74"/>
      <c r="C103" s="74"/>
      <c r="D103" s="258"/>
    </row>
    <row r="104" spans="1:4">
      <c r="A104" s="143">
        <v>24</v>
      </c>
      <c r="B104" s="74"/>
      <c r="C104" s="74"/>
      <c r="D104" s="258"/>
    </row>
    <row r="105" spans="1:4">
      <c r="A105" s="143">
        <v>25</v>
      </c>
      <c r="B105" s="74"/>
      <c r="C105" s="74"/>
      <c r="D105" s="259"/>
    </row>
    <row r="106" spans="1:4">
      <c r="A106" s="143">
        <v>26</v>
      </c>
      <c r="B106" s="74"/>
      <c r="C106" s="74"/>
      <c r="D106" s="259"/>
    </row>
    <row r="107" spans="1:4">
      <c r="A107" s="143">
        <v>27</v>
      </c>
      <c r="B107" s="74"/>
      <c r="C107" s="74"/>
      <c r="D107" s="259"/>
    </row>
    <row r="108" spans="1:4">
      <c r="A108" s="143">
        <v>28</v>
      </c>
      <c r="B108" s="74"/>
      <c r="C108" s="74"/>
      <c r="D108" s="259"/>
    </row>
    <row r="109" spans="1:4">
      <c r="A109" s="143">
        <v>29</v>
      </c>
      <c r="B109" s="74"/>
      <c r="C109" s="74"/>
      <c r="D109" s="259"/>
    </row>
    <row r="110" spans="1:4">
      <c r="A110" s="143">
        <v>30</v>
      </c>
      <c r="B110" s="74"/>
      <c r="C110" s="74"/>
      <c r="D110" s="258"/>
    </row>
    <row r="111" spans="1:4">
      <c r="A111" s="143">
        <v>31</v>
      </c>
      <c r="B111" s="74"/>
      <c r="C111" s="74"/>
      <c r="D111" s="104"/>
    </row>
    <row r="112" spans="1:4" ht="15.75">
      <c r="A112" s="143">
        <v>32</v>
      </c>
      <c r="B112" s="74"/>
      <c r="C112" s="139"/>
      <c r="D112" s="104"/>
    </row>
    <row r="113" spans="1:4">
      <c r="A113" s="143">
        <v>33</v>
      </c>
      <c r="B113" s="74"/>
      <c r="C113" s="74"/>
      <c r="D113" s="104"/>
    </row>
    <row r="114" spans="1:4">
      <c r="A114" s="143">
        <v>34</v>
      </c>
      <c r="B114" s="74"/>
      <c r="C114" s="74"/>
      <c r="D114" s="104"/>
    </row>
    <row r="115" spans="1:4">
      <c r="A115" s="143">
        <v>35</v>
      </c>
      <c r="B115" s="74"/>
      <c r="C115" s="74"/>
      <c r="D115" s="104"/>
    </row>
    <row r="116" spans="1:4">
      <c r="A116" s="143">
        <v>36</v>
      </c>
      <c r="B116" s="74"/>
      <c r="C116" s="74"/>
      <c r="D116" s="104"/>
    </row>
    <row r="117" spans="1:4">
      <c r="A117" s="143">
        <v>37</v>
      </c>
      <c r="B117" s="74"/>
      <c r="C117" s="74"/>
      <c r="D117" s="104"/>
    </row>
    <row r="118" spans="1:4">
      <c r="A118" s="143">
        <v>38</v>
      </c>
      <c r="B118" s="74"/>
      <c r="C118" s="74"/>
      <c r="D118" s="104"/>
    </row>
    <row r="119" spans="1:4">
      <c r="A119" s="143">
        <v>39</v>
      </c>
      <c r="B119" s="74"/>
      <c r="C119" s="74"/>
      <c r="D119" s="104"/>
    </row>
    <row r="120" spans="1:4">
      <c r="A120" s="143">
        <v>40</v>
      </c>
      <c r="B120" s="74"/>
      <c r="C120" s="74"/>
      <c r="D120" s="104"/>
    </row>
    <row r="121" spans="1:4">
      <c r="A121" s="143">
        <v>41</v>
      </c>
      <c r="B121" s="74"/>
      <c r="C121" s="74"/>
      <c r="D121" s="104"/>
    </row>
    <row r="122" spans="1:4">
      <c r="A122" s="143">
        <v>42</v>
      </c>
      <c r="B122" s="74"/>
      <c r="C122" s="74"/>
      <c r="D122" s="258"/>
    </row>
    <row r="123" spans="1:4">
      <c r="A123" s="143">
        <v>43</v>
      </c>
      <c r="B123" s="74"/>
      <c r="C123" s="74"/>
      <c r="D123" s="104"/>
    </row>
    <row r="124" spans="1:4">
      <c r="A124" s="143">
        <v>44</v>
      </c>
      <c r="B124" s="74"/>
      <c r="C124" s="74"/>
      <c r="D124" s="259"/>
    </row>
    <row r="125" spans="1:4">
      <c r="A125" s="143">
        <v>45</v>
      </c>
      <c r="B125" s="74"/>
      <c r="C125" s="74"/>
      <c r="D125" s="259"/>
    </row>
    <row r="126" spans="1:4">
      <c r="A126" s="143">
        <v>46</v>
      </c>
      <c r="B126" s="74"/>
      <c r="D126" s="259"/>
    </row>
    <row r="127" spans="1:4">
      <c r="A127" s="143">
        <v>47</v>
      </c>
      <c r="B127" s="74"/>
      <c r="D127" s="259"/>
    </row>
    <row r="128" spans="1:4">
      <c r="A128" s="143">
        <v>48</v>
      </c>
      <c r="B128" s="74"/>
      <c r="C128" s="74"/>
      <c r="D128" s="259"/>
    </row>
    <row r="129" spans="1:4">
      <c r="A129" s="143">
        <v>49</v>
      </c>
      <c r="B129" s="74"/>
      <c r="C129" s="74"/>
      <c r="D129" s="259"/>
    </row>
    <row r="130" spans="1:4">
      <c r="A130" s="143">
        <v>50</v>
      </c>
      <c r="B130" s="74"/>
      <c r="C130" s="74"/>
      <c r="D130" s="259"/>
    </row>
    <row r="131" spans="1:4">
      <c r="A131" s="143">
        <v>51</v>
      </c>
      <c r="B131" s="74"/>
      <c r="C131" s="74"/>
      <c r="D131" s="259"/>
    </row>
    <row r="132" spans="1:4">
      <c r="A132" s="143">
        <v>52</v>
      </c>
      <c r="B132" s="74"/>
      <c r="C132" s="74"/>
      <c r="D132" s="259"/>
    </row>
    <row r="133" spans="1:4">
      <c r="A133" s="143">
        <v>53</v>
      </c>
      <c r="B133" s="74"/>
      <c r="C133" s="74"/>
      <c r="D133" s="259"/>
    </row>
    <row r="134" spans="1:4">
      <c r="A134" s="143">
        <v>54</v>
      </c>
      <c r="B134" s="74"/>
      <c r="C134" s="74"/>
      <c r="D134" s="259"/>
    </row>
    <row r="135" spans="1:4">
      <c r="A135" s="143">
        <v>55</v>
      </c>
      <c r="B135" s="74"/>
      <c r="C135" s="74"/>
      <c r="D135" s="259"/>
    </row>
    <row r="136" spans="1:4">
      <c r="A136" s="143">
        <v>56</v>
      </c>
      <c r="B136" s="74"/>
      <c r="C136" s="74"/>
      <c r="D136" s="259"/>
    </row>
    <row r="137" spans="1:4">
      <c r="A137" s="143">
        <v>57</v>
      </c>
      <c r="B137" s="74"/>
      <c r="C137" s="74"/>
      <c r="D137" s="259"/>
    </row>
    <row r="138" spans="1:4" ht="15.75" thickBot="1">
      <c r="A138" s="282">
        <v>58</v>
      </c>
      <c r="B138" s="113"/>
      <c r="C138" s="113"/>
      <c r="D138" s="265"/>
    </row>
    <row r="139" spans="1:4">
      <c r="A139" s="225" t="s">
        <v>2294</v>
      </c>
      <c r="B139" s="225"/>
      <c r="C139" s="225"/>
      <c r="D139" s="74"/>
    </row>
    <row r="140" spans="1:4">
      <c r="A140" s="263" t="s">
        <v>1372</v>
      </c>
      <c r="B140" s="263"/>
      <c r="C140" s="109"/>
      <c r="D140" s="109"/>
    </row>
  </sheetData>
  <printOptions horizontalCentered="1" verticalCentered="1"/>
  <pageMargins left="0.5" right="0.5" top="0.5" bottom="0.5" header="0.5" footer="0.5"/>
  <pageSetup scale="69" fitToHeight="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92D050"/>
    <pageSetUpPr fitToPage="1"/>
  </sheetPr>
  <dimension ref="A1:H77"/>
  <sheetViews>
    <sheetView topLeftCell="A4" zoomScale="60" zoomScaleNormal="60" workbookViewId="0">
      <selection activeCell="I4" sqref="I1:XFD1048576"/>
    </sheetView>
    <sheetView zoomScale="70" zoomScaleNormal="70" workbookViewId="1"/>
  </sheetViews>
  <sheetFormatPr defaultColWidth="9.6640625" defaultRowHeight="15"/>
  <cols>
    <col min="1" max="1" width="4.6640625" customWidth="1"/>
    <col min="2" max="2" width="1.6640625" customWidth="1"/>
    <col min="3" max="3" width="28.21875" customWidth="1"/>
    <col min="4" max="4" width="16.5546875" bestFit="1" customWidth="1"/>
    <col min="5" max="6" width="12.6640625" customWidth="1"/>
    <col min="7" max="7" width="17.5546875" customWidth="1"/>
    <col min="8" max="8" width="19.77734375" customWidth="1"/>
  </cols>
  <sheetData>
    <row r="1" spans="1:8" ht="15.75" thickBot="1">
      <c r="A1" s="687" t="str">
        <f>'Data Sheet'!$A$65</f>
        <v xml:space="preserve">Annual Report of Niagara Mohawk Power Corporation                                                                                                                                                                    </v>
      </c>
      <c r="B1" s="74"/>
      <c r="C1" s="74"/>
      <c r="D1" s="74"/>
      <c r="E1" s="74"/>
      <c r="F1" s="119"/>
      <c r="G1" s="688"/>
      <c r="H1" s="1105" t="str">
        <f>'Data Sheet'!$A$6</f>
        <v>Year ended December 31, 2022</v>
      </c>
    </row>
    <row r="2" spans="1:8">
      <c r="A2" s="75"/>
      <c r="B2" s="76"/>
      <c r="C2" s="76"/>
      <c r="D2" s="76"/>
      <c r="E2" s="76"/>
      <c r="F2" s="76"/>
      <c r="G2" s="76"/>
      <c r="H2" s="77"/>
    </row>
    <row r="3" spans="1:8" ht="15.75">
      <c r="A3" s="78" t="s">
        <v>1373</v>
      </c>
      <c r="B3" s="79"/>
      <c r="C3" s="79"/>
      <c r="D3" s="79"/>
      <c r="E3" s="79"/>
      <c r="F3" s="79"/>
      <c r="G3" s="79"/>
      <c r="H3" s="80"/>
    </row>
    <row r="4" spans="1:8">
      <c r="A4" s="240" t="s">
        <v>1374</v>
      </c>
      <c r="B4" s="109"/>
      <c r="C4" s="109"/>
      <c r="D4" s="109"/>
      <c r="E4" s="109"/>
      <c r="F4" s="109"/>
      <c r="G4" s="109"/>
      <c r="H4" s="256"/>
    </row>
    <row r="5" spans="1:8">
      <c r="A5" s="81"/>
      <c r="B5" s="74"/>
      <c r="C5" s="74"/>
      <c r="D5" s="74"/>
      <c r="E5" s="74"/>
      <c r="F5" s="74"/>
      <c r="G5" s="74"/>
      <c r="H5" s="82"/>
    </row>
    <row r="6" spans="1:8">
      <c r="A6" s="81"/>
      <c r="B6" s="74"/>
      <c r="C6" s="59" t="s">
        <v>1375</v>
      </c>
      <c r="D6" s="74"/>
      <c r="E6" s="74"/>
      <c r="F6" s="74"/>
      <c r="G6" s="74"/>
      <c r="H6" s="82"/>
    </row>
    <row r="7" spans="1:8">
      <c r="A7" s="81"/>
      <c r="B7" s="74"/>
      <c r="C7" s="59" t="s">
        <v>1376</v>
      </c>
      <c r="D7" s="74"/>
      <c r="E7" s="74"/>
      <c r="F7" s="74"/>
      <c r="G7" s="74"/>
      <c r="H7" s="82"/>
    </row>
    <row r="8" spans="1:8">
      <c r="A8" s="81"/>
      <c r="B8" s="74"/>
      <c r="C8" s="59" t="s">
        <v>1377</v>
      </c>
      <c r="D8" s="74"/>
      <c r="E8" s="74"/>
      <c r="F8" s="74"/>
      <c r="G8" s="74"/>
      <c r="H8" s="82"/>
    </row>
    <row r="9" spans="1:8">
      <c r="A9" s="81"/>
      <c r="B9" s="74"/>
      <c r="C9" s="59" t="s">
        <v>1378</v>
      </c>
      <c r="D9" s="74"/>
      <c r="E9" s="74"/>
      <c r="F9" s="74"/>
      <c r="G9" s="74"/>
      <c r="H9" s="82"/>
    </row>
    <row r="10" spans="1:8">
      <c r="A10" s="81"/>
      <c r="B10" s="74"/>
      <c r="C10" s="74"/>
      <c r="D10" s="74"/>
      <c r="E10" s="74"/>
      <c r="F10" s="74"/>
      <c r="G10" s="74"/>
      <c r="H10" s="82"/>
    </row>
    <row r="11" spans="1:8">
      <c r="A11" s="266"/>
      <c r="B11" s="86"/>
      <c r="C11" s="85"/>
      <c r="D11" s="85"/>
      <c r="E11" s="85"/>
      <c r="F11" s="85"/>
      <c r="G11" s="487" t="s">
        <v>1358</v>
      </c>
      <c r="H11" s="489" t="s">
        <v>1358</v>
      </c>
    </row>
    <row r="12" spans="1:8">
      <c r="A12" s="128"/>
      <c r="B12" s="110"/>
      <c r="C12" s="74"/>
      <c r="D12" s="74"/>
      <c r="E12" s="74"/>
      <c r="F12" s="74"/>
      <c r="G12" s="361" t="s">
        <v>1379</v>
      </c>
      <c r="H12" s="497" t="s">
        <v>1344</v>
      </c>
    </row>
    <row r="13" spans="1:8">
      <c r="A13" s="143" t="s">
        <v>1380</v>
      </c>
      <c r="B13" s="268" t="s">
        <v>1381</v>
      </c>
      <c r="C13" s="109"/>
      <c r="D13" s="109"/>
      <c r="E13" s="109"/>
      <c r="F13" s="109"/>
      <c r="G13" s="361" t="s">
        <v>1382</v>
      </c>
      <c r="H13" s="101" t="s">
        <v>1382</v>
      </c>
    </row>
    <row r="14" spans="1:8">
      <c r="A14" s="146" t="s">
        <v>1383</v>
      </c>
      <c r="B14" s="269" t="s">
        <v>2077</v>
      </c>
      <c r="C14" s="270"/>
      <c r="D14" s="270"/>
      <c r="E14" s="270"/>
      <c r="F14" s="270"/>
      <c r="G14" s="362" t="s">
        <v>1384</v>
      </c>
      <c r="H14" s="498" t="s">
        <v>1385</v>
      </c>
    </row>
    <row r="15" spans="1:8" ht="15.75" thickBot="1">
      <c r="A15" s="143">
        <v>1</v>
      </c>
      <c r="B15" s="110"/>
      <c r="C15" s="74" t="s">
        <v>1386</v>
      </c>
      <c r="D15" s="74"/>
      <c r="E15" s="74"/>
      <c r="F15" s="74"/>
      <c r="G15" s="272"/>
      <c r="H15" s="273"/>
    </row>
    <row r="16" spans="1:8" ht="15.75" thickTop="1">
      <c r="A16" s="143">
        <v>2</v>
      </c>
      <c r="B16" s="110"/>
      <c r="C16" s="74" t="s">
        <v>1387</v>
      </c>
      <c r="D16" s="74"/>
      <c r="E16" s="74"/>
      <c r="F16" s="74"/>
      <c r="G16" s="274"/>
      <c r="H16" s="275"/>
    </row>
    <row r="17" spans="1:8">
      <c r="A17" s="143">
        <v>3</v>
      </c>
      <c r="B17" s="110"/>
      <c r="C17" s="74" t="s">
        <v>1388</v>
      </c>
      <c r="D17" s="74"/>
      <c r="E17" s="74"/>
      <c r="F17" s="74"/>
      <c r="G17" s="1414">
        <v>231216925</v>
      </c>
      <c r="H17" s="1415">
        <v>253535266</v>
      </c>
    </row>
    <row r="18" spans="1:8">
      <c r="A18" s="143">
        <v>4</v>
      </c>
      <c r="B18" s="110"/>
      <c r="C18" s="74" t="s">
        <v>1389</v>
      </c>
      <c r="D18" s="74"/>
      <c r="E18" s="74"/>
      <c r="F18" s="74"/>
      <c r="G18" s="1414">
        <v>467080683</v>
      </c>
      <c r="H18" s="1415">
        <v>398130609</v>
      </c>
    </row>
    <row r="19" spans="1:8">
      <c r="A19" s="143">
        <v>5</v>
      </c>
      <c r="B19" s="110"/>
      <c r="C19" s="74" t="s">
        <v>1390</v>
      </c>
      <c r="D19" s="74"/>
      <c r="E19" s="74"/>
      <c r="F19" s="74"/>
      <c r="G19" s="1414"/>
      <c r="H19" s="1415"/>
    </row>
    <row r="20" spans="1:8">
      <c r="A20" s="143">
        <v>6</v>
      </c>
      <c r="B20" s="110"/>
      <c r="C20" s="74" t="s">
        <v>1391</v>
      </c>
      <c r="D20" s="74"/>
      <c r="E20" s="74"/>
      <c r="F20" s="74"/>
      <c r="G20" s="1414"/>
      <c r="H20" s="1415"/>
    </row>
    <row r="21" spans="1:8">
      <c r="A21" s="143">
        <v>7</v>
      </c>
      <c r="B21" s="110"/>
      <c r="C21" s="74" t="s">
        <v>1392</v>
      </c>
      <c r="D21" s="74"/>
      <c r="E21" s="74"/>
      <c r="F21" s="74"/>
      <c r="G21" s="1414">
        <v>58050428</v>
      </c>
      <c r="H21" s="1415">
        <v>59225316</v>
      </c>
    </row>
    <row r="22" spans="1:8">
      <c r="A22" s="143">
        <v>8</v>
      </c>
      <c r="B22" s="110"/>
      <c r="C22" s="103" t="s">
        <v>1393</v>
      </c>
      <c r="D22" s="74"/>
      <c r="E22" s="74"/>
      <c r="F22" s="74"/>
      <c r="G22" s="1281">
        <f>SUM(G17:G21)</f>
        <v>756348036</v>
      </c>
      <c r="H22" s="1282">
        <f>SUM(H17:H21)</f>
        <v>710891191</v>
      </c>
    </row>
    <row r="23" spans="1:8">
      <c r="A23" s="143">
        <v>9</v>
      </c>
      <c r="B23" s="110"/>
      <c r="C23" s="74" t="s">
        <v>1394</v>
      </c>
      <c r="D23" s="74"/>
      <c r="E23" s="74"/>
      <c r="F23" s="74"/>
      <c r="G23" s="1051">
        <v>289217706</v>
      </c>
      <c r="H23" s="1072">
        <v>233378989</v>
      </c>
    </row>
    <row r="24" spans="1:8" ht="15.75" thickBot="1">
      <c r="A24" s="143">
        <v>10</v>
      </c>
      <c r="B24" s="110"/>
      <c r="C24" s="74" t="s">
        <v>1395</v>
      </c>
      <c r="D24" s="74"/>
      <c r="E24" s="74"/>
      <c r="F24" s="74"/>
      <c r="G24" s="1841">
        <f>G22-G23</f>
        <v>467130330</v>
      </c>
      <c r="H24" s="1840">
        <f>H22-H23</f>
        <v>477512202</v>
      </c>
    </row>
    <row r="25" spans="1:8" ht="15.75" thickTop="1">
      <c r="A25" s="143">
        <v>11</v>
      </c>
      <c r="B25" s="110"/>
      <c r="C25" s="74"/>
      <c r="D25" s="74"/>
      <c r="E25" s="74"/>
      <c r="F25" s="74"/>
      <c r="G25" s="2104"/>
      <c r="H25" s="2105"/>
    </row>
    <row r="26" spans="1:8">
      <c r="A26" s="143">
        <v>12</v>
      </c>
      <c r="B26" s="110"/>
      <c r="C26" s="74"/>
      <c r="D26" s="74"/>
      <c r="E26" s="74"/>
      <c r="F26" s="74"/>
      <c r="G26" s="2106"/>
      <c r="H26" s="2107"/>
    </row>
    <row r="27" spans="1:8">
      <c r="A27" s="143">
        <v>13</v>
      </c>
      <c r="B27" s="110"/>
      <c r="C27" s="74"/>
      <c r="D27" s="277"/>
      <c r="E27" s="74"/>
      <c r="F27" s="74"/>
      <c r="G27" s="2108"/>
      <c r="H27" s="2109"/>
    </row>
    <row r="28" spans="1:8">
      <c r="A28" s="143">
        <v>14</v>
      </c>
      <c r="B28" s="110"/>
      <c r="C28" s="74"/>
      <c r="D28" s="277"/>
      <c r="E28" s="74"/>
      <c r="F28" s="74"/>
      <c r="G28" s="2108"/>
      <c r="H28" s="2109"/>
    </row>
    <row r="29" spans="1:8">
      <c r="A29" s="143">
        <v>15</v>
      </c>
      <c r="B29" s="110"/>
      <c r="C29" s="74"/>
      <c r="D29" s="277"/>
      <c r="E29" s="74"/>
      <c r="F29" s="74"/>
      <c r="G29" s="2108"/>
      <c r="H29" s="2109"/>
    </row>
    <row r="30" spans="1:8">
      <c r="A30" s="278"/>
      <c r="B30" s="85"/>
      <c r="C30" s="85"/>
      <c r="D30" s="85"/>
      <c r="E30" s="85"/>
      <c r="F30" s="85"/>
      <c r="G30" s="2110"/>
      <c r="H30" s="2111"/>
    </row>
    <row r="31" spans="1:8" ht="15.75">
      <c r="A31" s="78" t="s">
        <v>1396</v>
      </c>
      <c r="B31" s="79"/>
      <c r="C31" s="79"/>
      <c r="D31" s="79"/>
      <c r="E31" s="79"/>
      <c r="F31" s="79"/>
      <c r="G31" s="2112"/>
      <c r="H31" s="2113"/>
    </row>
    <row r="32" spans="1:8">
      <c r="A32" s="106"/>
      <c r="B32" s="74"/>
      <c r="C32" s="74"/>
      <c r="D32" s="74"/>
      <c r="E32" s="74"/>
      <c r="F32" s="74"/>
      <c r="G32" s="2114"/>
      <c r="H32" s="2115"/>
    </row>
    <row r="33" spans="1:8">
      <c r="A33" s="106"/>
      <c r="B33" s="74"/>
      <c r="C33" s="74" t="s">
        <v>1397</v>
      </c>
      <c r="D33" s="74"/>
      <c r="E33" s="74"/>
      <c r="F33" s="74"/>
      <c r="G33" s="2114"/>
      <c r="H33" s="2115"/>
    </row>
    <row r="34" spans="1:8">
      <c r="A34" s="106"/>
      <c r="B34" s="74"/>
      <c r="C34" s="74" t="s">
        <v>1926</v>
      </c>
      <c r="D34" s="74"/>
      <c r="E34" s="74"/>
      <c r="F34" s="74"/>
      <c r="G34" s="2114"/>
      <c r="H34" s="2115"/>
    </row>
    <row r="35" spans="1:8">
      <c r="A35" s="106"/>
      <c r="B35" s="74"/>
      <c r="C35" s="74" t="s">
        <v>1927</v>
      </c>
      <c r="D35" s="74"/>
      <c r="E35" s="74"/>
      <c r="F35" s="74"/>
      <c r="G35" s="2114"/>
      <c r="H35" s="2115"/>
    </row>
    <row r="36" spans="1:8">
      <c r="A36" s="280"/>
      <c r="B36" s="86"/>
      <c r="C36" s="85"/>
      <c r="D36" s="267"/>
      <c r="E36" s="487" t="s">
        <v>1928</v>
      </c>
      <c r="F36" s="487" t="s">
        <v>1929</v>
      </c>
      <c r="G36" s="2116"/>
      <c r="H36" s="2111"/>
    </row>
    <row r="37" spans="1:8">
      <c r="A37" s="143"/>
      <c r="B37" s="110"/>
      <c r="C37" s="74"/>
      <c r="D37" s="361" t="s">
        <v>1930</v>
      </c>
      <c r="E37" s="361" t="s">
        <v>1931</v>
      </c>
      <c r="F37" s="361" t="s">
        <v>1932</v>
      </c>
      <c r="G37" s="2117"/>
      <c r="H37" s="2115"/>
    </row>
    <row r="38" spans="1:8">
      <c r="A38" s="143" t="s">
        <v>1380</v>
      </c>
      <c r="B38" s="110"/>
      <c r="C38" s="103" t="s">
        <v>1817</v>
      </c>
      <c r="D38" s="361" t="s">
        <v>1933</v>
      </c>
      <c r="E38" s="361"/>
      <c r="F38" s="361"/>
      <c r="G38" s="2118"/>
      <c r="H38" s="2119" t="s">
        <v>1024</v>
      </c>
    </row>
    <row r="39" spans="1:8">
      <c r="A39" s="146" t="s">
        <v>1383</v>
      </c>
      <c r="B39" s="91"/>
      <c r="C39" s="364" t="s">
        <v>2077</v>
      </c>
      <c r="D39" s="362" t="s">
        <v>1384</v>
      </c>
      <c r="E39" s="362" t="s">
        <v>1385</v>
      </c>
      <c r="F39" s="362" t="s">
        <v>1934</v>
      </c>
      <c r="G39" s="2120" t="s">
        <v>1935</v>
      </c>
      <c r="H39" s="2121" t="s">
        <v>1936</v>
      </c>
    </row>
    <row r="40" spans="1:8">
      <c r="A40" s="143">
        <v>21</v>
      </c>
      <c r="B40" s="110"/>
      <c r="C40" s="74" t="s">
        <v>1937</v>
      </c>
      <c r="D40" s="1417">
        <v>289217706</v>
      </c>
      <c r="E40" s="2122"/>
      <c r="F40" s="2122"/>
      <c r="G40" s="2122"/>
      <c r="H40" s="281">
        <f>SUM(D40:G40)</f>
        <v>289217706</v>
      </c>
    </row>
    <row r="41" spans="1:8">
      <c r="A41" s="143">
        <v>22</v>
      </c>
      <c r="B41" s="110"/>
      <c r="C41" s="74" t="s">
        <v>1938</v>
      </c>
      <c r="D41" s="2123">
        <v>126579817</v>
      </c>
      <c r="E41" s="2122"/>
      <c r="F41" s="2122"/>
      <c r="G41" s="2122"/>
      <c r="H41" s="1842">
        <f>SUM(D41:G41)</f>
        <v>126579817</v>
      </c>
    </row>
    <row r="42" spans="1:8">
      <c r="A42" s="143">
        <v>23</v>
      </c>
      <c r="B42" s="110"/>
      <c r="C42" s="74" t="s">
        <v>1939</v>
      </c>
      <c r="D42" s="2124">
        <v>182418534</v>
      </c>
      <c r="E42" s="2122"/>
      <c r="F42" s="2122"/>
      <c r="G42" s="2122"/>
      <c r="H42" s="1842">
        <f>SUM(D42:G42)</f>
        <v>182418534</v>
      </c>
    </row>
    <row r="43" spans="1:8">
      <c r="A43" s="143">
        <v>24</v>
      </c>
      <c r="B43" s="110"/>
      <c r="C43" s="74" t="s">
        <v>1940</v>
      </c>
      <c r="D43" s="2122"/>
      <c r="E43" s="2122"/>
      <c r="F43" s="2122"/>
      <c r="G43" s="2122"/>
      <c r="H43" s="1842"/>
    </row>
    <row r="44" spans="1:8">
      <c r="A44" s="143">
        <v>25</v>
      </c>
      <c r="B44" s="110"/>
      <c r="C44" t="s">
        <v>1893</v>
      </c>
      <c r="D44" s="1884" t="s">
        <v>520</v>
      </c>
      <c r="E44" s="2122"/>
      <c r="F44" s="2122"/>
      <c r="G44" s="2122"/>
      <c r="H44" s="1842"/>
    </row>
    <row r="45" spans="1:8">
      <c r="A45" s="143">
        <v>26</v>
      </c>
      <c r="B45" s="110"/>
      <c r="C45" s="74"/>
      <c r="D45" s="1892"/>
      <c r="E45" s="1892"/>
      <c r="F45" s="1892"/>
      <c r="G45" s="1892"/>
      <c r="H45" s="1842"/>
    </row>
    <row r="46" spans="1:8" ht="15.75" thickBot="1">
      <c r="A46" s="143">
        <v>27</v>
      </c>
      <c r="B46" s="110"/>
      <c r="C46" s="74" t="s">
        <v>1941</v>
      </c>
      <c r="D46" s="1416">
        <f>D40+D41-D42+SUM(D43:D45)</f>
        <v>233378989</v>
      </c>
      <c r="E46" s="1416">
        <f>E40+E41-E42+SUM(E43:E45)</f>
        <v>0</v>
      </c>
      <c r="F46" s="1416">
        <f>F40+F41-F42+SUM(F43:F45)</f>
        <v>0</v>
      </c>
      <c r="G46" s="1416">
        <f>G40+G41-G42+SUM(G43:G45)</f>
        <v>0</v>
      </c>
      <c r="H46" s="1418">
        <f>H40+H41-H42+SUM(H43:H45)</f>
        <v>233378989</v>
      </c>
    </row>
    <row r="47" spans="1:8" ht="15.75" thickTop="1">
      <c r="A47" s="143">
        <v>28</v>
      </c>
      <c r="B47" s="110"/>
      <c r="C47" s="74"/>
      <c r="D47" s="74"/>
      <c r="E47" s="74"/>
      <c r="F47" s="74"/>
      <c r="G47" s="74"/>
      <c r="H47" s="82"/>
    </row>
    <row r="48" spans="1:8">
      <c r="A48" s="143">
        <v>29</v>
      </c>
      <c r="B48" s="110"/>
      <c r="C48" s="74" t="s">
        <v>1942</v>
      </c>
      <c r="D48" s="74"/>
      <c r="E48" s="74"/>
      <c r="F48" s="74"/>
      <c r="G48" s="74"/>
      <c r="H48" s="281"/>
    </row>
    <row r="49" spans="1:8">
      <c r="A49" s="143">
        <v>30</v>
      </c>
      <c r="B49" s="110"/>
      <c r="C49" s="74"/>
      <c r="D49" s="74"/>
      <c r="E49" s="74"/>
      <c r="F49" s="74"/>
      <c r="G49" s="74"/>
      <c r="H49" s="82"/>
    </row>
    <row r="50" spans="1:8">
      <c r="A50" s="143">
        <v>31</v>
      </c>
      <c r="B50" s="110"/>
      <c r="C50" s="74"/>
      <c r="D50" s="74"/>
      <c r="E50" s="74"/>
      <c r="F50" s="74"/>
      <c r="G50" s="74"/>
      <c r="H50" s="82"/>
    </row>
    <row r="51" spans="1:8">
      <c r="A51" s="143">
        <v>32</v>
      </c>
      <c r="B51" s="110"/>
      <c r="C51" s="74"/>
      <c r="D51" s="74"/>
      <c r="E51" s="74"/>
      <c r="F51" s="74"/>
      <c r="G51" s="74"/>
      <c r="H51" s="82"/>
    </row>
    <row r="52" spans="1:8">
      <c r="A52" s="143">
        <v>33</v>
      </c>
      <c r="B52" s="110"/>
      <c r="C52" s="74"/>
      <c r="D52" s="1654"/>
      <c r="E52" s="74"/>
      <c r="F52" s="74"/>
      <c r="G52" s="74"/>
      <c r="H52" s="82"/>
    </row>
    <row r="53" spans="1:8">
      <c r="A53" s="143">
        <v>34</v>
      </c>
      <c r="B53" s="110"/>
      <c r="C53" s="74"/>
      <c r="D53" s="1654"/>
      <c r="E53" s="74"/>
      <c r="F53" s="74"/>
      <c r="G53" s="74"/>
      <c r="H53" s="82"/>
    </row>
    <row r="54" spans="1:8">
      <c r="A54" s="143">
        <v>35</v>
      </c>
      <c r="B54" s="110"/>
      <c r="C54" s="74"/>
      <c r="D54" s="1654"/>
      <c r="E54" s="74"/>
      <c r="F54" s="74"/>
      <c r="G54" s="74"/>
      <c r="H54" s="82"/>
    </row>
    <row r="55" spans="1:8">
      <c r="A55" s="143">
        <v>36</v>
      </c>
      <c r="B55" s="110"/>
      <c r="C55" s="74"/>
      <c r="D55" s="74"/>
      <c r="E55" s="74"/>
      <c r="F55" s="74"/>
      <c r="G55" s="74"/>
      <c r="H55" s="82"/>
    </row>
    <row r="56" spans="1:8">
      <c r="A56" s="143">
        <v>37</v>
      </c>
      <c r="B56" s="110"/>
      <c r="C56" s="74"/>
      <c r="D56" s="74"/>
      <c r="E56" s="74"/>
      <c r="F56" s="74"/>
      <c r="G56" s="74"/>
      <c r="H56" s="82"/>
    </row>
    <row r="57" spans="1:8" ht="11.1" customHeight="1">
      <c r="A57" s="143">
        <v>38</v>
      </c>
      <c r="B57" s="110"/>
      <c r="C57" s="74"/>
      <c r="D57" s="74"/>
      <c r="E57" s="74"/>
      <c r="F57" s="74"/>
      <c r="G57" s="74"/>
      <c r="H57" s="82"/>
    </row>
    <row r="58" spans="1:8">
      <c r="A58" s="143">
        <v>39</v>
      </c>
      <c r="B58" s="110"/>
      <c r="C58" s="74"/>
      <c r="D58" s="74"/>
      <c r="E58" s="74"/>
      <c r="F58" s="74"/>
      <c r="G58" s="74"/>
      <c r="H58" s="82"/>
    </row>
    <row r="59" spans="1:8" ht="15.75" thickBot="1">
      <c r="A59" s="282">
        <v>40</v>
      </c>
      <c r="B59" s="114"/>
      <c r="C59" s="113"/>
      <c r="D59" s="113"/>
      <c r="E59" s="113"/>
      <c r="F59" s="113"/>
      <c r="G59" s="113"/>
      <c r="H59" s="283"/>
    </row>
    <row r="60" spans="1:8">
      <c r="A60" s="85"/>
      <c r="B60" s="85"/>
      <c r="C60" s="85"/>
      <c r="D60" s="85"/>
      <c r="E60" s="85"/>
      <c r="F60" s="85"/>
      <c r="G60" s="85"/>
      <c r="H60" s="1419" t="s">
        <v>1943</v>
      </c>
    </row>
    <row r="61" spans="1:8">
      <c r="B61" s="1420"/>
      <c r="C61" s="1420"/>
      <c r="D61" s="1420"/>
      <c r="E61" s="1421" t="s">
        <v>1792</v>
      </c>
      <c r="F61" s="1421"/>
      <c r="G61" s="1421"/>
      <c r="H61" s="1421"/>
    </row>
    <row r="69" spans="3:3">
      <c r="C69" s="59"/>
    </row>
    <row r="71" spans="3:3">
      <c r="C71" s="59"/>
    </row>
    <row r="72" spans="3:3">
      <c r="C72" s="59"/>
    </row>
    <row r="73" spans="3:3">
      <c r="C73" s="59"/>
    </row>
    <row r="74" spans="3:3">
      <c r="C74" s="59"/>
    </row>
    <row r="75" spans="3:3">
      <c r="C75" s="59"/>
    </row>
    <row r="76" spans="3:3">
      <c r="C76" s="59"/>
    </row>
    <row r="77" spans="3:3">
      <c r="C77" s="59"/>
    </row>
  </sheetData>
  <printOptions horizontalCentered="1" verticalCentered="1"/>
  <pageMargins left="0.5" right="0.5" top="0.5" bottom="0.5" header="0.5" footer="0.5"/>
  <pageSetup scale="71" orientation="portrait" r:id="rId1"/>
  <headerFooter alignWithMargins="0"/>
  <rowBreaks count="1" manualBreakCount="1">
    <brk id="61" max="7" man="1"/>
  </rowBreaks>
  <ignoredErrors>
    <ignoredError sqref="E6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92D050"/>
  </sheetPr>
  <dimension ref="A1:G83"/>
  <sheetViews>
    <sheetView view="pageBreakPreview" topLeftCell="C1" zoomScale="60" zoomScaleNormal="70" workbookViewId="0">
      <selection activeCell="N25" sqref="N25"/>
    </sheetView>
    <sheetView zoomScale="70" zoomScaleNormal="70" workbookViewId="1"/>
  </sheetViews>
  <sheetFormatPr defaultColWidth="9.6640625" defaultRowHeight="15"/>
  <cols>
    <col min="1" max="1" width="4.6640625" customWidth="1"/>
    <col min="2" max="2" width="32.21875" customWidth="1"/>
    <col min="3" max="3" width="15.6640625" style="1052" customWidth="1"/>
    <col min="4" max="4" width="17.5546875" style="1052" customWidth="1"/>
    <col min="5" max="5" width="17.77734375" style="1052" customWidth="1"/>
    <col min="6" max="6" width="15.6640625" style="1052" customWidth="1"/>
    <col min="7" max="7" width="14.88671875" style="1052" customWidth="1"/>
    <col min="8" max="8" width="2.109375" customWidth="1"/>
  </cols>
  <sheetData>
    <row r="1" spans="1:7" ht="15.75" thickBot="1">
      <c r="A1" s="42" t="str">
        <f>'Data Sheet'!$A$49</f>
        <v>Annual Report of Niagara Mohawk Power Corporation</v>
      </c>
      <c r="B1" s="90"/>
      <c r="C1" s="1059"/>
      <c r="D1" s="1059"/>
      <c r="E1" s="1059"/>
      <c r="F1" s="1284" t="str">
        <f>'Data Sheet'!$A$45</f>
        <v>Year ended December 31, 2022</v>
      </c>
      <c r="G1" s="1053"/>
    </row>
    <row r="2" spans="1:7">
      <c r="A2" s="284"/>
      <c r="B2" s="285"/>
      <c r="C2" s="1285"/>
      <c r="D2" s="1285"/>
      <c r="E2" s="1285"/>
      <c r="F2" s="1285"/>
      <c r="G2" s="1286"/>
    </row>
    <row r="3" spans="1:7" ht="15.75">
      <c r="A3" s="892" t="s">
        <v>2741</v>
      </c>
      <c r="B3" s="893"/>
      <c r="C3" s="1287"/>
      <c r="D3" s="1287"/>
      <c r="E3" s="1287"/>
      <c r="F3" s="1287"/>
      <c r="G3" s="1288"/>
    </row>
    <row r="4" spans="1:7">
      <c r="A4" s="68"/>
      <c r="B4" s="60"/>
      <c r="C4" s="1289"/>
      <c r="D4" s="1289"/>
      <c r="E4" s="1289"/>
      <c r="F4" s="1289"/>
      <c r="G4" s="1290"/>
    </row>
    <row r="5" spans="1:7">
      <c r="A5" s="106" t="s">
        <v>1944</v>
      </c>
      <c r="B5" s="225" t="s">
        <v>1945</v>
      </c>
      <c r="C5" s="1291"/>
      <c r="D5" s="1291"/>
      <c r="E5" s="1291"/>
      <c r="F5" s="1291"/>
      <c r="G5" s="1292"/>
    </row>
    <row r="6" spans="1:7">
      <c r="A6" s="894" t="s">
        <v>1946</v>
      </c>
      <c r="B6" s="895" t="s">
        <v>2507</v>
      </c>
      <c r="C6" s="1293"/>
      <c r="D6" s="1293"/>
      <c r="E6" s="1293"/>
      <c r="F6" s="1293"/>
      <c r="G6" s="1294"/>
    </row>
    <row r="7" spans="1:7">
      <c r="A7" s="106" t="s">
        <v>1947</v>
      </c>
      <c r="B7" s="225" t="s">
        <v>1948</v>
      </c>
      <c r="C7" s="1293"/>
      <c r="D7" s="1293"/>
      <c r="E7" s="1293"/>
      <c r="F7" s="1293"/>
      <c r="G7" s="1294"/>
    </row>
    <row r="8" spans="1:7">
      <c r="A8" s="106"/>
      <c r="B8" s="225" t="s">
        <v>1949</v>
      </c>
      <c r="C8" s="1291"/>
      <c r="D8" s="1291"/>
      <c r="E8" s="1291"/>
      <c r="F8" s="1291"/>
      <c r="G8" s="1292"/>
    </row>
    <row r="9" spans="1:7">
      <c r="A9" s="106" t="s">
        <v>1950</v>
      </c>
      <c r="B9" s="225" t="s">
        <v>1951</v>
      </c>
      <c r="C9" s="1291"/>
      <c r="D9" s="1291"/>
      <c r="E9" s="1291"/>
      <c r="F9" s="1291"/>
      <c r="G9" s="1292"/>
    </row>
    <row r="10" spans="1:7">
      <c r="A10" s="894" t="s">
        <v>1952</v>
      </c>
      <c r="B10" s="895" t="s">
        <v>2508</v>
      </c>
      <c r="C10" s="1293"/>
      <c r="D10" s="1293"/>
      <c r="E10" s="1293"/>
      <c r="F10" s="1293"/>
      <c r="G10" s="1294"/>
    </row>
    <row r="11" spans="1:7">
      <c r="A11" s="894"/>
      <c r="B11" s="895" t="s">
        <v>1953</v>
      </c>
      <c r="C11" s="1293"/>
      <c r="D11" s="1293"/>
      <c r="E11" s="1293"/>
      <c r="F11" s="1293"/>
      <c r="G11" s="1294"/>
    </row>
    <row r="12" spans="1:7">
      <c r="A12" s="106" t="s">
        <v>1954</v>
      </c>
      <c r="B12" s="225" t="s">
        <v>1425</v>
      </c>
      <c r="C12" s="1293"/>
      <c r="D12" s="1293"/>
      <c r="E12" s="1293"/>
      <c r="F12" s="1293"/>
      <c r="G12" s="1294"/>
    </row>
    <row r="13" spans="1:7">
      <c r="A13" s="106"/>
      <c r="B13" s="225"/>
      <c r="C13" s="1291"/>
      <c r="D13" s="1291"/>
      <c r="E13" s="1291"/>
      <c r="F13" s="1291"/>
      <c r="G13" s="1292"/>
    </row>
    <row r="14" spans="1:7">
      <c r="A14" s="257"/>
      <c r="B14" s="90"/>
      <c r="C14" s="1059"/>
      <c r="D14" s="1059"/>
      <c r="E14" s="1059"/>
      <c r="F14" s="1059"/>
      <c r="G14" s="1060"/>
    </row>
    <row r="15" spans="1:7">
      <c r="A15" s="106"/>
      <c r="B15" s="110"/>
      <c r="C15" s="1295" t="s">
        <v>1358</v>
      </c>
      <c r="D15" s="1296"/>
      <c r="E15" s="1059"/>
      <c r="F15" s="1295" t="s">
        <v>1358</v>
      </c>
      <c r="G15" s="1297"/>
    </row>
    <row r="16" spans="1:7">
      <c r="A16" s="106"/>
      <c r="B16" s="110"/>
      <c r="C16" s="1295" t="s">
        <v>1379</v>
      </c>
      <c r="D16" s="1298"/>
      <c r="E16" s="1298"/>
      <c r="F16" s="1295" t="s">
        <v>1785</v>
      </c>
      <c r="G16" s="1299" t="s">
        <v>1426</v>
      </c>
    </row>
    <row r="17" spans="1:7">
      <c r="A17" s="106" t="s">
        <v>1980</v>
      </c>
      <c r="B17" s="100" t="s">
        <v>1427</v>
      </c>
      <c r="C17" s="1295" t="s">
        <v>1382</v>
      </c>
      <c r="D17" s="1295" t="s">
        <v>1428</v>
      </c>
      <c r="E17" s="1295" t="s">
        <v>1429</v>
      </c>
      <c r="F17" s="1295" t="s">
        <v>1787</v>
      </c>
      <c r="G17" s="1299" t="s">
        <v>1430</v>
      </c>
    </row>
    <row r="18" spans="1:7">
      <c r="A18" s="257" t="s">
        <v>1431</v>
      </c>
      <c r="B18" s="626" t="s">
        <v>2077</v>
      </c>
      <c r="C18" s="1300" t="s">
        <v>2078</v>
      </c>
      <c r="D18" s="1300" t="s">
        <v>518</v>
      </c>
      <c r="E18" s="1300" t="s">
        <v>567</v>
      </c>
      <c r="F18" s="1300" t="s">
        <v>1350</v>
      </c>
      <c r="G18" s="1301" t="s">
        <v>1351</v>
      </c>
    </row>
    <row r="19" spans="1:7">
      <c r="A19" s="106">
        <v>1</v>
      </c>
      <c r="B19" s="110" t="s">
        <v>2739</v>
      </c>
      <c r="C19" s="1843">
        <v>89338458</v>
      </c>
      <c r="D19" s="1844">
        <v>1617258839</v>
      </c>
      <c r="E19" s="1844">
        <v>1526108488</v>
      </c>
      <c r="F19" s="1843">
        <f>C19+D19-E19</f>
        <v>180488809</v>
      </c>
      <c r="G19" s="1302"/>
    </row>
    <row r="20" spans="1:7">
      <c r="A20" s="106">
        <v>2</v>
      </c>
      <c r="B20" s="110"/>
      <c r="C20" s="1137"/>
      <c r="D20" s="1137"/>
      <c r="E20" s="1137"/>
      <c r="F20" s="1137"/>
      <c r="G20" s="1302"/>
    </row>
    <row r="21" spans="1:7">
      <c r="A21" s="106">
        <v>3</v>
      </c>
      <c r="B21" s="110"/>
      <c r="C21" s="1137"/>
      <c r="D21" s="1137"/>
      <c r="E21" s="1137"/>
      <c r="F21" s="1137"/>
      <c r="G21" s="1302"/>
    </row>
    <row r="22" spans="1:7">
      <c r="A22" s="106">
        <v>4</v>
      </c>
      <c r="B22" s="110"/>
      <c r="C22" s="1137"/>
      <c r="D22" s="1137"/>
      <c r="E22" s="1137"/>
      <c r="F22" s="1137"/>
      <c r="G22" s="1302"/>
    </row>
    <row r="23" spans="1:7">
      <c r="A23" s="106">
        <v>5</v>
      </c>
      <c r="B23" s="110"/>
      <c r="C23" s="1137"/>
      <c r="D23" s="1137"/>
      <c r="E23" s="1137"/>
      <c r="F23" s="1137"/>
      <c r="G23" s="1302"/>
    </row>
    <row r="24" spans="1:7">
      <c r="A24" s="106">
        <v>6</v>
      </c>
      <c r="B24" s="110"/>
      <c r="C24" s="1137"/>
      <c r="D24" s="1137"/>
      <c r="E24" s="1137"/>
      <c r="F24" s="1137"/>
      <c r="G24" s="1302"/>
    </row>
    <row r="25" spans="1:7">
      <c r="A25" s="106">
        <v>7</v>
      </c>
      <c r="B25" s="110"/>
      <c r="C25" s="1137"/>
      <c r="D25" s="1137"/>
      <c r="E25" s="1137"/>
      <c r="F25" s="1137"/>
      <c r="G25" s="1302"/>
    </row>
    <row r="26" spans="1:7">
      <c r="A26" s="106">
        <v>8</v>
      </c>
      <c r="B26" s="110"/>
      <c r="C26" s="1137"/>
      <c r="D26" s="1137"/>
      <c r="E26" s="1137"/>
      <c r="F26" s="1137"/>
      <c r="G26" s="1302"/>
    </row>
    <row r="27" spans="1:7">
      <c r="A27" s="106">
        <v>9</v>
      </c>
      <c r="B27" s="110"/>
      <c r="C27" s="1137"/>
      <c r="D27" s="1137"/>
      <c r="E27" s="1137"/>
      <c r="F27" s="1137"/>
      <c r="G27" s="1302"/>
    </row>
    <row r="28" spans="1:7">
      <c r="A28" s="106">
        <v>10</v>
      </c>
      <c r="B28" s="110"/>
      <c r="C28" s="1137"/>
      <c r="D28" s="1137"/>
      <c r="E28" s="1137"/>
      <c r="F28" s="1137"/>
      <c r="G28" s="1302"/>
    </row>
    <row r="29" spans="1:7">
      <c r="A29" s="106">
        <v>11</v>
      </c>
      <c r="B29" s="110"/>
      <c r="C29" s="1137"/>
      <c r="D29" s="1137"/>
      <c r="E29" s="1137"/>
      <c r="F29" s="1137"/>
      <c r="G29" s="1302"/>
    </row>
    <row r="30" spans="1:7">
      <c r="A30" s="106">
        <v>12</v>
      </c>
      <c r="B30" s="110"/>
      <c r="C30" s="1137"/>
      <c r="D30" s="1137"/>
      <c r="E30" s="1137"/>
      <c r="F30" s="1137"/>
      <c r="G30" s="1302"/>
    </row>
    <row r="31" spans="1:7">
      <c r="A31" s="106">
        <v>13</v>
      </c>
      <c r="B31" s="110"/>
      <c r="C31" s="1137"/>
      <c r="D31" s="1137"/>
      <c r="E31" s="1137"/>
      <c r="F31" s="1137"/>
      <c r="G31" s="1302"/>
    </row>
    <row r="32" spans="1:7">
      <c r="A32" s="106">
        <v>14</v>
      </c>
      <c r="B32" s="1044" t="s">
        <v>1432</v>
      </c>
      <c r="C32" s="2125">
        <f>SUM(C19:C31)</f>
        <v>89338458</v>
      </c>
      <c r="D32" s="2125">
        <f>SUM(D19:D31)</f>
        <v>1617258839</v>
      </c>
      <c r="E32" s="2125">
        <f>SUM(E19:E31)</f>
        <v>1526108488</v>
      </c>
      <c r="F32" s="2125">
        <f>SUM(F19:F31)</f>
        <v>180488809</v>
      </c>
      <c r="G32" s="1412">
        <f>SUM(G19:G31)</f>
        <v>0</v>
      </c>
    </row>
    <row r="33" spans="1:7">
      <c r="A33" s="106">
        <v>15</v>
      </c>
      <c r="B33" s="110"/>
      <c r="C33" s="1137"/>
      <c r="D33" s="1137"/>
      <c r="E33" s="1137"/>
      <c r="F33" s="1137"/>
      <c r="G33" s="1302"/>
    </row>
    <row r="34" spans="1:7">
      <c r="A34" s="106">
        <v>16</v>
      </c>
      <c r="B34" s="110"/>
      <c r="C34" s="1137"/>
      <c r="D34" s="1137"/>
      <c r="E34" s="1137"/>
      <c r="F34" s="1137"/>
      <c r="G34" s="1302"/>
    </row>
    <row r="35" spans="1:7">
      <c r="A35" s="106">
        <v>17</v>
      </c>
      <c r="B35" s="110" t="s">
        <v>2781</v>
      </c>
      <c r="C35" s="2126">
        <v>21467</v>
      </c>
      <c r="D35" s="2127">
        <v>909051</v>
      </c>
      <c r="E35" s="2127">
        <v>930518</v>
      </c>
      <c r="F35" s="2126">
        <f>C35+D35-E35</f>
        <v>0</v>
      </c>
      <c r="G35" s="1302"/>
    </row>
    <row r="36" spans="1:7">
      <c r="A36" s="106">
        <v>18</v>
      </c>
      <c r="B36" s="110" t="s">
        <v>2739</v>
      </c>
      <c r="C36" s="1137">
        <v>22060600</v>
      </c>
      <c r="D36" s="1514">
        <v>12057201190</v>
      </c>
      <c r="E36" s="1514">
        <v>12060102540</v>
      </c>
      <c r="F36" s="1514">
        <f>C36+D36-E36</f>
        <v>19159250</v>
      </c>
      <c r="G36" s="1302" t="s">
        <v>520</v>
      </c>
    </row>
    <row r="37" spans="1:7">
      <c r="A37" s="106">
        <v>19</v>
      </c>
      <c r="B37" s="110" t="s">
        <v>2752</v>
      </c>
      <c r="C37" s="1137">
        <v>548</v>
      </c>
      <c r="D37" s="1514">
        <v>1819208</v>
      </c>
      <c r="E37" s="1514">
        <v>1702455</v>
      </c>
      <c r="F37" s="1137">
        <f>C37+D37-E37</f>
        <v>117301</v>
      </c>
      <c r="G37" s="1302"/>
    </row>
    <row r="38" spans="1:7">
      <c r="A38" s="106">
        <v>20</v>
      </c>
      <c r="B38" s="110" t="s">
        <v>2262</v>
      </c>
      <c r="C38" s="1137">
        <v>552197</v>
      </c>
      <c r="D38" s="1514">
        <v>1441720800</v>
      </c>
      <c r="E38" s="1514">
        <v>1442204616</v>
      </c>
      <c r="F38" s="1137">
        <f>C38+D38-E38</f>
        <v>68381</v>
      </c>
      <c r="G38" s="1302"/>
    </row>
    <row r="39" spans="1:7">
      <c r="A39" s="106">
        <v>21</v>
      </c>
      <c r="B39" s="110"/>
      <c r="C39" s="1137"/>
      <c r="D39" s="1514"/>
      <c r="E39" s="1514"/>
      <c r="F39" s="1137"/>
      <c r="G39" s="1302"/>
    </row>
    <row r="40" spans="1:7">
      <c r="A40" s="106">
        <v>22</v>
      </c>
      <c r="B40" s="110" t="s">
        <v>520</v>
      </c>
      <c r="C40" s="1137"/>
      <c r="D40" s="1137" t="s">
        <v>520</v>
      </c>
      <c r="E40" s="1137" t="s">
        <v>520</v>
      </c>
      <c r="F40" s="1137"/>
      <c r="G40" s="1302"/>
    </row>
    <row r="41" spans="1:7">
      <c r="A41" s="106">
        <v>23</v>
      </c>
      <c r="B41" s="110" t="s">
        <v>520</v>
      </c>
      <c r="C41" s="1137"/>
      <c r="D41" s="1137"/>
      <c r="E41" s="1137" t="s">
        <v>520</v>
      </c>
      <c r="F41" s="1137"/>
      <c r="G41" s="1302"/>
    </row>
    <row r="42" spans="1:7">
      <c r="A42" s="106">
        <v>24</v>
      </c>
      <c r="B42" s="110"/>
      <c r="C42" s="1137"/>
      <c r="D42" s="1137"/>
      <c r="E42" s="1137"/>
      <c r="F42" s="1137"/>
      <c r="G42" s="1302"/>
    </row>
    <row r="43" spans="1:7">
      <c r="A43" s="106">
        <v>25</v>
      </c>
      <c r="B43" s="110"/>
      <c r="C43" s="1137"/>
      <c r="D43" s="1137"/>
      <c r="E43" s="1137"/>
      <c r="F43" s="1137"/>
      <c r="G43" s="1302" t="s">
        <v>520</v>
      </c>
    </row>
    <row r="44" spans="1:7">
      <c r="A44" s="106">
        <v>26</v>
      </c>
      <c r="B44" s="110"/>
      <c r="C44" s="1137"/>
      <c r="D44" s="1137"/>
      <c r="E44" s="1137"/>
      <c r="F44" s="1137"/>
      <c r="G44" s="1302"/>
    </row>
    <row r="45" spans="1:7">
      <c r="A45" s="106">
        <v>27</v>
      </c>
      <c r="B45" s="110"/>
      <c r="C45" s="1137"/>
      <c r="D45" s="1137"/>
      <c r="E45" s="1137"/>
      <c r="F45" s="1137"/>
      <c r="G45" s="1302"/>
    </row>
    <row r="46" spans="1:7">
      <c r="A46" s="106">
        <v>28</v>
      </c>
      <c r="B46" s="110"/>
      <c r="C46" s="1137"/>
      <c r="D46" s="1137"/>
      <c r="E46" s="1137"/>
      <c r="F46" s="1137"/>
      <c r="G46" s="1302"/>
    </row>
    <row r="47" spans="1:7">
      <c r="A47" s="106">
        <v>29</v>
      </c>
      <c r="B47" s="110"/>
      <c r="C47" s="1137"/>
      <c r="D47" s="1137"/>
      <c r="E47" s="1137"/>
      <c r="F47" s="1137"/>
      <c r="G47" s="1302"/>
    </row>
    <row r="48" spans="1:7">
      <c r="A48" s="106">
        <v>30</v>
      </c>
      <c r="B48" s="110"/>
      <c r="C48" s="1137"/>
      <c r="D48" s="1137" t="s">
        <v>520</v>
      </c>
      <c r="E48" s="1137" t="s">
        <v>520</v>
      </c>
      <c r="F48" s="1137"/>
      <c r="G48" s="1302"/>
    </row>
    <row r="49" spans="1:7">
      <c r="A49" s="106">
        <v>31</v>
      </c>
      <c r="B49" s="110"/>
      <c r="C49" s="1137"/>
      <c r="D49" s="1137"/>
      <c r="E49" s="1137"/>
      <c r="F49" s="1137"/>
      <c r="G49" s="1302"/>
    </row>
    <row r="50" spans="1:7">
      <c r="A50" s="106">
        <v>32</v>
      </c>
      <c r="B50" s="110"/>
      <c r="C50" s="1137"/>
      <c r="D50" s="1137"/>
      <c r="E50" s="1137"/>
      <c r="F50" s="1137"/>
      <c r="G50" s="1302"/>
    </row>
    <row r="51" spans="1:7">
      <c r="A51" s="106">
        <v>33</v>
      </c>
      <c r="B51" s="110"/>
      <c r="C51" s="1137"/>
      <c r="D51" s="1137"/>
      <c r="E51" s="1137"/>
      <c r="F51" s="1137"/>
      <c r="G51" s="1302"/>
    </row>
    <row r="52" spans="1:7">
      <c r="A52" s="106">
        <v>34</v>
      </c>
      <c r="B52" s="110"/>
      <c r="C52" s="1137"/>
      <c r="D52" s="1137"/>
      <c r="E52" s="1137"/>
      <c r="F52" s="1137"/>
      <c r="G52" s="1302"/>
    </row>
    <row r="53" spans="1:7">
      <c r="A53" s="106">
        <v>35</v>
      </c>
      <c r="B53" s="110"/>
      <c r="C53" s="1137"/>
      <c r="D53" s="1137"/>
      <c r="E53" s="1137"/>
      <c r="F53" s="1137"/>
      <c r="G53" s="1302"/>
    </row>
    <row r="54" spans="1:7">
      <c r="A54" s="106">
        <v>36</v>
      </c>
      <c r="B54" s="110"/>
      <c r="C54" s="1137"/>
      <c r="D54" s="1137"/>
      <c r="E54" s="1137"/>
      <c r="F54" s="1137"/>
      <c r="G54" s="1302"/>
    </row>
    <row r="55" spans="1:7">
      <c r="A55" s="106">
        <v>37</v>
      </c>
      <c r="B55" s="110"/>
      <c r="C55" s="1137"/>
      <c r="D55" s="1137"/>
      <c r="E55" s="1137"/>
      <c r="F55" s="1137"/>
      <c r="G55" s="1302"/>
    </row>
    <row r="56" spans="1:7">
      <c r="A56" s="106">
        <v>38</v>
      </c>
      <c r="B56" s="110"/>
      <c r="C56" s="1137"/>
      <c r="D56" s="1137"/>
      <c r="E56" s="1137"/>
      <c r="F56" s="1137"/>
      <c r="G56" s="1302"/>
    </row>
    <row r="57" spans="1:7">
      <c r="A57" s="106">
        <v>39</v>
      </c>
      <c r="B57" s="110"/>
      <c r="C57" s="1137"/>
      <c r="D57" s="1137"/>
      <c r="E57" s="1137"/>
      <c r="F57" s="1137"/>
      <c r="G57" s="1302"/>
    </row>
    <row r="58" spans="1:7">
      <c r="A58" s="106">
        <v>40</v>
      </c>
      <c r="B58" s="110"/>
      <c r="C58" s="1137"/>
      <c r="D58" s="1137"/>
      <c r="E58" s="1137"/>
      <c r="F58" s="1137"/>
      <c r="G58" s="1302"/>
    </row>
    <row r="59" spans="1:7">
      <c r="A59" s="106">
        <v>41</v>
      </c>
      <c r="B59" s="110"/>
      <c r="C59" s="1137"/>
      <c r="D59" s="1137"/>
      <c r="E59" s="1137"/>
      <c r="F59" s="1137"/>
      <c r="G59" s="1302"/>
    </row>
    <row r="60" spans="1:7">
      <c r="A60" s="106">
        <v>42</v>
      </c>
      <c r="B60" s="110"/>
      <c r="C60" s="1137"/>
      <c r="D60" s="1137"/>
      <c r="E60" s="1137"/>
      <c r="F60" s="1137"/>
      <c r="G60" s="1302"/>
    </row>
    <row r="61" spans="1:7">
      <c r="A61" s="106">
        <v>43</v>
      </c>
      <c r="B61" s="110"/>
      <c r="C61" s="1137"/>
      <c r="D61" s="1137"/>
      <c r="E61" s="1137"/>
      <c r="F61" s="1137"/>
      <c r="G61" s="1302"/>
    </row>
    <row r="62" spans="1:7">
      <c r="A62" s="106">
        <v>44</v>
      </c>
      <c r="B62" s="110"/>
      <c r="C62" s="1137"/>
      <c r="D62" s="1137"/>
      <c r="E62" s="1137"/>
      <c r="F62" s="1137"/>
      <c r="G62" s="1302"/>
    </row>
    <row r="63" spans="1:7">
      <c r="A63" s="106">
        <v>45</v>
      </c>
      <c r="B63" s="110"/>
      <c r="C63" s="1137"/>
      <c r="D63" s="1137"/>
      <c r="E63" s="1137"/>
      <c r="F63" s="1137"/>
      <c r="G63" s="1302"/>
    </row>
    <row r="64" spans="1:7">
      <c r="A64" s="106">
        <v>46</v>
      </c>
      <c r="B64" s="110"/>
      <c r="C64" s="1137"/>
      <c r="D64" s="1137"/>
      <c r="E64" s="1137"/>
      <c r="F64" s="1137"/>
      <c r="G64" s="1302"/>
    </row>
    <row r="65" spans="1:7">
      <c r="A65" s="106">
        <v>47</v>
      </c>
      <c r="B65" s="110"/>
      <c r="C65" s="1137"/>
      <c r="D65" s="1137"/>
      <c r="E65" s="1137"/>
      <c r="F65" s="1137"/>
      <c r="G65" s="1302"/>
    </row>
    <row r="66" spans="1:7" ht="15.75" thickBot="1">
      <c r="A66" s="290">
        <v>48</v>
      </c>
      <c r="B66" s="896" t="s">
        <v>2740</v>
      </c>
      <c r="C66" s="2128">
        <f>SUM(C33:C65)</f>
        <v>22634812</v>
      </c>
      <c r="D66" s="2128">
        <f>SUM(D33:D65)</f>
        <v>13501650249</v>
      </c>
      <c r="E66" s="2128">
        <f>SUM(E33:E65)</f>
        <v>13504940129</v>
      </c>
      <c r="F66" s="2128">
        <f>SUM(F34:F65)</f>
        <v>19344932</v>
      </c>
      <c r="G66" s="1411">
        <f>SUM(G19:G65)</f>
        <v>0</v>
      </c>
    </row>
    <row r="67" spans="1:7">
      <c r="A67" s="887" t="s">
        <v>2590</v>
      </c>
      <c r="B67" s="887"/>
      <c r="C67" s="1042"/>
      <c r="D67" s="1042"/>
      <c r="E67" s="1042"/>
      <c r="F67" s="1042"/>
      <c r="G67" s="1042"/>
    </row>
    <row r="68" spans="1:7">
      <c r="A68" s="109" t="s">
        <v>1433</v>
      </c>
      <c r="B68" s="109"/>
      <c r="C68" s="1053"/>
      <c r="D68" s="1053"/>
      <c r="E68" s="1053"/>
      <c r="F68" s="1053"/>
      <c r="G68" s="1053"/>
    </row>
    <row r="69" spans="1:7" ht="18">
      <c r="A69" s="209"/>
      <c r="B69" s="209"/>
      <c r="C69" s="1303"/>
      <c r="D69" s="1303"/>
      <c r="E69" s="1303"/>
      <c r="F69" s="1303"/>
      <c r="G69" s="1303"/>
    </row>
    <row r="70" spans="1:7" ht="18">
      <c r="A70" s="209"/>
      <c r="B70" s="209"/>
      <c r="C70" s="1303"/>
      <c r="D70" s="1303"/>
      <c r="E70" s="1303"/>
      <c r="F70" s="1303"/>
      <c r="G70" s="1303"/>
    </row>
    <row r="71" spans="1:7" ht="18">
      <c r="A71" s="209"/>
      <c r="B71" s="209"/>
      <c r="C71" s="1303"/>
      <c r="D71" s="1303"/>
      <c r="E71" s="1303"/>
      <c r="F71" s="1303"/>
      <c r="G71" s="1303"/>
    </row>
    <row r="72" spans="1:7" ht="18">
      <c r="A72" s="209"/>
      <c r="B72" s="209"/>
      <c r="C72" s="1303"/>
      <c r="D72" s="1303"/>
      <c r="E72" s="1303"/>
      <c r="F72" s="1303"/>
      <c r="G72" s="1303"/>
    </row>
    <row r="73" spans="1:7" ht="18">
      <c r="A73" s="209"/>
      <c r="C73" s="1303"/>
      <c r="D73" s="1303"/>
      <c r="E73" s="1303"/>
      <c r="F73" s="1303"/>
      <c r="G73" s="1303"/>
    </row>
    <row r="74" spans="1:7" ht="18">
      <c r="A74" s="209"/>
      <c r="C74" s="1303"/>
      <c r="D74" s="1303"/>
      <c r="E74" s="1303"/>
      <c r="F74" s="1303"/>
      <c r="G74" s="1303"/>
    </row>
    <row r="75" spans="1:7" ht="18">
      <c r="A75" s="209"/>
      <c r="B75" s="59"/>
      <c r="C75" s="1303"/>
      <c r="E75" s="1303"/>
      <c r="F75" s="1303"/>
      <c r="G75" s="1303"/>
    </row>
    <row r="76" spans="1:7" ht="18">
      <c r="A76" s="209"/>
      <c r="C76" s="1303"/>
      <c r="E76" s="1303"/>
      <c r="F76" s="1303"/>
      <c r="G76" s="1303"/>
    </row>
    <row r="77" spans="1:7" ht="18">
      <c r="A77" s="209"/>
      <c r="B77" s="59"/>
      <c r="C77" s="1303"/>
      <c r="E77" s="1303"/>
      <c r="F77" s="1303"/>
      <c r="G77" s="1303"/>
    </row>
    <row r="78" spans="1:7" ht="18">
      <c r="A78" s="209"/>
      <c r="B78" s="59"/>
      <c r="C78" s="1303"/>
      <c r="E78" s="1303"/>
      <c r="F78" s="1303"/>
      <c r="G78" s="1303"/>
    </row>
    <row r="79" spans="1:7" ht="18">
      <c r="A79" s="209"/>
      <c r="B79" s="59"/>
      <c r="C79" s="1303"/>
      <c r="E79" s="1303"/>
      <c r="F79" s="1303"/>
      <c r="G79" s="1303"/>
    </row>
    <row r="80" spans="1:7" ht="18">
      <c r="A80" s="209"/>
      <c r="B80" s="59"/>
      <c r="C80" s="1303"/>
      <c r="E80" s="1303"/>
      <c r="F80" s="1303"/>
      <c r="G80" s="1303"/>
    </row>
    <row r="81" spans="1:7" ht="18">
      <c r="A81" s="209"/>
      <c r="B81" s="59"/>
      <c r="C81" s="1303"/>
      <c r="E81" s="1303"/>
      <c r="F81" s="1303"/>
      <c r="G81" s="1303"/>
    </row>
    <row r="82" spans="1:7" ht="18">
      <c r="A82" s="209"/>
      <c r="B82" s="59"/>
      <c r="C82" s="1303"/>
      <c r="E82" s="1303"/>
      <c r="F82" s="1303"/>
      <c r="G82" s="1303"/>
    </row>
    <row r="83" spans="1:7" ht="18">
      <c r="A83" s="209"/>
      <c r="B83" s="59"/>
      <c r="C83" s="1303"/>
      <c r="E83" s="1303"/>
      <c r="F83" s="1303"/>
      <c r="G83" s="1303"/>
    </row>
  </sheetData>
  <printOptions horizontalCentered="1" verticalCentered="1"/>
  <pageMargins left="0.5" right="0.5" top="0.5" bottom="0.5" header="0.5" footer="0.5"/>
  <pageSetup scale="6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rgb="FF92D050"/>
  </sheetPr>
  <dimension ref="A1:G105"/>
  <sheetViews>
    <sheetView view="pageBreakPreview" topLeftCell="A37" zoomScale="60" zoomScaleNormal="80" workbookViewId="0">
      <selection activeCell="H37" sqref="H1:XFD1048576"/>
    </sheetView>
    <sheetView zoomScale="70" zoomScaleNormal="70" workbookViewId="1"/>
  </sheetViews>
  <sheetFormatPr defaultColWidth="9.6640625" defaultRowHeight="15"/>
  <cols>
    <col min="1" max="1" width="6.21875" customWidth="1"/>
    <col min="2" max="2" width="5.21875" customWidth="1"/>
    <col min="3" max="3" width="42.6640625" customWidth="1"/>
    <col min="4" max="7" width="12.6640625" customWidth="1"/>
  </cols>
  <sheetData>
    <row r="1" spans="1:7" ht="15.75" thickBot="1">
      <c r="A1" s="684" t="str">
        <f>'Data Sheet'!$A$49</f>
        <v>Annual Report of Niagara Mohawk Power Corporation</v>
      </c>
      <c r="B1" s="291"/>
      <c r="C1" s="291"/>
      <c r="D1" s="291"/>
      <c r="E1" s="291"/>
      <c r="F1" s="688" t="str">
        <f>'Data Sheet'!$A$45</f>
        <v>Year ended December 31, 2022</v>
      </c>
      <c r="G1" s="292"/>
    </row>
    <row r="2" spans="1:7" ht="18" customHeight="1">
      <c r="A2" s="43" t="s">
        <v>520</v>
      </c>
      <c r="B2" s="44"/>
      <c r="C2" s="44"/>
      <c r="D2" s="44"/>
      <c r="E2" s="44"/>
      <c r="F2" s="44"/>
      <c r="G2" s="45"/>
    </row>
    <row r="3" spans="1:7" ht="15.75">
      <c r="A3" s="293"/>
      <c r="B3" s="294"/>
      <c r="C3" s="295" t="s">
        <v>1434</v>
      </c>
      <c r="D3" s="295"/>
      <c r="E3" s="295"/>
      <c r="F3" s="294"/>
      <c r="G3" s="296"/>
    </row>
    <row r="4" spans="1:7" ht="15.75">
      <c r="A4" s="293"/>
      <c r="B4" s="297"/>
      <c r="C4" s="297"/>
      <c r="D4" s="297"/>
      <c r="E4" s="297"/>
      <c r="F4" s="297"/>
      <c r="G4" s="296"/>
    </row>
    <row r="5" spans="1:7">
      <c r="A5" s="339" t="s">
        <v>1944</v>
      </c>
      <c r="B5" s="225"/>
      <c r="C5" s="689" t="s">
        <v>1044</v>
      </c>
      <c r="D5" s="263"/>
      <c r="E5" s="263"/>
      <c r="F5" s="263"/>
      <c r="G5" s="286"/>
    </row>
    <row r="6" spans="1:7">
      <c r="A6" s="339" t="s">
        <v>1946</v>
      </c>
      <c r="B6" s="226"/>
      <c r="C6" s="689" t="s">
        <v>1045</v>
      </c>
      <c r="D6" s="263"/>
      <c r="E6" s="263"/>
      <c r="F6" s="263"/>
      <c r="G6" s="286"/>
    </row>
    <row r="7" spans="1:7">
      <c r="A7" s="298"/>
      <c r="B7" s="225"/>
      <c r="C7" s="689" t="s">
        <v>1046</v>
      </c>
      <c r="D7" s="263"/>
      <c r="E7" s="263"/>
      <c r="F7" s="263"/>
      <c r="G7" s="286"/>
    </row>
    <row r="8" spans="1:7">
      <c r="A8" s="298"/>
      <c r="B8" s="225"/>
      <c r="C8" s="689" t="s">
        <v>1047</v>
      </c>
      <c r="D8" s="263"/>
      <c r="E8" s="263"/>
      <c r="F8" s="263"/>
      <c r="G8" s="286"/>
    </row>
    <row r="9" spans="1:7">
      <c r="A9" s="298"/>
      <c r="B9" s="225"/>
      <c r="C9" s="689" t="s">
        <v>1048</v>
      </c>
      <c r="D9" s="263"/>
      <c r="E9" s="263"/>
      <c r="F9" s="263"/>
      <c r="G9" s="286"/>
    </row>
    <row r="10" spans="1:7">
      <c r="A10" s="298"/>
      <c r="B10" s="225"/>
      <c r="C10" s="689" t="s">
        <v>1064</v>
      </c>
      <c r="D10" s="263"/>
      <c r="E10" s="263"/>
      <c r="F10" s="263"/>
      <c r="G10" s="286"/>
    </row>
    <row r="11" spans="1:7">
      <c r="A11" s="298"/>
      <c r="B11" s="225"/>
      <c r="C11" s="689" t="s">
        <v>1065</v>
      </c>
      <c r="D11" s="263"/>
      <c r="E11" s="263"/>
      <c r="F11" s="263"/>
      <c r="G11" s="286"/>
    </row>
    <row r="12" spans="1:7">
      <c r="A12" s="298"/>
      <c r="B12" s="225"/>
      <c r="C12" s="689" t="s">
        <v>1066</v>
      </c>
      <c r="D12" s="263"/>
      <c r="E12" s="263"/>
      <c r="F12" s="263"/>
      <c r="G12" s="286"/>
    </row>
    <row r="13" spans="1:7">
      <c r="A13" s="339" t="s">
        <v>1947</v>
      </c>
      <c r="B13" s="225"/>
      <c r="C13" s="689" t="s">
        <v>1063</v>
      </c>
      <c r="D13" s="263"/>
      <c r="E13" s="263"/>
      <c r="F13" s="263"/>
      <c r="G13" s="286"/>
    </row>
    <row r="14" spans="1:7">
      <c r="A14" s="298"/>
      <c r="B14" s="225"/>
      <c r="C14" s="689" t="s">
        <v>1050</v>
      </c>
      <c r="D14" s="263"/>
      <c r="E14" s="263"/>
      <c r="F14" s="263"/>
      <c r="G14" s="286"/>
    </row>
    <row r="15" spans="1:7">
      <c r="A15" s="298"/>
      <c r="B15" s="225"/>
      <c r="C15" s="689" t="s">
        <v>1051</v>
      </c>
      <c r="D15" s="263"/>
      <c r="E15" s="263"/>
      <c r="F15" s="263"/>
      <c r="G15" s="286"/>
    </row>
    <row r="16" spans="1:7">
      <c r="A16" s="339" t="s">
        <v>1950</v>
      </c>
      <c r="B16" s="225"/>
      <c r="C16" s="689" t="s">
        <v>1052</v>
      </c>
      <c r="D16" s="263"/>
      <c r="E16" s="263"/>
      <c r="F16" s="263"/>
      <c r="G16" s="286"/>
    </row>
    <row r="17" spans="1:7">
      <c r="A17" s="298"/>
      <c r="B17" s="225"/>
      <c r="C17" s="689" t="s">
        <v>1053</v>
      </c>
      <c r="D17" s="263"/>
      <c r="E17" s="263"/>
      <c r="F17" s="263"/>
      <c r="G17" s="286"/>
    </row>
    <row r="18" spans="1:7">
      <c r="A18" s="298"/>
      <c r="B18" s="225"/>
      <c r="C18" s="689" t="s">
        <v>1054</v>
      </c>
      <c r="D18" s="263"/>
      <c r="E18" s="263"/>
      <c r="F18" s="263"/>
      <c r="G18" s="286"/>
    </row>
    <row r="19" spans="1:7">
      <c r="A19" s="339" t="s">
        <v>1952</v>
      </c>
      <c r="B19" s="225"/>
      <c r="C19" s="689" t="s">
        <v>1055</v>
      </c>
      <c r="D19" s="263"/>
      <c r="E19" s="263"/>
      <c r="F19" s="263"/>
      <c r="G19" s="286"/>
    </row>
    <row r="20" spans="1:7">
      <c r="A20" s="298"/>
      <c r="B20" s="225"/>
      <c r="C20" s="689" t="s">
        <v>1056</v>
      </c>
      <c r="D20" s="263"/>
      <c r="E20" s="263"/>
      <c r="F20" s="263"/>
      <c r="G20" s="286"/>
    </row>
    <row r="21" spans="1:7">
      <c r="A21" s="298"/>
      <c r="B21" s="225"/>
      <c r="C21" s="689" t="s">
        <v>1057</v>
      </c>
      <c r="D21" s="263"/>
      <c r="E21" s="263"/>
      <c r="F21" s="263"/>
      <c r="G21" s="286"/>
    </row>
    <row r="22" spans="1:7">
      <c r="A22" s="298"/>
      <c r="B22" s="225"/>
      <c r="C22" s="689" t="s">
        <v>1058</v>
      </c>
      <c r="D22" s="263"/>
      <c r="E22" s="263"/>
      <c r="F22" s="263"/>
      <c r="G22" s="286"/>
    </row>
    <row r="23" spans="1:7">
      <c r="A23" s="339" t="s">
        <v>1954</v>
      </c>
      <c r="B23" s="225"/>
      <c r="C23" s="689" t="s">
        <v>1059</v>
      </c>
      <c r="D23" s="263"/>
      <c r="E23" s="263"/>
      <c r="F23" s="263"/>
      <c r="G23" s="286"/>
    </row>
    <row r="24" spans="1:7">
      <c r="A24" s="298"/>
      <c r="B24" s="225"/>
      <c r="C24" s="689" t="s">
        <v>1060</v>
      </c>
      <c r="D24" s="263"/>
      <c r="E24" s="263"/>
      <c r="F24" s="263"/>
      <c r="G24" s="286"/>
    </row>
    <row r="25" spans="1:7">
      <c r="A25" s="298"/>
      <c r="B25" s="225"/>
      <c r="C25" s="689" t="s">
        <v>1061</v>
      </c>
      <c r="D25" s="263"/>
      <c r="E25" s="263"/>
      <c r="F25" s="263"/>
      <c r="G25" s="286"/>
    </row>
    <row r="26" spans="1:7">
      <c r="A26" s="298"/>
      <c r="B26" s="225"/>
      <c r="C26" s="689" t="s">
        <v>1062</v>
      </c>
      <c r="D26" s="263"/>
      <c r="E26" s="263"/>
      <c r="F26" s="263"/>
      <c r="G26" s="286"/>
    </row>
    <row r="27" spans="1:7">
      <c r="A27" s="298"/>
      <c r="B27" s="225"/>
      <c r="C27" s="689" t="s">
        <v>1049</v>
      </c>
      <c r="D27" s="263"/>
      <c r="E27" s="263"/>
      <c r="F27" s="263"/>
      <c r="G27" s="286"/>
    </row>
    <row r="28" spans="1:7">
      <c r="A28" s="298"/>
      <c r="B28" s="225"/>
      <c r="C28" s="689"/>
      <c r="D28" s="225"/>
      <c r="E28" s="225"/>
      <c r="F28" s="225"/>
      <c r="G28" s="286"/>
    </row>
    <row r="29" spans="1:7">
      <c r="A29" s="299" t="s">
        <v>1688</v>
      </c>
      <c r="B29" s="300"/>
      <c r="C29" s="627" t="s">
        <v>1689</v>
      </c>
      <c r="D29" s="628" t="s">
        <v>1690</v>
      </c>
      <c r="E29" s="627" t="s">
        <v>1691</v>
      </c>
      <c r="F29" s="628" t="s">
        <v>1692</v>
      </c>
      <c r="G29" s="629" t="s">
        <v>1693</v>
      </c>
    </row>
    <row r="30" spans="1:7">
      <c r="A30" s="301" t="s">
        <v>1694</v>
      </c>
      <c r="B30" s="302"/>
      <c r="C30" s="630" t="s">
        <v>2077</v>
      </c>
      <c r="D30" s="631" t="s">
        <v>2078</v>
      </c>
      <c r="E30" s="630" t="s">
        <v>518</v>
      </c>
      <c r="F30" s="631" t="s">
        <v>567</v>
      </c>
      <c r="G30" s="632" t="s">
        <v>1350</v>
      </c>
    </row>
    <row r="31" spans="1:7">
      <c r="A31" s="304">
        <v>1</v>
      </c>
      <c r="B31" s="291"/>
      <c r="C31" s="291" t="s">
        <v>1695</v>
      </c>
      <c r="D31" s="305"/>
      <c r="E31" s="1422">
        <v>36150107</v>
      </c>
      <c r="F31" s="1423"/>
      <c r="G31" s="1424">
        <f>SUM(D31:F31)</f>
        <v>36150107</v>
      </c>
    </row>
    <row r="32" spans="1:7">
      <c r="A32" s="304">
        <f t="shared" ref="A32:A66" si="0">A31+1</f>
        <v>2</v>
      </c>
      <c r="B32" s="291"/>
      <c r="C32" s="291"/>
      <c r="D32" s="303"/>
      <c r="E32" s="1845"/>
      <c r="F32" s="1845"/>
      <c r="G32" s="1846"/>
    </row>
    <row r="33" spans="1:7">
      <c r="A33" s="304">
        <f t="shared" si="0"/>
        <v>3</v>
      </c>
      <c r="B33" s="291"/>
      <c r="C33" s="291" t="s">
        <v>1696</v>
      </c>
      <c r="D33" s="306"/>
      <c r="E33" s="1847"/>
      <c r="F33" s="1847"/>
      <c r="G33" s="1848"/>
    </row>
    <row r="34" spans="1:7">
      <c r="A34" s="304">
        <f t="shared" si="0"/>
        <v>4</v>
      </c>
      <c r="B34" s="291"/>
      <c r="C34" s="291" t="s">
        <v>3196</v>
      </c>
      <c r="D34" s="306"/>
      <c r="E34" s="1847">
        <v>100415709</v>
      </c>
      <c r="F34" s="1847"/>
      <c r="G34" s="1848">
        <f>SUM(D34:F34)</f>
        <v>100415709</v>
      </c>
    </row>
    <row r="35" spans="1:7">
      <c r="A35" s="304">
        <f t="shared" si="0"/>
        <v>5</v>
      </c>
      <c r="B35" s="291"/>
      <c r="C35" s="291" t="s">
        <v>1697</v>
      </c>
      <c r="D35" s="306"/>
      <c r="E35" s="1847"/>
      <c r="F35" s="1847"/>
      <c r="G35" s="1848"/>
    </row>
    <row r="36" spans="1:7">
      <c r="A36" s="304">
        <f t="shared" si="0"/>
        <v>6</v>
      </c>
      <c r="B36" s="291"/>
      <c r="C36" s="291" t="s">
        <v>3195</v>
      </c>
      <c r="D36" s="306"/>
      <c r="E36" s="1847">
        <v>-45195044</v>
      </c>
      <c r="F36" s="1847"/>
      <c r="G36" s="1848">
        <f>SUM(D36:F36)</f>
        <v>-45195044</v>
      </c>
    </row>
    <row r="37" spans="1:7">
      <c r="A37" s="304">
        <f t="shared" si="0"/>
        <v>7</v>
      </c>
      <c r="B37" s="291"/>
      <c r="C37" s="291" t="s">
        <v>1698</v>
      </c>
      <c r="D37" s="306"/>
      <c r="E37" s="1849"/>
      <c r="F37" s="1847"/>
      <c r="G37" s="1848"/>
    </row>
    <row r="38" spans="1:7">
      <c r="A38" s="304">
        <f t="shared" si="0"/>
        <v>8</v>
      </c>
      <c r="B38" s="291"/>
      <c r="C38" s="291"/>
      <c r="D38" s="309"/>
      <c r="E38" s="1850"/>
      <c r="F38" s="1851"/>
      <c r="G38" s="1852"/>
    </row>
    <row r="39" spans="1:7">
      <c r="A39" s="304">
        <f t="shared" si="0"/>
        <v>9</v>
      </c>
      <c r="B39" s="291"/>
      <c r="C39" s="291"/>
      <c r="D39" s="306"/>
      <c r="E39" s="1849"/>
      <c r="F39" s="1847"/>
      <c r="G39" s="1848"/>
    </row>
    <row r="40" spans="1:7">
      <c r="A40" s="304">
        <f t="shared" si="0"/>
        <v>10</v>
      </c>
      <c r="B40" s="291"/>
      <c r="C40" s="291"/>
      <c r="D40" s="310" t="s">
        <v>520</v>
      </c>
      <c r="E40" s="1853" t="s">
        <v>520</v>
      </c>
      <c r="F40" s="1854" t="s">
        <v>520</v>
      </c>
      <c r="G40" s="1855" t="s">
        <v>520</v>
      </c>
    </row>
    <row r="41" spans="1:7">
      <c r="A41" s="304">
        <f t="shared" si="0"/>
        <v>11</v>
      </c>
      <c r="B41" s="291"/>
      <c r="C41" s="291" t="s">
        <v>1699</v>
      </c>
      <c r="D41" s="311">
        <f>D31+D34-D36+D37</f>
        <v>0</v>
      </c>
      <c r="E41" s="1428">
        <f>E31+E34+E36+E37</f>
        <v>91370772</v>
      </c>
      <c r="F41" s="311">
        <f>F31+F34-F36+F37</f>
        <v>0</v>
      </c>
      <c r="G41" s="1428">
        <f>SUM(D41:F41)</f>
        <v>91370772</v>
      </c>
    </row>
    <row r="42" spans="1:7">
      <c r="A42" s="304">
        <f t="shared" si="0"/>
        <v>12</v>
      </c>
      <c r="B42" s="291"/>
      <c r="C42" s="291" t="s">
        <v>1700</v>
      </c>
      <c r="D42" s="306"/>
      <c r="E42" s="1847">
        <v>14915579</v>
      </c>
      <c r="F42" s="1847"/>
      <c r="G42" s="1848">
        <f>SUM(D42:F42)</f>
        <v>14915579</v>
      </c>
    </row>
    <row r="43" spans="1:7">
      <c r="A43" s="304">
        <f t="shared" si="0"/>
        <v>13</v>
      </c>
      <c r="B43" s="302"/>
      <c r="C43" s="291" t="s">
        <v>1701</v>
      </c>
      <c r="D43" s="313"/>
      <c r="E43" s="1425">
        <f>E41/E42</f>
        <v>6.125861557234888</v>
      </c>
      <c r="F43" s="1308"/>
      <c r="G43" s="1426">
        <f>G41/G42</f>
        <v>6.125861557234888</v>
      </c>
    </row>
    <row r="44" spans="1:7">
      <c r="A44" s="304">
        <f t="shared" si="0"/>
        <v>14</v>
      </c>
      <c r="B44" s="314"/>
      <c r="C44" s="300" t="s">
        <v>1702</v>
      </c>
      <c r="D44" s="300"/>
      <c r="E44" s="1310"/>
      <c r="F44" s="1310"/>
      <c r="G44" s="1311"/>
    </row>
    <row r="45" spans="1:7">
      <c r="A45" s="304">
        <f t="shared" si="0"/>
        <v>15</v>
      </c>
      <c r="B45" s="315"/>
      <c r="C45" s="302"/>
      <c r="D45" s="302"/>
      <c r="E45" s="1312"/>
      <c r="F45" s="1312"/>
      <c r="G45" s="1305"/>
    </row>
    <row r="46" spans="1:7">
      <c r="A46" s="304">
        <f t="shared" si="0"/>
        <v>16</v>
      </c>
      <c r="B46" s="291"/>
      <c r="C46" s="291" t="s">
        <v>1703</v>
      </c>
      <c r="D46" s="291"/>
      <c r="E46" s="1313"/>
      <c r="F46" s="1306"/>
      <c r="G46" s="1304"/>
    </row>
    <row r="47" spans="1:7">
      <c r="A47" s="304">
        <f t="shared" si="0"/>
        <v>17</v>
      </c>
      <c r="B47" s="291"/>
      <c r="C47" s="291" t="s">
        <v>1704</v>
      </c>
      <c r="D47" s="291"/>
      <c r="E47" s="1313"/>
      <c r="F47" s="1307"/>
      <c r="G47" s="1309">
        <v>14452693</v>
      </c>
    </row>
    <row r="48" spans="1:7">
      <c r="A48" s="304">
        <f t="shared" si="0"/>
        <v>18</v>
      </c>
      <c r="B48" s="291"/>
      <c r="C48" s="291" t="s">
        <v>1705</v>
      </c>
      <c r="D48" s="291"/>
      <c r="E48" s="1313"/>
      <c r="F48" s="1307"/>
      <c r="G48" s="1427">
        <f>G34/G47</f>
        <v>6.9478891580966948</v>
      </c>
    </row>
    <row r="49" spans="1:7">
      <c r="A49" s="304">
        <f t="shared" si="0"/>
        <v>19</v>
      </c>
      <c r="B49" s="291"/>
      <c r="C49" s="291" t="s">
        <v>1706</v>
      </c>
      <c r="D49" s="291"/>
      <c r="E49" s="1313"/>
      <c r="F49" s="1307"/>
      <c r="G49" s="1309" t="s">
        <v>759</v>
      </c>
    </row>
    <row r="50" spans="1:7">
      <c r="A50" s="304">
        <f t="shared" si="0"/>
        <v>20</v>
      </c>
      <c r="B50" s="291"/>
      <c r="C50" s="291" t="s">
        <v>2288</v>
      </c>
      <c r="D50" s="291"/>
      <c r="E50" s="1313"/>
      <c r="F50" s="1306"/>
      <c r="G50" s="1304"/>
    </row>
    <row r="51" spans="1:7">
      <c r="A51" s="304">
        <f t="shared" si="0"/>
        <v>21</v>
      </c>
      <c r="B51" s="291"/>
      <c r="C51" s="291" t="s">
        <v>2289</v>
      </c>
      <c r="D51" s="291"/>
      <c r="E51" s="1313"/>
      <c r="F51" s="1306"/>
      <c r="G51" s="1304"/>
    </row>
    <row r="52" spans="1:7">
      <c r="A52" s="304">
        <f t="shared" si="0"/>
        <v>22</v>
      </c>
      <c r="B52" s="291"/>
      <c r="C52" s="291" t="s">
        <v>2290</v>
      </c>
      <c r="D52" s="291"/>
      <c r="E52" s="1313"/>
      <c r="F52" s="1306"/>
      <c r="G52" s="1304"/>
    </row>
    <row r="53" spans="1:7">
      <c r="A53" s="304">
        <f t="shared" si="0"/>
        <v>23</v>
      </c>
      <c r="B53" s="291"/>
      <c r="C53" s="291" t="s">
        <v>895</v>
      </c>
      <c r="D53" s="291"/>
      <c r="E53" s="1313"/>
      <c r="F53" s="1306"/>
      <c r="G53" s="1304"/>
    </row>
    <row r="54" spans="1:7">
      <c r="A54" s="304">
        <f t="shared" si="0"/>
        <v>24</v>
      </c>
      <c r="B54" s="291"/>
      <c r="C54" s="291" t="s">
        <v>896</v>
      </c>
      <c r="D54" s="291"/>
      <c r="E54" s="1313"/>
      <c r="F54" s="1306"/>
      <c r="G54" s="1304"/>
    </row>
    <row r="55" spans="1:7">
      <c r="A55" s="304">
        <f t="shared" si="0"/>
        <v>25</v>
      </c>
      <c r="B55" s="291"/>
      <c r="C55" s="291"/>
      <c r="D55" s="291"/>
      <c r="E55" s="1313"/>
      <c r="F55" s="1306"/>
      <c r="G55" s="1304"/>
    </row>
    <row r="56" spans="1:7">
      <c r="A56" s="304">
        <f t="shared" si="0"/>
        <v>26</v>
      </c>
      <c r="B56" s="291"/>
      <c r="C56" s="291"/>
      <c r="D56" s="291"/>
      <c r="E56" s="1313"/>
      <c r="F56" s="1306"/>
      <c r="G56" s="1304"/>
    </row>
    <row r="57" spans="1:7">
      <c r="A57" s="304">
        <f t="shared" si="0"/>
        <v>27</v>
      </c>
      <c r="B57" s="291"/>
      <c r="C57" s="291" t="s">
        <v>897</v>
      </c>
      <c r="D57" s="291"/>
      <c r="E57" s="1313"/>
      <c r="F57" s="1306"/>
      <c r="G57" s="1304"/>
    </row>
    <row r="58" spans="1:7">
      <c r="A58" s="304">
        <f t="shared" si="0"/>
        <v>28</v>
      </c>
      <c r="B58" s="291"/>
      <c r="C58" s="291" t="s">
        <v>898</v>
      </c>
      <c r="D58" s="291"/>
      <c r="E58" s="1313"/>
      <c r="F58" s="1307"/>
      <c r="G58" s="1309">
        <v>-13611019</v>
      </c>
    </row>
    <row r="59" spans="1:7">
      <c r="A59" s="304">
        <f t="shared" si="0"/>
        <v>29</v>
      </c>
      <c r="B59" s="291"/>
      <c r="C59" s="291" t="s">
        <v>1705</v>
      </c>
      <c r="D59" s="291"/>
      <c r="E59" s="1313"/>
      <c r="F59" s="1307"/>
      <c r="G59" s="1427">
        <f>-G36/G58</f>
        <v>-3.3204746830490794</v>
      </c>
    </row>
    <row r="60" spans="1:7">
      <c r="A60" s="304">
        <f t="shared" si="0"/>
        <v>30</v>
      </c>
      <c r="B60" s="291"/>
      <c r="C60" s="291" t="s">
        <v>899</v>
      </c>
      <c r="D60" s="291"/>
      <c r="E60" s="1313"/>
      <c r="F60" s="1307"/>
      <c r="G60" s="1309" t="s">
        <v>759</v>
      </c>
    </row>
    <row r="61" spans="1:7">
      <c r="A61" s="304">
        <f t="shared" si="0"/>
        <v>31</v>
      </c>
      <c r="B61" s="291"/>
      <c r="C61" s="291" t="s">
        <v>900</v>
      </c>
      <c r="D61" s="291"/>
      <c r="E61" s="291"/>
      <c r="F61" s="307"/>
      <c r="G61" s="308"/>
    </row>
    <row r="62" spans="1:7">
      <c r="A62" s="304">
        <f t="shared" si="0"/>
        <v>32</v>
      </c>
      <c r="B62" s="291"/>
      <c r="C62" s="291" t="s">
        <v>901</v>
      </c>
      <c r="D62" s="291"/>
      <c r="E62" s="291"/>
      <c r="F62" s="307"/>
      <c r="G62" s="308"/>
    </row>
    <row r="63" spans="1:7">
      <c r="A63" s="304">
        <f t="shared" si="0"/>
        <v>33</v>
      </c>
      <c r="B63" s="291"/>
      <c r="C63" s="291" t="s">
        <v>902</v>
      </c>
      <c r="D63" s="291"/>
      <c r="E63" s="291"/>
      <c r="F63" s="307"/>
      <c r="G63" s="308"/>
    </row>
    <row r="64" spans="1:7">
      <c r="A64" s="304">
        <f t="shared" si="0"/>
        <v>34</v>
      </c>
      <c r="B64" s="291"/>
      <c r="C64" s="291" t="s">
        <v>903</v>
      </c>
      <c r="D64" s="291"/>
      <c r="E64" s="291"/>
      <c r="F64" s="307"/>
      <c r="G64" s="308"/>
    </row>
    <row r="65" spans="1:7">
      <c r="A65" s="304">
        <f t="shared" si="0"/>
        <v>35</v>
      </c>
      <c r="B65" s="291"/>
      <c r="C65" s="291"/>
      <c r="D65" s="291"/>
      <c r="E65" s="291"/>
      <c r="F65" s="307"/>
      <c r="G65" s="308"/>
    </row>
    <row r="66" spans="1:7" ht="15.75" thickBot="1">
      <c r="A66" s="316">
        <f t="shared" si="0"/>
        <v>36</v>
      </c>
      <c r="B66" s="317"/>
      <c r="C66" s="317"/>
      <c r="D66" s="317"/>
      <c r="E66" s="317"/>
      <c r="F66" s="318"/>
      <c r="G66" s="319"/>
    </row>
    <row r="67" spans="1:7">
      <c r="A67" s="291" t="s">
        <v>904</v>
      </c>
      <c r="B67" s="291"/>
      <c r="C67" s="291"/>
      <c r="D67" s="291"/>
      <c r="E67" s="291"/>
      <c r="F67" s="291"/>
    </row>
    <row r="68" spans="1:7">
      <c r="A68" s="292" t="s">
        <v>1796</v>
      </c>
      <c r="B68" s="292"/>
      <c r="C68" s="292"/>
      <c r="D68" s="47"/>
      <c r="E68" s="292"/>
      <c r="F68" s="292"/>
      <c r="G68" s="292"/>
    </row>
    <row r="69" spans="1:7">
      <c r="A69" s="291"/>
      <c r="B69" s="291"/>
      <c r="C69" s="291"/>
      <c r="D69" s="291"/>
      <c r="E69" s="291"/>
      <c r="F69" s="291"/>
      <c r="G69" s="291"/>
    </row>
    <row r="70" spans="1:7">
      <c r="A70" s="291"/>
      <c r="B70" s="291"/>
      <c r="C70" s="291"/>
      <c r="D70" s="291"/>
      <c r="E70" s="291"/>
      <c r="F70" s="291"/>
      <c r="G70" s="291"/>
    </row>
    <row r="71" spans="1:7">
      <c r="A71" s="291"/>
      <c r="B71" s="291"/>
      <c r="C71" s="291"/>
      <c r="D71" s="291"/>
      <c r="E71" s="291"/>
      <c r="F71" s="291"/>
      <c r="G71" s="291"/>
    </row>
    <row r="72" spans="1:7">
      <c r="A72" s="291"/>
      <c r="B72" s="291"/>
      <c r="C72" s="291"/>
      <c r="D72" s="291"/>
      <c r="E72" s="291"/>
      <c r="F72" s="291"/>
      <c r="G72" s="291"/>
    </row>
    <row r="73" spans="1:7">
      <c r="A73" s="291"/>
      <c r="B73" s="291"/>
      <c r="C73" s="291"/>
      <c r="D73" s="291"/>
      <c r="E73" s="291"/>
      <c r="F73" s="291"/>
      <c r="G73" s="291"/>
    </row>
    <row r="74" spans="1:7">
      <c r="A74" s="291"/>
      <c r="B74" s="291"/>
      <c r="C74" s="291"/>
      <c r="D74" s="291"/>
      <c r="E74" s="291"/>
      <c r="F74" s="291"/>
      <c r="G74" s="291"/>
    </row>
    <row r="75" spans="1:7">
      <c r="A75" s="291"/>
      <c r="B75" s="291"/>
      <c r="C75" s="291"/>
      <c r="D75" s="291"/>
      <c r="E75" s="291"/>
      <c r="F75" s="291"/>
      <c r="G75" s="291"/>
    </row>
    <row r="76" spans="1:7">
      <c r="C76" s="59"/>
      <c r="E76" s="291"/>
      <c r="F76" s="291"/>
      <c r="G76" s="291"/>
    </row>
    <row r="77" spans="1:7">
      <c r="E77" s="291"/>
      <c r="F77" s="291"/>
      <c r="G77" s="291"/>
    </row>
    <row r="78" spans="1:7">
      <c r="C78" s="59"/>
      <c r="E78" s="291"/>
      <c r="F78" s="291"/>
      <c r="G78" s="291"/>
    </row>
    <row r="79" spans="1:7">
      <c r="C79" s="59"/>
      <c r="E79" s="291"/>
      <c r="F79" s="291"/>
      <c r="G79" s="291"/>
    </row>
    <row r="80" spans="1:7">
      <c r="C80" s="59"/>
      <c r="E80" s="291"/>
      <c r="F80" s="291"/>
      <c r="G80" s="291"/>
    </row>
    <row r="81" spans="1:7">
      <c r="C81" s="59"/>
      <c r="E81" s="291"/>
      <c r="F81" s="291"/>
      <c r="G81" s="291"/>
    </row>
    <row r="82" spans="1:7">
      <c r="C82" s="59"/>
      <c r="E82" s="291"/>
      <c r="F82" s="291"/>
      <c r="G82" s="291"/>
    </row>
    <row r="83" spans="1:7">
      <c r="C83" s="59"/>
      <c r="E83" s="291"/>
      <c r="F83" s="291"/>
      <c r="G83" s="291"/>
    </row>
    <row r="84" spans="1:7">
      <c r="C84" s="59"/>
      <c r="E84" s="291"/>
      <c r="F84" s="291"/>
      <c r="G84" s="291"/>
    </row>
    <row r="85" spans="1:7">
      <c r="C85" s="291"/>
      <c r="D85" s="291"/>
      <c r="E85" s="291"/>
      <c r="F85" s="291"/>
      <c r="G85" s="291"/>
    </row>
    <row r="86" spans="1:7">
      <c r="A86" s="291"/>
      <c r="B86" s="291"/>
      <c r="C86" s="291"/>
      <c r="D86" s="291"/>
      <c r="E86" s="291"/>
      <c r="F86" s="291"/>
      <c r="G86" s="291"/>
    </row>
    <row r="87" spans="1:7">
      <c r="A87" s="291"/>
      <c r="B87" s="291"/>
      <c r="C87" s="291"/>
      <c r="D87" s="291"/>
      <c r="E87" s="291"/>
      <c r="F87" s="291"/>
      <c r="G87" s="291"/>
    </row>
    <row r="88" spans="1:7">
      <c r="A88" s="291"/>
      <c r="B88" s="291"/>
      <c r="C88" s="291"/>
      <c r="D88" s="291"/>
      <c r="E88" s="291"/>
      <c r="F88" s="291"/>
      <c r="G88" s="291"/>
    </row>
    <row r="89" spans="1:7">
      <c r="A89" s="291"/>
      <c r="B89" s="291"/>
      <c r="C89" s="291"/>
      <c r="D89" s="291"/>
      <c r="E89" s="291"/>
      <c r="F89" s="291"/>
      <c r="G89" s="291"/>
    </row>
    <row r="90" spans="1:7">
      <c r="A90" s="291"/>
      <c r="B90" s="291"/>
      <c r="C90" s="291"/>
      <c r="D90" s="291"/>
      <c r="E90" s="291"/>
      <c r="F90" s="291"/>
      <c r="G90" s="291"/>
    </row>
    <row r="91" spans="1:7">
      <c r="A91" s="291"/>
      <c r="B91" s="291"/>
      <c r="C91" s="291"/>
      <c r="D91" s="291"/>
      <c r="E91" s="291"/>
      <c r="F91" s="291"/>
      <c r="G91" s="291"/>
    </row>
    <row r="92" spans="1:7">
      <c r="A92" s="291"/>
      <c r="B92" s="291"/>
      <c r="C92" s="291"/>
      <c r="D92" s="291"/>
      <c r="E92" s="291"/>
      <c r="F92" s="291"/>
      <c r="G92" s="291"/>
    </row>
    <row r="93" spans="1:7">
      <c r="A93" s="291"/>
      <c r="B93" s="291"/>
      <c r="C93" s="291"/>
      <c r="D93" s="291"/>
      <c r="E93" s="291"/>
      <c r="F93" s="291"/>
      <c r="G93" s="291"/>
    </row>
    <row r="94" spans="1:7">
      <c r="A94" s="291"/>
      <c r="B94" s="291"/>
      <c r="C94" s="291"/>
      <c r="D94" s="291"/>
      <c r="E94" s="291"/>
      <c r="F94" s="291"/>
      <c r="G94" s="291"/>
    </row>
    <row r="95" spans="1:7">
      <c r="A95" s="291"/>
      <c r="B95" s="291"/>
      <c r="C95" s="291"/>
      <c r="D95" s="291"/>
      <c r="E95" s="291"/>
      <c r="F95" s="291"/>
      <c r="G95" s="291"/>
    </row>
    <row r="96" spans="1:7">
      <c r="A96" s="291"/>
      <c r="B96" s="291"/>
      <c r="C96" s="291"/>
      <c r="D96" s="291"/>
      <c r="E96" s="291"/>
      <c r="F96" s="291"/>
      <c r="G96" s="291"/>
    </row>
    <row r="97" spans="1:7">
      <c r="A97" s="291"/>
      <c r="B97" s="291"/>
      <c r="C97" s="291"/>
      <c r="D97" s="291"/>
      <c r="E97" s="291"/>
      <c r="F97" s="291"/>
      <c r="G97" s="291"/>
    </row>
    <row r="98" spans="1:7">
      <c r="A98" s="291"/>
      <c r="B98" s="291"/>
      <c r="C98" s="291"/>
      <c r="D98" s="291"/>
      <c r="E98" s="291"/>
      <c r="F98" s="291"/>
      <c r="G98" s="291"/>
    </row>
    <row r="99" spans="1:7">
      <c r="A99" s="291"/>
      <c r="B99" s="291"/>
      <c r="C99" s="291"/>
      <c r="D99" s="291"/>
      <c r="E99" s="291"/>
      <c r="F99" s="291"/>
      <c r="G99" s="291"/>
    </row>
    <row r="100" spans="1:7">
      <c r="A100" s="291"/>
      <c r="B100" s="291"/>
      <c r="C100" s="291"/>
      <c r="D100" s="291"/>
      <c r="E100" s="291"/>
      <c r="F100" s="291"/>
      <c r="G100" s="291"/>
    </row>
    <row r="101" spans="1:7">
      <c r="A101" s="291"/>
      <c r="B101" s="291"/>
      <c r="C101" s="291"/>
      <c r="D101" s="291"/>
      <c r="E101" s="291"/>
      <c r="F101" s="291"/>
      <c r="G101" s="291"/>
    </row>
    <row r="102" spans="1:7">
      <c r="A102" s="291"/>
      <c r="B102" s="291"/>
      <c r="C102" s="291"/>
      <c r="D102" s="291"/>
      <c r="E102" s="291"/>
      <c r="F102" s="291"/>
      <c r="G102" s="291"/>
    </row>
    <row r="103" spans="1:7">
      <c r="A103" s="291"/>
      <c r="B103" s="291"/>
      <c r="C103" s="291"/>
      <c r="D103" s="291"/>
      <c r="E103" s="291"/>
      <c r="F103" s="291"/>
      <c r="G103" s="291"/>
    </row>
    <row r="104" spans="1:7">
      <c r="A104" s="291"/>
      <c r="B104" s="291"/>
      <c r="C104" s="291"/>
      <c r="D104" s="291"/>
      <c r="E104" s="291"/>
      <c r="F104" s="291"/>
      <c r="G104" s="291"/>
    </row>
    <row r="105" spans="1:7">
      <c r="A105" s="291"/>
      <c r="B105" s="291"/>
      <c r="C105" s="291"/>
      <c r="D105" s="291"/>
      <c r="E105" s="291"/>
      <c r="F105" s="291"/>
      <c r="G105" s="291"/>
    </row>
  </sheetData>
  <printOptions horizontalCentered="1" verticalCentered="1"/>
  <pageMargins left="0.5" right="0.5" top="0.5" bottom="0.5" header="0.5" footer="0.5"/>
  <pageSetup scale="6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92D050"/>
    <pageSetUpPr fitToPage="1"/>
  </sheetPr>
  <dimension ref="A1:C75"/>
  <sheetViews>
    <sheetView view="pageBreakPreview" zoomScale="60" zoomScaleNormal="60" workbookViewId="0">
      <selection activeCell="D1" sqref="D1:XFD1048576"/>
    </sheetView>
    <sheetView zoomScale="70" zoomScaleNormal="70" workbookViewId="1"/>
  </sheetViews>
  <sheetFormatPr defaultColWidth="9.6640625" defaultRowHeight="15"/>
  <cols>
    <col min="1" max="1" width="4.6640625" customWidth="1"/>
    <col min="2" max="2" width="69" customWidth="1"/>
    <col min="3" max="3" width="21.5546875" customWidth="1"/>
  </cols>
  <sheetData>
    <row r="1" spans="1:3" ht="15.75" thickBot="1">
      <c r="A1" s="687" t="str">
        <f>'Data Sheet'!$A$65</f>
        <v xml:space="preserve">Annual Report of Niagara Mohawk Power Corporation                                                                                                                                                                    </v>
      </c>
      <c r="B1" s="320"/>
      <c r="C1" s="1105" t="str">
        <f>'Data Sheet'!$A$6</f>
        <v>Year ended December 31, 2022</v>
      </c>
    </row>
    <row r="2" spans="1:3" ht="15.75">
      <c r="A2" s="252"/>
      <c r="B2" s="253"/>
      <c r="C2" s="255"/>
    </row>
    <row r="3" spans="1:3" ht="15.75">
      <c r="A3" s="78" t="s">
        <v>905</v>
      </c>
      <c r="B3" s="47"/>
      <c r="C3" s="321"/>
    </row>
    <row r="4" spans="1:3" ht="15.75">
      <c r="A4" s="78"/>
      <c r="B4" s="47"/>
      <c r="C4" s="321"/>
    </row>
    <row r="5" spans="1:3">
      <c r="A5" s="322"/>
      <c r="B5" s="323" t="s">
        <v>906</v>
      </c>
      <c r="C5" s="234"/>
    </row>
    <row r="6" spans="1:3">
      <c r="A6" s="322"/>
      <c r="B6" s="323" t="s">
        <v>2017</v>
      </c>
      <c r="C6" s="234"/>
    </row>
    <row r="7" spans="1:3">
      <c r="A7" s="322"/>
      <c r="B7" s="690" t="s">
        <v>2018</v>
      </c>
      <c r="C7" s="234"/>
    </row>
    <row r="8" spans="1:3">
      <c r="A8" s="49"/>
      <c r="B8" t="s">
        <v>2019</v>
      </c>
      <c r="C8" s="234"/>
    </row>
    <row r="9" spans="1:3">
      <c r="A9" s="324"/>
      <c r="B9" s="150"/>
      <c r="C9" s="633" t="s">
        <v>2020</v>
      </c>
    </row>
    <row r="10" spans="1:3">
      <c r="A10" s="325" t="s">
        <v>513</v>
      </c>
      <c r="B10" s="352" t="s">
        <v>2021</v>
      </c>
      <c r="C10" s="634" t="s">
        <v>1358</v>
      </c>
    </row>
    <row r="11" spans="1:3">
      <c r="A11" s="326" t="s">
        <v>1431</v>
      </c>
      <c r="B11" s="635" t="s">
        <v>2077</v>
      </c>
      <c r="C11" s="636" t="s">
        <v>2078</v>
      </c>
    </row>
    <row r="12" spans="1:3">
      <c r="A12" s="328">
        <v>1</v>
      </c>
      <c r="B12" s="329" t="s">
        <v>2862</v>
      </c>
      <c r="C12" s="1856">
        <v>55868</v>
      </c>
    </row>
    <row r="13" spans="1:3">
      <c r="A13" s="328">
        <v>2</v>
      </c>
      <c r="B13" s="323" t="s">
        <v>2863</v>
      </c>
      <c r="C13" s="1314">
        <v>303984</v>
      </c>
    </row>
    <row r="14" spans="1:3">
      <c r="A14" s="328">
        <v>3</v>
      </c>
      <c r="B14" s="323" t="s">
        <v>2864</v>
      </c>
      <c r="C14" s="1314">
        <v>1370</v>
      </c>
    </row>
    <row r="15" spans="1:3">
      <c r="A15" s="328">
        <v>4</v>
      </c>
      <c r="B15" s="323" t="s">
        <v>2865</v>
      </c>
      <c r="C15" s="1314"/>
    </row>
    <row r="16" spans="1:3">
      <c r="A16" s="328">
        <v>5</v>
      </c>
      <c r="B16" s="323" t="s">
        <v>3539</v>
      </c>
      <c r="C16" s="1314"/>
    </row>
    <row r="17" spans="1:3">
      <c r="A17" s="328">
        <v>6</v>
      </c>
      <c r="B17" s="323" t="s">
        <v>3540</v>
      </c>
      <c r="C17" s="1314">
        <v>46076090</v>
      </c>
    </row>
    <row r="18" spans="1:3">
      <c r="A18" s="328">
        <v>7</v>
      </c>
      <c r="B18" s="323" t="s">
        <v>2866</v>
      </c>
      <c r="C18" s="1314">
        <v>5249007</v>
      </c>
    </row>
    <row r="19" spans="1:3">
      <c r="A19" s="328">
        <v>8</v>
      </c>
      <c r="B19" s="323" t="s">
        <v>2779</v>
      </c>
      <c r="C19" s="1314">
        <v>388348</v>
      </c>
    </row>
    <row r="20" spans="1:3">
      <c r="A20" s="328">
        <v>9</v>
      </c>
      <c r="B20" s="323" t="s">
        <v>2746</v>
      </c>
      <c r="C20" s="1314">
        <v>56933</v>
      </c>
    </row>
    <row r="21" spans="1:3">
      <c r="A21" s="328">
        <v>10</v>
      </c>
      <c r="B21" s="323" t="s">
        <v>3541</v>
      </c>
      <c r="C21" s="1314">
        <v>61574</v>
      </c>
    </row>
    <row r="22" spans="1:3">
      <c r="A22" s="328">
        <v>11</v>
      </c>
      <c r="B22" s="323" t="s">
        <v>3542</v>
      </c>
      <c r="C22" s="1314">
        <v>56809</v>
      </c>
    </row>
    <row r="23" spans="1:3">
      <c r="A23" s="328">
        <v>12</v>
      </c>
      <c r="B23" s="323" t="s">
        <v>3543</v>
      </c>
      <c r="C23" s="1314">
        <v>2577936</v>
      </c>
    </row>
    <row r="24" spans="1:3">
      <c r="A24" s="328">
        <v>13</v>
      </c>
      <c r="B24" s="323" t="s">
        <v>520</v>
      </c>
      <c r="C24" s="1314" t="s">
        <v>520</v>
      </c>
    </row>
    <row r="25" spans="1:3">
      <c r="A25" s="330">
        <v>14</v>
      </c>
      <c r="B25" s="327" t="s">
        <v>2022</v>
      </c>
      <c r="C25" s="1857">
        <f>SUM(C12:C24)</f>
        <v>54827919</v>
      </c>
    </row>
    <row r="26" spans="1:3">
      <c r="A26" s="331"/>
      <c r="C26" s="1858"/>
    </row>
    <row r="27" spans="1:3" ht="15.75">
      <c r="A27" s="332" t="s">
        <v>2023</v>
      </c>
      <c r="B27" s="109"/>
      <c r="C27" s="1859"/>
    </row>
    <row r="28" spans="1:3" ht="15.75">
      <c r="A28" s="332"/>
      <c r="B28" s="109"/>
      <c r="C28" s="1859"/>
    </row>
    <row r="29" spans="1:3">
      <c r="A29" s="331"/>
      <c r="B29" t="s">
        <v>2024</v>
      </c>
      <c r="C29" s="1858"/>
    </row>
    <row r="30" spans="1:3">
      <c r="A30" s="331"/>
      <c r="B30" t="s">
        <v>2025</v>
      </c>
      <c r="C30" s="1858"/>
    </row>
    <row r="31" spans="1:3">
      <c r="A31" s="198"/>
      <c r="B31" t="s">
        <v>2026</v>
      </c>
      <c r="C31" s="1320"/>
    </row>
    <row r="32" spans="1:3">
      <c r="A32" s="333"/>
      <c r="B32" s="329"/>
      <c r="C32" s="1860" t="s">
        <v>2027</v>
      </c>
    </row>
    <row r="33" spans="1:3">
      <c r="A33" s="328" t="s">
        <v>2028</v>
      </c>
      <c r="B33" s="352" t="s">
        <v>1818</v>
      </c>
      <c r="C33" s="1861" t="s">
        <v>1358</v>
      </c>
    </row>
    <row r="34" spans="1:3">
      <c r="A34" s="330" t="s">
        <v>517</v>
      </c>
      <c r="B34" s="637" t="s">
        <v>2077</v>
      </c>
      <c r="C34" s="1862" t="s">
        <v>2078</v>
      </c>
    </row>
    <row r="35" spans="1:3">
      <c r="A35" s="328">
        <v>15</v>
      </c>
      <c r="B35" s="323" t="s">
        <v>2029</v>
      </c>
      <c r="C35" s="1315">
        <v>20904871</v>
      </c>
    </row>
    <row r="36" spans="1:3">
      <c r="A36" s="328">
        <v>16</v>
      </c>
      <c r="B36" s="323"/>
      <c r="C36" s="1314"/>
    </row>
    <row r="37" spans="1:3">
      <c r="A37" s="328">
        <v>17</v>
      </c>
      <c r="B37" s="323"/>
      <c r="C37" s="1314"/>
    </row>
    <row r="38" spans="1:3">
      <c r="A38" s="328">
        <v>18</v>
      </c>
      <c r="B38" s="323"/>
      <c r="C38" s="1314"/>
    </row>
    <row r="39" spans="1:3">
      <c r="A39" s="328">
        <v>19</v>
      </c>
      <c r="B39" s="323"/>
      <c r="C39" s="1314"/>
    </row>
    <row r="40" spans="1:3">
      <c r="A40" s="328">
        <v>20</v>
      </c>
      <c r="B40" s="323"/>
      <c r="C40" s="1316"/>
    </row>
    <row r="41" spans="1:3">
      <c r="A41" s="328">
        <v>21</v>
      </c>
      <c r="B41" s="638" t="s">
        <v>2030</v>
      </c>
      <c r="C41" s="1316">
        <f>SUM(C35:C40)</f>
        <v>20904871</v>
      </c>
    </row>
    <row r="42" spans="1:3">
      <c r="A42" s="328">
        <v>22</v>
      </c>
      <c r="B42" s="323" t="s">
        <v>2031</v>
      </c>
      <c r="C42" s="1315"/>
    </row>
    <row r="43" spans="1:3">
      <c r="A43" s="328">
        <v>23</v>
      </c>
      <c r="B43" s="1106" t="s">
        <v>2747</v>
      </c>
      <c r="C43" s="1317">
        <v>153570969</v>
      </c>
    </row>
    <row r="44" spans="1:3">
      <c r="A44" s="328">
        <v>24</v>
      </c>
      <c r="B44" s="1106" t="s">
        <v>2748</v>
      </c>
      <c r="C44" s="1317">
        <v>19420775</v>
      </c>
    </row>
    <row r="45" spans="1:3">
      <c r="A45" s="328">
        <v>25</v>
      </c>
      <c r="B45" s="323"/>
      <c r="C45" s="1314"/>
    </row>
    <row r="46" spans="1:3">
      <c r="A46" s="328">
        <v>26</v>
      </c>
      <c r="B46" s="323"/>
      <c r="C46" s="1316"/>
    </row>
    <row r="47" spans="1:3">
      <c r="A47" s="328">
        <v>27</v>
      </c>
      <c r="B47" s="638" t="s">
        <v>2032</v>
      </c>
      <c r="C47" s="1316">
        <f>SUM(C42:C46)</f>
        <v>172991744</v>
      </c>
    </row>
    <row r="48" spans="1:3">
      <c r="A48" s="328">
        <v>28</v>
      </c>
      <c r="B48" s="323" t="s">
        <v>2033</v>
      </c>
      <c r="C48" s="1315"/>
    </row>
    <row r="49" spans="1:3">
      <c r="A49" s="328">
        <v>29</v>
      </c>
      <c r="B49" s="323" t="s">
        <v>2867</v>
      </c>
      <c r="C49" s="1314">
        <v>1495562</v>
      </c>
    </row>
    <row r="50" spans="1:3">
      <c r="A50" s="328">
        <v>30</v>
      </c>
      <c r="B50" s="323"/>
      <c r="C50" s="1314"/>
    </row>
    <row r="51" spans="1:3">
      <c r="A51" s="328">
        <v>31</v>
      </c>
      <c r="B51" s="323"/>
      <c r="C51" s="1314"/>
    </row>
    <row r="52" spans="1:3">
      <c r="A52" s="328">
        <v>32</v>
      </c>
      <c r="B52" s="323"/>
      <c r="C52" s="1314"/>
    </row>
    <row r="53" spans="1:3">
      <c r="A53" s="328">
        <v>33</v>
      </c>
      <c r="B53" s="323"/>
      <c r="C53" s="1314"/>
    </row>
    <row r="54" spans="1:3">
      <c r="A54" s="328">
        <v>34</v>
      </c>
      <c r="B54" s="323"/>
      <c r="C54" s="1316"/>
    </row>
    <row r="55" spans="1:3">
      <c r="A55" s="330">
        <v>35</v>
      </c>
      <c r="B55" s="638" t="s">
        <v>2034</v>
      </c>
      <c r="C55" s="1758">
        <f>SUM(C48:C54)</f>
        <v>1495562</v>
      </c>
    </row>
    <row r="56" spans="1:3">
      <c r="A56" s="322"/>
      <c r="B56" s="323"/>
      <c r="C56" s="234"/>
    </row>
    <row r="57" spans="1:3">
      <c r="A57" s="322"/>
      <c r="B57" s="323"/>
      <c r="C57" s="234"/>
    </row>
    <row r="58" spans="1:3">
      <c r="A58" s="322"/>
      <c r="B58" s="323"/>
      <c r="C58" s="234"/>
    </row>
    <row r="59" spans="1:3">
      <c r="A59" s="49"/>
      <c r="B59" s="323"/>
      <c r="C59" s="334"/>
    </row>
    <row r="60" spans="1:3" ht="15.75" thickBot="1">
      <c r="A60" s="120"/>
      <c r="B60" s="320"/>
      <c r="C60" s="335"/>
    </row>
    <row r="61" spans="1:3">
      <c r="A61" s="109"/>
      <c r="B61" s="109"/>
      <c r="C61" s="467" t="s">
        <v>1943</v>
      </c>
    </row>
    <row r="62" spans="1:3">
      <c r="A62" s="47" t="s">
        <v>1800</v>
      </c>
      <c r="B62" s="47"/>
      <c r="C62" s="47"/>
    </row>
    <row r="64" spans="1:3" ht="18">
      <c r="B64" s="73"/>
    </row>
    <row r="65" spans="2:2" ht="18">
      <c r="B65" s="73"/>
    </row>
    <row r="66" spans="2:2" ht="18">
      <c r="B66" s="73"/>
    </row>
    <row r="67" spans="2:2">
      <c r="B67" s="59"/>
    </row>
    <row r="69" spans="2:2">
      <c r="B69" s="59"/>
    </row>
    <row r="70" spans="2:2">
      <c r="B70" s="59"/>
    </row>
    <row r="71" spans="2:2">
      <c r="B71" s="59"/>
    </row>
    <row r="72" spans="2:2">
      <c r="B72" s="59"/>
    </row>
    <row r="73" spans="2:2">
      <c r="B73" s="59"/>
    </row>
    <row r="74" spans="2:2">
      <c r="B74" s="59"/>
    </row>
    <row r="75" spans="2:2">
      <c r="B75" s="59"/>
    </row>
  </sheetData>
  <printOptions horizontalCentered="1" verticalCentered="1"/>
  <pageMargins left="0.5" right="0.5" top="0.5" bottom="0.5" header="0.5" footer="0.5"/>
  <pageSetup scale="7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IK69"/>
  <sheetViews>
    <sheetView view="pageBreakPreview" zoomScale="60" zoomScaleNormal="70" workbookViewId="0">
      <selection activeCell="B73" sqref="B73"/>
    </sheetView>
    <sheetView zoomScale="80" zoomScaleNormal="80" zoomScaleSheetLayoutView="80" workbookViewId="1">
      <selection activeCell="F21" sqref="F21"/>
    </sheetView>
  </sheetViews>
  <sheetFormatPr defaultColWidth="10.6640625" defaultRowHeight="15"/>
  <cols>
    <col min="1" max="1" width="3.44140625" customWidth="1"/>
    <col min="2" max="2" width="24.6640625" customWidth="1"/>
    <col min="3" max="3" width="9.44140625" customWidth="1"/>
    <col min="4" max="4" width="16.33203125" customWidth="1"/>
    <col min="5" max="5" width="10.33203125" customWidth="1"/>
    <col min="6" max="6" width="18.77734375" customWidth="1"/>
    <col min="7" max="7" width="9.44140625" customWidth="1"/>
    <col min="8" max="8" width="11.109375" customWidth="1"/>
    <col min="9" max="9" width="9.21875" customWidth="1"/>
    <col min="10" max="10" width="11.109375" customWidth="1"/>
    <col min="11" max="11" width="3.44140625" customWidth="1"/>
    <col min="12" max="245" width="9.6640625" customWidth="1"/>
    <col min="246" max="246" width="2.6640625" customWidth="1"/>
    <col min="247" max="247" width="10.6640625" customWidth="1"/>
    <col min="248" max="248" width="11.6640625" customWidth="1"/>
    <col min="249" max="249" width="2.6640625" customWidth="1"/>
    <col min="250" max="250" width="5.6640625" customWidth="1"/>
    <col min="251" max="251" width="11.6640625" customWidth="1"/>
    <col min="252" max="252" width="8.6640625" customWidth="1"/>
    <col min="253" max="253" width="9.6640625" customWidth="1"/>
    <col min="254" max="254" width="11.6640625" customWidth="1"/>
    <col min="255" max="255" width="9.6640625" customWidth="1"/>
  </cols>
  <sheetData>
    <row r="1" spans="1:245" ht="15.75" thickBot="1">
      <c r="A1" s="42" t="str">
        <f>'Data Sheet'!$A$65</f>
        <v xml:space="preserve">Annual Report of Niagara Mohawk Power Corporation                                                                                                                                                                    </v>
      </c>
      <c r="B1" s="42"/>
      <c r="C1" s="42"/>
      <c r="D1" s="42"/>
      <c r="E1" s="42"/>
      <c r="F1" s="42"/>
      <c r="G1" s="42"/>
      <c r="H1" s="42"/>
      <c r="I1" s="155"/>
      <c r="J1" s="405" t="str">
        <f>'Data Sheet'!$A$45</f>
        <v>Year ended December 31, 2022</v>
      </c>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row>
    <row r="2" spans="1:245" ht="18">
      <c r="A2" s="2175" t="s">
        <v>2394</v>
      </c>
      <c r="B2" s="2176"/>
      <c r="C2" s="2176"/>
      <c r="D2" s="2176"/>
      <c r="E2" s="2176"/>
      <c r="F2" s="2176"/>
      <c r="G2" s="2176"/>
      <c r="H2" s="2176"/>
      <c r="I2" s="2176"/>
      <c r="J2" s="2177"/>
    </row>
    <row r="3" spans="1:245" ht="15.75" thickBot="1">
      <c r="A3" s="814"/>
      <c r="B3" s="815"/>
      <c r="C3" s="815"/>
      <c r="D3" s="815"/>
      <c r="E3" s="815"/>
      <c r="F3" s="815"/>
      <c r="G3" s="815"/>
      <c r="H3" s="815"/>
      <c r="I3" s="815"/>
      <c r="J3" s="816"/>
    </row>
    <row r="4" spans="1:245">
      <c r="A4" s="817"/>
      <c r="B4" s="818" t="s">
        <v>2395</v>
      </c>
      <c r="C4" s="818"/>
      <c r="D4" s="818"/>
      <c r="E4" s="818"/>
      <c r="F4" s="818"/>
      <c r="G4" s="818"/>
      <c r="H4" s="819"/>
      <c r="I4" s="819"/>
      <c r="J4" s="820"/>
    </row>
    <row r="5" spans="1:245">
      <c r="A5" s="817"/>
      <c r="B5" s="818" t="s">
        <v>2396</v>
      </c>
      <c r="C5" s="818"/>
      <c r="D5" s="818"/>
      <c r="E5" s="818"/>
      <c r="F5" s="818"/>
      <c r="G5" s="818"/>
      <c r="H5" s="819"/>
      <c r="I5" s="819"/>
      <c r="J5" s="820"/>
    </row>
    <row r="6" spans="1:245">
      <c r="A6" s="817"/>
      <c r="B6" s="818" t="s">
        <v>2397</v>
      </c>
      <c r="C6" s="818"/>
      <c r="D6" s="818"/>
      <c r="E6" s="818"/>
      <c r="F6" s="818"/>
      <c r="G6" s="818"/>
      <c r="H6" s="819"/>
      <c r="I6" s="819"/>
      <c r="J6" s="820"/>
    </row>
    <row r="7" spans="1:245">
      <c r="A7" s="817"/>
      <c r="B7" s="818" t="s">
        <v>2398</v>
      </c>
      <c r="C7" s="818"/>
      <c r="D7" s="818"/>
      <c r="E7" s="818"/>
      <c r="F7" s="818"/>
      <c r="G7" s="818"/>
      <c r="H7" s="819"/>
      <c r="I7" s="819"/>
      <c r="J7" s="820"/>
    </row>
    <row r="8" spans="1:245">
      <c r="A8" s="817"/>
      <c r="B8" s="818" t="s">
        <v>2399</v>
      </c>
      <c r="C8" s="818"/>
      <c r="D8" s="818"/>
      <c r="E8" s="818"/>
      <c r="F8" s="818"/>
      <c r="G8" s="818"/>
      <c r="H8" s="819"/>
      <c r="I8" s="819"/>
      <c r="J8" s="820"/>
    </row>
    <row r="9" spans="1:245">
      <c r="A9" s="817"/>
      <c r="B9" s="818" t="s">
        <v>2400</v>
      </c>
      <c r="C9" s="818"/>
      <c r="D9" s="818"/>
      <c r="E9" s="818"/>
      <c r="F9" s="818"/>
      <c r="G9" s="818"/>
      <c r="H9" s="819"/>
      <c r="I9" s="819"/>
      <c r="J9" s="820"/>
    </row>
    <row r="10" spans="1:245">
      <c r="A10" s="817"/>
      <c r="B10" s="818" t="s">
        <v>2401</v>
      </c>
      <c r="C10" s="818"/>
      <c r="D10" s="818"/>
      <c r="E10" s="818"/>
      <c r="F10" s="818"/>
      <c r="G10" s="818"/>
      <c r="H10" s="819"/>
      <c r="I10" s="819"/>
      <c r="J10" s="820"/>
    </row>
    <row r="11" spans="1:245">
      <c r="A11" s="817"/>
      <c r="B11" s="818" t="s">
        <v>2402</v>
      </c>
      <c r="C11" s="818"/>
      <c r="D11" s="818"/>
      <c r="E11" s="818"/>
      <c r="F11" s="818"/>
      <c r="G11" s="818"/>
      <c r="H11" s="819"/>
      <c r="I11" s="819"/>
      <c r="J11" s="820"/>
    </row>
    <row r="12" spans="1:245">
      <c r="A12" s="817"/>
      <c r="B12" s="818" t="s">
        <v>2403</v>
      </c>
      <c r="C12" s="818"/>
      <c r="D12" s="818"/>
      <c r="E12" s="818"/>
      <c r="F12" s="818"/>
      <c r="G12" s="818"/>
      <c r="H12" s="819"/>
      <c r="I12" s="819"/>
      <c r="J12" s="820"/>
    </row>
    <row r="13" spans="1:245">
      <c r="A13" s="817"/>
      <c r="B13" s="818" t="s">
        <v>2404</v>
      </c>
      <c r="C13" s="818"/>
      <c r="D13" s="818"/>
      <c r="E13" s="818"/>
      <c r="F13" s="818"/>
      <c r="G13" s="818"/>
      <c r="H13" s="819"/>
      <c r="I13" s="819"/>
      <c r="J13" s="820"/>
    </row>
    <row r="14" spans="1:245">
      <c r="A14" s="817"/>
      <c r="B14" s="818" t="s">
        <v>2405</v>
      </c>
      <c r="C14" s="821"/>
      <c r="D14" s="821"/>
      <c r="E14" s="821"/>
      <c r="F14" s="821"/>
      <c r="G14" s="821"/>
      <c r="H14" s="822"/>
      <c r="I14" s="822"/>
      <c r="J14" s="823"/>
    </row>
    <row r="15" spans="1:245" ht="15.75" thickBot="1">
      <c r="A15" s="824"/>
      <c r="B15" s="825"/>
      <c r="C15" s="826"/>
      <c r="D15" s="826"/>
      <c r="E15" s="826"/>
      <c r="F15" s="826"/>
      <c r="G15" s="826"/>
      <c r="H15" s="826"/>
      <c r="I15" s="826"/>
      <c r="J15" s="827"/>
    </row>
    <row r="16" spans="1:245">
      <c r="A16" s="828" t="s">
        <v>520</v>
      </c>
      <c r="B16" s="829" t="s">
        <v>2077</v>
      </c>
      <c r="C16" s="2178" t="s">
        <v>2078</v>
      </c>
      <c r="D16" s="2179"/>
      <c r="E16" s="2178" t="s">
        <v>2406</v>
      </c>
      <c r="F16" s="2179"/>
      <c r="G16" s="2178" t="s">
        <v>567</v>
      </c>
      <c r="H16" s="2180"/>
      <c r="I16" s="2181" t="s">
        <v>1350</v>
      </c>
      <c r="J16" s="2182"/>
    </row>
    <row r="17" spans="1:10">
      <c r="A17" s="828" t="s">
        <v>1980</v>
      </c>
      <c r="B17" s="830" t="s">
        <v>520</v>
      </c>
      <c r="C17" s="2183" t="s">
        <v>2407</v>
      </c>
      <c r="D17" s="2184"/>
      <c r="E17" s="2183" t="s">
        <v>2408</v>
      </c>
      <c r="F17" s="2184"/>
      <c r="G17" s="2183" t="s">
        <v>2409</v>
      </c>
      <c r="H17" s="2185"/>
      <c r="I17" s="2186" t="s">
        <v>2410</v>
      </c>
      <c r="J17" s="2187"/>
    </row>
    <row r="18" spans="1:10">
      <c r="A18" s="828" t="s">
        <v>1986</v>
      </c>
      <c r="B18" s="830" t="s">
        <v>2411</v>
      </c>
      <c r="C18" s="831" t="s">
        <v>231</v>
      </c>
      <c r="D18" s="831"/>
      <c r="E18" s="831" t="s">
        <v>231</v>
      </c>
      <c r="F18" s="831"/>
      <c r="G18" s="2190" t="s">
        <v>2412</v>
      </c>
      <c r="H18" s="2191"/>
      <c r="I18" s="2188"/>
      <c r="J18" s="2189"/>
    </row>
    <row r="19" spans="1:10">
      <c r="A19" s="832"/>
      <c r="B19" s="833" t="s">
        <v>230</v>
      </c>
      <c r="C19" s="834" t="s">
        <v>2413</v>
      </c>
      <c r="D19" s="834" t="s">
        <v>232</v>
      </c>
      <c r="E19" s="834" t="s">
        <v>2413</v>
      </c>
      <c r="F19" s="834" t="s">
        <v>232</v>
      </c>
      <c r="G19" s="834" t="s">
        <v>2413</v>
      </c>
      <c r="H19" s="835" t="s">
        <v>232</v>
      </c>
      <c r="I19" s="836" t="s">
        <v>2413</v>
      </c>
      <c r="J19" s="837" t="s">
        <v>232</v>
      </c>
    </row>
    <row r="20" spans="1:10">
      <c r="A20" s="838">
        <v>1</v>
      </c>
      <c r="B20" s="839" t="s">
        <v>2789</v>
      </c>
      <c r="C20" s="840"/>
      <c r="D20" s="841" t="s">
        <v>2649</v>
      </c>
      <c r="E20" s="840"/>
      <c r="F20" s="841" t="s">
        <v>2649</v>
      </c>
      <c r="G20" s="840"/>
      <c r="H20" s="842"/>
      <c r="I20" s="843"/>
      <c r="J20" s="844"/>
    </row>
    <row r="21" spans="1:10">
      <c r="A21" s="838">
        <v>2</v>
      </c>
      <c r="B21" s="839" t="s">
        <v>3544</v>
      </c>
      <c r="C21" s="840" t="s">
        <v>2868</v>
      </c>
      <c r="D21" s="841">
        <v>22569514</v>
      </c>
      <c r="E21" s="840" t="s">
        <v>2869</v>
      </c>
      <c r="F21" s="841">
        <v>17413192</v>
      </c>
      <c r="G21" s="840"/>
      <c r="H21" s="842"/>
      <c r="I21" s="843"/>
      <c r="J21" s="844"/>
    </row>
    <row r="22" spans="1:10">
      <c r="A22" s="838">
        <v>3</v>
      </c>
      <c r="B22" s="839" t="s">
        <v>3545</v>
      </c>
      <c r="C22" s="840" t="s">
        <v>2868</v>
      </c>
      <c r="D22" s="841">
        <v>3361494</v>
      </c>
      <c r="E22" s="840" t="s">
        <v>2869</v>
      </c>
      <c r="F22" s="841">
        <v>1360317</v>
      </c>
      <c r="G22" s="840"/>
      <c r="H22" s="845"/>
      <c r="I22" s="843"/>
      <c r="J22" s="846"/>
    </row>
    <row r="23" spans="1:10">
      <c r="A23" s="838">
        <v>4</v>
      </c>
      <c r="B23" s="839" t="s">
        <v>3546</v>
      </c>
      <c r="C23" s="840" t="s">
        <v>2868</v>
      </c>
      <c r="D23" s="841">
        <v>-48271</v>
      </c>
      <c r="E23" s="840" t="s">
        <v>2870</v>
      </c>
      <c r="F23" s="841">
        <v>0</v>
      </c>
      <c r="G23" s="840"/>
      <c r="H23" s="845"/>
      <c r="I23" s="843"/>
      <c r="J23" s="846"/>
    </row>
    <row r="24" spans="1:10">
      <c r="A24" s="838">
        <v>5</v>
      </c>
      <c r="B24" s="839" t="s">
        <v>1426</v>
      </c>
      <c r="C24" s="2129">
        <v>495</v>
      </c>
      <c r="D24" s="841">
        <v>0</v>
      </c>
      <c r="E24" s="2129">
        <v>431</v>
      </c>
      <c r="F24" s="841">
        <v>443214</v>
      </c>
      <c r="G24" s="840"/>
      <c r="H24" s="845"/>
      <c r="I24" s="843"/>
      <c r="J24" s="846"/>
    </row>
    <row r="25" spans="1:10">
      <c r="A25" s="838">
        <f t="shared" ref="A25:A45" si="0">A24+1</f>
        <v>6</v>
      </c>
      <c r="B25" s="2130" t="s">
        <v>3547</v>
      </c>
      <c r="C25" s="2131"/>
      <c r="D25" s="2133">
        <f>SUM(D21:D24)</f>
        <v>25882737</v>
      </c>
      <c r="E25" s="2133"/>
      <c r="F25" s="2133">
        <f>SUM(F21:F24)</f>
        <v>19216723</v>
      </c>
      <c r="G25" s="2131"/>
      <c r="H25" s="2132"/>
      <c r="I25" s="843"/>
      <c r="J25" s="846"/>
    </row>
    <row r="26" spans="1:10">
      <c r="A26" s="838">
        <f t="shared" si="0"/>
        <v>7</v>
      </c>
      <c r="B26" s="847"/>
      <c r="C26" s="848"/>
      <c r="D26" s="1869"/>
      <c r="E26" s="848"/>
      <c r="F26" s="1869"/>
      <c r="G26" s="848"/>
      <c r="H26" s="849"/>
      <c r="I26" s="850"/>
      <c r="J26" s="851"/>
    </row>
    <row r="27" spans="1:10">
      <c r="A27" s="852">
        <f t="shared" si="0"/>
        <v>8</v>
      </c>
      <c r="B27" s="839" t="s">
        <v>3531</v>
      </c>
      <c r="C27" s="2129" t="s">
        <v>2868</v>
      </c>
      <c r="D27" s="841">
        <v>113507258</v>
      </c>
      <c r="E27" s="2129" t="s">
        <v>2869</v>
      </c>
      <c r="F27" s="841">
        <v>84153412</v>
      </c>
      <c r="G27" s="271"/>
      <c r="H27" s="454"/>
      <c r="I27" s="853"/>
      <c r="J27" s="854"/>
    </row>
    <row r="28" spans="1:10">
      <c r="A28" s="852">
        <f t="shared" si="0"/>
        <v>9</v>
      </c>
      <c r="B28" s="271" t="s">
        <v>3532</v>
      </c>
      <c r="C28" s="2134" t="s">
        <v>2868</v>
      </c>
      <c r="D28" s="1870">
        <v>21143816</v>
      </c>
      <c r="E28" s="2134" t="s">
        <v>2869</v>
      </c>
      <c r="F28" s="1870">
        <v>13719660</v>
      </c>
      <c r="G28" s="344"/>
      <c r="H28" s="371"/>
      <c r="I28" s="855"/>
      <c r="J28" s="856"/>
    </row>
    <row r="29" spans="1:10">
      <c r="A29" s="852">
        <f t="shared" si="0"/>
        <v>10</v>
      </c>
      <c r="B29" s="344" t="s">
        <v>3533</v>
      </c>
      <c r="C29" s="2135" t="s">
        <v>2868</v>
      </c>
      <c r="D29" s="1871">
        <v>1440640</v>
      </c>
      <c r="E29" s="2135" t="s">
        <v>2869</v>
      </c>
      <c r="F29" s="1871">
        <v>996327</v>
      </c>
      <c r="G29" s="344"/>
      <c r="H29" s="371"/>
      <c r="I29" s="855"/>
      <c r="J29" s="856"/>
    </row>
    <row r="30" spans="1:10">
      <c r="A30" s="852">
        <f t="shared" si="0"/>
        <v>11</v>
      </c>
      <c r="B30" s="344" t="s">
        <v>3534</v>
      </c>
      <c r="C30" s="2135" t="s">
        <v>2868</v>
      </c>
      <c r="D30" s="1871">
        <v>0</v>
      </c>
      <c r="E30" s="2135" t="s">
        <v>2869</v>
      </c>
      <c r="F30" s="1871">
        <v>-5185</v>
      </c>
      <c r="G30" s="344"/>
      <c r="H30" s="371"/>
      <c r="I30" s="855"/>
      <c r="J30" s="856"/>
    </row>
    <row r="31" spans="1:10">
      <c r="A31" s="852">
        <f t="shared" si="0"/>
        <v>12</v>
      </c>
      <c r="B31" s="344" t="s">
        <v>3535</v>
      </c>
      <c r="C31" s="2135" t="s">
        <v>2871</v>
      </c>
      <c r="D31" s="1871">
        <v>146730442</v>
      </c>
      <c r="E31" s="2135">
        <v>908</v>
      </c>
      <c r="F31" s="1871">
        <v>164846103</v>
      </c>
      <c r="G31" s="344"/>
      <c r="H31" s="371"/>
      <c r="I31" s="855"/>
      <c r="J31" s="856"/>
    </row>
    <row r="32" spans="1:10">
      <c r="A32" s="852">
        <f t="shared" si="0"/>
        <v>13</v>
      </c>
      <c r="B32" s="344" t="s">
        <v>3536</v>
      </c>
      <c r="C32" s="2135" t="s">
        <v>2868</v>
      </c>
      <c r="D32" s="1871">
        <v>1419466</v>
      </c>
      <c r="E32" s="2135" t="s">
        <v>2869</v>
      </c>
      <c r="F32" s="1871">
        <v>0</v>
      </c>
      <c r="G32" s="344"/>
      <c r="H32" s="371"/>
      <c r="I32" s="855"/>
      <c r="J32" s="856"/>
    </row>
    <row r="33" spans="1:10">
      <c r="A33" s="852">
        <f t="shared" si="0"/>
        <v>14</v>
      </c>
      <c r="B33" s="344" t="s">
        <v>1426</v>
      </c>
      <c r="C33" s="2135">
        <v>495</v>
      </c>
      <c r="D33" s="1871">
        <v>0</v>
      </c>
      <c r="E33" s="2135">
        <v>431</v>
      </c>
      <c r="F33" s="1871">
        <v>4225758</v>
      </c>
      <c r="G33" s="344"/>
      <c r="H33" s="371"/>
      <c r="I33" s="855"/>
      <c r="J33" s="856"/>
    </row>
    <row r="34" spans="1:10">
      <c r="A34" s="852">
        <f t="shared" si="0"/>
        <v>15</v>
      </c>
      <c r="B34" s="344" t="s">
        <v>3537</v>
      </c>
      <c r="C34" s="344"/>
      <c r="D34" s="1871">
        <f>SUM(D27:D33)</f>
        <v>284241622</v>
      </c>
      <c r="E34" s="344"/>
      <c r="F34" s="1871">
        <f>SUM(F27:F33)</f>
        <v>267936075</v>
      </c>
      <c r="G34" s="344"/>
      <c r="H34" s="371"/>
      <c r="I34" s="855"/>
      <c r="J34" s="856"/>
    </row>
    <row r="35" spans="1:10">
      <c r="A35" s="852">
        <f t="shared" si="0"/>
        <v>16</v>
      </c>
      <c r="B35" s="344"/>
      <c r="C35" s="344"/>
      <c r="D35" s="1871"/>
      <c r="E35" s="344"/>
      <c r="F35" s="1871"/>
      <c r="G35" s="344"/>
      <c r="H35" s="371"/>
      <c r="I35" s="855"/>
      <c r="J35" s="856"/>
    </row>
    <row r="36" spans="1:10">
      <c r="A36" s="852">
        <f t="shared" si="0"/>
        <v>17</v>
      </c>
      <c r="B36" s="344"/>
      <c r="C36" s="344"/>
      <c r="D36" s="1871"/>
      <c r="E36" s="344"/>
      <c r="F36" s="1871"/>
      <c r="G36" s="344"/>
      <c r="H36" s="371"/>
      <c r="I36" s="855"/>
      <c r="J36" s="856"/>
    </row>
    <row r="37" spans="1:10">
      <c r="A37" s="852">
        <f t="shared" si="0"/>
        <v>18</v>
      </c>
      <c r="B37" s="344"/>
      <c r="C37" s="344"/>
      <c r="D37" s="1871"/>
      <c r="E37" s="344"/>
      <c r="F37" s="1871"/>
      <c r="G37" s="344"/>
      <c r="H37" s="371"/>
      <c r="I37" s="855"/>
      <c r="J37" s="856"/>
    </row>
    <row r="38" spans="1:10">
      <c r="A38" s="852">
        <f t="shared" si="0"/>
        <v>19</v>
      </c>
      <c r="B38" s="344"/>
      <c r="C38" s="344"/>
      <c r="D38" s="1871"/>
      <c r="E38" s="344"/>
      <c r="F38" s="1871"/>
      <c r="G38" s="344"/>
      <c r="H38" s="371"/>
      <c r="I38" s="855"/>
      <c r="J38" s="856"/>
    </row>
    <row r="39" spans="1:10">
      <c r="A39" s="852">
        <f t="shared" si="0"/>
        <v>20</v>
      </c>
      <c r="B39" s="344"/>
      <c r="C39" s="344"/>
      <c r="D39" s="1871"/>
      <c r="E39" s="344"/>
      <c r="F39" s="1871"/>
      <c r="G39" s="344"/>
      <c r="H39" s="371"/>
      <c r="I39" s="855"/>
      <c r="J39" s="856"/>
    </row>
    <row r="40" spans="1:10">
      <c r="A40" s="852">
        <f t="shared" si="0"/>
        <v>21</v>
      </c>
      <c r="B40" s="344"/>
      <c r="C40" s="344"/>
      <c r="D40" s="1871"/>
      <c r="E40" s="344"/>
      <c r="F40" s="1871"/>
      <c r="G40" s="344"/>
      <c r="H40" s="371"/>
      <c r="I40" s="855"/>
      <c r="J40" s="856"/>
    </row>
    <row r="41" spans="1:10">
      <c r="A41" s="852">
        <f t="shared" si="0"/>
        <v>22</v>
      </c>
      <c r="B41" s="344"/>
      <c r="C41" s="344"/>
      <c r="D41" s="1871"/>
      <c r="E41" s="344"/>
      <c r="F41" s="1871"/>
      <c r="G41" s="344"/>
      <c r="H41" s="371"/>
      <c r="I41" s="855"/>
      <c r="J41" s="856"/>
    </row>
    <row r="42" spans="1:10">
      <c r="A42" s="852">
        <f t="shared" si="0"/>
        <v>23</v>
      </c>
      <c r="B42" s="344"/>
      <c r="C42" s="344"/>
      <c r="D42" s="1871"/>
      <c r="E42" s="344"/>
      <c r="F42" s="1871"/>
      <c r="G42" s="344"/>
      <c r="H42" s="371"/>
      <c r="I42" s="855"/>
      <c r="J42" s="856"/>
    </row>
    <row r="43" spans="1:10">
      <c r="A43" s="852">
        <f t="shared" si="0"/>
        <v>24</v>
      </c>
      <c r="B43" s="344"/>
      <c r="C43" s="344"/>
      <c r="D43" s="1871"/>
      <c r="E43" s="344"/>
      <c r="F43" s="1871"/>
      <c r="G43" s="344"/>
      <c r="H43" s="371"/>
      <c r="I43" s="855"/>
      <c r="J43" s="856"/>
    </row>
    <row r="44" spans="1:10">
      <c r="A44" s="852">
        <f t="shared" si="0"/>
        <v>25</v>
      </c>
      <c r="B44" s="344"/>
      <c r="C44" s="344"/>
      <c r="D44" s="1871"/>
      <c r="E44" s="344"/>
      <c r="F44" s="1871"/>
      <c r="G44" s="344"/>
      <c r="H44" s="371"/>
      <c r="I44" s="855"/>
      <c r="J44" s="856"/>
    </row>
    <row r="45" spans="1:10">
      <c r="A45" s="852">
        <f t="shared" si="0"/>
        <v>26</v>
      </c>
      <c r="B45" s="344"/>
      <c r="C45" s="344"/>
      <c r="D45" s="1871"/>
      <c r="E45" s="344"/>
      <c r="F45" s="1871"/>
      <c r="G45" s="344"/>
      <c r="H45" s="371"/>
      <c r="I45" s="855"/>
      <c r="J45" s="856"/>
    </row>
    <row r="46" spans="1:10">
      <c r="A46" s="852">
        <v>25</v>
      </c>
      <c r="B46" s="344"/>
      <c r="C46" s="344"/>
      <c r="D46" s="1871"/>
      <c r="E46" s="344"/>
      <c r="F46" s="1871"/>
      <c r="G46" s="344"/>
      <c r="H46" s="371"/>
      <c r="I46" s="855"/>
      <c r="J46" s="856"/>
    </row>
    <row r="47" spans="1:10">
      <c r="A47" s="852">
        <v>26</v>
      </c>
      <c r="B47" s="344"/>
      <c r="C47" s="344"/>
      <c r="D47" s="1871"/>
      <c r="E47" s="344"/>
      <c r="F47" s="1871"/>
      <c r="G47" s="344"/>
      <c r="H47" s="371"/>
      <c r="I47" s="855"/>
      <c r="J47" s="856"/>
    </row>
    <row r="48" spans="1:10">
      <c r="A48" s="852">
        <v>27</v>
      </c>
      <c r="B48" s="344"/>
      <c r="C48" s="344"/>
      <c r="D48" s="1871"/>
      <c r="E48" s="344"/>
      <c r="F48" s="1871"/>
      <c r="G48" s="344"/>
      <c r="H48" s="371"/>
      <c r="I48" s="855"/>
      <c r="J48" s="856"/>
    </row>
    <row r="49" spans="1:10">
      <c r="A49" s="852">
        <v>28</v>
      </c>
      <c r="B49" s="344"/>
      <c r="C49" s="344"/>
      <c r="D49" s="1871"/>
      <c r="E49" s="344"/>
      <c r="F49" s="1871"/>
      <c r="G49" s="344"/>
      <c r="H49" s="371"/>
      <c r="I49" s="855"/>
      <c r="J49" s="856"/>
    </row>
    <row r="50" spans="1:10">
      <c r="A50" s="852">
        <v>29</v>
      </c>
      <c r="B50" s="344"/>
      <c r="C50" s="344"/>
      <c r="D50" s="1871"/>
      <c r="E50" s="344"/>
      <c r="F50" s="1871"/>
      <c r="G50" s="344"/>
      <c r="H50" s="371"/>
      <c r="I50" s="855"/>
      <c r="J50" s="856"/>
    </row>
    <row r="51" spans="1:10">
      <c r="A51" s="852">
        <v>30</v>
      </c>
      <c r="B51" s="344"/>
      <c r="C51" s="344"/>
      <c r="D51" s="1871"/>
      <c r="E51" s="344"/>
      <c r="F51" s="1871"/>
      <c r="G51" s="344"/>
      <c r="H51" s="371"/>
      <c r="I51" s="855"/>
      <c r="J51" s="856"/>
    </row>
    <row r="52" spans="1:10">
      <c r="A52" s="852">
        <v>31</v>
      </c>
      <c r="B52" s="344"/>
      <c r="C52" s="344"/>
      <c r="D52" s="1871"/>
      <c r="E52" s="344"/>
      <c r="F52" s="1871"/>
      <c r="G52" s="344"/>
      <c r="H52" s="371"/>
      <c r="I52" s="855"/>
      <c r="J52" s="856"/>
    </row>
    <row r="53" spans="1:10">
      <c r="A53" s="852">
        <v>32</v>
      </c>
      <c r="B53" s="344"/>
      <c r="C53" s="344"/>
      <c r="D53" s="1871"/>
      <c r="E53" s="344"/>
      <c r="F53" s="1871"/>
      <c r="G53" s="344"/>
      <c r="H53" s="371"/>
      <c r="I53" s="855"/>
      <c r="J53" s="856"/>
    </row>
    <row r="54" spans="1:10">
      <c r="A54" s="852">
        <v>33</v>
      </c>
      <c r="B54" s="344"/>
      <c r="C54" s="344"/>
      <c r="D54" s="1871"/>
      <c r="E54" s="344"/>
      <c r="F54" s="1871"/>
      <c r="G54" s="344"/>
      <c r="H54" s="371"/>
      <c r="I54" s="855"/>
      <c r="J54" s="856"/>
    </row>
    <row r="55" spans="1:10">
      <c r="A55" s="852">
        <v>34</v>
      </c>
      <c r="B55" s="344"/>
      <c r="C55" s="344"/>
      <c r="D55" s="1871"/>
      <c r="E55" s="344"/>
      <c r="F55" s="1871"/>
      <c r="G55" s="344"/>
      <c r="H55" s="371"/>
      <c r="I55" s="855"/>
      <c r="J55" s="856"/>
    </row>
    <row r="56" spans="1:10">
      <c r="A56" s="852">
        <v>35</v>
      </c>
      <c r="B56" s="344"/>
      <c r="C56" s="344"/>
      <c r="D56" s="1871"/>
      <c r="E56" s="344"/>
      <c r="F56" s="1871"/>
      <c r="G56" s="344"/>
      <c r="H56" s="371"/>
      <c r="I56" s="855"/>
      <c r="J56" s="856"/>
    </row>
    <row r="57" spans="1:10">
      <c r="A57" s="852">
        <v>36</v>
      </c>
      <c r="B57" s="344"/>
      <c r="C57" s="344"/>
      <c r="D57" s="1871"/>
      <c r="E57" s="344"/>
      <c r="F57" s="1871"/>
      <c r="G57" s="344"/>
      <c r="H57" s="371"/>
      <c r="I57" s="855"/>
      <c r="J57" s="856"/>
    </row>
    <row r="58" spans="1:10">
      <c r="A58" s="852">
        <v>37</v>
      </c>
      <c r="B58" s="344"/>
      <c r="C58" s="344"/>
      <c r="D58" s="1871"/>
      <c r="E58" s="344"/>
      <c r="F58" s="1871"/>
      <c r="G58" s="344"/>
      <c r="H58" s="371"/>
      <c r="I58" s="855"/>
      <c r="J58" s="856"/>
    </row>
    <row r="59" spans="1:10">
      <c r="A59" s="852">
        <v>38</v>
      </c>
      <c r="B59" s="344"/>
      <c r="C59" s="344"/>
      <c r="D59" s="1871"/>
      <c r="E59" s="344"/>
      <c r="F59" s="1871"/>
      <c r="G59" s="344"/>
      <c r="H59" s="371"/>
      <c r="I59" s="855"/>
      <c r="J59" s="856"/>
    </row>
    <row r="60" spans="1:10">
      <c r="A60" s="852">
        <v>39</v>
      </c>
      <c r="B60" s="344"/>
      <c r="C60" s="344"/>
      <c r="D60" s="1871"/>
      <c r="E60" s="344"/>
      <c r="F60" s="1871"/>
      <c r="G60" s="344"/>
      <c r="H60" s="371"/>
      <c r="I60" s="855"/>
      <c r="J60" s="856"/>
    </row>
    <row r="61" spans="1:10">
      <c r="A61" s="852">
        <v>40</v>
      </c>
      <c r="B61" s="344" t="s">
        <v>1293</v>
      </c>
      <c r="C61" s="344"/>
      <c r="D61" s="1872">
        <f>SUM(D21:D24,D27:D33)</f>
        <v>310124359</v>
      </c>
      <c r="E61" s="1863"/>
      <c r="F61" s="1872">
        <f>SUM(F21:F24,F27:F33)</f>
        <v>287152798</v>
      </c>
      <c r="G61" s="344"/>
      <c r="H61" s="371"/>
      <c r="I61" s="855"/>
      <c r="J61" s="856"/>
    </row>
    <row r="62" spans="1:10">
      <c r="A62" s="852">
        <v>41</v>
      </c>
      <c r="B62" s="344"/>
      <c r="C62" s="344"/>
      <c r="D62" s="1871"/>
      <c r="E62" s="1863"/>
      <c r="F62" s="1864"/>
      <c r="G62" s="344"/>
      <c r="H62" s="371"/>
      <c r="I62" s="855"/>
      <c r="J62" s="856"/>
    </row>
    <row r="63" spans="1:10" ht="45">
      <c r="A63" s="857">
        <v>42</v>
      </c>
      <c r="B63" s="1811" t="s">
        <v>3073</v>
      </c>
      <c r="C63" s="267"/>
      <c r="D63" s="1873"/>
      <c r="E63" s="1866"/>
      <c r="F63" s="1865"/>
      <c r="G63" s="267"/>
      <c r="H63" s="858"/>
      <c r="I63" s="859"/>
      <c r="J63" s="860"/>
    </row>
    <row r="64" spans="1:10" ht="18">
      <c r="A64" s="857">
        <v>43</v>
      </c>
      <c r="B64" s="1809" t="s">
        <v>3549</v>
      </c>
      <c r="C64" s="1809"/>
      <c r="D64" s="1874">
        <v>11281266</v>
      </c>
      <c r="E64" s="1866"/>
      <c r="F64" s="1865"/>
      <c r="G64" s="267"/>
      <c r="H64" s="858"/>
      <c r="I64" s="859"/>
      <c r="J64" s="860"/>
    </row>
    <row r="65" spans="1:10" ht="18.75" thickBot="1">
      <c r="A65" s="861">
        <v>44</v>
      </c>
      <c r="B65" s="1810" t="s">
        <v>3550</v>
      </c>
      <c r="C65" s="1810"/>
      <c r="D65" s="1875">
        <v>0</v>
      </c>
      <c r="E65" s="1867"/>
      <c r="F65" s="1868"/>
      <c r="G65" s="862"/>
      <c r="H65" s="863"/>
      <c r="I65" s="864"/>
      <c r="J65" s="865"/>
    </row>
    <row r="66" spans="1:10">
      <c r="A66" s="887" t="s">
        <v>2590</v>
      </c>
      <c r="B66" s="897"/>
    </row>
    <row r="67" spans="1:10">
      <c r="A67" s="2173">
        <v>16</v>
      </c>
      <c r="B67" s="2174"/>
      <c r="C67" s="2174"/>
      <c r="D67" s="2174"/>
      <c r="E67" s="2174"/>
      <c r="F67" s="2174"/>
      <c r="G67" s="2174"/>
      <c r="H67" s="2174"/>
      <c r="I67" s="2174"/>
      <c r="J67" s="2174"/>
    </row>
    <row r="69" spans="1:10" ht="17.25">
      <c r="B69" s="473" t="s">
        <v>3548</v>
      </c>
    </row>
  </sheetData>
  <autoFilter ref="A16:J67" xr:uid="{00000000-0001-0000-1100-000000000000}">
    <filterColumn colId="2" showButton="0"/>
    <filterColumn colId="4" showButton="0"/>
    <filterColumn colId="6" showButton="0"/>
    <filterColumn colId="8" showButton="0"/>
  </autoFilter>
  <mergeCells count="11">
    <mergeCell ref="A67:J67"/>
    <mergeCell ref="A2:J2"/>
    <mergeCell ref="C16:D16"/>
    <mergeCell ref="E16:F16"/>
    <mergeCell ref="G16:H16"/>
    <mergeCell ref="I16:J16"/>
    <mergeCell ref="C17:D17"/>
    <mergeCell ref="E17:F17"/>
    <mergeCell ref="G17:H17"/>
    <mergeCell ref="I17:J18"/>
    <mergeCell ref="G18:H18"/>
  </mergeCells>
  <pageMargins left="0.7" right="0.7" top="0.75" bottom="0.75" header="0.3" footer="0.3"/>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92D050"/>
    <pageSetUpPr fitToPage="1"/>
  </sheetPr>
  <dimension ref="A1:G83"/>
  <sheetViews>
    <sheetView view="pageBreakPreview" topLeftCell="A40" zoomScale="60" zoomScaleNormal="50" workbookViewId="0">
      <selection activeCell="F85" sqref="F85"/>
    </sheetView>
    <sheetView zoomScale="70" zoomScaleNormal="70" workbookViewId="1">
      <selection activeCell="F26" sqref="F26"/>
    </sheetView>
  </sheetViews>
  <sheetFormatPr defaultColWidth="9.6640625" defaultRowHeight="15"/>
  <cols>
    <col min="1" max="1" width="4.6640625" customWidth="1"/>
    <col min="2" max="2" width="35.21875" customWidth="1"/>
    <col min="3" max="3" width="17.88671875" customWidth="1"/>
    <col min="4" max="4" width="19.5546875" customWidth="1"/>
    <col min="5" max="5" width="22.109375" customWidth="1"/>
    <col min="6" max="6" width="16.109375" bestFit="1" customWidth="1"/>
    <col min="7" max="7" width="14.44140625" customWidth="1"/>
  </cols>
  <sheetData>
    <row r="1" spans="1:7" ht="15.75" thickBot="1">
      <c r="A1" s="42" t="str">
        <f>'Data Sheet'!$A$49</f>
        <v>Annual Report of Niagara Mohawk Power Corporation</v>
      </c>
      <c r="G1" s="405" t="str">
        <f>'Data Sheet'!$A$45</f>
        <v>Year ended December 31, 2022</v>
      </c>
    </row>
    <row r="2" spans="1:7">
      <c r="A2" s="43"/>
      <c r="B2" s="44"/>
      <c r="C2" s="44"/>
      <c r="D2" s="44"/>
      <c r="E2" s="44"/>
      <c r="F2" s="44"/>
      <c r="G2" s="45"/>
    </row>
    <row r="3" spans="1:7" ht="15.75">
      <c r="A3" s="78" t="s">
        <v>1294</v>
      </c>
      <c r="B3" s="79"/>
      <c r="C3" s="47"/>
      <c r="D3" s="47"/>
      <c r="E3" s="47"/>
      <c r="F3" s="47"/>
      <c r="G3" s="48"/>
    </row>
    <row r="4" spans="1:7">
      <c r="A4" s="49"/>
      <c r="G4" s="50"/>
    </row>
    <row r="5" spans="1:7">
      <c r="A5" s="197" t="s">
        <v>1944</v>
      </c>
      <c r="B5" t="s">
        <v>1295</v>
      </c>
      <c r="G5" s="50"/>
    </row>
    <row r="6" spans="1:7">
      <c r="A6" s="197" t="s">
        <v>1946</v>
      </c>
      <c r="B6" t="s">
        <v>1296</v>
      </c>
      <c r="G6" s="50"/>
    </row>
    <row r="7" spans="1:7">
      <c r="A7" s="197" t="s">
        <v>1947</v>
      </c>
      <c r="B7" t="s">
        <v>1297</v>
      </c>
      <c r="G7" s="50"/>
    </row>
    <row r="8" spans="1:7">
      <c r="A8" s="197" t="s">
        <v>1950</v>
      </c>
      <c r="B8" t="s">
        <v>1298</v>
      </c>
      <c r="G8" s="50"/>
    </row>
    <row r="9" spans="1:7">
      <c r="A9" s="197" t="s">
        <v>1952</v>
      </c>
      <c r="B9" t="s">
        <v>1299</v>
      </c>
      <c r="G9" s="50"/>
    </row>
    <row r="10" spans="1:7">
      <c r="A10" s="197" t="s">
        <v>1954</v>
      </c>
      <c r="B10" t="s">
        <v>1300</v>
      </c>
      <c r="G10" s="50"/>
    </row>
    <row r="11" spans="1:7">
      <c r="A11" s="198"/>
      <c r="B11" s="126"/>
      <c r="C11" s="126"/>
      <c r="D11" s="126"/>
      <c r="E11" s="126"/>
      <c r="F11" s="126"/>
      <c r="G11" s="127"/>
    </row>
    <row r="12" spans="1:7">
      <c r="A12" s="197"/>
      <c r="B12" s="192" t="s">
        <v>1301</v>
      </c>
      <c r="C12" s="191" t="s">
        <v>227</v>
      </c>
      <c r="E12" s="191" t="s">
        <v>1302</v>
      </c>
      <c r="F12" s="345" t="s">
        <v>1303</v>
      </c>
      <c r="G12" s="190"/>
    </row>
    <row r="13" spans="1:7">
      <c r="A13" s="197" t="s">
        <v>1980</v>
      </c>
      <c r="B13" s="192" t="s">
        <v>1304</v>
      </c>
      <c r="C13" s="191" t="s">
        <v>1305</v>
      </c>
      <c r="D13" s="352" t="s">
        <v>1002</v>
      </c>
      <c r="E13" s="191" t="s">
        <v>1003</v>
      </c>
      <c r="G13" s="183"/>
    </row>
    <row r="14" spans="1:7">
      <c r="A14" s="197" t="s">
        <v>1986</v>
      </c>
      <c r="B14" s="192" t="s">
        <v>1667</v>
      </c>
      <c r="C14" s="191" t="s">
        <v>1668</v>
      </c>
      <c r="D14" s="352" t="s">
        <v>1669</v>
      </c>
      <c r="E14" s="191" t="s">
        <v>1787</v>
      </c>
      <c r="F14" s="352" t="s">
        <v>1670</v>
      </c>
      <c r="G14" s="193" t="s">
        <v>1671</v>
      </c>
    </row>
    <row r="15" spans="1:7">
      <c r="A15" s="198"/>
      <c r="B15" s="195" t="s">
        <v>2077</v>
      </c>
      <c r="C15" s="194" t="s">
        <v>2078</v>
      </c>
      <c r="D15" s="637" t="s">
        <v>518</v>
      </c>
      <c r="E15" s="194" t="s">
        <v>567</v>
      </c>
      <c r="F15" s="637" t="s">
        <v>1350</v>
      </c>
      <c r="G15" s="196" t="s">
        <v>1351</v>
      </c>
    </row>
    <row r="16" spans="1:7">
      <c r="A16" s="197">
        <v>1</v>
      </c>
      <c r="B16" s="182"/>
      <c r="C16" s="144"/>
      <c r="E16" s="148"/>
      <c r="F16" s="136"/>
      <c r="G16" s="346"/>
    </row>
    <row r="17" spans="1:7">
      <c r="A17" s="197">
        <v>2</v>
      </c>
      <c r="B17" s="182" t="s">
        <v>2755</v>
      </c>
      <c r="C17" s="144"/>
      <c r="E17" s="186"/>
      <c r="F17" s="153"/>
      <c r="G17" s="187"/>
    </row>
    <row r="18" spans="1:7">
      <c r="A18" s="197">
        <v>3</v>
      </c>
      <c r="B18" s="182"/>
      <c r="C18" s="144"/>
      <c r="E18" s="186"/>
      <c r="F18" s="153"/>
      <c r="G18" s="187"/>
    </row>
    <row r="19" spans="1:7">
      <c r="A19" s="197">
        <v>4</v>
      </c>
      <c r="B19" s="182"/>
      <c r="C19" s="144"/>
      <c r="E19" s="186"/>
      <c r="F19" s="153"/>
      <c r="G19" s="187"/>
    </row>
    <row r="20" spans="1:7">
      <c r="A20" s="197">
        <v>5</v>
      </c>
      <c r="B20" s="182"/>
      <c r="C20" s="144"/>
      <c r="E20" s="186"/>
      <c r="F20" s="153"/>
      <c r="G20" s="187"/>
    </row>
    <row r="21" spans="1:7">
      <c r="A21" s="197">
        <v>6</v>
      </c>
      <c r="B21" s="182"/>
      <c r="C21" s="144"/>
      <c r="E21" s="186"/>
      <c r="F21" s="153"/>
      <c r="G21" s="187"/>
    </row>
    <row r="22" spans="1:7">
      <c r="A22" s="197">
        <v>7</v>
      </c>
      <c r="B22" s="182"/>
      <c r="C22" s="144"/>
      <c r="E22" s="186"/>
      <c r="F22" s="153"/>
      <c r="G22" s="187"/>
    </row>
    <row r="23" spans="1:7">
      <c r="A23" s="197">
        <v>8</v>
      </c>
      <c r="B23" s="182"/>
      <c r="C23" s="144"/>
      <c r="E23" s="186"/>
      <c r="F23" s="153"/>
      <c r="G23" s="187"/>
    </row>
    <row r="24" spans="1:7">
      <c r="A24" s="197">
        <v>9</v>
      </c>
      <c r="B24" s="182"/>
      <c r="C24" s="144"/>
      <c r="E24" s="186"/>
      <c r="F24" s="153"/>
      <c r="G24" s="187"/>
    </row>
    <row r="25" spans="1:7">
      <c r="A25" s="197">
        <v>10</v>
      </c>
      <c r="B25" s="182"/>
      <c r="C25" s="144"/>
      <c r="E25" s="186"/>
      <c r="F25" s="153"/>
      <c r="G25" s="187"/>
    </row>
    <row r="26" spans="1:7">
      <c r="A26" s="197">
        <v>11</v>
      </c>
      <c r="B26" s="182"/>
      <c r="C26" s="144"/>
      <c r="E26" s="186"/>
      <c r="F26" s="153"/>
      <c r="G26" s="187"/>
    </row>
    <row r="27" spans="1:7">
      <c r="A27" s="197">
        <v>12</v>
      </c>
      <c r="B27" s="182"/>
      <c r="C27" s="144"/>
      <c r="E27" s="186"/>
      <c r="F27" s="153"/>
      <c r="G27" s="187"/>
    </row>
    <row r="28" spans="1:7">
      <c r="A28" s="197">
        <v>13</v>
      </c>
      <c r="B28" s="182"/>
      <c r="C28" s="144"/>
      <c r="E28" s="186"/>
      <c r="F28" s="153"/>
      <c r="G28" s="187"/>
    </row>
    <row r="29" spans="1:7">
      <c r="A29" s="197">
        <v>14</v>
      </c>
      <c r="B29" s="110" t="s">
        <v>520</v>
      </c>
      <c r="C29" s="144"/>
      <c r="E29" s="186"/>
      <c r="F29" s="153"/>
      <c r="G29" s="187"/>
    </row>
    <row r="30" spans="1:7">
      <c r="A30" s="197">
        <v>15</v>
      </c>
      <c r="B30" s="182"/>
      <c r="C30" s="144"/>
      <c r="E30" s="186"/>
      <c r="F30" s="153"/>
      <c r="G30" s="187"/>
    </row>
    <row r="31" spans="1:7">
      <c r="A31" s="197">
        <v>16</v>
      </c>
      <c r="B31" s="182"/>
      <c r="C31" s="144"/>
      <c r="E31" s="186"/>
      <c r="F31" s="153"/>
      <c r="G31" s="187"/>
    </row>
    <row r="32" spans="1:7">
      <c r="A32" s="197">
        <v>17</v>
      </c>
      <c r="B32" s="182"/>
      <c r="C32" s="144"/>
      <c r="E32" s="186"/>
      <c r="F32" s="153"/>
      <c r="G32" s="187"/>
    </row>
    <row r="33" spans="1:7">
      <c r="A33" s="197">
        <v>18</v>
      </c>
      <c r="B33" s="182"/>
      <c r="C33" s="144"/>
      <c r="E33" s="186"/>
      <c r="F33" s="153"/>
      <c r="G33" s="187"/>
    </row>
    <row r="34" spans="1:7">
      <c r="A34" s="197">
        <v>19</v>
      </c>
      <c r="B34" s="182"/>
      <c r="C34" s="144"/>
      <c r="E34" s="186"/>
      <c r="F34" s="153"/>
      <c r="G34" s="187"/>
    </row>
    <row r="35" spans="1:7">
      <c r="A35" s="198">
        <v>20</v>
      </c>
      <c r="B35" s="639" t="s">
        <v>522</v>
      </c>
      <c r="C35" s="348"/>
      <c r="D35" s="349"/>
      <c r="E35" s="350">
        <f>SUM(E16:E34)</f>
        <v>0</v>
      </c>
      <c r="F35" s="350">
        <f>SUM(F16:F34)</f>
        <v>0</v>
      </c>
      <c r="G35" s="351">
        <f>SUM(G16:G34)</f>
        <v>0</v>
      </c>
    </row>
    <row r="36" spans="1:7">
      <c r="A36" s="197"/>
      <c r="G36" s="50"/>
    </row>
    <row r="37" spans="1:7" ht="15.75">
      <c r="A37" s="892" t="s">
        <v>2512</v>
      </c>
      <c r="B37" s="900"/>
      <c r="C37" s="901"/>
      <c r="D37" s="901"/>
      <c r="E37" s="901"/>
      <c r="F37" s="901"/>
      <c r="G37" s="902"/>
    </row>
    <row r="38" spans="1:7">
      <c r="A38" s="197"/>
      <c r="G38" s="50"/>
    </row>
    <row r="39" spans="1:7">
      <c r="A39" s="197" t="s">
        <v>1944</v>
      </c>
      <c r="B39" t="s">
        <v>1306</v>
      </c>
      <c r="G39" s="50"/>
    </row>
    <row r="40" spans="1:7">
      <c r="A40" s="898" t="s">
        <v>1946</v>
      </c>
      <c r="B40" s="887" t="s">
        <v>2509</v>
      </c>
      <c r="C40" s="884"/>
      <c r="D40" s="884"/>
      <c r="E40" s="884"/>
      <c r="F40" s="884"/>
      <c r="G40" s="899"/>
    </row>
    <row r="41" spans="1:7">
      <c r="A41" s="197" t="s">
        <v>1947</v>
      </c>
      <c r="B41" t="s">
        <v>1307</v>
      </c>
      <c r="C41" s="884"/>
      <c r="D41" s="884"/>
      <c r="E41" s="884"/>
      <c r="F41" s="884"/>
      <c r="G41" s="899"/>
    </row>
    <row r="42" spans="1:7">
      <c r="A42" s="197"/>
      <c r="B42" t="s">
        <v>1308</v>
      </c>
      <c r="G42" s="50"/>
    </row>
    <row r="43" spans="1:7">
      <c r="A43" s="898" t="s">
        <v>1950</v>
      </c>
      <c r="B43" s="887" t="s">
        <v>2510</v>
      </c>
      <c r="G43" s="50"/>
    </row>
    <row r="44" spans="1:7">
      <c r="A44" s="898" t="s">
        <v>1952</v>
      </c>
      <c r="B44" s="887" t="s">
        <v>2511</v>
      </c>
      <c r="C44" s="884"/>
      <c r="D44" s="884"/>
      <c r="E44" s="884"/>
      <c r="F44" s="884"/>
      <c r="G44" s="899"/>
    </row>
    <row r="45" spans="1:7">
      <c r="A45" s="898"/>
      <c r="B45" s="887"/>
      <c r="C45" s="884"/>
      <c r="D45" s="884"/>
      <c r="E45" s="884"/>
      <c r="F45" s="884"/>
      <c r="G45" s="899"/>
    </row>
    <row r="46" spans="1:7">
      <c r="A46" s="898"/>
      <c r="B46" s="887"/>
      <c r="C46" s="884"/>
      <c r="D46" s="884"/>
      <c r="E46" s="884"/>
      <c r="F46" s="884"/>
      <c r="G46" s="899"/>
    </row>
    <row r="47" spans="1:7">
      <c r="A47" s="198"/>
      <c r="B47" s="126"/>
      <c r="C47" s="126"/>
      <c r="D47" s="126"/>
      <c r="E47" s="126"/>
      <c r="F47" s="126"/>
      <c r="G47" s="127"/>
    </row>
    <row r="48" spans="1:7">
      <c r="A48" s="197"/>
      <c r="B48" s="144"/>
      <c r="C48" s="352" t="s">
        <v>1309</v>
      </c>
      <c r="D48" s="353" t="s">
        <v>1310</v>
      </c>
      <c r="E48" s="345"/>
      <c r="F48" s="191" t="s">
        <v>1309</v>
      </c>
      <c r="G48" s="50"/>
    </row>
    <row r="49" spans="1:7">
      <c r="A49" s="197"/>
      <c r="B49" s="144"/>
      <c r="C49" s="352" t="s">
        <v>1311</v>
      </c>
      <c r="D49" s="182"/>
      <c r="E49" s="182"/>
      <c r="F49" s="191" t="s">
        <v>1312</v>
      </c>
      <c r="G49" s="53" t="s">
        <v>1313</v>
      </c>
    </row>
    <row r="50" spans="1:7">
      <c r="A50" s="197" t="s">
        <v>1980</v>
      </c>
      <c r="B50" s="191" t="s">
        <v>1314</v>
      </c>
      <c r="C50" s="352" t="s">
        <v>1315</v>
      </c>
      <c r="D50" s="192" t="s">
        <v>1316</v>
      </c>
      <c r="E50" s="192" t="s">
        <v>1317</v>
      </c>
      <c r="F50" s="191" t="s">
        <v>1318</v>
      </c>
      <c r="G50" s="53" t="s">
        <v>1319</v>
      </c>
    </row>
    <row r="51" spans="1:7">
      <c r="A51" s="198" t="s">
        <v>1986</v>
      </c>
      <c r="B51" s="194" t="s">
        <v>2077</v>
      </c>
      <c r="C51" s="637" t="s">
        <v>2078</v>
      </c>
      <c r="D51" s="195" t="s">
        <v>518</v>
      </c>
      <c r="E51" s="195" t="s">
        <v>567</v>
      </c>
      <c r="F51" s="194" t="s">
        <v>1350</v>
      </c>
      <c r="G51" s="551" t="s">
        <v>1351</v>
      </c>
    </row>
    <row r="52" spans="1:7">
      <c r="A52" s="197">
        <v>1</v>
      </c>
      <c r="B52" s="144"/>
      <c r="C52" s="1318"/>
      <c r="D52" s="1319"/>
      <c r="E52" s="1319"/>
      <c r="F52" s="1049"/>
      <c r="G52" s="1269"/>
    </row>
    <row r="53" spans="1:7">
      <c r="A53" s="197">
        <v>2</v>
      </c>
      <c r="B53" s="1045"/>
      <c r="C53" s="1876"/>
      <c r="D53" s="1877"/>
      <c r="E53" s="1877"/>
      <c r="F53" s="1878"/>
      <c r="G53" s="138"/>
    </row>
    <row r="54" spans="1:7">
      <c r="A54" s="197">
        <v>3</v>
      </c>
      <c r="B54" s="1045" t="s">
        <v>2739</v>
      </c>
      <c r="C54" s="1879">
        <v>0</v>
      </c>
      <c r="D54" s="1880">
        <v>2270118126</v>
      </c>
      <c r="E54" s="1880">
        <v>2270118126</v>
      </c>
      <c r="F54" s="1881">
        <f>C54-D54+E54</f>
        <v>0</v>
      </c>
      <c r="G54" s="1320"/>
    </row>
    <row r="55" spans="1:7">
      <c r="A55" s="197">
        <v>4</v>
      </c>
      <c r="B55" s="1045"/>
      <c r="C55" s="1882"/>
      <c r="D55" s="1883"/>
      <c r="E55" s="1883"/>
      <c r="F55" s="1884"/>
      <c r="G55" s="1320"/>
    </row>
    <row r="56" spans="1:7">
      <c r="A56" s="197">
        <v>5</v>
      </c>
      <c r="B56" s="1046" t="s">
        <v>1320</v>
      </c>
      <c r="C56" s="1429">
        <f>SUM(C52:C55)</f>
        <v>0</v>
      </c>
      <c r="D56" s="1430">
        <f>SUM(D50:D55)</f>
        <v>2270118126</v>
      </c>
      <c r="E56" s="1430">
        <f>SUM(E50:E55)</f>
        <v>2270118126</v>
      </c>
      <c r="F56" s="1431">
        <f>C56-D56+E56</f>
        <v>0</v>
      </c>
      <c r="G56" s="1432">
        <f>SUM(G52:G55)</f>
        <v>0</v>
      </c>
    </row>
    <row r="57" spans="1:7">
      <c r="A57" s="197">
        <v>6</v>
      </c>
      <c r="B57" s="1045"/>
      <c r="C57" s="1882"/>
      <c r="D57" s="1883"/>
      <c r="E57" s="1883"/>
      <c r="F57" s="1884"/>
      <c r="G57" s="1320"/>
    </row>
    <row r="58" spans="1:7">
      <c r="A58" s="197">
        <v>7</v>
      </c>
      <c r="B58" s="1047" t="s">
        <v>2781</v>
      </c>
      <c r="C58" s="1885">
        <v>5539057</v>
      </c>
      <c r="D58" s="1886">
        <v>188343117</v>
      </c>
      <c r="E58" s="1886">
        <v>188910653</v>
      </c>
      <c r="F58" s="1881">
        <f>C58-D58+E58</f>
        <v>6106593</v>
      </c>
      <c r="G58" s="1271"/>
    </row>
    <row r="59" spans="1:7">
      <c r="A59" s="106">
        <v>8</v>
      </c>
      <c r="B59" s="1047" t="s">
        <v>2739</v>
      </c>
      <c r="C59" s="1887">
        <v>122458626</v>
      </c>
      <c r="D59" s="1886">
        <v>13745706512</v>
      </c>
      <c r="E59" s="1886">
        <v>13708447562</v>
      </c>
      <c r="F59" s="1888">
        <f>C59-D59+E59</f>
        <v>85199676</v>
      </c>
      <c r="G59" s="1072"/>
    </row>
    <row r="60" spans="1:7">
      <c r="A60" s="106">
        <v>9</v>
      </c>
      <c r="B60" s="1045" t="s">
        <v>2752</v>
      </c>
      <c r="C60" s="1885">
        <v>4514</v>
      </c>
      <c r="D60" s="1886">
        <v>8455520</v>
      </c>
      <c r="E60" s="1886">
        <v>8511874</v>
      </c>
      <c r="F60" s="1888">
        <f>C60-D60+E60</f>
        <v>60868</v>
      </c>
      <c r="G60" s="1072"/>
    </row>
    <row r="61" spans="1:7">
      <c r="A61" s="106">
        <v>10</v>
      </c>
      <c r="B61" s="239" t="s">
        <v>2262</v>
      </c>
      <c r="C61" s="1887">
        <v>104101</v>
      </c>
      <c r="D61" s="1886">
        <v>926531366</v>
      </c>
      <c r="E61" s="1889">
        <v>926670575</v>
      </c>
      <c r="F61" s="1888">
        <f>C61-D61+E61</f>
        <v>243310</v>
      </c>
      <c r="G61" s="1072"/>
    </row>
    <row r="62" spans="1:7">
      <c r="A62" s="106">
        <v>11</v>
      </c>
      <c r="B62" s="239"/>
      <c r="C62" s="1887"/>
      <c r="D62" s="1889"/>
      <c r="E62" s="1889"/>
      <c r="F62" s="1888"/>
      <c r="G62" s="1072"/>
    </row>
    <row r="63" spans="1:7">
      <c r="A63" s="106">
        <v>12</v>
      </c>
      <c r="B63" s="239"/>
      <c r="C63" s="1890"/>
      <c r="D63" s="1891"/>
      <c r="E63" s="1891"/>
      <c r="F63" s="1892"/>
      <c r="G63" s="1072"/>
    </row>
    <row r="64" spans="1:7">
      <c r="A64" s="106">
        <v>13</v>
      </c>
      <c r="B64" s="239"/>
      <c r="C64" s="1890"/>
      <c r="D64" s="1891"/>
      <c r="E64" s="1891"/>
      <c r="F64" s="1892"/>
      <c r="G64" s="1072"/>
    </row>
    <row r="65" spans="1:7">
      <c r="A65" s="106">
        <v>14</v>
      </c>
      <c r="B65" s="239"/>
      <c r="C65" s="1890"/>
      <c r="D65" s="1891"/>
      <c r="E65" s="1891"/>
      <c r="F65" s="1892"/>
      <c r="G65" s="1072"/>
    </row>
    <row r="66" spans="1:7" ht="15.75" thickBot="1">
      <c r="A66" s="290">
        <v>15</v>
      </c>
      <c r="B66" s="1048" t="s">
        <v>2742</v>
      </c>
      <c r="C66" s="1410">
        <f>SUM(C57:C65)</f>
        <v>128106298</v>
      </c>
      <c r="D66" s="1410">
        <f>SUM(D58:D65)</f>
        <v>14869036515</v>
      </c>
      <c r="E66" s="1410">
        <f>SUM(E58:E65)</f>
        <v>14832540664</v>
      </c>
      <c r="F66" s="1410">
        <f>SUM(F57:F65)</f>
        <v>91610447</v>
      </c>
      <c r="G66" s="1411">
        <f>SUM(G57:G65)</f>
        <v>0</v>
      </c>
    </row>
    <row r="67" spans="1:7">
      <c r="F67" s="884"/>
      <c r="G67" s="885" t="s">
        <v>2590</v>
      </c>
    </row>
    <row r="68" spans="1:7">
      <c r="A68" s="47" t="s">
        <v>1321</v>
      </c>
      <c r="B68" s="47"/>
      <c r="C68" s="47"/>
      <c r="D68" s="47"/>
      <c r="E68" s="47"/>
      <c r="F68" s="47"/>
      <c r="G68" s="47"/>
    </row>
    <row r="70" spans="1:7">
      <c r="A70" s="1"/>
      <c r="B70" s="1"/>
    </row>
    <row r="71" spans="1:7">
      <c r="A71" s="1"/>
      <c r="B71" s="1"/>
    </row>
    <row r="72" spans="1:7">
      <c r="A72" s="1"/>
      <c r="B72" s="1"/>
    </row>
    <row r="73" spans="1:7">
      <c r="A73" s="1"/>
      <c r="B73" s="1"/>
    </row>
    <row r="74" spans="1:7">
      <c r="A74" s="1"/>
      <c r="B74" s="59"/>
    </row>
    <row r="75" spans="1:7">
      <c r="A75" s="1"/>
    </row>
    <row r="76" spans="1:7">
      <c r="A76" s="1"/>
      <c r="B76" s="42"/>
    </row>
    <row r="77" spans="1:7">
      <c r="A77" s="1"/>
      <c r="B77" s="59"/>
    </row>
    <row r="78" spans="1:7">
      <c r="A78" s="1"/>
      <c r="B78" s="59"/>
    </row>
    <row r="79" spans="1:7">
      <c r="A79" s="1"/>
      <c r="B79" s="59"/>
    </row>
    <row r="80" spans="1:7">
      <c r="A80" s="1"/>
      <c r="B80" s="59"/>
    </row>
    <row r="81" spans="1:2">
      <c r="A81" s="1"/>
      <c r="B81" s="59"/>
    </row>
    <row r="82" spans="1:2">
      <c r="A82" s="1"/>
      <c r="B82" s="59"/>
    </row>
    <row r="83" spans="1:2">
      <c r="A83" s="1"/>
      <c r="B83" s="1"/>
    </row>
  </sheetData>
  <printOptions horizontalCentered="1" verticalCentered="1"/>
  <pageMargins left="0.5" right="0.5" top="0.5" bottom="0.5" header="0.5" footer="0.5"/>
  <pageSetup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H62"/>
  <sheetViews>
    <sheetView workbookViewId="0"/>
    <sheetView workbookViewId="1"/>
  </sheetViews>
  <sheetFormatPr defaultColWidth="9.6640625" defaultRowHeight="15"/>
  <cols>
    <col min="1" max="10" width="11.6640625" customWidth="1"/>
  </cols>
  <sheetData>
    <row r="1" spans="1:8" ht="18">
      <c r="A1" s="29" t="s">
        <v>1769</v>
      </c>
      <c r="B1" s="29"/>
      <c r="C1" s="29"/>
      <c r="D1" s="29"/>
      <c r="E1" s="29"/>
      <c r="F1" s="29"/>
      <c r="G1" s="29"/>
      <c r="H1" s="29"/>
    </row>
    <row r="2" spans="1:8">
      <c r="A2" s="30"/>
      <c r="B2" s="30"/>
      <c r="C2" s="30"/>
      <c r="D2" s="30"/>
      <c r="E2" s="30"/>
      <c r="F2" s="30"/>
      <c r="G2" s="30"/>
      <c r="H2" s="30"/>
    </row>
    <row r="3" spans="1:8" ht="15.75">
      <c r="A3" s="31" t="s">
        <v>1770</v>
      </c>
      <c r="B3" s="31"/>
      <c r="C3" s="31"/>
      <c r="D3" s="31"/>
      <c r="E3" s="31"/>
      <c r="F3" s="31"/>
      <c r="G3" s="31"/>
      <c r="H3" s="31"/>
    </row>
    <row r="4" spans="1:8" ht="15.75">
      <c r="A4" s="32"/>
      <c r="B4" s="30"/>
      <c r="C4" s="30"/>
      <c r="D4" s="30"/>
      <c r="E4" s="30"/>
      <c r="F4" s="30"/>
      <c r="G4" s="30"/>
      <c r="H4" s="30"/>
    </row>
    <row r="5" spans="1:8">
      <c r="A5" s="33"/>
      <c r="B5" s="30"/>
      <c r="C5" s="30"/>
      <c r="D5" s="30"/>
      <c r="E5" s="30"/>
      <c r="F5" s="30"/>
      <c r="G5" s="30"/>
      <c r="H5" s="30"/>
    </row>
    <row r="6" spans="1:8">
      <c r="A6" s="30"/>
      <c r="B6" s="30"/>
      <c r="C6" s="30"/>
      <c r="D6" s="30"/>
      <c r="E6" s="30"/>
      <c r="F6" s="30"/>
      <c r="G6" s="30"/>
      <c r="H6" s="30"/>
    </row>
    <row r="7" spans="1:8" ht="15.75">
      <c r="A7" s="32" t="s">
        <v>1771</v>
      </c>
      <c r="B7" s="30"/>
      <c r="C7" s="30"/>
      <c r="D7" s="30"/>
      <c r="E7" s="30"/>
      <c r="F7" s="30"/>
      <c r="G7" s="30"/>
      <c r="H7" s="30"/>
    </row>
    <row r="8" spans="1:8" ht="75">
      <c r="A8" s="30" t="s">
        <v>1894</v>
      </c>
      <c r="B8" s="30"/>
      <c r="C8" s="30"/>
      <c r="D8" s="30"/>
      <c r="E8" s="30"/>
      <c r="F8" s="30"/>
      <c r="G8" s="30"/>
      <c r="H8" s="30"/>
    </row>
    <row r="9" spans="1:8">
      <c r="A9" s="30"/>
      <c r="B9" s="30"/>
      <c r="C9" s="30"/>
      <c r="D9" s="30"/>
      <c r="E9" s="30"/>
      <c r="F9" s="30"/>
      <c r="G9" s="30"/>
      <c r="H9" s="30"/>
    </row>
    <row r="10" spans="1:8" ht="45">
      <c r="A10" s="30" t="s">
        <v>1895</v>
      </c>
      <c r="B10" s="30"/>
      <c r="C10" s="30"/>
      <c r="D10" s="30"/>
      <c r="E10" s="30"/>
      <c r="F10" s="30"/>
      <c r="G10" s="30"/>
      <c r="H10" s="30"/>
    </row>
    <row r="11" spans="1:8">
      <c r="A11" s="30"/>
      <c r="B11" s="30"/>
      <c r="C11" s="30"/>
      <c r="D11" s="30"/>
      <c r="E11" s="30"/>
      <c r="F11" s="30"/>
      <c r="G11" s="30"/>
      <c r="H11" s="30"/>
    </row>
    <row r="12" spans="1:8" ht="45">
      <c r="A12" s="30" t="s">
        <v>1028</v>
      </c>
      <c r="B12" s="30"/>
      <c r="C12" s="30"/>
      <c r="D12" s="30"/>
      <c r="E12" s="30"/>
      <c r="F12" s="30"/>
      <c r="G12" s="30"/>
      <c r="H12" s="30"/>
    </row>
    <row r="13" spans="1:8">
      <c r="A13" s="30"/>
      <c r="B13" s="30"/>
      <c r="C13" s="30"/>
      <c r="D13" s="30"/>
      <c r="E13" s="30"/>
      <c r="F13" s="30"/>
      <c r="G13" s="30"/>
      <c r="H13" s="30"/>
    </row>
    <row r="14" spans="1:8" ht="45">
      <c r="A14" s="30" t="s">
        <v>1896</v>
      </c>
      <c r="B14" s="30"/>
      <c r="C14" s="30"/>
      <c r="D14" s="30"/>
      <c r="E14" s="30"/>
      <c r="F14" s="30"/>
      <c r="G14" s="30"/>
      <c r="H14" s="30"/>
    </row>
    <row r="15" spans="1:8">
      <c r="A15" s="30"/>
      <c r="B15" s="30"/>
      <c r="C15" s="30"/>
      <c r="D15" s="30"/>
      <c r="E15" s="30"/>
      <c r="F15" s="30"/>
      <c r="G15" s="30"/>
      <c r="H15" s="30"/>
    </row>
    <row r="16" spans="1:8" ht="15.75">
      <c r="A16" s="32" t="s">
        <v>284</v>
      </c>
      <c r="B16" s="30"/>
      <c r="C16" s="30"/>
      <c r="D16" s="30"/>
      <c r="E16" s="30"/>
      <c r="F16" s="30"/>
      <c r="G16" s="30"/>
      <c r="H16" s="30"/>
    </row>
    <row r="17" spans="1:8" ht="45">
      <c r="A17" s="30" t="s">
        <v>1925</v>
      </c>
      <c r="B17" s="30"/>
      <c r="C17" s="30"/>
      <c r="D17" s="30"/>
      <c r="E17" s="30"/>
      <c r="F17" s="30"/>
      <c r="G17" s="30"/>
      <c r="H17" s="30"/>
    </row>
    <row r="18" spans="1:8">
      <c r="A18" s="30"/>
      <c r="B18" s="30"/>
      <c r="C18" s="30"/>
      <c r="D18" s="30"/>
      <c r="E18" s="30"/>
      <c r="F18" s="30"/>
      <c r="G18" s="30"/>
      <c r="H18" s="30"/>
    </row>
    <row r="19" spans="1:8" ht="15.75">
      <c r="A19" s="32" t="s">
        <v>285</v>
      </c>
      <c r="B19" s="30"/>
      <c r="C19" s="30"/>
      <c r="D19" s="30"/>
      <c r="E19" s="30"/>
      <c r="F19" s="30"/>
      <c r="G19" s="30"/>
      <c r="H19" s="30"/>
    </row>
    <row r="20" spans="1:8" ht="30">
      <c r="A20" s="30" t="s">
        <v>1897</v>
      </c>
      <c r="B20" s="30"/>
      <c r="C20" s="30"/>
      <c r="D20" s="30"/>
      <c r="E20" s="30"/>
      <c r="F20" s="30"/>
      <c r="G20" s="30"/>
      <c r="H20" s="30"/>
    </row>
    <row r="21" spans="1:8">
      <c r="A21" s="30"/>
      <c r="B21" s="30"/>
      <c r="C21" s="30"/>
      <c r="D21" s="30"/>
      <c r="E21" s="30"/>
      <c r="F21" s="30"/>
      <c r="G21" s="30"/>
      <c r="H21" s="30"/>
    </row>
    <row r="22" spans="1:8" ht="15.75">
      <c r="A22" s="32" t="s">
        <v>286</v>
      </c>
      <c r="B22" s="30"/>
      <c r="C22" s="30"/>
      <c r="D22" s="30"/>
      <c r="E22" s="30"/>
      <c r="F22" s="30"/>
      <c r="G22" s="30"/>
      <c r="H22" s="30"/>
    </row>
    <row r="23" spans="1:8" ht="30">
      <c r="A23" s="30" t="s">
        <v>1898</v>
      </c>
      <c r="B23" s="30"/>
      <c r="C23" s="30"/>
      <c r="D23" s="30"/>
      <c r="E23" s="30"/>
      <c r="F23" s="30"/>
      <c r="G23" s="30"/>
      <c r="H23" s="30"/>
    </row>
    <row r="24" spans="1:8">
      <c r="A24" s="30"/>
      <c r="B24" s="30"/>
      <c r="C24" s="30"/>
      <c r="D24" s="30"/>
      <c r="E24" s="30"/>
      <c r="F24" s="30"/>
      <c r="G24" s="30"/>
      <c r="H24" s="30"/>
    </row>
    <row r="25" spans="1:8" ht="15.75">
      <c r="A25" s="32" t="s">
        <v>287</v>
      </c>
      <c r="B25" s="30"/>
      <c r="C25" s="30"/>
      <c r="D25" s="30"/>
      <c r="E25" s="30"/>
      <c r="F25" s="30"/>
      <c r="G25" s="30"/>
      <c r="H25" s="30"/>
    </row>
    <row r="26" spans="1:8" ht="30">
      <c r="A26" s="30" t="s">
        <v>2589</v>
      </c>
      <c r="B26" s="30"/>
      <c r="C26" s="30"/>
      <c r="D26" s="30"/>
      <c r="E26" s="30"/>
      <c r="F26" s="30"/>
      <c r="G26" s="30"/>
      <c r="H26" s="30"/>
    </row>
    <row r="27" spans="1:8">
      <c r="A27" s="30"/>
      <c r="B27" s="30"/>
      <c r="C27" s="30"/>
      <c r="D27" s="30"/>
      <c r="E27" s="30"/>
      <c r="F27" s="30"/>
      <c r="G27" s="30"/>
      <c r="H27" s="30"/>
    </row>
    <row r="28" spans="1:8" ht="15.75">
      <c r="A28" s="32" t="s">
        <v>288</v>
      </c>
      <c r="B28" s="30"/>
      <c r="C28" s="30"/>
      <c r="D28" s="30"/>
      <c r="E28" s="30"/>
      <c r="F28" s="30"/>
      <c r="G28" s="30"/>
      <c r="H28" s="30"/>
    </row>
    <row r="29" spans="1:8" ht="30">
      <c r="A29" s="30" t="s">
        <v>289</v>
      </c>
      <c r="B29" s="30"/>
      <c r="C29" s="30"/>
      <c r="D29" s="30"/>
      <c r="E29" s="30"/>
      <c r="F29" s="30"/>
      <c r="G29" s="30"/>
      <c r="H29" s="30"/>
    </row>
    <row r="30" spans="1:8">
      <c r="A30" s="30"/>
      <c r="B30" s="30"/>
      <c r="C30" s="30"/>
      <c r="D30" s="30"/>
      <c r="E30" s="30"/>
      <c r="F30" s="30"/>
      <c r="G30" s="30"/>
      <c r="H30" s="30"/>
    </row>
    <row r="31" spans="1:8" ht="15.75">
      <c r="A31" s="10"/>
      <c r="B31" s="34"/>
      <c r="C31" s="35" t="s">
        <v>1923</v>
      </c>
      <c r="D31" s="36"/>
      <c r="E31" s="35" t="s">
        <v>1924</v>
      </c>
      <c r="F31" s="37"/>
      <c r="G31" s="34"/>
    </row>
    <row r="32" spans="1:8" ht="15.75">
      <c r="A32" s="38" t="s">
        <v>290</v>
      </c>
      <c r="B32" s="37"/>
      <c r="C32" s="38" t="s">
        <v>291</v>
      </c>
      <c r="D32" s="39"/>
      <c r="E32" s="38" t="s">
        <v>291</v>
      </c>
      <c r="F32" s="39"/>
    </row>
    <row r="33" spans="1:8" ht="18">
      <c r="A33" s="40" t="s">
        <v>292</v>
      </c>
      <c r="C33" t="s">
        <v>1899</v>
      </c>
      <c r="E33" t="s">
        <v>1900</v>
      </c>
    </row>
    <row r="34" spans="1:8" ht="18">
      <c r="A34" s="40" t="s">
        <v>293</v>
      </c>
      <c r="C34" t="s">
        <v>1901</v>
      </c>
      <c r="E34" t="s">
        <v>1902</v>
      </c>
    </row>
    <row r="35" spans="1:8" ht="18">
      <c r="A35" s="40" t="s">
        <v>294</v>
      </c>
      <c r="C35" t="s">
        <v>1903</v>
      </c>
      <c r="E35" t="s">
        <v>1904</v>
      </c>
    </row>
    <row r="36" spans="1:8" ht="18">
      <c r="A36" s="40" t="s">
        <v>295</v>
      </c>
      <c r="C36" t="s">
        <v>1905</v>
      </c>
      <c r="E36" t="s">
        <v>1906</v>
      </c>
    </row>
    <row r="37" spans="1:8" ht="18">
      <c r="A37" s="40" t="s">
        <v>296</v>
      </c>
      <c r="C37" t="s">
        <v>1907</v>
      </c>
      <c r="E37" t="s">
        <v>1908</v>
      </c>
    </row>
    <row r="38" spans="1:8" ht="18">
      <c r="A38" s="40" t="s">
        <v>297</v>
      </c>
      <c r="C38" t="s">
        <v>1909</v>
      </c>
      <c r="E38" t="s">
        <v>1910</v>
      </c>
    </row>
    <row r="39" spans="1:8" ht="18">
      <c r="A39" s="40" t="s">
        <v>298</v>
      </c>
      <c r="C39" t="s">
        <v>1911</v>
      </c>
      <c r="E39" t="s">
        <v>1912</v>
      </c>
    </row>
    <row r="40" spans="1:8" ht="18">
      <c r="A40" s="40" t="s">
        <v>299</v>
      </c>
      <c r="C40" t="s">
        <v>1913</v>
      </c>
      <c r="E40" t="s">
        <v>1914</v>
      </c>
    </row>
    <row r="41" spans="1:8" ht="18">
      <c r="A41" s="40" t="s">
        <v>300</v>
      </c>
      <c r="C41" t="s">
        <v>1915</v>
      </c>
      <c r="E41" t="s">
        <v>1916</v>
      </c>
    </row>
    <row r="42" spans="1:8" ht="18">
      <c r="A42" s="40" t="s">
        <v>301</v>
      </c>
      <c r="C42" t="s">
        <v>1917</v>
      </c>
      <c r="E42" t="s">
        <v>1918</v>
      </c>
    </row>
    <row r="43" spans="1:8" ht="18">
      <c r="A43" s="40" t="s">
        <v>302</v>
      </c>
      <c r="C43" t="s">
        <v>1919</v>
      </c>
      <c r="E43" t="s">
        <v>1920</v>
      </c>
    </row>
    <row r="44" spans="1:8" ht="18">
      <c r="A44" s="40" t="s">
        <v>303</v>
      </c>
      <c r="C44" t="s">
        <v>1921</v>
      </c>
      <c r="E44" t="s">
        <v>1922</v>
      </c>
    </row>
    <row r="45" spans="1:8">
      <c r="A45" s="30"/>
      <c r="B45" s="30"/>
      <c r="C45" s="30"/>
      <c r="D45" s="30"/>
      <c r="E45" s="30"/>
      <c r="F45" s="30"/>
      <c r="G45" s="30"/>
      <c r="H45" s="37"/>
    </row>
    <row r="46" spans="1:8">
      <c r="A46" s="30"/>
      <c r="B46" s="30"/>
      <c r="C46" s="30"/>
      <c r="D46" s="30"/>
      <c r="E46" s="30"/>
      <c r="F46" s="30"/>
      <c r="G46" s="30"/>
    </row>
    <row r="47" spans="1:8">
      <c r="A47" s="30"/>
      <c r="B47" s="30"/>
      <c r="C47" s="30"/>
      <c r="D47" s="30"/>
      <c r="E47" s="30"/>
      <c r="F47" s="30"/>
      <c r="G47" s="30"/>
    </row>
    <row r="48" spans="1:8">
      <c r="A48" s="30"/>
      <c r="B48" s="30"/>
      <c r="C48" s="30"/>
      <c r="D48" s="30"/>
      <c r="E48" s="30"/>
      <c r="F48" s="30"/>
      <c r="G48" s="30"/>
    </row>
    <row r="49" spans="1:8">
      <c r="A49" s="30"/>
      <c r="B49" s="30"/>
      <c r="C49" s="30"/>
      <c r="D49" s="30"/>
      <c r="E49" s="30"/>
      <c r="F49" s="30"/>
      <c r="G49" s="30"/>
    </row>
    <row r="50" spans="1:8">
      <c r="A50" s="30"/>
      <c r="B50" s="30"/>
      <c r="C50" s="30"/>
      <c r="D50" s="30"/>
      <c r="E50" s="30"/>
      <c r="F50" s="30"/>
      <c r="G50" s="30"/>
    </row>
    <row r="51" spans="1:8">
      <c r="A51" s="41"/>
      <c r="B51" s="10"/>
      <c r="C51" s="30"/>
      <c r="D51" s="30"/>
      <c r="E51" s="41"/>
      <c r="F51" s="30"/>
      <c r="G51" s="30"/>
    </row>
    <row r="52" spans="1:8">
      <c r="A52" s="41"/>
      <c r="B52" s="10"/>
      <c r="C52" s="30"/>
      <c r="D52" s="30"/>
      <c r="E52" s="10"/>
      <c r="F52" s="30"/>
      <c r="G52" s="30"/>
    </row>
    <row r="53" spans="1:8">
      <c r="A53" s="41"/>
      <c r="B53" s="10"/>
      <c r="C53" s="30"/>
      <c r="D53" s="30"/>
      <c r="E53" s="41"/>
      <c r="F53" s="30"/>
      <c r="G53" s="30"/>
    </row>
    <row r="54" spans="1:8">
      <c r="A54" s="41"/>
      <c r="B54" s="10"/>
      <c r="C54" s="30"/>
      <c r="D54" s="30"/>
      <c r="E54" s="41"/>
      <c r="F54" s="30"/>
      <c r="G54" s="30"/>
    </row>
    <row r="55" spans="1:8">
      <c r="A55" s="41"/>
      <c r="B55" s="10"/>
      <c r="C55" s="30"/>
      <c r="D55" s="30"/>
      <c r="E55" s="41"/>
      <c r="F55" s="30"/>
      <c r="G55" s="30"/>
    </row>
    <row r="56" spans="1:8">
      <c r="A56" s="41"/>
      <c r="B56" s="10"/>
      <c r="C56" s="30"/>
      <c r="D56" s="30"/>
      <c r="E56" s="41"/>
      <c r="F56" s="30"/>
      <c r="G56" s="30"/>
    </row>
    <row r="57" spans="1:8">
      <c r="A57" s="41"/>
      <c r="B57" s="10"/>
      <c r="C57" s="30"/>
      <c r="D57" s="30"/>
      <c r="E57" s="41"/>
      <c r="F57" s="30"/>
      <c r="G57" s="30"/>
    </row>
    <row r="58" spans="1:8">
      <c r="A58" s="41"/>
      <c r="B58" s="10"/>
      <c r="C58" s="30"/>
      <c r="D58" s="30"/>
      <c r="E58" s="41"/>
      <c r="F58" s="30"/>
      <c r="G58" s="30"/>
    </row>
    <row r="59" spans="1:8">
      <c r="A59" s="10"/>
      <c r="B59" s="10"/>
      <c r="C59" s="30"/>
      <c r="D59" s="30"/>
      <c r="E59" s="41"/>
      <c r="F59" s="30"/>
      <c r="G59" s="30"/>
    </row>
    <row r="60" spans="1:8">
      <c r="A60" s="10"/>
      <c r="B60" s="10"/>
      <c r="C60" s="30"/>
      <c r="D60" s="30"/>
      <c r="E60" s="10"/>
      <c r="F60" s="30"/>
      <c r="G60" s="30"/>
    </row>
    <row r="61" spans="1:8">
      <c r="A61" s="30"/>
      <c r="B61" s="30"/>
      <c r="C61" s="30"/>
      <c r="D61" s="30"/>
      <c r="E61" s="30"/>
      <c r="F61" s="30"/>
      <c r="G61" s="30"/>
    </row>
    <row r="62" spans="1:8">
      <c r="A62" s="10"/>
      <c r="B62" s="10"/>
      <c r="C62" s="10"/>
      <c r="D62" s="10"/>
      <c r="E62" s="10"/>
      <c r="F62" s="10"/>
      <c r="G62" s="10"/>
      <c r="H62" s="41"/>
    </row>
  </sheetData>
  <printOptions horizontalCentered="1" verticalCentered="1"/>
  <pageMargins left="0.5" right="0.5" top="0.5" bottom="0.5" header="0.5" footer="0.5"/>
  <pageSetup scale="7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92D050"/>
    <pageSetUpPr fitToPage="1"/>
  </sheetPr>
  <dimension ref="A1:H60"/>
  <sheetViews>
    <sheetView view="pageBreakPreview" zoomScale="60" zoomScaleNormal="100" workbookViewId="0">
      <selection activeCell="G51" sqref="G51"/>
    </sheetView>
    <sheetView zoomScale="55" zoomScaleNormal="55" workbookViewId="1"/>
  </sheetViews>
  <sheetFormatPr defaultColWidth="9.6640625" defaultRowHeight="15"/>
  <cols>
    <col min="1" max="1" width="4.6640625" customWidth="1"/>
    <col min="2" max="2" width="101.21875" customWidth="1"/>
    <col min="3" max="4" width="16.6640625" customWidth="1"/>
    <col min="5" max="5" width="17.5546875" customWidth="1"/>
    <col min="6" max="6" width="14.88671875" customWidth="1"/>
    <col min="7" max="7" width="15.6640625" customWidth="1"/>
    <col min="8" max="8" width="16.6640625" style="1052" customWidth="1"/>
  </cols>
  <sheetData>
    <row r="1" spans="1:8" ht="15.75" thickBot="1">
      <c r="A1" s="42" t="str">
        <f>'Data Sheet'!$A$65</f>
        <v xml:space="preserve">Annual Report of Niagara Mohawk Power Corporation                                                                                                                                                                    </v>
      </c>
      <c r="B1" s="74"/>
      <c r="C1" s="74"/>
      <c r="D1" s="74"/>
      <c r="E1" s="74"/>
      <c r="F1" s="74"/>
      <c r="G1" s="155"/>
      <c r="H1" s="1111" t="str">
        <f>'Data Sheet'!$A$6</f>
        <v>Year ended December 31, 2022</v>
      </c>
    </row>
    <row r="2" spans="1:8">
      <c r="A2" s="75"/>
      <c r="B2" s="342"/>
      <c r="C2" s="342"/>
      <c r="D2" s="342"/>
      <c r="E2" s="342"/>
      <c r="F2" s="342"/>
      <c r="G2" s="342"/>
      <c r="H2" s="1055"/>
    </row>
    <row r="3" spans="1:8" ht="15.75">
      <c r="A3" s="78" t="s">
        <v>1322</v>
      </c>
      <c r="B3" s="109"/>
      <c r="C3" s="109"/>
      <c r="D3" s="109"/>
      <c r="E3" s="109"/>
      <c r="F3" s="109"/>
      <c r="G3" s="109"/>
      <c r="H3" s="1859"/>
    </row>
    <row r="4" spans="1:8">
      <c r="A4" s="322"/>
      <c r="B4" s="74"/>
      <c r="C4" s="74"/>
      <c r="D4" s="74"/>
      <c r="E4" s="74"/>
      <c r="F4" s="74"/>
      <c r="G4" s="74"/>
      <c r="H4" s="1858"/>
    </row>
    <row r="5" spans="1:8">
      <c r="A5" s="81"/>
      <c r="B5" s="74" t="s">
        <v>1323</v>
      </c>
      <c r="C5" s="74"/>
      <c r="D5" s="74"/>
      <c r="E5" s="74"/>
      <c r="F5" s="74"/>
      <c r="G5" s="74"/>
      <c r="H5" s="1858"/>
    </row>
    <row r="6" spans="1:8" ht="15" customHeight="1">
      <c r="A6" s="81"/>
      <c r="B6" s="2192" t="s">
        <v>2760</v>
      </c>
      <c r="C6" s="2192"/>
      <c r="D6" s="2192"/>
      <c r="E6" s="2192"/>
      <c r="F6" s="2192"/>
      <c r="G6" s="2192"/>
      <c r="H6" s="2193"/>
    </row>
    <row r="7" spans="1:8">
      <c r="A7" s="81"/>
      <c r="B7" s="1108" t="s">
        <v>2761</v>
      </c>
      <c r="C7" s="1108"/>
      <c r="D7" s="1108"/>
      <c r="E7" s="1108"/>
      <c r="F7" s="1108"/>
      <c r="G7" s="1108"/>
      <c r="H7" s="2036"/>
    </row>
    <row r="8" spans="1:8">
      <c r="A8" s="81"/>
      <c r="B8" s="74" t="s">
        <v>2753</v>
      </c>
      <c r="C8" s="74"/>
      <c r="D8" s="74"/>
      <c r="E8" s="74"/>
      <c r="F8" s="74"/>
      <c r="G8" s="74"/>
      <c r="H8" s="1858"/>
    </row>
    <row r="9" spans="1:8">
      <c r="A9" s="81"/>
      <c r="B9" s="74" t="s">
        <v>2754</v>
      </c>
      <c r="C9" s="74"/>
      <c r="D9" s="74"/>
      <c r="E9" s="74"/>
      <c r="F9" s="74"/>
      <c r="G9" s="74"/>
      <c r="H9" s="1858"/>
    </row>
    <row r="10" spans="1:8">
      <c r="A10" s="81"/>
      <c r="B10" s="90"/>
      <c r="C10" s="90"/>
      <c r="D10" s="90"/>
      <c r="E10" s="90"/>
      <c r="F10" s="90"/>
      <c r="G10" s="90"/>
      <c r="H10" s="1060"/>
    </row>
    <row r="11" spans="1:8">
      <c r="A11" s="357"/>
      <c r="B11" s="239"/>
      <c r="C11" s="358" t="s">
        <v>1309</v>
      </c>
      <c r="D11" s="270" t="s">
        <v>1316</v>
      </c>
      <c r="E11" s="359"/>
      <c r="F11" s="270" t="s">
        <v>1317</v>
      </c>
      <c r="G11" s="359"/>
      <c r="H11" s="1858"/>
    </row>
    <row r="12" spans="1:8">
      <c r="A12" s="322"/>
      <c r="B12" s="239"/>
      <c r="C12" s="358" t="s">
        <v>1311</v>
      </c>
      <c r="D12" s="103" t="s">
        <v>1873</v>
      </c>
      <c r="E12" s="239"/>
      <c r="F12" s="103" t="s">
        <v>1873</v>
      </c>
      <c r="G12" s="239"/>
      <c r="H12" s="2037" t="s">
        <v>1309</v>
      </c>
    </row>
    <row r="13" spans="1:8">
      <c r="A13" s="331" t="s">
        <v>1380</v>
      </c>
      <c r="B13" s="361" t="s">
        <v>1874</v>
      </c>
      <c r="C13" s="358" t="s">
        <v>1315</v>
      </c>
      <c r="D13" s="103" t="s">
        <v>1875</v>
      </c>
      <c r="E13" s="361" t="s">
        <v>226</v>
      </c>
      <c r="F13" s="103" t="s">
        <v>1875</v>
      </c>
      <c r="G13" s="361" t="s">
        <v>226</v>
      </c>
      <c r="H13" s="2037" t="s">
        <v>1876</v>
      </c>
    </row>
    <row r="14" spans="1:8">
      <c r="A14" s="331" t="s">
        <v>1383</v>
      </c>
      <c r="B14" s="362" t="s">
        <v>2077</v>
      </c>
      <c r="C14" s="363" t="s">
        <v>2078</v>
      </c>
      <c r="D14" s="364" t="s">
        <v>518</v>
      </c>
      <c r="E14" s="362" t="s">
        <v>567</v>
      </c>
      <c r="F14" s="364" t="s">
        <v>1350</v>
      </c>
      <c r="G14" s="362" t="s">
        <v>1351</v>
      </c>
      <c r="H14" s="2037" t="s">
        <v>1352</v>
      </c>
    </row>
    <row r="15" spans="1:8">
      <c r="A15" s="365">
        <v>1</v>
      </c>
      <c r="B15" s="239"/>
      <c r="C15" s="1041"/>
      <c r="D15" s="1074"/>
      <c r="E15" s="1137"/>
      <c r="F15" s="1137"/>
      <c r="G15" s="1137"/>
      <c r="H15" s="1321"/>
    </row>
    <row r="16" spans="1:8">
      <c r="A16" s="331">
        <v>2</v>
      </c>
      <c r="B16" s="239"/>
      <c r="C16" s="1041"/>
      <c r="D16" s="1074"/>
      <c r="E16" s="1137"/>
      <c r="F16" s="1137"/>
      <c r="G16" s="1137"/>
      <c r="H16" s="1314"/>
    </row>
    <row r="17" spans="1:8">
      <c r="A17" s="331">
        <v>3</v>
      </c>
      <c r="B17" s="239"/>
      <c r="C17" s="1041"/>
      <c r="D17" s="1074"/>
      <c r="E17" s="1137"/>
      <c r="F17" s="1137"/>
      <c r="G17" s="1137"/>
      <c r="H17" s="1314"/>
    </row>
    <row r="18" spans="1:8">
      <c r="A18" s="331">
        <v>4</v>
      </c>
      <c r="B18" s="239"/>
      <c r="C18" s="1041"/>
      <c r="D18" s="1074"/>
      <c r="E18" s="1137"/>
      <c r="F18" s="1137"/>
      <c r="G18" s="1137"/>
      <c r="H18" s="1314"/>
    </row>
    <row r="19" spans="1:8">
      <c r="A19" s="331">
        <v>5</v>
      </c>
      <c r="B19" s="239"/>
      <c r="C19" s="1041"/>
      <c r="D19" s="1074"/>
      <c r="E19" s="1137"/>
      <c r="F19" s="1137"/>
      <c r="G19" s="1137"/>
      <c r="H19" s="1314"/>
    </row>
    <row r="20" spans="1:8">
      <c r="A20" s="331">
        <v>6</v>
      </c>
      <c r="B20" s="239"/>
      <c r="C20" s="1041"/>
      <c r="D20" s="1074"/>
      <c r="E20" s="1137"/>
      <c r="F20" s="1137"/>
      <c r="G20" s="1137"/>
      <c r="H20" s="1314"/>
    </row>
    <row r="21" spans="1:8">
      <c r="A21" s="331">
        <v>7</v>
      </c>
      <c r="B21" s="369" t="s">
        <v>1877</v>
      </c>
      <c r="C21" s="1433">
        <f>SUM(C15:C20)</f>
        <v>0</v>
      </c>
      <c r="D21" s="1434"/>
      <c r="E21" s="1435">
        <f>SUM(E15:E20)</f>
        <v>0</v>
      </c>
      <c r="F21" s="1435"/>
      <c r="G21" s="1435">
        <f>SUM(G15:G20)</f>
        <v>0</v>
      </c>
      <c r="H21" s="2038">
        <f>SUM(H15:H20)</f>
        <v>0</v>
      </c>
    </row>
    <row r="22" spans="1:8">
      <c r="A22" s="331">
        <v>8</v>
      </c>
      <c r="B22" s="239" t="s">
        <v>2639</v>
      </c>
      <c r="C22" s="1041">
        <v>23928665</v>
      </c>
      <c r="D22" s="2074">
        <v>925</v>
      </c>
      <c r="E22" s="1137">
        <v>37658267</v>
      </c>
      <c r="F22" s="2073">
        <v>925</v>
      </c>
      <c r="G22" s="1137">
        <v>31049701</v>
      </c>
      <c r="H22" s="1321">
        <f>SUM(C22-E22+G22)</f>
        <v>17320099</v>
      </c>
    </row>
    <row r="23" spans="1:8">
      <c r="A23" s="331">
        <v>9</v>
      </c>
      <c r="B23" s="239" t="s">
        <v>2640</v>
      </c>
      <c r="C23" s="1041"/>
      <c r="D23" s="1515"/>
      <c r="E23" s="1137"/>
      <c r="F23" s="1517"/>
      <c r="G23" s="1137"/>
      <c r="H23" s="1314"/>
    </row>
    <row r="24" spans="1:8">
      <c r="A24" s="331">
        <v>10</v>
      </c>
      <c r="B24" s="239" t="s">
        <v>2641</v>
      </c>
      <c r="C24" s="1041"/>
      <c r="D24" s="1515"/>
      <c r="E24" s="1137"/>
      <c r="F24" s="1517"/>
      <c r="G24" s="1137"/>
      <c r="H24" s="1314"/>
    </row>
    <row r="25" spans="1:8">
      <c r="A25" s="331">
        <v>11</v>
      </c>
      <c r="B25" s="239" t="s">
        <v>2642</v>
      </c>
      <c r="C25" s="1041"/>
      <c r="D25" s="1515"/>
      <c r="E25" s="1137"/>
      <c r="F25" s="1517"/>
      <c r="G25" s="1137"/>
      <c r="H25" s="1314"/>
    </row>
    <row r="26" spans="1:8">
      <c r="A26" s="331">
        <v>12</v>
      </c>
      <c r="B26" s="239" t="s">
        <v>2643</v>
      </c>
      <c r="C26" s="1041"/>
      <c r="D26" s="1515"/>
      <c r="E26" s="1137"/>
      <c r="F26" s="1517"/>
      <c r="G26" s="1137"/>
      <c r="H26" s="1314"/>
    </row>
    <row r="27" spans="1:8">
      <c r="A27" s="331">
        <v>13</v>
      </c>
      <c r="B27" s="239"/>
      <c r="C27" s="1041"/>
      <c r="D27" s="1515"/>
      <c r="E27" s="1137"/>
      <c r="F27" s="1517"/>
      <c r="G27" s="1137"/>
      <c r="H27" s="1314"/>
    </row>
    <row r="28" spans="1:8">
      <c r="A28" s="331">
        <v>14</v>
      </c>
      <c r="B28" s="369" t="s">
        <v>1878</v>
      </c>
      <c r="C28" s="1322">
        <f>SUM(C22:C27)</f>
        <v>23928665</v>
      </c>
      <c r="D28" s="1516"/>
      <c r="E28" s="2013">
        <f>SUM(E22:E27)</f>
        <v>37658267</v>
      </c>
      <c r="F28" s="1518"/>
      <c r="G28" s="2013">
        <f>SUM(G22:G27)</f>
        <v>31049701</v>
      </c>
      <c r="H28" s="1276">
        <f>SUM(H22:H27)</f>
        <v>17320099</v>
      </c>
    </row>
    <row r="29" spans="1:8">
      <c r="A29" s="331">
        <v>15</v>
      </c>
      <c r="B29" s="239" t="s">
        <v>2782</v>
      </c>
      <c r="C29" s="1041"/>
      <c r="D29" s="1515"/>
      <c r="E29" s="1137"/>
      <c r="F29" s="1517"/>
      <c r="G29" s="1137"/>
      <c r="H29" s="1321"/>
    </row>
    <row r="30" spans="1:8">
      <c r="A30" s="331">
        <v>16</v>
      </c>
      <c r="B30" s="239" t="s">
        <v>2749</v>
      </c>
      <c r="C30" s="1041">
        <v>137167405</v>
      </c>
      <c r="D30" s="1515" t="s">
        <v>2872</v>
      </c>
      <c r="E30" s="1137">
        <v>140701438</v>
      </c>
      <c r="F30" s="1517" t="s">
        <v>2872</v>
      </c>
      <c r="G30" s="1137">
        <v>5460626</v>
      </c>
      <c r="H30" s="1314">
        <f>SUM(C30-E30+G30)</f>
        <v>1926593</v>
      </c>
    </row>
    <row r="31" spans="1:8">
      <c r="A31" s="331">
        <v>17</v>
      </c>
      <c r="B31" s="239" t="s">
        <v>2750</v>
      </c>
      <c r="C31" s="1041">
        <v>2109858</v>
      </c>
      <c r="D31" s="1515" t="s">
        <v>3071</v>
      </c>
      <c r="E31" s="1137">
        <v>178024315</v>
      </c>
      <c r="F31" s="1517" t="s">
        <v>3071</v>
      </c>
      <c r="G31" s="1514">
        <v>260120038</v>
      </c>
      <c r="H31" s="1314">
        <f>SUM(C31-E31+G31)</f>
        <v>84205581</v>
      </c>
    </row>
    <row r="32" spans="1:8">
      <c r="A32" s="331">
        <v>18</v>
      </c>
      <c r="B32" s="239"/>
      <c r="C32" s="1041"/>
      <c r="D32" s="1515"/>
      <c r="E32" s="1137"/>
      <c r="F32" s="1517"/>
      <c r="G32" s="1137"/>
      <c r="H32" s="1314"/>
    </row>
    <row r="33" spans="1:8">
      <c r="A33" s="331">
        <v>19</v>
      </c>
      <c r="B33" s="239"/>
      <c r="C33" s="1041"/>
      <c r="D33" s="1515"/>
      <c r="E33" s="1137"/>
      <c r="F33" s="1517"/>
      <c r="G33" s="1137"/>
      <c r="H33" s="1314"/>
    </row>
    <row r="34" spans="1:8">
      <c r="A34" s="331">
        <v>20</v>
      </c>
      <c r="B34" s="239"/>
      <c r="C34" s="1041"/>
      <c r="D34" s="1515"/>
      <c r="E34" s="1137"/>
      <c r="F34" s="1517"/>
      <c r="G34" s="1137"/>
      <c r="H34" s="1314"/>
    </row>
    <row r="35" spans="1:8">
      <c r="A35" s="331">
        <v>21</v>
      </c>
      <c r="B35" s="369" t="s">
        <v>1879</v>
      </c>
      <c r="C35" s="1322">
        <f>SUM(C29:C34)</f>
        <v>139277263</v>
      </c>
      <c r="D35" s="1516"/>
      <c r="E35" s="2013">
        <f>SUM(E29:E34)</f>
        <v>318725753</v>
      </c>
      <c r="F35" s="1518"/>
      <c r="G35" s="2013">
        <f>SUM(G29:G34)</f>
        <v>265580664</v>
      </c>
      <c r="H35" s="1276">
        <f>SUM(H29:H34)</f>
        <v>86132174</v>
      </c>
    </row>
    <row r="36" spans="1:8">
      <c r="A36" s="331">
        <v>22</v>
      </c>
      <c r="B36" s="239" t="s">
        <v>2751</v>
      </c>
      <c r="C36" s="1041">
        <v>348536441</v>
      </c>
      <c r="D36" s="1641" t="s">
        <v>3072</v>
      </c>
      <c r="E36" s="1137">
        <v>86681247</v>
      </c>
      <c r="F36" s="1543" t="s">
        <v>3072</v>
      </c>
      <c r="G36" s="1137">
        <v>111713887</v>
      </c>
      <c r="H36" s="1321">
        <f>SUM(C36-E36+G36)</f>
        <v>373569081</v>
      </c>
    </row>
    <row r="37" spans="1:8">
      <c r="A37" s="331">
        <v>23</v>
      </c>
      <c r="B37" s="239"/>
      <c r="C37" s="1041"/>
      <c r="D37" s="1515"/>
      <c r="E37" s="1137"/>
      <c r="F37" s="1517"/>
      <c r="G37" s="1137"/>
      <c r="H37" s="1314"/>
    </row>
    <row r="38" spans="1:8">
      <c r="A38" s="331">
        <v>24</v>
      </c>
      <c r="B38" s="239"/>
      <c r="C38" s="1041"/>
      <c r="D38" s="1515"/>
      <c r="E38" s="1137"/>
      <c r="F38" s="1137"/>
      <c r="G38" s="1137"/>
      <c r="H38" s="1314"/>
    </row>
    <row r="39" spans="1:8">
      <c r="A39" s="331">
        <v>25</v>
      </c>
      <c r="B39" s="239"/>
      <c r="C39" s="1041"/>
      <c r="D39" s="1074"/>
      <c r="E39" s="1137"/>
      <c r="F39" s="1137"/>
      <c r="G39" s="1137"/>
      <c r="H39" s="1314"/>
    </row>
    <row r="40" spans="1:8">
      <c r="A40" s="331">
        <v>26</v>
      </c>
      <c r="B40" s="239"/>
      <c r="C40" s="1041"/>
      <c r="D40" s="1074"/>
      <c r="E40" s="1137"/>
      <c r="F40" s="1137"/>
      <c r="G40" s="1137"/>
      <c r="H40" s="1314"/>
    </row>
    <row r="41" spans="1:8">
      <c r="A41" s="331">
        <v>27</v>
      </c>
      <c r="B41" s="239"/>
      <c r="C41" s="1041"/>
      <c r="D41" s="1074"/>
      <c r="E41" s="1137"/>
      <c r="F41" s="1137"/>
      <c r="G41" s="1137"/>
      <c r="H41" s="1314"/>
    </row>
    <row r="42" spans="1:8">
      <c r="A42" s="331">
        <v>28</v>
      </c>
      <c r="B42" s="239"/>
      <c r="C42" s="1041"/>
      <c r="D42" s="1074"/>
      <c r="E42" s="1137"/>
      <c r="F42" s="1137"/>
      <c r="G42" s="1137"/>
      <c r="H42" s="1314"/>
    </row>
    <row r="43" spans="1:8" ht="15.75" thickBot="1">
      <c r="A43" s="290">
        <v>29</v>
      </c>
      <c r="B43" s="372" t="s">
        <v>1880</v>
      </c>
      <c r="C43" s="2015">
        <f>ROUNDDOWN(SUM(C36:C42),0)</f>
        <v>348536441</v>
      </c>
      <c r="D43" s="1436"/>
      <c r="E43" s="2014">
        <f>SUM(E36:E42)</f>
        <v>86681247</v>
      </c>
      <c r="F43" s="1437"/>
      <c r="G43" s="2014">
        <f>SUM(G36:G42)</f>
        <v>111713887</v>
      </c>
      <c r="H43" s="2039">
        <f>SUM(H36:H42)</f>
        <v>373569081</v>
      </c>
    </row>
    <row r="44" spans="1:8">
      <c r="A44" s="342" t="s">
        <v>982</v>
      </c>
      <c r="B44" s="342"/>
      <c r="C44" s="342"/>
      <c r="D44" s="342"/>
      <c r="E44" s="342"/>
      <c r="F44" s="342"/>
      <c r="G44" s="342"/>
      <c r="H44" s="2040"/>
    </row>
    <row r="45" spans="1:8">
      <c r="A45" s="109" t="s">
        <v>1881</v>
      </c>
      <c r="B45" s="109"/>
      <c r="C45" s="109"/>
      <c r="D45" s="109"/>
      <c r="E45" s="109"/>
      <c r="F45" s="109"/>
      <c r="G45" s="109"/>
      <c r="H45" s="1053"/>
    </row>
    <row r="46" spans="1:8">
      <c r="A46" s="74"/>
      <c r="B46" s="74"/>
      <c r="C46" s="74"/>
      <c r="D46" s="74"/>
      <c r="E46" s="74"/>
      <c r="F46" s="74"/>
      <c r="G46" s="74"/>
      <c r="H46" s="1042"/>
    </row>
    <row r="47" spans="1:8">
      <c r="A47" s="74"/>
      <c r="B47" s="74"/>
      <c r="C47" s="74"/>
      <c r="D47" s="74"/>
      <c r="E47" s="74"/>
      <c r="F47" s="74"/>
      <c r="G47" s="74"/>
      <c r="H47" s="1042"/>
    </row>
    <row r="48" spans="1:8">
      <c r="A48" s="74"/>
      <c r="B48" s="74"/>
      <c r="C48" s="74"/>
      <c r="D48" s="74"/>
      <c r="E48" s="74"/>
      <c r="F48" s="74"/>
      <c r="G48" s="74"/>
      <c r="H48" s="1042"/>
    </row>
    <row r="49" spans="1:8">
      <c r="A49" s="74"/>
      <c r="B49" s="74"/>
      <c r="C49" s="74"/>
      <c r="D49" s="74"/>
      <c r="E49" s="74"/>
      <c r="F49" s="74"/>
      <c r="G49" s="74"/>
      <c r="H49" s="1042"/>
    </row>
    <row r="50" spans="1:8">
      <c r="A50" s="74"/>
      <c r="B50" s="74"/>
      <c r="C50" s="74"/>
      <c r="D50" s="74"/>
      <c r="E50" s="74"/>
      <c r="F50" s="74"/>
      <c r="G50" s="74"/>
      <c r="H50" s="1042"/>
    </row>
    <row r="51" spans="1:8" ht="18">
      <c r="A51" s="74"/>
      <c r="B51" s="237"/>
      <c r="C51" s="74"/>
      <c r="D51" s="74"/>
      <c r="E51" s="74"/>
      <c r="F51" s="74"/>
      <c r="G51" s="74"/>
      <c r="H51" s="1042"/>
    </row>
    <row r="52" spans="1:8">
      <c r="A52" s="74"/>
      <c r="B52" s="59"/>
      <c r="C52" s="74"/>
      <c r="D52" s="74"/>
      <c r="E52" s="74"/>
      <c r="F52" s="74"/>
      <c r="G52" s="74"/>
      <c r="H52" s="1042"/>
    </row>
    <row r="53" spans="1:8">
      <c r="A53" s="74"/>
      <c r="B53" s="74"/>
      <c r="C53" s="74"/>
      <c r="D53" s="74"/>
      <c r="E53" s="74"/>
      <c r="F53" s="74"/>
      <c r="G53" s="74"/>
      <c r="H53" s="1042"/>
    </row>
    <row r="54" spans="1:8" ht="18">
      <c r="A54" s="74"/>
      <c r="B54" s="237"/>
      <c r="C54" s="74"/>
      <c r="D54" s="74"/>
      <c r="E54" s="74"/>
      <c r="F54" s="74"/>
      <c r="G54" s="74"/>
      <c r="H54" s="1042"/>
    </row>
    <row r="55" spans="1:8">
      <c r="A55" s="74"/>
      <c r="B55" s="59"/>
      <c r="C55" s="74"/>
      <c r="D55" s="74"/>
      <c r="E55" s="74"/>
      <c r="F55" s="74"/>
      <c r="G55" s="74"/>
      <c r="H55" s="1042"/>
    </row>
    <row r="56" spans="1:8">
      <c r="A56" s="74"/>
      <c r="B56" s="59"/>
      <c r="C56" s="74"/>
      <c r="D56" s="74"/>
      <c r="E56" s="74"/>
      <c r="F56" s="74"/>
      <c r="G56" s="74"/>
      <c r="H56" s="1042"/>
    </row>
    <row r="57" spans="1:8">
      <c r="A57" s="74"/>
      <c r="B57" s="59"/>
      <c r="C57" s="74"/>
      <c r="D57" s="74"/>
      <c r="E57" s="74"/>
      <c r="F57" s="74"/>
      <c r="G57" s="74"/>
      <c r="H57" s="1042"/>
    </row>
    <row r="58" spans="1:8">
      <c r="A58" s="74"/>
      <c r="B58" s="59"/>
      <c r="C58" s="74"/>
      <c r="D58" s="74"/>
      <c r="E58" s="74"/>
      <c r="F58" s="74"/>
      <c r="G58" s="74"/>
      <c r="H58" s="1042"/>
    </row>
    <row r="59" spans="1:8">
      <c r="A59" s="74"/>
      <c r="B59" s="59"/>
      <c r="C59" s="74"/>
      <c r="D59" s="74"/>
      <c r="E59" s="74"/>
      <c r="F59" s="74"/>
      <c r="G59" s="74"/>
      <c r="H59" s="1042"/>
    </row>
    <row r="60" spans="1:8">
      <c r="A60" s="74"/>
      <c r="B60" s="59"/>
      <c r="C60" s="74"/>
      <c r="D60" s="74"/>
      <c r="E60" s="74"/>
      <c r="F60" s="74"/>
      <c r="G60" s="74"/>
      <c r="H60" s="1042"/>
    </row>
  </sheetData>
  <mergeCells count="1">
    <mergeCell ref="B6:H6"/>
  </mergeCells>
  <printOptions horizontalCentered="1" verticalCentered="1"/>
  <pageMargins left="0.5" right="0.5" top="0.5" bottom="0.5" header="0.5" footer="0.5"/>
  <pageSetup scale="52"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rgb="FF92D050"/>
    <pageSetUpPr fitToPage="1"/>
  </sheetPr>
  <dimension ref="A1:C88"/>
  <sheetViews>
    <sheetView view="pageBreakPreview" zoomScale="60" zoomScaleNormal="50" workbookViewId="0">
      <selection activeCell="F20" sqref="F20"/>
    </sheetView>
    <sheetView zoomScale="80" zoomScaleNormal="80" workbookViewId="1"/>
  </sheetViews>
  <sheetFormatPr defaultColWidth="9.6640625" defaultRowHeight="15"/>
  <cols>
    <col min="1" max="1" width="4.6640625" customWidth="1"/>
    <col min="2" max="2" width="82.6640625" customWidth="1"/>
    <col min="3" max="3" width="26.21875" customWidth="1"/>
  </cols>
  <sheetData>
    <row r="1" spans="1:3" ht="15.75" thickBot="1">
      <c r="A1" s="42" t="str">
        <f>'Data Sheet'!$A$65</f>
        <v xml:space="preserve">Annual Report of Niagara Mohawk Power Corporation                                                                                                                                                                    </v>
      </c>
      <c r="B1" s="74"/>
      <c r="C1" s="405" t="str">
        <f>'Data Sheet'!$A$6</f>
        <v>Year ended December 31, 2022</v>
      </c>
    </row>
    <row r="2" spans="1:3" ht="18">
      <c r="A2" s="374"/>
      <c r="B2" s="375"/>
      <c r="C2" s="376"/>
    </row>
    <row r="3" spans="1:3" ht="18">
      <c r="A3" s="377" t="s">
        <v>1882</v>
      </c>
      <c r="B3" s="378"/>
      <c r="C3" s="379"/>
    </row>
    <row r="4" spans="1:3" ht="18">
      <c r="A4" s="380"/>
      <c r="B4" s="373"/>
      <c r="C4" s="217"/>
    </row>
    <row r="5" spans="1:3" ht="18">
      <c r="A5" s="380"/>
      <c r="B5" s="381" t="s">
        <v>1883</v>
      </c>
      <c r="C5" s="382"/>
    </row>
    <row r="6" spans="1:3" ht="18">
      <c r="A6" s="380"/>
      <c r="B6" s="381" t="s">
        <v>1884</v>
      </c>
      <c r="C6" s="382"/>
    </row>
    <row r="7" spans="1:3" ht="18">
      <c r="A7" s="380"/>
      <c r="B7" s="381" t="s">
        <v>1885</v>
      </c>
      <c r="C7" s="382"/>
    </row>
    <row r="8" spans="1:3" ht="18">
      <c r="A8" s="380"/>
      <c r="B8" s="381" t="s">
        <v>1886</v>
      </c>
      <c r="C8" s="382"/>
    </row>
    <row r="9" spans="1:3" ht="18">
      <c r="A9" s="380"/>
      <c r="B9" s="381" t="s">
        <v>1887</v>
      </c>
      <c r="C9" s="382"/>
    </row>
    <row r="10" spans="1:3" ht="18">
      <c r="A10" s="380"/>
      <c r="B10" s="381" t="s">
        <v>1888</v>
      </c>
      <c r="C10" s="382"/>
    </row>
    <row r="11" spans="1:3" ht="18">
      <c r="A11" s="380"/>
      <c r="B11" s="381" t="s">
        <v>1889</v>
      </c>
      <c r="C11" s="382"/>
    </row>
    <row r="12" spans="1:3" ht="18">
      <c r="A12" s="380"/>
      <c r="B12" s="381" t="s">
        <v>1890</v>
      </c>
      <c r="C12" s="382"/>
    </row>
    <row r="13" spans="1:3" ht="18">
      <c r="A13" s="380"/>
      <c r="B13" s="381" t="s">
        <v>1891</v>
      </c>
      <c r="C13" s="382"/>
    </row>
    <row r="14" spans="1:3" ht="18">
      <c r="A14" s="380"/>
      <c r="B14" s="381" t="s">
        <v>1892</v>
      </c>
      <c r="C14" s="382"/>
    </row>
    <row r="15" spans="1:3" ht="18">
      <c r="A15" s="380"/>
      <c r="B15" s="381" t="s">
        <v>2087</v>
      </c>
      <c r="C15" s="382"/>
    </row>
    <row r="16" spans="1:3" ht="18">
      <c r="A16" s="380"/>
      <c r="B16" s="381" t="s">
        <v>2088</v>
      </c>
      <c r="C16" s="382"/>
    </row>
    <row r="17" spans="1:3" ht="18">
      <c r="A17" s="380"/>
      <c r="B17" s="381" t="s">
        <v>2089</v>
      </c>
      <c r="C17" s="382"/>
    </row>
    <row r="18" spans="1:3" ht="18">
      <c r="A18" s="380"/>
      <c r="B18" s="381" t="s">
        <v>1772</v>
      </c>
      <c r="C18" s="382"/>
    </row>
    <row r="19" spans="1:3" ht="18">
      <c r="A19" s="380"/>
      <c r="B19" s="381" t="s">
        <v>1773</v>
      </c>
      <c r="C19" s="382"/>
    </row>
    <row r="20" spans="1:3" ht="18">
      <c r="A20" s="380"/>
      <c r="B20" s="381" t="s">
        <v>1774</v>
      </c>
      <c r="C20" s="382"/>
    </row>
    <row r="21" spans="1:3" ht="18">
      <c r="A21" s="380"/>
      <c r="B21" s="381" t="s">
        <v>1775</v>
      </c>
      <c r="C21" s="382"/>
    </row>
    <row r="22" spans="1:3" ht="18">
      <c r="A22" s="380"/>
      <c r="B22" s="381" t="s">
        <v>1776</v>
      </c>
      <c r="C22" s="382"/>
    </row>
    <row r="23" spans="1:3" ht="18">
      <c r="A23" s="380"/>
      <c r="B23" s="381" t="s">
        <v>1777</v>
      </c>
      <c r="C23" s="382"/>
    </row>
    <row r="24" spans="1:3" ht="18">
      <c r="A24" s="380"/>
      <c r="B24" s="381" t="s">
        <v>1778</v>
      </c>
      <c r="C24" s="382"/>
    </row>
    <row r="25" spans="1:3" ht="18">
      <c r="A25" s="380"/>
      <c r="B25" s="383"/>
      <c r="C25" s="384"/>
    </row>
    <row r="26" spans="1:3">
      <c r="A26" s="357"/>
      <c r="B26" s="239"/>
      <c r="C26" s="234"/>
    </row>
    <row r="27" spans="1:3">
      <c r="A27" s="385" t="s">
        <v>1380</v>
      </c>
      <c r="B27" s="361" t="s">
        <v>1779</v>
      </c>
      <c r="C27" s="360" t="s">
        <v>232</v>
      </c>
    </row>
    <row r="28" spans="1:3">
      <c r="A28" s="386" t="s">
        <v>1383</v>
      </c>
      <c r="B28" s="362" t="s">
        <v>2077</v>
      </c>
      <c r="C28" s="640" t="s">
        <v>2078</v>
      </c>
    </row>
    <row r="29" spans="1:3" ht="33.75" customHeight="1">
      <c r="A29" s="322">
        <v>1</v>
      </c>
      <c r="B29" s="2061" t="s">
        <v>3501</v>
      </c>
      <c r="C29" s="2062">
        <v>2674</v>
      </c>
    </row>
    <row r="30" spans="1:3">
      <c r="A30" s="322">
        <v>2</v>
      </c>
      <c r="B30" s="2061" t="s">
        <v>3502</v>
      </c>
      <c r="C30" s="2062">
        <v>436546</v>
      </c>
    </row>
    <row r="31" spans="1:3">
      <c r="A31" s="322">
        <v>3</v>
      </c>
      <c r="B31" s="239"/>
      <c r="C31" s="234"/>
    </row>
    <row r="32" spans="1:3">
      <c r="A32" s="322">
        <v>4</v>
      </c>
      <c r="B32" s="171"/>
      <c r="C32" s="234"/>
    </row>
    <row r="33" spans="1:3">
      <c r="A33" s="322">
        <v>5</v>
      </c>
      <c r="B33" s="239"/>
      <c r="C33" s="234"/>
    </row>
    <row r="34" spans="1:3">
      <c r="A34" s="322">
        <v>6</v>
      </c>
      <c r="B34" s="239"/>
      <c r="C34" s="234"/>
    </row>
    <row r="35" spans="1:3">
      <c r="A35" s="322">
        <v>7</v>
      </c>
      <c r="B35" s="239"/>
      <c r="C35" s="234"/>
    </row>
    <row r="36" spans="1:3">
      <c r="A36" s="322">
        <v>8</v>
      </c>
      <c r="B36" s="239"/>
      <c r="C36" s="234"/>
    </row>
    <row r="37" spans="1:3">
      <c r="A37" s="322">
        <v>9</v>
      </c>
      <c r="B37" s="239"/>
      <c r="C37" s="234"/>
    </row>
    <row r="38" spans="1:3">
      <c r="A38" s="322">
        <v>10</v>
      </c>
      <c r="B38" s="239"/>
      <c r="C38" s="234"/>
    </row>
    <row r="39" spans="1:3">
      <c r="A39" s="322">
        <v>11</v>
      </c>
      <c r="B39" s="239"/>
      <c r="C39" s="234"/>
    </row>
    <row r="40" spans="1:3">
      <c r="A40" s="322">
        <v>12</v>
      </c>
      <c r="B40" s="239"/>
      <c r="C40" s="234"/>
    </row>
    <row r="41" spans="1:3">
      <c r="A41" s="322">
        <v>13</v>
      </c>
      <c r="B41" s="239"/>
      <c r="C41" s="234"/>
    </row>
    <row r="42" spans="1:3">
      <c r="A42" s="322">
        <v>14</v>
      </c>
      <c r="B42" s="239"/>
      <c r="C42" s="234"/>
    </row>
    <row r="43" spans="1:3">
      <c r="A43" s="322">
        <v>15</v>
      </c>
      <c r="B43" s="239"/>
      <c r="C43" s="234"/>
    </row>
    <row r="44" spans="1:3">
      <c r="A44" s="322">
        <v>16</v>
      </c>
      <c r="B44" s="239"/>
      <c r="C44" s="234"/>
    </row>
    <row r="45" spans="1:3">
      <c r="A45" s="322">
        <v>17</v>
      </c>
      <c r="B45" s="239"/>
      <c r="C45" s="234"/>
    </row>
    <row r="46" spans="1:3">
      <c r="A46" s="322">
        <v>18</v>
      </c>
      <c r="B46" s="239"/>
      <c r="C46" s="234"/>
    </row>
    <row r="47" spans="1:3">
      <c r="A47" s="322">
        <v>19</v>
      </c>
      <c r="B47" s="239"/>
      <c r="C47" s="234"/>
    </row>
    <row r="48" spans="1:3">
      <c r="A48" s="322">
        <v>20</v>
      </c>
      <c r="B48" s="239"/>
      <c r="C48" s="234"/>
    </row>
    <row r="49" spans="1:3">
      <c r="A49" s="322">
        <v>21</v>
      </c>
      <c r="B49" s="239"/>
      <c r="C49" s="234"/>
    </row>
    <row r="50" spans="1:3">
      <c r="A50" s="322">
        <v>22</v>
      </c>
      <c r="B50" s="239"/>
      <c r="C50" s="234"/>
    </row>
    <row r="51" spans="1:3">
      <c r="A51" s="322">
        <v>23</v>
      </c>
      <c r="B51" s="239"/>
      <c r="C51" s="234"/>
    </row>
    <row r="52" spans="1:3">
      <c r="A52" s="322">
        <v>24</v>
      </c>
      <c r="B52" s="239"/>
      <c r="C52" s="234"/>
    </row>
    <row r="53" spans="1:3">
      <c r="A53" s="322">
        <v>25</v>
      </c>
      <c r="B53" s="239"/>
      <c r="C53" s="234"/>
    </row>
    <row r="54" spans="1:3">
      <c r="A54" s="322">
        <v>26</v>
      </c>
      <c r="B54" s="239"/>
      <c r="C54" s="234"/>
    </row>
    <row r="55" spans="1:3">
      <c r="A55" s="322">
        <v>27</v>
      </c>
      <c r="B55" s="239"/>
      <c r="C55" s="234"/>
    </row>
    <row r="56" spans="1:3">
      <c r="A56" s="322">
        <v>28</v>
      </c>
      <c r="B56" s="239"/>
      <c r="C56" s="234"/>
    </row>
    <row r="57" spans="1:3">
      <c r="A57" s="322">
        <v>29</v>
      </c>
      <c r="B57" s="239"/>
      <c r="C57" s="234"/>
    </row>
    <row r="58" spans="1:3">
      <c r="A58" s="322">
        <v>30</v>
      </c>
      <c r="B58" s="239"/>
      <c r="C58" s="234"/>
    </row>
    <row r="59" spans="1:3">
      <c r="A59" s="322">
        <v>31</v>
      </c>
      <c r="B59" s="239"/>
      <c r="C59" s="234"/>
    </row>
    <row r="60" spans="1:3">
      <c r="A60" s="322">
        <v>32</v>
      </c>
      <c r="B60" s="239"/>
      <c r="C60" s="234"/>
    </row>
    <row r="61" spans="1:3">
      <c r="A61" s="322">
        <v>33</v>
      </c>
      <c r="B61" s="239"/>
      <c r="C61" s="82"/>
    </row>
    <row r="62" spans="1:3" ht="15.75" thickBot="1">
      <c r="A62" s="387">
        <v>34</v>
      </c>
      <c r="B62" s="641" t="s">
        <v>1024</v>
      </c>
      <c r="C62" s="247">
        <f>SUM(C29:C61)</f>
        <v>439220</v>
      </c>
    </row>
    <row r="63" spans="1:3">
      <c r="A63" s="74" t="s">
        <v>2294</v>
      </c>
      <c r="B63" s="74"/>
      <c r="C63" s="76"/>
    </row>
    <row r="64" spans="1:3">
      <c r="A64" s="109" t="s">
        <v>1780</v>
      </c>
      <c r="B64" s="47"/>
      <c r="C64" s="109"/>
    </row>
    <row r="65" spans="1:3" ht="18">
      <c r="A65" s="373"/>
      <c r="B65" s="373"/>
      <c r="C65" s="373"/>
    </row>
    <row r="66" spans="1:3" ht="18">
      <c r="A66" s="373"/>
      <c r="B66" s="373"/>
      <c r="C66" s="373"/>
    </row>
    <row r="67" spans="1:3" ht="18">
      <c r="A67" s="373"/>
      <c r="B67" s="373"/>
      <c r="C67" s="373"/>
    </row>
    <row r="68" spans="1:3" ht="18">
      <c r="A68" s="373"/>
      <c r="B68" s="373"/>
      <c r="C68" s="373"/>
    </row>
    <row r="69" spans="1:3" ht="18">
      <c r="A69" s="373"/>
      <c r="B69" s="373"/>
      <c r="C69" s="373"/>
    </row>
    <row r="70" spans="1:3" ht="18">
      <c r="A70" s="373"/>
      <c r="B70" s="59"/>
      <c r="C70" s="373"/>
    </row>
    <row r="71" spans="1:3" ht="18">
      <c r="A71" s="373"/>
      <c r="C71" s="373"/>
    </row>
    <row r="72" spans="1:3" ht="18">
      <c r="A72" s="373"/>
      <c r="B72" s="74"/>
      <c r="C72" s="373"/>
    </row>
    <row r="73" spans="1:3" ht="18">
      <c r="A73" s="373"/>
      <c r="B73" s="59"/>
      <c r="C73" s="373"/>
    </row>
    <row r="74" spans="1:3" ht="18">
      <c r="A74" s="373"/>
      <c r="B74" s="59"/>
    </row>
    <row r="75" spans="1:3" ht="18">
      <c r="A75" s="373"/>
      <c r="B75" s="59"/>
    </row>
    <row r="76" spans="1:3" ht="18">
      <c r="A76" s="373"/>
      <c r="B76" s="59"/>
    </row>
    <row r="77" spans="1:3" ht="18">
      <c r="A77" s="373"/>
      <c r="B77" s="59"/>
    </row>
    <row r="78" spans="1:3" ht="18">
      <c r="A78" s="373"/>
      <c r="B78" s="59"/>
    </row>
    <row r="79" spans="1:3" ht="18">
      <c r="A79" s="373"/>
      <c r="B79" s="373"/>
    </row>
    <row r="80" spans="1:3" ht="18">
      <c r="A80" s="373"/>
      <c r="B80" s="373"/>
    </row>
    <row r="81" spans="1:3" ht="18">
      <c r="A81" s="373"/>
      <c r="B81" s="373"/>
    </row>
    <row r="82" spans="1:3" ht="18">
      <c r="A82" s="373"/>
      <c r="B82" s="373"/>
    </row>
    <row r="83" spans="1:3" ht="18">
      <c r="A83" s="373"/>
      <c r="B83" s="373"/>
      <c r="C83" s="373"/>
    </row>
    <row r="84" spans="1:3" ht="18">
      <c r="A84" s="373"/>
      <c r="B84" s="373"/>
      <c r="C84" s="373"/>
    </row>
    <row r="85" spans="1:3" ht="18">
      <c r="A85" s="373"/>
      <c r="B85" s="373"/>
      <c r="C85" s="373"/>
    </row>
    <row r="86" spans="1:3" ht="18">
      <c r="A86" s="373"/>
      <c r="B86" s="373"/>
      <c r="C86" s="373"/>
    </row>
    <row r="87" spans="1:3" ht="18">
      <c r="A87" s="373"/>
      <c r="B87" s="373"/>
      <c r="C87" s="373"/>
    </row>
    <row r="88" spans="1:3" ht="18">
      <c r="A88" s="373"/>
      <c r="B88" s="373"/>
      <c r="C88" s="373"/>
    </row>
  </sheetData>
  <printOptions horizontalCentered="1" verticalCentered="1"/>
  <pageMargins left="0.5" right="0.5" top="0.5" bottom="0.5" header="0.5" footer="0.5"/>
  <pageSetup scale="6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92D050"/>
    <pageSetUpPr fitToPage="1"/>
  </sheetPr>
  <dimension ref="A1:H49"/>
  <sheetViews>
    <sheetView view="pageBreakPreview" topLeftCell="B1" zoomScale="60" zoomScaleNormal="60" workbookViewId="0">
      <selection activeCell="K40" sqref="K40"/>
    </sheetView>
    <sheetView workbookViewId="1"/>
  </sheetViews>
  <sheetFormatPr defaultColWidth="9.6640625" defaultRowHeight="15"/>
  <cols>
    <col min="1" max="1" width="4.6640625" customWidth="1"/>
    <col min="2" max="2" width="1.6640625" customWidth="1"/>
    <col min="3" max="3" width="32.6640625" customWidth="1"/>
    <col min="4" max="4" width="17.88671875" customWidth="1"/>
    <col min="5" max="5" width="14.6640625" customWidth="1"/>
    <col min="6" max="6" width="15.6640625" bestFit="1" customWidth="1"/>
    <col min="7" max="7" width="14.6640625" customWidth="1"/>
    <col min="8" max="8" width="16.6640625" customWidth="1"/>
  </cols>
  <sheetData>
    <row r="1" spans="1:8" ht="20.25" customHeight="1" thickBot="1">
      <c r="A1" s="42" t="str">
        <f>'Data Sheet'!$A$65</f>
        <v xml:space="preserve">Annual Report of Niagara Mohawk Power Corporation                                                                                                                                                                    </v>
      </c>
      <c r="G1" s="155"/>
      <c r="H1" s="405" t="str">
        <f>'Data Sheet'!$A$6</f>
        <v>Year ended December 31, 2022</v>
      </c>
    </row>
    <row r="2" spans="1:8" ht="12.75" customHeight="1">
      <c r="A2" s="43"/>
      <c r="B2" s="44"/>
      <c r="C2" s="44"/>
      <c r="D2" s="44"/>
      <c r="E2" s="44"/>
      <c r="F2" s="44"/>
      <c r="G2" s="44"/>
      <c r="H2" s="45"/>
    </row>
    <row r="3" spans="1:8" ht="15.75" customHeight="1">
      <c r="A3" s="78" t="s">
        <v>2206</v>
      </c>
      <c r="B3" s="47"/>
      <c r="C3" s="79"/>
      <c r="D3" s="47"/>
      <c r="E3" s="47"/>
      <c r="F3" s="47"/>
      <c r="G3" s="47"/>
      <c r="H3" s="48"/>
    </row>
    <row r="4" spans="1:8" ht="12.75" customHeight="1">
      <c r="A4" s="49"/>
      <c r="H4" s="50"/>
    </row>
    <row r="5" spans="1:8" ht="12.75" customHeight="1">
      <c r="A5" s="197" t="s">
        <v>1944</v>
      </c>
      <c r="C5" s="47" t="s">
        <v>2207</v>
      </c>
      <c r="D5" s="47"/>
      <c r="E5" s="47"/>
      <c r="F5" s="47"/>
      <c r="G5" s="47"/>
      <c r="H5" s="48"/>
    </row>
    <row r="6" spans="1:8" ht="12.75" customHeight="1">
      <c r="A6" s="49"/>
      <c r="C6" t="s">
        <v>2208</v>
      </c>
      <c r="D6" s="47"/>
      <c r="E6" s="47"/>
      <c r="F6" s="47"/>
      <c r="G6" s="47"/>
      <c r="H6" s="48"/>
    </row>
    <row r="7" spans="1:8" ht="12.75" customHeight="1">
      <c r="A7" s="49"/>
      <c r="C7" t="s">
        <v>2209</v>
      </c>
      <c r="H7" s="50"/>
    </row>
    <row r="8" spans="1:8" ht="12.75" customHeight="1">
      <c r="A8" s="49"/>
      <c r="E8" s="126"/>
      <c r="F8" s="126"/>
      <c r="G8" s="126"/>
      <c r="H8" s="127"/>
    </row>
    <row r="9" spans="1:8" ht="12.75" customHeight="1">
      <c r="A9" s="516" t="s">
        <v>1980</v>
      </c>
      <c r="B9" s="150"/>
      <c r="C9" s="150"/>
      <c r="D9" s="642" t="s">
        <v>1428</v>
      </c>
      <c r="E9" s="353" t="s">
        <v>1429</v>
      </c>
      <c r="F9" s="345"/>
      <c r="G9" s="345"/>
      <c r="H9" s="190"/>
    </row>
    <row r="10" spans="1:8" ht="12.75" customHeight="1">
      <c r="A10" s="197" t="s">
        <v>1986</v>
      </c>
      <c r="B10" s="182"/>
      <c r="C10" s="352" t="s">
        <v>1817</v>
      </c>
      <c r="D10" s="192" t="s">
        <v>2200</v>
      </c>
      <c r="E10" s="192" t="s">
        <v>2201</v>
      </c>
      <c r="F10" s="192" t="s">
        <v>2202</v>
      </c>
      <c r="G10" s="192" t="s">
        <v>2203</v>
      </c>
      <c r="H10" s="193" t="s">
        <v>1024</v>
      </c>
    </row>
    <row r="11" spans="1:8" ht="12.75" customHeight="1">
      <c r="A11" s="180"/>
      <c r="B11" s="184"/>
      <c r="C11" s="637" t="s">
        <v>2077</v>
      </c>
      <c r="D11" s="195" t="s">
        <v>2078</v>
      </c>
      <c r="E11" s="195" t="s">
        <v>518</v>
      </c>
      <c r="F11" s="195" t="s">
        <v>567</v>
      </c>
      <c r="G11" s="195" t="s">
        <v>1350</v>
      </c>
      <c r="H11" s="196" t="s">
        <v>1351</v>
      </c>
    </row>
    <row r="12" spans="1:8" ht="12.75" customHeight="1">
      <c r="A12" s="197"/>
      <c r="B12" s="182"/>
      <c r="C12" s="393" t="s">
        <v>2210</v>
      </c>
      <c r="D12" s="394"/>
      <c r="E12" s="394"/>
      <c r="F12" s="394"/>
      <c r="G12" s="394"/>
      <c r="H12" s="1544"/>
    </row>
    <row r="13" spans="1:8" ht="12.75" customHeight="1">
      <c r="A13" s="197">
        <v>1</v>
      </c>
      <c r="B13" s="182"/>
      <c r="C13" t="s">
        <v>2211</v>
      </c>
      <c r="D13" s="1264"/>
      <c r="E13" s="1264"/>
      <c r="F13" s="1264"/>
      <c r="G13" s="1264"/>
      <c r="H13" s="1896">
        <f>SUM(E13:G13)</f>
        <v>0</v>
      </c>
    </row>
    <row r="14" spans="1:8" ht="12.75" customHeight="1">
      <c r="A14" s="197">
        <v>2</v>
      </c>
      <c r="B14" s="182"/>
      <c r="C14" t="s">
        <v>2212</v>
      </c>
      <c r="D14" s="1264"/>
      <c r="E14" s="1264"/>
      <c r="F14" s="1264"/>
      <c r="G14" s="1264"/>
      <c r="H14" s="1896">
        <f>SUM(E14:G14)</f>
        <v>0</v>
      </c>
    </row>
    <row r="15" spans="1:8" ht="12.75" customHeight="1">
      <c r="A15" s="197">
        <v>3</v>
      </c>
      <c r="B15" s="182"/>
      <c r="C15" t="s">
        <v>2213</v>
      </c>
      <c r="D15" s="1264"/>
      <c r="E15" s="1264"/>
      <c r="F15" s="1264"/>
      <c r="G15" s="1264"/>
      <c r="H15" s="1896">
        <f>SUM(E15:G15)</f>
        <v>0</v>
      </c>
    </row>
    <row r="16" spans="1:8" ht="12.75" customHeight="1">
      <c r="A16" s="197">
        <v>4</v>
      </c>
      <c r="B16" s="182"/>
      <c r="D16" s="1264"/>
      <c r="E16" s="1264"/>
      <c r="F16" s="1264"/>
      <c r="G16" s="1264"/>
      <c r="H16" s="1896">
        <f>SUM(E16:G16)</f>
        <v>0</v>
      </c>
    </row>
    <row r="17" spans="1:8" ht="12.75" customHeight="1">
      <c r="A17" s="197"/>
      <c r="B17" s="182"/>
      <c r="C17" s="393" t="s">
        <v>218</v>
      </c>
      <c r="D17" s="1323"/>
      <c r="E17" s="1323"/>
      <c r="F17" s="1323"/>
      <c r="G17" s="1323"/>
      <c r="H17" s="1545"/>
    </row>
    <row r="18" spans="1:8" ht="12.75" customHeight="1">
      <c r="A18" s="197">
        <v>5</v>
      </c>
      <c r="B18" s="182"/>
      <c r="C18" s="473" t="s">
        <v>219</v>
      </c>
      <c r="D18" s="1264"/>
      <c r="E18" s="1264"/>
      <c r="F18" s="1264"/>
      <c r="G18" s="1264"/>
      <c r="H18" s="1271">
        <f>SUM(E18:G18)</f>
        <v>0</v>
      </c>
    </row>
    <row r="19" spans="1:8" ht="12.75" customHeight="1">
      <c r="A19" s="197">
        <v>6</v>
      </c>
      <c r="B19" s="182"/>
      <c r="C19" s="473" t="s">
        <v>220</v>
      </c>
      <c r="D19" s="1264"/>
      <c r="E19" s="1264"/>
      <c r="F19" s="1264"/>
      <c r="G19" s="1264"/>
      <c r="H19" s="1893">
        <f>SUM(E19:G19)</f>
        <v>0</v>
      </c>
    </row>
    <row r="20" spans="1:8" ht="12.75" customHeight="1">
      <c r="A20" s="197">
        <v>7</v>
      </c>
      <c r="B20" s="182"/>
      <c r="C20" t="s">
        <v>221</v>
      </c>
      <c r="D20" s="1264"/>
      <c r="E20" s="1264"/>
      <c r="F20" s="1264"/>
      <c r="G20" s="1264"/>
      <c r="H20" s="1893">
        <f>SUM(E20:G20)</f>
        <v>0</v>
      </c>
    </row>
    <row r="21" spans="1:8" ht="12.75" customHeight="1">
      <c r="A21" s="197">
        <v>8</v>
      </c>
      <c r="B21" s="182"/>
      <c r="D21" s="1264"/>
      <c r="E21" s="1264"/>
      <c r="F21" s="1264"/>
      <c r="G21" s="1264"/>
      <c r="H21" s="1893">
        <f>SUM(E21:G21)</f>
        <v>0</v>
      </c>
    </row>
    <row r="22" spans="1:8" ht="12.75" customHeight="1">
      <c r="A22" s="197"/>
      <c r="B22" s="182"/>
      <c r="C22" s="393" t="s">
        <v>222</v>
      </c>
      <c r="D22" s="1323"/>
      <c r="E22" s="1323"/>
      <c r="F22" s="1323"/>
      <c r="G22" s="1323"/>
      <c r="H22" s="1545"/>
    </row>
    <row r="23" spans="1:8" ht="12.75" customHeight="1">
      <c r="A23" s="197">
        <v>9</v>
      </c>
      <c r="B23" s="182"/>
      <c r="C23" t="s">
        <v>223</v>
      </c>
      <c r="D23" s="1264"/>
      <c r="E23" s="1264"/>
      <c r="F23" s="1264"/>
      <c r="G23" s="1264"/>
      <c r="H23" s="1271">
        <f>SUM(D23:G23)</f>
        <v>0</v>
      </c>
    </row>
    <row r="24" spans="1:8" ht="12.75" customHeight="1">
      <c r="A24" s="396">
        <v>10</v>
      </c>
      <c r="B24" s="182"/>
      <c r="C24" t="s">
        <v>224</v>
      </c>
      <c r="D24" s="1264"/>
      <c r="E24" s="1264"/>
      <c r="F24" s="1264"/>
      <c r="G24" s="1264"/>
      <c r="H24" s="1893">
        <f>SUM(D24:G24)</f>
        <v>0</v>
      </c>
    </row>
    <row r="25" spans="1:8" ht="12.75" customHeight="1">
      <c r="A25" s="197">
        <v>11</v>
      </c>
      <c r="B25" s="182"/>
      <c r="D25" s="1264"/>
      <c r="E25" s="1264"/>
      <c r="F25" s="1264"/>
      <c r="G25" s="1264"/>
      <c r="H25" s="1893">
        <f>SUM(D25:G25)</f>
        <v>0</v>
      </c>
    </row>
    <row r="26" spans="1:8" ht="12.75" customHeight="1">
      <c r="A26" s="197"/>
      <c r="B26" s="182"/>
      <c r="C26" s="393" t="s">
        <v>225</v>
      </c>
      <c r="D26" s="1323"/>
      <c r="E26" s="1323"/>
      <c r="F26" s="1323"/>
      <c r="G26" s="1323"/>
      <c r="H26" s="1545"/>
    </row>
    <row r="27" spans="1:8" ht="12.75" customHeight="1">
      <c r="A27" s="197">
        <v>12</v>
      </c>
      <c r="B27" s="182"/>
      <c r="C27" t="s">
        <v>2774</v>
      </c>
      <c r="D27" s="1264"/>
      <c r="E27" s="1264"/>
      <c r="F27" s="1264"/>
      <c r="G27" s="1264"/>
      <c r="H27" s="1271">
        <f>SUM(D27:G27)</f>
        <v>0</v>
      </c>
    </row>
    <row r="28" spans="1:8" ht="12.75" customHeight="1">
      <c r="A28" s="197">
        <v>13</v>
      </c>
      <c r="B28" s="182"/>
      <c r="C28" t="s">
        <v>2775</v>
      </c>
      <c r="D28" s="1264"/>
      <c r="E28" s="1264"/>
      <c r="F28" s="1264"/>
      <c r="G28" s="1264"/>
      <c r="H28" s="1893">
        <f>SUM(D28:G28)</f>
        <v>0</v>
      </c>
    </row>
    <row r="29" spans="1:8" ht="12.75" customHeight="1">
      <c r="A29" s="197">
        <v>14</v>
      </c>
      <c r="B29" s="182"/>
      <c r="C29" s="74" t="s">
        <v>2791</v>
      </c>
      <c r="D29" s="1264"/>
      <c r="E29" s="1264"/>
      <c r="F29" s="1264"/>
      <c r="G29" s="1264"/>
      <c r="H29" s="1893">
        <f>SUM(D29:G29)</f>
        <v>0</v>
      </c>
    </row>
    <row r="30" spans="1:8" ht="12.75" customHeight="1">
      <c r="A30" s="197">
        <v>15</v>
      </c>
      <c r="B30" s="182"/>
      <c r="C30" t="s">
        <v>2262</v>
      </c>
      <c r="D30" s="1264"/>
      <c r="E30" s="1264"/>
      <c r="F30" s="1264"/>
      <c r="G30" s="1264"/>
      <c r="H30" s="1271">
        <f>SUM(D30:G30)</f>
        <v>0</v>
      </c>
    </row>
    <row r="31" spans="1:8" ht="15.75" customHeight="1" thickBot="1">
      <c r="A31" s="198">
        <v>16</v>
      </c>
      <c r="B31" s="347"/>
      <c r="C31" s="643" t="s">
        <v>1024</v>
      </c>
      <c r="D31" s="1894">
        <f>D13+D14+D15+D16+D18+D19+D20+D21+D23+D24+D25+SUM(D27:D30)</f>
        <v>0</v>
      </c>
      <c r="E31" s="1894">
        <f>E13+E14+E15+E16+E18+E19+E20+E21+E23+E24+E25+SUM(E27:E30)</f>
        <v>0</v>
      </c>
      <c r="F31" s="1894">
        <f>F13+F14+F15+F16+F18+F19+F20+F21+F23+F24+F25+SUM(F27:F30)</f>
        <v>0</v>
      </c>
      <c r="G31" s="1894">
        <f>G13+G14+G15+G16+G18+G19+G20+G21+G23+G24+G25+SUM(G27:G30)</f>
        <v>0</v>
      </c>
      <c r="H31" s="1895">
        <f>SUM(D31:G31)</f>
        <v>0</v>
      </c>
    </row>
    <row r="32" spans="1:8" ht="12.75" customHeight="1" thickTop="1">
      <c r="A32" s="396"/>
      <c r="B32" s="397"/>
      <c r="C32" s="10" t="s">
        <v>1324</v>
      </c>
      <c r="D32" s="1264"/>
      <c r="E32" s="1264"/>
      <c r="F32" s="1264"/>
      <c r="G32" s="1264"/>
      <c r="H32" s="1271"/>
    </row>
    <row r="33" spans="1:8" ht="15.75" customHeight="1" thickBot="1">
      <c r="A33" s="355">
        <v>17</v>
      </c>
      <c r="B33" s="398"/>
      <c r="C33" s="399" t="s">
        <v>1325</v>
      </c>
      <c r="D33" s="1324"/>
      <c r="E33" s="1324"/>
      <c r="F33" s="1324"/>
      <c r="G33" s="1324"/>
      <c r="H33" s="1325">
        <f>SUM(D33:G33)</f>
        <v>0</v>
      </c>
    </row>
    <row r="34" spans="1:8" ht="12.75" customHeight="1">
      <c r="A34" t="s">
        <v>2204</v>
      </c>
    </row>
    <row r="35" spans="1:8" ht="12.75" customHeight="1">
      <c r="A35" s="47" t="s">
        <v>1326</v>
      </c>
      <c r="B35" s="47"/>
      <c r="C35" s="47"/>
      <c r="D35" s="47"/>
      <c r="E35" s="47"/>
      <c r="F35" s="47"/>
      <c r="G35" s="47"/>
      <c r="H35" s="47"/>
    </row>
    <row r="37" spans="1:8">
      <c r="D37" s="1127"/>
      <c r="F37" s="1127"/>
      <c r="G37" s="1127"/>
    </row>
    <row r="40" spans="1:8">
      <c r="C40" s="1"/>
    </row>
    <row r="41" spans="1:8">
      <c r="C41" s="59"/>
    </row>
    <row r="43" spans="1:8">
      <c r="C43" s="74"/>
    </row>
    <row r="44" spans="1:8">
      <c r="C44" s="59"/>
    </row>
    <row r="45" spans="1:8">
      <c r="C45" s="59"/>
    </row>
    <row r="46" spans="1:8">
      <c r="C46" s="59"/>
    </row>
    <row r="47" spans="1:8">
      <c r="C47" s="59"/>
    </row>
    <row r="48" spans="1:8">
      <c r="C48" s="59"/>
    </row>
    <row r="49" spans="3:3">
      <c r="C49" s="59"/>
    </row>
  </sheetData>
  <printOptions horizontalCentered="1" verticalCentered="1"/>
  <pageMargins left="0.5" right="0.5" top="0.5" bottom="0.5" header="0" footer="0"/>
  <pageSetup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92D050"/>
    <pageSetUpPr fitToPage="1"/>
  </sheetPr>
  <dimension ref="A1:D77"/>
  <sheetViews>
    <sheetView view="pageBreakPreview" zoomScale="60" zoomScaleNormal="60" workbookViewId="0">
      <selection activeCell="G46" sqref="G46"/>
    </sheetView>
    <sheetView workbookViewId="1">
      <selection activeCell="B17" sqref="B17"/>
    </sheetView>
  </sheetViews>
  <sheetFormatPr defaultColWidth="9.6640625" defaultRowHeight="15"/>
  <cols>
    <col min="1" max="1" width="4.6640625" customWidth="1"/>
    <col min="2" max="2" width="60.6640625" customWidth="1"/>
    <col min="3" max="3" width="15.6640625" customWidth="1"/>
    <col min="4" max="4" width="16.21875" customWidth="1"/>
  </cols>
  <sheetData>
    <row r="1" spans="1:4" ht="15.75" thickBot="1">
      <c r="A1" s="42" t="str">
        <f>'Data Sheet'!$A$49</f>
        <v>Annual Report of Niagara Mohawk Power Corporation</v>
      </c>
      <c r="C1" s="155"/>
      <c r="D1" s="405" t="str">
        <f>'Data Sheet'!$A$45</f>
        <v>Year ended December 31, 2022</v>
      </c>
    </row>
    <row r="2" spans="1:4">
      <c r="A2" s="43"/>
      <c r="B2" s="44"/>
      <c r="C2" s="44"/>
      <c r="D2" s="45"/>
    </row>
    <row r="3" spans="1:4" ht="15.75">
      <c r="A3" s="78" t="s">
        <v>1327</v>
      </c>
      <c r="B3" s="79"/>
      <c r="C3" s="47"/>
      <c r="D3" s="48"/>
    </row>
    <row r="4" spans="1:4">
      <c r="A4" s="49"/>
      <c r="D4" s="50"/>
    </row>
    <row r="5" spans="1:4">
      <c r="A5" s="49"/>
      <c r="B5" t="s">
        <v>1328</v>
      </c>
      <c r="D5" s="50"/>
    </row>
    <row r="6" spans="1:4">
      <c r="A6" s="49"/>
      <c r="B6" t="s">
        <v>1329</v>
      </c>
      <c r="D6" s="50"/>
    </row>
    <row r="7" spans="1:4">
      <c r="A7" s="49"/>
      <c r="B7" t="s">
        <v>1330</v>
      </c>
      <c r="D7" s="50"/>
    </row>
    <row r="8" spans="1:4">
      <c r="A8" s="49"/>
      <c r="B8" t="s">
        <v>1331</v>
      </c>
      <c r="D8" s="50"/>
    </row>
    <row r="9" spans="1:4">
      <c r="A9" s="49"/>
      <c r="B9" t="s">
        <v>403</v>
      </c>
      <c r="D9" s="50"/>
    </row>
    <row r="10" spans="1:4">
      <c r="A10" s="49"/>
      <c r="B10" t="s">
        <v>404</v>
      </c>
      <c r="D10" s="50"/>
    </row>
    <row r="11" spans="1:4">
      <c r="A11" s="180"/>
      <c r="B11" s="126"/>
      <c r="C11" s="126"/>
      <c r="D11" s="127"/>
    </row>
    <row r="12" spans="1:4">
      <c r="A12" s="49"/>
      <c r="B12" s="144"/>
      <c r="C12" s="352" t="s">
        <v>405</v>
      </c>
      <c r="D12" s="193" t="s">
        <v>406</v>
      </c>
    </row>
    <row r="13" spans="1:4">
      <c r="A13" s="197" t="s">
        <v>1380</v>
      </c>
      <c r="B13" s="191" t="s">
        <v>407</v>
      </c>
      <c r="C13" s="352" t="s">
        <v>226</v>
      </c>
      <c r="D13" s="193" t="s">
        <v>408</v>
      </c>
    </row>
    <row r="14" spans="1:4">
      <c r="A14" s="198" t="s">
        <v>1383</v>
      </c>
      <c r="B14" s="194" t="s">
        <v>2077</v>
      </c>
      <c r="C14" s="637" t="s">
        <v>2078</v>
      </c>
      <c r="D14" s="196" t="s">
        <v>518</v>
      </c>
    </row>
    <row r="15" spans="1:4">
      <c r="A15" s="197">
        <v>1</v>
      </c>
      <c r="B15" s="144" t="s">
        <v>409</v>
      </c>
      <c r="C15" s="401"/>
      <c r="D15" s="395"/>
    </row>
    <row r="16" spans="1:4">
      <c r="A16" s="197">
        <v>2</v>
      </c>
      <c r="B16" s="144"/>
      <c r="C16" s="136"/>
      <c r="D16" s="346"/>
    </row>
    <row r="17" spans="1:4">
      <c r="A17" s="197">
        <v>3</v>
      </c>
      <c r="B17" s="148" t="s">
        <v>2755</v>
      </c>
      <c r="C17" s="153"/>
      <c r="D17" s="187"/>
    </row>
    <row r="18" spans="1:4">
      <c r="A18" s="197">
        <v>4</v>
      </c>
      <c r="B18" s="144"/>
      <c r="C18" s="153"/>
      <c r="D18" s="187"/>
    </row>
    <row r="19" spans="1:4">
      <c r="A19" s="197">
        <v>5</v>
      </c>
      <c r="B19" s="144"/>
      <c r="C19" s="153"/>
      <c r="D19" s="187"/>
    </row>
    <row r="20" spans="1:4">
      <c r="A20" s="197">
        <v>6</v>
      </c>
      <c r="B20" s="144"/>
      <c r="C20" s="153"/>
      <c r="D20" s="187"/>
    </row>
    <row r="21" spans="1:4">
      <c r="A21" s="197">
        <v>7</v>
      </c>
      <c r="B21" s="144"/>
      <c r="C21" s="153"/>
      <c r="D21" s="187"/>
    </row>
    <row r="22" spans="1:4">
      <c r="A22" s="197">
        <v>8</v>
      </c>
      <c r="B22" s="144"/>
      <c r="C22" s="153"/>
      <c r="D22" s="187"/>
    </row>
    <row r="23" spans="1:4">
      <c r="A23" s="197">
        <v>9</v>
      </c>
      <c r="B23" s="144"/>
      <c r="C23" s="153"/>
      <c r="D23" s="187"/>
    </row>
    <row r="24" spans="1:4">
      <c r="A24" s="197">
        <v>10</v>
      </c>
      <c r="B24" s="144"/>
      <c r="C24" s="153"/>
      <c r="D24" s="187"/>
    </row>
    <row r="25" spans="1:4">
      <c r="A25" s="197">
        <v>11</v>
      </c>
      <c r="B25" s="144"/>
      <c r="C25" s="153"/>
      <c r="D25" s="187"/>
    </row>
    <row r="26" spans="1:4">
      <c r="A26" s="197">
        <v>12</v>
      </c>
      <c r="B26" s="144"/>
      <c r="C26" s="153"/>
      <c r="D26" s="187"/>
    </row>
    <row r="27" spans="1:4">
      <c r="A27" s="197">
        <v>13</v>
      </c>
      <c r="B27" s="144"/>
      <c r="C27" s="153"/>
      <c r="D27" s="187"/>
    </row>
    <row r="28" spans="1:4">
      <c r="A28" s="197">
        <v>14</v>
      </c>
      <c r="B28" s="144"/>
      <c r="C28" s="153"/>
      <c r="D28" s="187"/>
    </row>
    <row r="29" spans="1:4">
      <c r="A29" s="197">
        <v>15</v>
      </c>
      <c r="B29" s="144"/>
      <c r="C29" s="153"/>
      <c r="D29" s="187"/>
    </row>
    <row r="30" spans="1:4">
      <c r="A30" s="197">
        <v>16</v>
      </c>
      <c r="B30" s="144"/>
      <c r="C30" s="153"/>
      <c r="D30" s="187"/>
    </row>
    <row r="31" spans="1:4">
      <c r="A31" s="197">
        <v>17</v>
      </c>
      <c r="B31" s="144"/>
      <c r="C31" s="153"/>
      <c r="D31" s="187"/>
    </row>
    <row r="32" spans="1:4">
      <c r="A32" s="197">
        <v>18</v>
      </c>
      <c r="B32" s="144"/>
      <c r="C32" s="153"/>
      <c r="D32" s="187"/>
    </row>
    <row r="33" spans="1:4">
      <c r="A33" s="197">
        <v>19</v>
      </c>
      <c r="B33" s="144"/>
      <c r="C33" s="153"/>
      <c r="D33" s="187"/>
    </row>
    <row r="34" spans="1:4">
      <c r="A34" s="197">
        <v>20</v>
      </c>
      <c r="B34" s="144"/>
      <c r="C34" s="153"/>
      <c r="D34" s="187"/>
    </row>
    <row r="35" spans="1:4">
      <c r="A35" s="197">
        <v>21</v>
      </c>
      <c r="B35" s="644" t="s">
        <v>1120</v>
      </c>
      <c r="C35" s="402">
        <f>SUM(C16:C34)</f>
        <v>0</v>
      </c>
      <c r="D35" s="351">
        <f>SUM(D16:D34)</f>
        <v>0</v>
      </c>
    </row>
    <row r="36" spans="1:4">
      <c r="A36" s="197">
        <v>22</v>
      </c>
      <c r="B36" s="144" t="s">
        <v>1121</v>
      </c>
      <c r="C36" s="401"/>
      <c r="D36" s="403"/>
    </row>
    <row r="37" spans="1:4">
      <c r="A37" s="197">
        <v>23</v>
      </c>
      <c r="B37" s="144"/>
      <c r="C37" s="136"/>
      <c r="D37" s="346"/>
    </row>
    <row r="38" spans="1:4">
      <c r="A38" s="197">
        <v>24</v>
      </c>
      <c r="B38" s="144" t="s">
        <v>2755</v>
      </c>
      <c r="C38" s="153"/>
      <c r="D38" s="187"/>
    </row>
    <row r="39" spans="1:4">
      <c r="A39" s="197">
        <v>25</v>
      </c>
      <c r="B39" s="144"/>
      <c r="C39" s="153"/>
      <c r="D39" s="187"/>
    </row>
    <row r="40" spans="1:4">
      <c r="A40" s="197">
        <v>26</v>
      </c>
      <c r="B40" s="144"/>
      <c r="C40" s="153"/>
      <c r="D40" s="187"/>
    </row>
    <row r="41" spans="1:4">
      <c r="A41" s="197">
        <v>27</v>
      </c>
      <c r="B41" s="144"/>
      <c r="C41" s="153"/>
      <c r="D41" s="187"/>
    </row>
    <row r="42" spans="1:4">
      <c r="A42" s="197">
        <v>28</v>
      </c>
      <c r="B42" s="144"/>
      <c r="C42" s="153"/>
      <c r="D42" s="187"/>
    </row>
    <row r="43" spans="1:4">
      <c r="A43" s="197">
        <v>29</v>
      </c>
      <c r="B43" s="144"/>
      <c r="C43" s="153"/>
      <c r="D43" s="187"/>
    </row>
    <row r="44" spans="1:4">
      <c r="A44" s="197">
        <v>30</v>
      </c>
      <c r="B44" s="144"/>
      <c r="C44" s="153"/>
      <c r="D44" s="187"/>
    </row>
    <row r="45" spans="1:4">
      <c r="A45" s="197">
        <v>31</v>
      </c>
      <c r="B45" s="144"/>
      <c r="C45" s="153"/>
      <c r="D45" s="187"/>
    </row>
    <row r="46" spans="1:4">
      <c r="A46" s="197">
        <v>32</v>
      </c>
      <c r="B46" s="144"/>
      <c r="C46" s="153"/>
      <c r="D46" s="187"/>
    </row>
    <row r="47" spans="1:4">
      <c r="A47" s="197">
        <v>33</v>
      </c>
      <c r="B47" s="144"/>
      <c r="C47" s="153"/>
      <c r="D47" s="187"/>
    </row>
    <row r="48" spans="1:4">
      <c r="A48" s="197">
        <v>34</v>
      </c>
      <c r="B48" s="144"/>
      <c r="C48" s="153"/>
      <c r="D48" s="187"/>
    </row>
    <row r="49" spans="1:4">
      <c r="A49" s="197">
        <v>35</v>
      </c>
      <c r="B49" s="144"/>
      <c r="C49" s="153"/>
      <c r="D49" s="187"/>
    </row>
    <row r="50" spans="1:4">
      <c r="A50" s="197">
        <v>36</v>
      </c>
      <c r="B50" s="144"/>
      <c r="C50" s="153"/>
      <c r="D50" s="187"/>
    </row>
    <row r="51" spans="1:4">
      <c r="A51" s="197">
        <v>37</v>
      </c>
      <c r="B51" s="144"/>
      <c r="C51" s="153"/>
      <c r="D51" s="187"/>
    </row>
    <row r="52" spans="1:4">
      <c r="A52" s="197">
        <v>38</v>
      </c>
      <c r="B52" s="144"/>
      <c r="C52" s="153"/>
      <c r="D52" s="187"/>
    </row>
    <row r="53" spans="1:4">
      <c r="A53" s="197">
        <v>40</v>
      </c>
      <c r="B53" s="144"/>
      <c r="C53" s="153"/>
      <c r="D53" s="187"/>
    </row>
    <row r="54" spans="1:4">
      <c r="A54" s="197">
        <v>41</v>
      </c>
      <c r="B54" s="144"/>
      <c r="C54" s="153"/>
      <c r="D54" s="187"/>
    </row>
    <row r="55" spans="1:4">
      <c r="A55" s="197">
        <v>42</v>
      </c>
      <c r="B55" s="144"/>
      <c r="C55" s="153"/>
      <c r="D55" s="187"/>
    </row>
    <row r="56" spans="1:4">
      <c r="A56" s="197">
        <v>43</v>
      </c>
      <c r="B56" s="144"/>
      <c r="C56" s="153"/>
      <c r="D56" s="187"/>
    </row>
    <row r="57" spans="1:4">
      <c r="A57" s="197">
        <v>44</v>
      </c>
      <c r="B57" s="144"/>
      <c r="C57" s="153"/>
      <c r="D57" s="187"/>
    </row>
    <row r="58" spans="1:4">
      <c r="A58" s="197">
        <v>45</v>
      </c>
      <c r="B58" s="144"/>
      <c r="C58" s="153"/>
      <c r="D58" s="187"/>
    </row>
    <row r="59" spans="1:4">
      <c r="A59" s="197">
        <v>46</v>
      </c>
      <c r="B59" s="644" t="s">
        <v>1122</v>
      </c>
      <c r="C59" s="402">
        <f>SUM(C37:C58)</f>
        <v>0</v>
      </c>
      <c r="D59" s="351">
        <f>SUM(D37:D58)</f>
        <v>0</v>
      </c>
    </row>
    <row r="60" spans="1:4" ht="15.75" thickBot="1">
      <c r="A60" s="355">
        <v>47</v>
      </c>
      <c r="B60" s="645" t="s">
        <v>1123</v>
      </c>
      <c r="C60" s="404">
        <f>C35+C59</f>
        <v>0</v>
      </c>
      <c r="D60" s="356">
        <f>D35+D59</f>
        <v>0</v>
      </c>
    </row>
    <row r="61" spans="1:4">
      <c r="C61" s="153"/>
      <c r="D61" s="117" t="s">
        <v>1943</v>
      </c>
    </row>
    <row r="62" spans="1:4">
      <c r="A62" s="47" t="s">
        <v>1124</v>
      </c>
      <c r="B62" s="47"/>
      <c r="C62" s="47"/>
      <c r="D62" s="47"/>
    </row>
    <row r="69" spans="2:2">
      <c r="B69" s="59"/>
    </row>
    <row r="72" spans="2:2">
      <c r="B72" s="59"/>
    </row>
    <row r="73" spans="2:2">
      <c r="B73" s="59"/>
    </row>
    <row r="74" spans="2:2">
      <c r="B74" s="59"/>
    </row>
    <row r="75" spans="2:2">
      <c r="B75" s="59"/>
    </row>
    <row r="76" spans="2:2">
      <c r="B76" s="59"/>
    </row>
    <row r="77" spans="2:2">
      <c r="B77" s="59"/>
    </row>
  </sheetData>
  <printOptions horizontalCentered="1" verticalCentered="1"/>
  <pageMargins left="0.5" right="0.5" top="0.5" bottom="0.5" header="0.5" footer="0.5"/>
  <pageSetup scale="7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G68"/>
  <sheetViews>
    <sheetView view="pageBreakPreview" topLeftCell="E1" zoomScale="60" zoomScaleNormal="60" workbookViewId="0">
      <selection activeCell="H1" sqref="H1:XFD1048576"/>
    </sheetView>
    <sheetView zoomScale="55" zoomScaleNormal="55" workbookViewId="1"/>
  </sheetViews>
  <sheetFormatPr defaultRowHeight="15"/>
  <cols>
    <col min="1" max="1" width="4.6640625" customWidth="1"/>
    <col min="2" max="2" width="1.6640625" customWidth="1"/>
    <col min="3" max="3" width="53" customWidth="1"/>
    <col min="4" max="4" width="49.5546875" customWidth="1"/>
    <col min="5" max="5" width="16" customWidth="1"/>
    <col min="6" max="6" width="16.44140625" customWidth="1"/>
    <col min="7" max="7" width="32.6640625" customWidth="1"/>
  </cols>
  <sheetData>
    <row r="1" spans="1:7" ht="15.75" thickBot="1">
      <c r="A1" s="42" t="str">
        <f>'Data Sheet'!$A$49</f>
        <v>Annual Report of Niagara Mohawk Power Corporation</v>
      </c>
      <c r="F1" s="740"/>
      <c r="G1" s="405" t="str">
        <f>'Data Sheet'!$A$45</f>
        <v>Year ended December 31, 2022</v>
      </c>
    </row>
    <row r="2" spans="1:7">
      <c r="A2" s="43"/>
      <c r="B2" s="44"/>
      <c r="C2" s="44"/>
      <c r="D2" s="44"/>
      <c r="E2" s="44"/>
      <c r="G2" s="45"/>
    </row>
    <row r="3" spans="1:7" ht="20.25">
      <c r="A3" s="699" t="s">
        <v>1125</v>
      </c>
      <c r="B3" s="723"/>
      <c r="C3" s="723"/>
      <c r="D3" s="723"/>
      <c r="E3" s="723"/>
      <c r="F3" s="723"/>
      <c r="G3" s="724"/>
    </row>
    <row r="4" spans="1:7" ht="20.25">
      <c r="A4" s="700"/>
      <c r="B4" s="697"/>
      <c r="C4" s="697"/>
      <c r="D4" s="697"/>
      <c r="E4" s="697"/>
      <c r="F4" s="697"/>
      <c r="G4" s="725"/>
    </row>
    <row r="5" spans="1:7" ht="20.25">
      <c r="A5" s="726" t="s">
        <v>1944</v>
      </c>
      <c r="B5" s="697"/>
      <c r="C5" s="697" t="s">
        <v>1126</v>
      </c>
      <c r="D5" s="697"/>
      <c r="E5" s="697"/>
      <c r="F5" s="697"/>
      <c r="G5" s="725"/>
    </row>
    <row r="6" spans="1:7" ht="20.25">
      <c r="A6" s="700"/>
      <c r="B6" s="697"/>
      <c r="C6" s="697" t="s">
        <v>1127</v>
      </c>
      <c r="D6" s="697"/>
      <c r="E6" s="697"/>
      <c r="F6" s="697"/>
      <c r="G6" s="725"/>
    </row>
    <row r="7" spans="1:7" ht="20.25">
      <c r="A7" s="700"/>
      <c r="B7" s="697"/>
      <c r="C7" s="697" t="s">
        <v>420</v>
      </c>
      <c r="D7" s="697"/>
      <c r="E7" s="697"/>
      <c r="F7" s="697"/>
      <c r="G7" s="725"/>
    </row>
    <row r="8" spans="1:7" ht="20.25">
      <c r="A8" s="700"/>
      <c r="B8" s="697"/>
      <c r="C8" s="697" t="s">
        <v>421</v>
      </c>
      <c r="D8" s="697"/>
      <c r="E8" s="697"/>
      <c r="F8" s="697"/>
      <c r="G8" s="725"/>
    </row>
    <row r="9" spans="1:7" ht="20.25">
      <c r="A9" s="700"/>
      <c r="B9" s="697"/>
      <c r="C9" s="903" t="s">
        <v>2513</v>
      </c>
      <c r="D9" s="903"/>
      <c r="E9" s="903"/>
      <c r="F9" s="903"/>
      <c r="G9" s="904"/>
    </row>
    <row r="10" spans="1:7" ht="20.25">
      <c r="A10" s="700"/>
      <c r="B10" s="697"/>
      <c r="C10" s="903" t="s">
        <v>2514</v>
      </c>
      <c r="D10" s="903"/>
      <c r="E10" s="903"/>
      <c r="F10" s="903"/>
      <c r="G10" s="904"/>
    </row>
    <row r="11" spans="1:7" ht="20.25">
      <c r="A11" s="700"/>
      <c r="B11" s="697"/>
      <c r="C11" s="697" t="s">
        <v>2515</v>
      </c>
      <c r="D11" s="697"/>
      <c r="E11" s="697"/>
      <c r="F11" s="697"/>
      <c r="G11" s="725"/>
    </row>
    <row r="12" spans="1:7" ht="20.25">
      <c r="A12" s="700"/>
      <c r="B12" s="697"/>
      <c r="C12" s="697" t="s">
        <v>422</v>
      </c>
      <c r="D12" s="697"/>
      <c r="E12" s="697"/>
      <c r="F12" s="697"/>
      <c r="G12" s="725"/>
    </row>
    <row r="13" spans="1:7" ht="20.25">
      <c r="A13" s="700"/>
      <c r="B13" s="697"/>
      <c r="C13" s="697" t="s">
        <v>423</v>
      </c>
      <c r="D13" s="697"/>
      <c r="E13" s="697"/>
      <c r="F13" s="697"/>
      <c r="G13" s="725"/>
    </row>
    <row r="14" spans="1:7" ht="20.25">
      <c r="A14" s="700"/>
      <c r="B14" s="697"/>
      <c r="C14" s="697" t="s">
        <v>424</v>
      </c>
      <c r="D14" s="697"/>
      <c r="E14" s="697"/>
      <c r="F14" s="697"/>
      <c r="G14" s="725"/>
    </row>
    <row r="15" spans="1:7" ht="20.25">
      <c r="A15" s="700"/>
      <c r="B15" s="697"/>
      <c r="C15" s="697"/>
      <c r="D15" s="697"/>
      <c r="E15" s="697"/>
      <c r="F15" s="697"/>
      <c r="G15" s="725"/>
    </row>
    <row r="16" spans="1:7" ht="20.25">
      <c r="A16" s="700"/>
      <c r="B16" s="697"/>
      <c r="C16" s="697"/>
      <c r="D16" s="697"/>
      <c r="E16" s="697"/>
      <c r="F16" s="697"/>
      <c r="G16" s="725"/>
    </row>
    <row r="17" spans="1:7" ht="24.75" customHeight="1">
      <c r="A17" s="727" t="s">
        <v>1946</v>
      </c>
      <c r="B17" s="728"/>
      <c r="C17" s="728" t="s">
        <v>425</v>
      </c>
      <c r="D17" s="728"/>
      <c r="E17" s="728"/>
      <c r="F17" s="728"/>
      <c r="G17" s="729"/>
    </row>
    <row r="18" spans="1:7" ht="20.25">
      <c r="A18" s="730" t="s">
        <v>1980</v>
      </c>
      <c r="B18" s="697"/>
      <c r="C18" s="697"/>
      <c r="D18" s="731"/>
      <c r="E18" s="2194" t="s">
        <v>2756</v>
      </c>
      <c r="F18" s="1109" t="s">
        <v>1930</v>
      </c>
      <c r="G18" s="732" t="s">
        <v>1024</v>
      </c>
    </row>
    <row r="19" spans="1:7" ht="20.25">
      <c r="A19" s="730" t="s">
        <v>1986</v>
      </c>
      <c r="B19" s="697"/>
      <c r="C19" s="733" t="s">
        <v>426</v>
      </c>
      <c r="D19" s="734" t="s">
        <v>427</v>
      </c>
      <c r="E19" s="2195"/>
      <c r="F19" s="1110" t="s">
        <v>432</v>
      </c>
      <c r="G19" s="732" t="s">
        <v>428</v>
      </c>
    </row>
    <row r="20" spans="1:7" ht="20.25">
      <c r="A20" s="735">
        <v>1</v>
      </c>
      <c r="B20" s="736"/>
      <c r="C20" s="85" t="s">
        <v>3217</v>
      </c>
      <c r="D20" s="86" t="s">
        <v>2992</v>
      </c>
      <c r="E20" s="267"/>
      <c r="F20" s="267"/>
      <c r="G20" s="1282">
        <v>250000</v>
      </c>
    </row>
    <row r="21" spans="1:7" ht="20.25">
      <c r="A21" s="726">
        <v>2</v>
      </c>
      <c r="B21" s="731"/>
      <c r="C21" s="74" t="s">
        <v>3218</v>
      </c>
      <c r="D21" s="110" t="s">
        <v>2983</v>
      </c>
      <c r="E21" s="239"/>
      <c r="F21" s="239"/>
      <c r="G21" s="1072">
        <v>2188304</v>
      </c>
    </row>
    <row r="22" spans="1:7" ht="20.25">
      <c r="A22" s="726">
        <v>3</v>
      </c>
      <c r="B22" s="731"/>
      <c r="C22" s="74" t="s">
        <v>3219</v>
      </c>
      <c r="D22" s="110" t="s">
        <v>2623</v>
      </c>
      <c r="E22" s="239"/>
      <c r="F22" s="239"/>
      <c r="G22" s="1072">
        <v>3398555</v>
      </c>
    </row>
    <row r="23" spans="1:7" ht="20.25">
      <c r="A23" s="726">
        <v>4</v>
      </c>
      <c r="B23" s="731"/>
      <c r="C23" s="277" t="s">
        <v>3220</v>
      </c>
      <c r="D23" s="110" t="s">
        <v>2625</v>
      </c>
      <c r="E23" s="239"/>
      <c r="F23" s="239"/>
      <c r="G23" s="1072">
        <v>1151719</v>
      </c>
    </row>
    <row r="24" spans="1:7" ht="20.25">
      <c r="A24" s="726">
        <v>5</v>
      </c>
      <c r="B24" s="731"/>
      <c r="C24" s="74" t="s">
        <v>3087</v>
      </c>
      <c r="D24" s="110" t="s">
        <v>2624</v>
      </c>
      <c r="E24" s="239"/>
      <c r="F24" s="239"/>
      <c r="G24" s="1072">
        <v>1482994</v>
      </c>
    </row>
    <row r="25" spans="1:7" ht="20.25">
      <c r="A25" s="726">
        <v>6</v>
      </c>
      <c r="B25" s="731"/>
      <c r="C25" s="74" t="s">
        <v>3221</v>
      </c>
      <c r="D25" s="110" t="s">
        <v>2947</v>
      </c>
      <c r="E25" s="239"/>
      <c r="F25" s="239"/>
      <c r="G25" s="1072">
        <v>588696</v>
      </c>
    </row>
    <row r="26" spans="1:7" ht="20.25">
      <c r="A26" s="726">
        <v>7</v>
      </c>
      <c r="B26" s="731"/>
      <c r="C26" s="74" t="s">
        <v>3010</v>
      </c>
      <c r="D26" s="110" t="s">
        <v>2994</v>
      </c>
      <c r="E26" s="239"/>
      <c r="F26" s="239"/>
      <c r="G26" s="1072">
        <v>895247</v>
      </c>
    </row>
    <row r="27" spans="1:7" ht="20.25">
      <c r="A27" s="726">
        <v>8</v>
      </c>
      <c r="B27" s="731"/>
      <c r="C27" s="74" t="s">
        <v>3222</v>
      </c>
      <c r="D27" s="110" t="s">
        <v>2636</v>
      </c>
      <c r="E27" s="239"/>
      <c r="F27" s="239"/>
      <c r="G27" s="1072">
        <v>251837</v>
      </c>
    </row>
    <row r="28" spans="1:7" ht="20.25">
      <c r="A28" s="726">
        <v>9</v>
      </c>
      <c r="B28" s="731"/>
      <c r="C28" s="74" t="s">
        <v>3223</v>
      </c>
      <c r="D28" s="110" t="s">
        <v>2624</v>
      </c>
      <c r="E28" s="239"/>
      <c r="F28" s="239"/>
      <c r="G28" s="1072">
        <v>258099</v>
      </c>
    </row>
    <row r="29" spans="1:7" ht="20.25">
      <c r="A29" s="726">
        <v>10</v>
      </c>
      <c r="B29" s="731"/>
      <c r="C29" s="74" t="s">
        <v>3088</v>
      </c>
      <c r="D29" s="110" t="s">
        <v>2624</v>
      </c>
      <c r="E29" s="239"/>
      <c r="F29" s="239"/>
      <c r="G29" s="1072">
        <v>13331170</v>
      </c>
    </row>
    <row r="30" spans="1:7" ht="20.25">
      <c r="A30" s="726">
        <v>11</v>
      </c>
      <c r="B30" s="731"/>
      <c r="C30" s="74" t="s">
        <v>3224</v>
      </c>
      <c r="D30" s="110" t="s">
        <v>2947</v>
      </c>
      <c r="E30" s="239"/>
      <c r="F30" s="239"/>
      <c r="G30" s="1072">
        <v>3930528</v>
      </c>
    </row>
    <row r="31" spans="1:7" ht="20.25">
      <c r="A31" s="726">
        <v>12</v>
      </c>
      <c r="B31" s="731"/>
      <c r="C31" s="74" t="s">
        <v>3225</v>
      </c>
      <c r="D31" s="110" t="s">
        <v>3226</v>
      </c>
      <c r="E31" s="239"/>
      <c r="F31" s="239"/>
      <c r="G31" s="1072">
        <v>369184</v>
      </c>
    </row>
    <row r="32" spans="1:7" ht="20.25">
      <c r="A32" s="726">
        <v>13</v>
      </c>
      <c r="B32" s="731"/>
      <c r="C32" s="74" t="s">
        <v>3227</v>
      </c>
      <c r="D32" s="110" t="s">
        <v>2965</v>
      </c>
      <c r="E32" s="239"/>
      <c r="F32" s="239"/>
      <c r="G32" s="1072">
        <v>9583596</v>
      </c>
    </row>
    <row r="33" spans="1:7" ht="20.25">
      <c r="A33" s="726">
        <v>14</v>
      </c>
      <c r="B33" s="731"/>
      <c r="C33" s="74" t="s">
        <v>3228</v>
      </c>
      <c r="D33" s="110" t="s">
        <v>2636</v>
      </c>
      <c r="E33" s="239"/>
      <c r="F33" s="239"/>
      <c r="G33" s="1072">
        <v>1155355</v>
      </c>
    </row>
    <row r="34" spans="1:7" ht="20.25">
      <c r="A34" s="726">
        <v>15</v>
      </c>
      <c r="B34" s="731"/>
      <c r="C34" s="74" t="s">
        <v>2968</v>
      </c>
      <c r="D34" s="110" t="s">
        <v>2637</v>
      </c>
      <c r="E34" s="239"/>
      <c r="F34" s="239"/>
      <c r="G34" s="1072">
        <v>2671674</v>
      </c>
    </row>
    <row r="35" spans="1:7" ht="20.25">
      <c r="A35" s="726">
        <v>16</v>
      </c>
      <c r="B35" s="731"/>
      <c r="C35" s="74" t="s">
        <v>3229</v>
      </c>
      <c r="D35" s="110" t="s">
        <v>2636</v>
      </c>
      <c r="E35" s="239"/>
      <c r="F35" s="239"/>
      <c r="G35" s="1072">
        <v>573378</v>
      </c>
    </row>
    <row r="36" spans="1:7" ht="20.25">
      <c r="A36" s="726">
        <v>17</v>
      </c>
      <c r="B36" s="731"/>
      <c r="C36" s="74" t="s">
        <v>3089</v>
      </c>
      <c r="D36" s="110" t="s">
        <v>3007</v>
      </c>
      <c r="E36" s="239"/>
      <c r="F36" s="239"/>
      <c r="G36" s="1072">
        <v>664343</v>
      </c>
    </row>
    <row r="37" spans="1:7" ht="20.25">
      <c r="A37" s="726">
        <v>18</v>
      </c>
      <c r="B37" s="731"/>
      <c r="C37" s="74" t="s">
        <v>3230</v>
      </c>
      <c r="D37" s="110" t="s">
        <v>2623</v>
      </c>
      <c r="E37" s="239"/>
      <c r="F37" s="239"/>
      <c r="G37" s="1072">
        <v>290114</v>
      </c>
    </row>
    <row r="38" spans="1:7" ht="20.25">
      <c r="A38" s="726">
        <v>19</v>
      </c>
      <c r="B38" s="731"/>
      <c r="C38" s="74" t="s">
        <v>3002</v>
      </c>
      <c r="D38" s="110" t="s">
        <v>2623</v>
      </c>
      <c r="E38" s="239"/>
      <c r="F38" s="239"/>
      <c r="G38" s="1072">
        <v>538551</v>
      </c>
    </row>
    <row r="39" spans="1:7" ht="20.25">
      <c r="A39" s="726">
        <v>20</v>
      </c>
      <c r="B39" s="731"/>
      <c r="C39" s="74" t="s">
        <v>3231</v>
      </c>
      <c r="D39" s="110" t="s">
        <v>2947</v>
      </c>
      <c r="E39" s="239"/>
      <c r="F39" s="239"/>
      <c r="G39" s="1072">
        <v>2284666</v>
      </c>
    </row>
    <row r="40" spans="1:7" ht="20.25">
      <c r="A40" s="726">
        <v>21</v>
      </c>
      <c r="B40" s="731"/>
      <c r="C40" s="74" t="s">
        <v>3030</v>
      </c>
      <c r="D40" s="110" t="s">
        <v>2625</v>
      </c>
      <c r="E40" s="239"/>
      <c r="F40" s="239"/>
      <c r="G40" s="1072">
        <v>400208</v>
      </c>
    </row>
    <row r="41" spans="1:7" ht="20.25">
      <c r="A41" s="726">
        <v>22</v>
      </c>
      <c r="B41" s="731"/>
      <c r="C41" s="74" t="s">
        <v>3090</v>
      </c>
      <c r="D41" s="110" t="s">
        <v>2947</v>
      </c>
      <c r="E41" s="239"/>
      <c r="F41" s="239"/>
      <c r="G41" s="1072">
        <v>286522</v>
      </c>
    </row>
    <row r="42" spans="1:7" ht="20.25">
      <c r="A42" s="726">
        <v>23</v>
      </c>
      <c r="B42" s="731"/>
      <c r="C42" s="74" t="s">
        <v>3232</v>
      </c>
      <c r="D42" s="110" t="s">
        <v>2624</v>
      </c>
      <c r="E42" s="239"/>
      <c r="F42" s="239"/>
      <c r="G42" s="1072">
        <v>319756</v>
      </c>
    </row>
    <row r="43" spans="1:7" ht="20.25">
      <c r="A43" s="726">
        <v>24</v>
      </c>
      <c r="B43" s="731"/>
      <c r="C43" s="74" t="s">
        <v>2998</v>
      </c>
      <c r="D43" s="110" t="s">
        <v>2983</v>
      </c>
      <c r="E43" s="239"/>
      <c r="F43" s="239"/>
      <c r="G43" s="1072">
        <v>6069374</v>
      </c>
    </row>
    <row r="44" spans="1:7" ht="20.25">
      <c r="A44" s="726">
        <v>25</v>
      </c>
      <c r="B44" s="731"/>
      <c r="C44" s="74" t="s">
        <v>3091</v>
      </c>
      <c r="D44" s="110" t="s">
        <v>2624</v>
      </c>
      <c r="E44" s="239"/>
      <c r="F44" s="239"/>
      <c r="G44" s="1072">
        <v>856238</v>
      </c>
    </row>
    <row r="45" spans="1:7" ht="20.25">
      <c r="A45" s="726">
        <v>26</v>
      </c>
      <c r="B45" s="731"/>
      <c r="C45" s="74" t="s">
        <v>2990</v>
      </c>
      <c r="D45" s="110" t="s">
        <v>2636</v>
      </c>
      <c r="E45" s="239"/>
      <c r="F45" s="239"/>
      <c r="G45" s="1072">
        <v>3522971</v>
      </c>
    </row>
    <row r="46" spans="1:7" ht="20.25">
      <c r="A46" s="726">
        <v>27</v>
      </c>
      <c r="B46" s="731"/>
      <c r="C46" s="74" t="s">
        <v>3233</v>
      </c>
      <c r="D46" s="110" t="s">
        <v>3234</v>
      </c>
      <c r="E46" s="239"/>
      <c r="F46" s="239"/>
      <c r="G46" s="1072">
        <v>1159551</v>
      </c>
    </row>
    <row r="47" spans="1:7" ht="20.25">
      <c r="A47" s="726">
        <v>28</v>
      </c>
      <c r="B47" s="731"/>
      <c r="C47" s="74" t="s">
        <v>3235</v>
      </c>
      <c r="D47" s="287" t="s">
        <v>2629</v>
      </c>
      <c r="E47" s="171"/>
      <c r="F47" s="171"/>
      <c r="G47" s="1072">
        <v>651688</v>
      </c>
    </row>
    <row r="48" spans="1:7" ht="20.25">
      <c r="A48" s="726">
        <v>29</v>
      </c>
      <c r="B48" s="731"/>
      <c r="C48" s="74" t="s">
        <v>2987</v>
      </c>
      <c r="D48" s="110" t="s">
        <v>2947</v>
      </c>
      <c r="E48" s="239"/>
      <c r="F48" s="239"/>
      <c r="G48" s="1072">
        <v>7257279</v>
      </c>
    </row>
    <row r="49" spans="1:7" ht="20.25">
      <c r="A49" s="726">
        <v>30</v>
      </c>
      <c r="B49" s="731"/>
      <c r="C49" s="74" t="s">
        <v>2945</v>
      </c>
      <c r="D49" s="110" t="s">
        <v>2636</v>
      </c>
      <c r="E49" s="239"/>
      <c r="F49" s="239"/>
      <c r="G49" s="1072">
        <v>43243840</v>
      </c>
    </row>
    <row r="50" spans="1:7" ht="20.25">
      <c r="A50" s="726">
        <v>31</v>
      </c>
      <c r="B50" s="731"/>
      <c r="C50" s="74" t="s">
        <v>3236</v>
      </c>
      <c r="D50" s="110" t="s">
        <v>2627</v>
      </c>
      <c r="E50" s="239"/>
      <c r="F50" s="239"/>
      <c r="G50" s="1072">
        <v>866333</v>
      </c>
    </row>
    <row r="51" spans="1:7" ht="20.25">
      <c r="A51" s="726">
        <v>32</v>
      </c>
      <c r="B51" s="731"/>
      <c r="C51" s="74" t="s">
        <v>3237</v>
      </c>
      <c r="D51" s="110" t="s">
        <v>2626</v>
      </c>
      <c r="E51" s="239"/>
      <c r="F51" s="239"/>
      <c r="G51" s="1072">
        <v>535100</v>
      </c>
    </row>
    <row r="52" spans="1:7" ht="20.25">
      <c r="A52" s="726">
        <v>33</v>
      </c>
      <c r="B52" s="731"/>
      <c r="C52" s="74" t="s">
        <v>2996</v>
      </c>
      <c r="D52" s="110" t="s">
        <v>2626</v>
      </c>
      <c r="E52" s="239"/>
      <c r="F52" s="239"/>
      <c r="G52" s="1072">
        <v>3841647</v>
      </c>
    </row>
    <row r="53" spans="1:7" ht="20.25">
      <c r="A53" s="726">
        <v>34</v>
      </c>
      <c r="B53" s="731"/>
      <c r="C53" s="74" t="s">
        <v>3238</v>
      </c>
      <c r="D53" s="110" t="s">
        <v>3100</v>
      </c>
      <c r="E53" s="239"/>
      <c r="F53" s="239"/>
      <c r="G53" s="1072">
        <v>377948</v>
      </c>
    </row>
    <row r="54" spans="1:7" ht="20.25">
      <c r="A54" s="726">
        <v>35</v>
      </c>
      <c r="B54" s="731"/>
      <c r="C54" s="74" t="s">
        <v>3092</v>
      </c>
      <c r="D54" s="110" t="s">
        <v>2624</v>
      </c>
      <c r="E54" s="239"/>
      <c r="F54" s="239"/>
      <c r="G54" s="1072">
        <v>3583868</v>
      </c>
    </row>
    <row r="55" spans="1:7" ht="20.25">
      <c r="A55" s="726">
        <v>36</v>
      </c>
      <c r="B55" s="731"/>
      <c r="C55" s="74" t="s">
        <v>3239</v>
      </c>
      <c r="D55" s="110" t="s">
        <v>2992</v>
      </c>
      <c r="E55" s="239"/>
      <c r="F55" s="239"/>
      <c r="G55" s="1072">
        <v>366394</v>
      </c>
    </row>
    <row r="56" spans="1:7" ht="20.25">
      <c r="A56" s="726">
        <v>37</v>
      </c>
      <c r="B56" s="731"/>
      <c r="C56" s="74" t="s">
        <v>3240</v>
      </c>
      <c r="D56" s="110" t="s">
        <v>2992</v>
      </c>
      <c r="E56" s="239"/>
      <c r="F56" s="239"/>
      <c r="G56" s="1072">
        <v>328671</v>
      </c>
    </row>
    <row r="57" spans="1:7" ht="20.25">
      <c r="A57" s="726">
        <v>38</v>
      </c>
      <c r="B57" s="731"/>
      <c r="C57" s="74" t="s">
        <v>3241</v>
      </c>
      <c r="D57" s="110" t="s">
        <v>2624</v>
      </c>
      <c r="E57" s="239"/>
      <c r="F57" s="239"/>
      <c r="G57" s="1072">
        <v>677708</v>
      </c>
    </row>
    <row r="58" spans="1:7" ht="20.25">
      <c r="A58" s="726">
        <v>39</v>
      </c>
      <c r="B58" s="731"/>
      <c r="C58" s="74" t="s">
        <v>3093</v>
      </c>
      <c r="D58" s="110" t="s">
        <v>2624</v>
      </c>
      <c r="E58" s="239"/>
      <c r="F58" s="239"/>
      <c r="G58" s="1072">
        <v>7586088</v>
      </c>
    </row>
    <row r="59" spans="1:7" ht="20.25">
      <c r="A59" s="726">
        <v>40</v>
      </c>
      <c r="B59" s="731"/>
      <c r="C59" s="74" t="s">
        <v>3094</v>
      </c>
      <c r="D59" s="110" t="s">
        <v>2623</v>
      </c>
      <c r="E59" s="239"/>
      <c r="F59" s="239"/>
      <c r="G59" s="1072">
        <v>2163587</v>
      </c>
    </row>
    <row r="60" spans="1:7" ht="20.25">
      <c r="A60" s="726">
        <v>41</v>
      </c>
      <c r="B60" s="731"/>
      <c r="C60" s="74" t="s">
        <v>3242</v>
      </c>
      <c r="D60" s="110" t="s">
        <v>2624</v>
      </c>
      <c r="E60" s="239"/>
      <c r="F60" s="239"/>
      <c r="G60" s="1072">
        <v>539057</v>
      </c>
    </row>
    <row r="61" spans="1:7" ht="21" thickBot="1">
      <c r="A61" s="737">
        <v>42</v>
      </c>
      <c r="B61" s="738"/>
      <c r="C61" s="1598" t="s">
        <v>3192</v>
      </c>
      <c r="D61" s="114"/>
      <c r="E61" s="544"/>
      <c r="F61" s="544"/>
      <c r="G61" s="1599">
        <f>SUM(G20:G60)</f>
        <v>130491838</v>
      </c>
    </row>
    <row r="62" spans="1:7" ht="20.25">
      <c r="A62" s="903" t="s">
        <v>2590</v>
      </c>
      <c r="B62" s="903"/>
      <c r="C62" s="903"/>
      <c r="D62" s="697"/>
      <c r="E62" s="697"/>
      <c r="F62" s="697"/>
      <c r="G62" s="697"/>
    </row>
    <row r="63" spans="1:7" ht="20.25">
      <c r="A63" s="739" t="s">
        <v>429</v>
      </c>
      <c r="B63" s="739"/>
      <c r="C63" s="739"/>
      <c r="D63" s="739"/>
      <c r="E63" s="739"/>
      <c r="F63" s="739"/>
      <c r="G63" s="739"/>
    </row>
    <row r="64" spans="1:7" ht="20.25">
      <c r="A64" s="723" t="s">
        <v>3551</v>
      </c>
      <c r="B64" s="739"/>
      <c r="C64" s="739"/>
      <c r="D64" s="739"/>
      <c r="E64" s="739"/>
      <c r="F64" s="739"/>
      <c r="G64" s="739"/>
    </row>
    <row r="65" spans="1:7" ht="20.25">
      <c r="A65" s="697"/>
      <c r="B65" s="697"/>
      <c r="C65" s="697"/>
      <c r="D65" s="697"/>
      <c r="E65" s="697"/>
      <c r="F65" s="697"/>
      <c r="G65" s="697"/>
    </row>
    <row r="67" spans="1:7">
      <c r="G67" s="1052"/>
    </row>
    <row r="68" spans="1:7">
      <c r="G68" s="1043"/>
    </row>
  </sheetData>
  <mergeCells count="1">
    <mergeCell ref="E18:E19"/>
  </mergeCells>
  <printOptions horizontalCentered="1" verticalCentered="1"/>
  <pageMargins left="0.42" right="0.36" top="0.5" bottom="0.51" header="0.5" footer="0.26"/>
  <pageSetup scale="4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tabColor rgb="FF92D050"/>
    <pageSetUpPr fitToPage="1"/>
  </sheetPr>
  <dimension ref="A2:G80"/>
  <sheetViews>
    <sheetView view="pageBreakPreview" topLeftCell="D7" zoomScale="60" zoomScaleNormal="70" workbookViewId="0">
      <selection activeCell="H1" sqref="H1:XFD1048576"/>
    </sheetView>
    <sheetView zoomScale="55" zoomScaleNormal="55" workbookViewId="1"/>
  </sheetViews>
  <sheetFormatPr defaultColWidth="9.6640625" defaultRowHeight="15"/>
  <cols>
    <col min="1" max="1" width="4.6640625" customWidth="1"/>
    <col min="2" max="2" width="1.6640625" customWidth="1"/>
    <col min="3" max="3" width="43.44140625" customWidth="1"/>
    <col min="4" max="4" width="43.6640625" customWidth="1"/>
    <col min="5" max="5" width="17.44140625" customWidth="1"/>
    <col min="6" max="6" width="9.6640625" customWidth="1"/>
    <col min="7" max="7" width="25.5546875"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352" t="s">
        <v>430</v>
      </c>
      <c r="F6" s="191" t="s">
        <v>1930</v>
      </c>
      <c r="G6" s="53" t="s">
        <v>1024</v>
      </c>
    </row>
    <row r="7" spans="1:7" ht="15.75" thickBot="1">
      <c r="A7" s="408" t="s">
        <v>1986</v>
      </c>
      <c r="B7" s="54"/>
      <c r="C7" s="646" t="s">
        <v>426</v>
      </c>
      <c r="D7" s="647" t="s">
        <v>427</v>
      </c>
      <c r="E7" s="646" t="s">
        <v>431</v>
      </c>
      <c r="F7" s="647" t="s">
        <v>432</v>
      </c>
      <c r="G7" s="577" t="s">
        <v>428</v>
      </c>
    </row>
    <row r="8" spans="1:7">
      <c r="A8" s="407">
        <v>1</v>
      </c>
      <c r="C8" s="74" t="s">
        <v>3243</v>
      </c>
      <c r="D8" s="144" t="s">
        <v>2623</v>
      </c>
      <c r="F8" s="144"/>
      <c r="G8" s="1269">
        <v>306854</v>
      </c>
    </row>
    <row r="9" spans="1:7">
      <c r="A9" s="407">
        <v>2</v>
      </c>
      <c r="C9" t="s">
        <v>3095</v>
      </c>
      <c r="D9" s="144" t="s">
        <v>2623</v>
      </c>
      <c r="F9" s="144"/>
      <c r="G9" s="1269">
        <v>1726988</v>
      </c>
    </row>
    <row r="10" spans="1:7">
      <c r="A10" s="407">
        <v>3</v>
      </c>
      <c r="C10" t="s">
        <v>3096</v>
      </c>
      <c r="D10" s="144" t="s">
        <v>2624</v>
      </c>
      <c r="F10" s="144"/>
      <c r="G10" s="1269">
        <v>3335557</v>
      </c>
    </row>
    <row r="11" spans="1:7">
      <c r="A11" s="407">
        <v>4</v>
      </c>
      <c r="C11" t="s">
        <v>2982</v>
      </c>
      <c r="D11" s="144" t="s">
        <v>2624</v>
      </c>
      <c r="F11" s="144"/>
      <c r="G11" s="1269">
        <v>8645135</v>
      </c>
    </row>
    <row r="12" spans="1:7">
      <c r="A12" s="407">
        <v>5</v>
      </c>
      <c r="C12" t="s">
        <v>3003</v>
      </c>
      <c r="D12" s="144" t="s">
        <v>2629</v>
      </c>
      <c r="F12" s="144"/>
      <c r="G12" s="1269">
        <v>654409</v>
      </c>
    </row>
    <row r="13" spans="1:7">
      <c r="A13" s="407">
        <v>6</v>
      </c>
      <c r="C13" t="s">
        <v>2995</v>
      </c>
      <c r="D13" s="144" t="s">
        <v>2636</v>
      </c>
      <c r="F13" s="144"/>
      <c r="G13" s="1269">
        <v>2018532</v>
      </c>
    </row>
    <row r="14" spans="1:7">
      <c r="A14" s="407">
        <v>7</v>
      </c>
      <c r="C14" t="s">
        <v>3244</v>
      </c>
      <c r="D14" s="144" t="s">
        <v>2627</v>
      </c>
      <c r="F14" s="144"/>
      <c r="G14" s="1269">
        <v>449081</v>
      </c>
    </row>
    <row r="15" spans="1:7">
      <c r="A15" s="407">
        <v>8</v>
      </c>
      <c r="C15" t="s">
        <v>3097</v>
      </c>
      <c r="D15" s="144" t="s">
        <v>2623</v>
      </c>
      <c r="F15" s="144"/>
      <c r="G15" s="1269">
        <v>4193140</v>
      </c>
    </row>
    <row r="16" spans="1:7">
      <c r="A16" s="407">
        <v>9</v>
      </c>
      <c r="C16" t="s">
        <v>3245</v>
      </c>
      <c r="D16" s="144" t="s">
        <v>3234</v>
      </c>
      <c r="F16" s="144"/>
      <c r="G16" s="1269">
        <v>74004150</v>
      </c>
    </row>
    <row r="17" spans="1:7">
      <c r="A17" s="407">
        <v>10</v>
      </c>
      <c r="C17" t="s">
        <v>3031</v>
      </c>
      <c r="D17" s="144" t="s">
        <v>2947</v>
      </c>
      <c r="F17" s="144"/>
      <c r="G17" s="1269">
        <v>600268</v>
      </c>
    </row>
    <row r="18" spans="1:7">
      <c r="A18" s="407">
        <v>11</v>
      </c>
      <c r="C18" t="s">
        <v>3246</v>
      </c>
      <c r="D18" s="144" t="s">
        <v>2626</v>
      </c>
      <c r="F18" s="144"/>
      <c r="G18" s="1269">
        <v>809769</v>
      </c>
    </row>
    <row r="19" spans="1:7">
      <c r="A19" s="407">
        <v>12</v>
      </c>
      <c r="C19" t="s">
        <v>3247</v>
      </c>
      <c r="D19" s="144" t="s">
        <v>2627</v>
      </c>
      <c r="F19" s="144"/>
      <c r="G19" s="1269">
        <v>2988444</v>
      </c>
    </row>
    <row r="20" spans="1:7">
      <c r="A20" s="407">
        <v>13</v>
      </c>
      <c r="C20" t="s">
        <v>3248</v>
      </c>
      <c r="D20" s="144" t="s">
        <v>2626</v>
      </c>
      <c r="F20" s="144"/>
      <c r="G20" s="1269">
        <v>2870750</v>
      </c>
    </row>
    <row r="21" spans="1:7">
      <c r="A21" s="407">
        <v>14</v>
      </c>
      <c r="C21" t="s">
        <v>3016</v>
      </c>
      <c r="D21" s="144" t="s">
        <v>2636</v>
      </c>
      <c r="F21" s="144"/>
      <c r="G21" s="1269">
        <v>808468</v>
      </c>
    </row>
    <row r="22" spans="1:7">
      <c r="A22" s="407">
        <v>15</v>
      </c>
      <c r="C22" t="s">
        <v>3025</v>
      </c>
      <c r="D22" s="144" t="s">
        <v>2626</v>
      </c>
      <c r="F22" s="144"/>
      <c r="G22" s="1269">
        <v>302190</v>
      </c>
    </row>
    <row r="23" spans="1:7">
      <c r="A23" s="407">
        <v>16</v>
      </c>
      <c r="C23" t="s">
        <v>3249</v>
      </c>
      <c r="D23" s="144" t="s">
        <v>2624</v>
      </c>
      <c r="F23" s="144"/>
      <c r="G23" s="1269">
        <v>2561403</v>
      </c>
    </row>
    <row r="24" spans="1:7">
      <c r="A24" s="407">
        <v>17</v>
      </c>
      <c r="C24" t="s">
        <v>3250</v>
      </c>
      <c r="D24" s="144" t="s">
        <v>2624</v>
      </c>
      <c r="F24" s="144"/>
      <c r="G24" s="1269">
        <v>2861594</v>
      </c>
    </row>
    <row r="25" spans="1:7">
      <c r="A25" s="407">
        <v>18</v>
      </c>
      <c r="C25" t="s">
        <v>3251</v>
      </c>
      <c r="D25" s="144" t="s">
        <v>2623</v>
      </c>
      <c r="F25" s="144"/>
      <c r="G25" s="1269">
        <v>545360</v>
      </c>
    </row>
    <row r="26" spans="1:7">
      <c r="A26" s="407">
        <v>19</v>
      </c>
      <c r="C26" s="136" t="s">
        <v>3098</v>
      </c>
      <c r="D26" s="144" t="s">
        <v>2623</v>
      </c>
      <c r="F26" s="144"/>
      <c r="G26" s="1269">
        <v>1523235</v>
      </c>
    </row>
    <row r="27" spans="1:7">
      <c r="A27" s="407">
        <v>20</v>
      </c>
      <c r="C27" t="s">
        <v>3032</v>
      </c>
      <c r="D27" s="144" t="s">
        <v>2947</v>
      </c>
      <c r="F27" s="144"/>
      <c r="G27" s="1269">
        <v>5717568</v>
      </c>
    </row>
    <row r="28" spans="1:7">
      <c r="A28" s="407">
        <v>21</v>
      </c>
      <c r="C28" t="s">
        <v>3252</v>
      </c>
      <c r="D28" s="144" t="s">
        <v>3234</v>
      </c>
      <c r="F28" s="144"/>
      <c r="G28" s="1269">
        <v>855983</v>
      </c>
    </row>
    <row r="29" spans="1:7">
      <c r="A29" s="407">
        <v>22</v>
      </c>
      <c r="C29" t="s">
        <v>2979</v>
      </c>
      <c r="D29" s="144" t="s">
        <v>2623</v>
      </c>
      <c r="F29" s="144"/>
      <c r="G29" s="1269">
        <v>1310858</v>
      </c>
    </row>
    <row r="30" spans="1:7">
      <c r="A30" s="407">
        <v>23</v>
      </c>
      <c r="C30" t="s">
        <v>3253</v>
      </c>
      <c r="D30" s="144" t="s">
        <v>2624</v>
      </c>
      <c r="F30" s="144"/>
      <c r="G30" s="1269">
        <v>639150</v>
      </c>
    </row>
    <row r="31" spans="1:7">
      <c r="A31" s="407">
        <v>24</v>
      </c>
      <c r="C31" t="s">
        <v>3033</v>
      </c>
      <c r="D31" s="144" t="s">
        <v>2978</v>
      </c>
      <c r="F31" s="144"/>
      <c r="G31" s="1269">
        <v>442095</v>
      </c>
    </row>
    <row r="32" spans="1:7">
      <c r="A32" s="407">
        <v>25</v>
      </c>
      <c r="C32" t="s">
        <v>3254</v>
      </c>
      <c r="D32" s="144" t="s">
        <v>2992</v>
      </c>
      <c r="F32" s="144"/>
      <c r="G32" s="1269">
        <v>370098</v>
      </c>
    </row>
    <row r="33" spans="1:7">
      <c r="A33" s="407">
        <v>26</v>
      </c>
      <c r="C33" t="s">
        <v>3255</v>
      </c>
      <c r="D33" s="144" t="s">
        <v>2992</v>
      </c>
      <c r="F33" s="144"/>
      <c r="G33" s="1269">
        <v>647120</v>
      </c>
    </row>
    <row r="34" spans="1:7">
      <c r="A34" s="407">
        <v>27</v>
      </c>
      <c r="C34" t="s">
        <v>3099</v>
      </c>
      <c r="D34" s="144" t="s">
        <v>2992</v>
      </c>
      <c r="F34" s="144"/>
      <c r="G34" s="1269">
        <v>305828</v>
      </c>
    </row>
    <row r="35" spans="1:7">
      <c r="A35" s="407">
        <v>28</v>
      </c>
      <c r="C35" t="s">
        <v>3256</v>
      </c>
      <c r="D35" s="144" t="s">
        <v>2947</v>
      </c>
      <c r="F35" s="144"/>
      <c r="G35" s="1269">
        <v>1007770</v>
      </c>
    </row>
    <row r="36" spans="1:7">
      <c r="A36" s="407">
        <v>29</v>
      </c>
      <c r="C36" t="s">
        <v>3257</v>
      </c>
      <c r="D36" s="144" t="s">
        <v>2637</v>
      </c>
      <c r="F36" s="144"/>
      <c r="G36" s="1269">
        <v>307297</v>
      </c>
    </row>
    <row r="37" spans="1:7">
      <c r="A37" s="407">
        <v>30</v>
      </c>
      <c r="C37" t="s">
        <v>3101</v>
      </c>
      <c r="D37" s="144" t="s">
        <v>2636</v>
      </c>
      <c r="F37" s="144"/>
      <c r="G37" s="1269">
        <v>1746779</v>
      </c>
    </row>
    <row r="38" spans="1:7">
      <c r="A38" s="407">
        <v>31</v>
      </c>
      <c r="C38" t="s">
        <v>3258</v>
      </c>
      <c r="D38" s="144" t="s">
        <v>2624</v>
      </c>
      <c r="F38" s="144"/>
      <c r="G38" s="1269">
        <v>1432922</v>
      </c>
    </row>
    <row r="39" spans="1:7">
      <c r="A39" s="407">
        <v>32</v>
      </c>
      <c r="C39" t="s">
        <v>3102</v>
      </c>
      <c r="D39" s="144" t="s">
        <v>2965</v>
      </c>
      <c r="F39" s="144"/>
      <c r="G39" s="1269">
        <v>405801</v>
      </c>
    </row>
    <row r="40" spans="1:7">
      <c r="A40" s="407">
        <v>33</v>
      </c>
      <c r="C40" t="s">
        <v>3005</v>
      </c>
      <c r="D40" s="144" t="s">
        <v>2633</v>
      </c>
      <c r="F40" s="144"/>
      <c r="G40" s="1269">
        <v>1427446</v>
      </c>
    </row>
    <row r="41" spans="1:7">
      <c r="A41" s="407">
        <v>34</v>
      </c>
      <c r="C41" t="s">
        <v>3103</v>
      </c>
      <c r="D41" s="144" t="s">
        <v>2623</v>
      </c>
      <c r="F41" s="144"/>
      <c r="G41" s="1269">
        <v>804091</v>
      </c>
    </row>
    <row r="42" spans="1:7">
      <c r="A42" s="407">
        <v>35</v>
      </c>
      <c r="C42" t="s">
        <v>2970</v>
      </c>
      <c r="D42" s="144" t="s">
        <v>2626</v>
      </c>
      <c r="F42" s="144"/>
      <c r="G42" s="1269">
        <v>6810692</v>
      </c>
    </row>
    <row r="43" spans="1:7">
      <c r="A43" s="407">
        <v>36</v>
      </c>
      <c r="C43" t="s">
        <v>3034</v>
      </c>
      <c r="D43" s="144" t="s">
        <v>2623</v>
      </c>
      <c r="F43" s="144"/>
      <c r="G43" s="1269">
        <v>668458</v>
      </c>
    </row>
    <row r="44" spans="1:7">
      <c r="A44" s="407">
        <v>37</v>
      </c>
      <c r="C44" t="s">
        <v>3259</v>
      </c>
      <c r="D44" s="144" t="s">
        <v>2947</v>
      </c>
      <c r="F44" s="144"/>
      <c r="G44" s="1269">
        <v>445828</v>
      </c>
    </row>
    <row r="45" spans="1:7">
      <c r="A45" s="407">
        <v>38</v>
      </c>
      <c r="C45" t="s">
        <v>3104</v>
      </c>
      <c r="D45" s="144" t="s">
        <v>2947</v>
      </c>
      <c r="F45" s="144"/>
      <c r="G45" s="1269">
        <v>10158391</v>
      </c>
    </row>
    <row r="46" spans="1:7">
      <c r="A46" s="407">
        <v>39</v>
      </c>
      <c r="C46" t="s">
        <v>3105</v>
      </c>
      <c r="D46" s="144" t="s">
        <v>2623</v>
      </c>
      <c r="F46" s="144"/>
      <c r="G46" s="1269">
        <v>308623</v>
      </c>
    </row>
    <row r="47" spans="1:7">
      <c r="A47" s="407">
        <v>40</v>
      </c>
      <c r="C47" t="s">
        <v>3106</v>
      </c>
      <c r="D47" s="144" t="s">
        <v>2997</v>
      </c>
      <c r="F47" s="144"/>
      <c r="G47" s="1269">
        <v>5546804</v>
      </c>
    </row>
    <row r="48" spans="1:7">
      <c r="A48" s="407">
        <v>41</v>
      </c>
      <c r="C48" t="s">
        <v>3260</v>
      </c>
      <c r="D48" s="144" t="s">
        <v>2623</v>
      </c>
      <c r="F48" s="144"/>
      <c r="G48" s="1269">
        <v>2448708</v>
      </c>
    </row>
    <row r="49" spans="1:7">
      <c r="A49" s="407">
        <v>42</v>
      </c>
      <c r="C49" t="s">
        <v>3261</v>
      </c>
      <c r="D49" s="144" t="s">
        <v>2989</v>
      </c>
      <c r="F49" s="144"/>
      <c r="G49" s="1269">
        <v>10002033</v>
      </c>
    </row>
    <row r="50" spans="1:7">
      <c r="A50" s="407">
        <v>43</v>
      </c>
      <c r="C50" t="s">
        <v>3262</v>
      </c>
      <c r="D50" s="148" t="s">
        <v>2626</v>
      </c>
      <c r="E50" s="136"/>
      <c r="F50" s="148"/>
      <c r="G50" s="1269">
        <v>598378</v>
      </c>
    </row>
    <row r="51" spans="1:7">
      <c r="A51" s="407">
        <v>44</v>
      </c>
      <c r="C51" t="s">
        <v>3263</v>
      </c>
      <c r="D51" s="144" t="s">
        <v>2947</v>
      </c>
      <c r="F51" s="144"/>
      <c r="G51" s="1269">
        <v>994916</v>
      </c>
    </row>
    <row r="52" spans="1:7">
      <c r="A52" s="407">
        <v>45</v>
      </c>
      <c r="C52" t="s">
        <v>3264</v>
      </c>
      <c r="D52" s="144" t="s">
        <v>2626</v>
      </c>
      <c r="F52" s="144"/>
      <c r="G52" s="1269">
        <v>488887</v>
      </c>
    </row>
    <row r="53" spans="1:7">
      <c r="A53" s="407">
        <v>46</v>
      </c>
      <c r="C53" t="s">
        <v>3265</v>
      </c>
      <c r="D53" s="144" t="s">
        <v>2626</v>
      </c>
      <c r="F53" s="144"/>
      <c r="G53" s="1269">
        <v>384284</v>
      </c>
    </row>
    <row r="54" spans="1:7">
      <c r="A54" s="407">
        <v>47</v>
      </c>
      <c r="C54" t="s">
        <v>3266</v>
      </c>
      <c r="D54" s="144" t="s">
        <v>2992</v>
      </c>
      <c r="F54" s="144"/>
      <c r="G54" s="1269">
        <v>3369656</v>
      </c>
    </row>
    <row r="55" spans="1:7">
      <c r="A55" s="407">
        <v>48</v>
      </c>
      <c r="C55" t="s">
        <v>3267</v>
      </c>
      <c r="D55" s="144" t="s">
        <v>3226</v>
      </c>
      <c r="F55" s="144"/>
      <c r="G55" s="1269">
        <v>430425</v>
      </c>
    </row>
    <row r="56" spans="1:7">
      <c r="A56" s="407">
        <v>49</v>
      </c>
      <c r="C56" t="s">
        <v>3268</v>
      </c>
      <c r="D56" s="144" t="s">
        <v>2992</v>
      </c>
      <c r="F56" s="144"/>
      <c r="G56" s="1269">
        <v>375000</v>
      </c>
    </row>
    <row r="57" spans="1:7">
      <c r="A57" s="407">
        <v>50</v>
      </c>
      <c r="C57" t="s">
        <v>3013</v>
      </c>
      <c r="D57" s="144" t="s">
        <v>2986</v>
      </c>
      <c r="F57" s="144"/>
      <c r="G57" s="1269">
        <v>601142</v>
      </c>
    </row>
    <row r="58" spans="1:7">
      <c r="A58" s="407">
        <v>51</v>
      </c>
      <c r="C58" t="s">
        <v>3269</v>
      </c>
      <c r="D58" s="144" t="s">
        <v>2636</v>
      </c>
      <c r="F58" s="144"/>
      <c r="G58" s="1269">
        <v>754055</v>
      </c>
    </row>
    <row r="59" spans="1:7">
      <c r="A59" s="407">
        <v>52</v>
      </c>
      <c r="C59" s="74" t="s">
        <v>2959</v>
      </c>
      <c r="D59" s="144" t="s">
        <v>2947</v>
      </c>
      <c r="F59" s="144"/>
      <c r="G59" s="1269">
        <v>21261737</v>
      </c>
    </row>
    <row r="60" spans="1:7">
      <c r="A60" s="407">
        <v>53</v>
      </c>
      <c r="C60" t="s">
        <v>3021</v>
      </c>
      <c r="D60" s="144" t="s">
        <v>2624</v>
      </c>
      <c r="F60" s="144"/>
      <c r="G60" s="1269">
        <v>16032158</v>
      </c>
    </row>
    <row r="61" spans="1:7">
      <c r="A61" s="407">
        <v>54</v>
      </c>
      <c r="C61" t="s">
        <v>3270</v>
      </c>
      <c r="D61" s="144" t="s">
        <v>2623</v>
      </c>
      <c r="F61" s="144"/>
      <c r="G61" s="1269">
        <v>492619</v>
      </c>
    </row>
    <row r="62" spans="1:7">
      <c r="A62" s="407">
        <v>55</v>
      </c>
      <c r="C62" t="s">
        <v>3035</v>
      </c>
      <c r="D62" s="144" t="s">
        <v>2629</v>
      </c>
      <c r="F62" s="144"/>
      <c r="G62" s="1269">
        <v>1001628</v>
      </c>
    </row>
    <row r="63" spans="1:7">
      <c r="A63" s="407">
        <v>56</v>
      </c>
      <c r="C63" s="74" t="s">
        <v>3107</v>
      </c>
      <c r="D63" s="144" t="s">
        <v>2624</v>
      </c>
      <c r="F63" s="144"/>
      <c r="G63" s="1269">
        <v>449404</v>
      </c>
    </row>
    <row r="64" spans="1:7" ht="15.75" thickBot="1">
      <c r="A64" s="408">
        <v>57</v>
      </c>
      <c r="B64" s="54"/>
      <c r="C64" s="1598" t="s">
        <v>3192</v>
      </c>
      <c r="D64" s="406"/>
      <c r="E64" s="54"/>
      <c r="F64" s="406"/>
      <c r="G64" s="1599">
        <f>SUM(G8:G63)</f>
        <v>212249959</v>
      </c>
    </row>
    <row r="66" spans="1:7">
      <c r="A66" s="47" t="s">
        <v>433</v>
      </c>
      <c r="B66" s="47"/>
      <c r="C66" s="47"/>
      <c r="D66" s="47"/>
      <c r="E66" s="47"/>
      <c r="F66" s="47"/>
      <c r="G66" s="47"/>
    </row>
    <row r="72" spans="1:7">
      <c r="C72" s="59"/>
    </row>
    <row r="75" spans="1:7">
      <c r="C75" s="59"/>
    </row>
    <row r="76" spans="1:7">
      <c r="C76" s="59"/>
    </row>
    <row r="77" spans="1:7">
      <c r="C77" s="59"/>
    </row>
    <row r="78" spans="1:7">
      <c r="C78" s="59"/>
    </row>
    <row r="79" spans="1:7">
      <c r="C79" s="59"/>
    </row>
    <row r="80" spans="1:7">
      <c r="C80" s="59"/>
    </row>
  </sheetData>
  <printOptions horizontalCentered="1" verticalCentered="1"/>
  <pageMargins left="0.5" right="0.36" top="0.25" bottom="0.36" header="0.5" footer="0.5"/>
  <pageSetup scale="56" fitToHeight="2"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tabColor rgb="FF92D050"/>
    <pageSetUpPr fitToPage="1"/>
  </sheetPr>
  <dimension ref="A2:H80"/>
  <sheetViews>
    <sheetView view="pageBreakPreview" zoomScale="60" zoomScaleNormal="70" workbookViewId="0">
      <selection activeCell="H1" sqref="H1:XFD1048576"/>
    </sheetView>
    <sheetView zoomScale="70" zoomScaleNormal="70" workbookViewId="1"/>
  </sheetViews>
  <sheetFormatPr defaultColWidth="9.6640625" defaultRowHeight="15"/>
  <cols>
    <col min="1" max="1" width="4.6640625" customWidth="1"/>
    <col min="2" max="2" width="1.6640625" customWidth="1"/>
    <col min="3" max="3" width="39.109375" customWidth="1"/>
    <col min="4" max="4" width="43.6640625" customWidth="1"/>
    <col min="5" max="5" width="20.21875" customWidth="1"/>
    <col min="6" max="6" width="9.6640625" customWidth="1"/>
    <col min="7" max="7" width="25.5546875" customWidth="1"/>
    <col min="8" max="8" width="11" style="1052" bestFit="1"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352" t="s">
        <v>430</v>
      </c>
      <c r="F6" s="191" t="s">
        <v>1930</v>
      </c>
      <c r="G6" s="53" t="s">
        <v>1024</v>
      </c>
    </row>
    <row r="7" spans="1:7" ht="15.75" thickBot="1">
      <c r="A7" s="408" t="s">
        <v>1986</v>
      </c>
      <c r="B7" s="54"/>
      <c r="C7" s="646" t="s">
        <v>426</v>
      </c>
      <c r="D7" s="647" t="s">
        <v>427</v>
      </c>
      <c r="E7" s="646" t="s">
        <v>431</v>
      </c>
      <c r="F7" s="647" t="s">
        <v>432</v>
      </c>
      <c r="G7" s="577" t="s">
        <v>428</v>
      </c>
    </row>
    <row r="8" spans="1:7">
      <c r="A8" s="407">
        <v>1</v>
      </c>
      <c r="C8" t="s">
        <v>3108</v>
      </c>
      <c r="D8" s="144" t="s">
        <v>2624</v>
      </c>
      <c r="F8" s="144"/>
      <c r="G8" s="1269">
        <v>8127892</v>
      </c>
    </row>
    <row r="9" spans="1:7">
      <c r="A9" s="407">
        <v>2</v>
      </c>
      <c r="C9" t="s">
        <v>3036</v>
      </c>
      <c r="D9" s="144" t="s">
        <v>2636</v>
      </c>
      <c r="F9" s="144"/>
      <c r="G9" s="1269">
        <v>420160</v>
      </c>
    </row>
    <row r="10" spans="1:7">
      <c r="A10" s="407">
        <v>3</v>
      </c>
      <c r="C10" t="s">
        <v>3271</v>
      </c>
      <c r="D10" s="144" t="s">
        <v>2947</v>
      </c>
      <c r="F10" s="144"/>
      <c r="G10" s="1269">
        <v>7436467</v>
      </c>
    </row>
    <row r="11" spans="1:7">
      <c r="A11" s="407">
        <v>4</v>
      </c>
      <c r="C11" t="s">
        <v>2981</v>
      </c>
      <c r="D11" s="144" t="s">
        <v>2628</v>
      </c>
      <c r="F11" s="144"/>
      <c r="G11" s="1269">
        <v>3276567</v>
      </c>
    </row>
    <row r="12" spans="1:7">
      <c r="A12" s="407">
        <v>5</v>
      </c>
      <c r="C12" t="s">
        <v>3109</v>
      </c>
      <c r="D12" s="144" t="s">
        <v>2624</v>
      </c>
      <c r="F12" s="144"/>
      <c r="G12" s="1269">
        <v>1562327</v>
      </c>
    </row>
    <row r="13" spans="1:7">
      <c r="A13" s="407">
        <v>6</v>
      </c>
      <c r="C13" t="s">
        <v>3272</v>
      </c>
      <c r="D13" s="144" t="s">
        <v>2947</v>
      </c>
      <c r="F13" s="144"/>
      <c r="G13" s="1269">
        <v>536735</v>
      </c>
    </row>
    <row r="14" spans="1:7">
      <c r="A14" s="407">
        <v>7</v>
      </c>
      <c r="C14" t="s">
        <v>3273</v>
      </c>
      <c r="D14" s="144" t="s">
        <v>2983</v>
      </c>
      <c r="F14" s="144"/>
      <c r="G14" s="1269">
        <v>1035372</v>
      </c>
    </row>
    <row r="15" spans="1:7">
      <c r="A15" s="407">
        <v>8</v>
      </c>
      <c r="C15" t="s">
        <v>3274</v>
      </c>
      <c r="D15" s="144" t="s">
        <v>2983</v>
      </c>
      <c r="F15" s="144"/>
      <c r="G15" s="1269">
        <v>1228939</v>
      </c>
    </row>
    <row r="16" spans="1:7">
      <c r="A16" s="407">
        <v>9</v>
      </c>
      <c r="C16" t="s">
        <v>3275</v>
      </c>
      <c r="D16" s="144" t="s">
        <v>2983</v>
      </c>
      <c r="F16" s="144"/>
      <c r="G16" s="1269">
        <v>1120732</v>
      </c>
    </row>
    <row r="17" spans="1:7">
      <c r="A17" s="407">
        <v>10</v>
      </c>
      <c r="C17" t="s">
        <v>3276</v>
      </c>
      <c r="D17" s="144" t="s">
        <v>2983</v>
      </c>
      <c r="F17" s="144"/>
      <c r="G17" s="1269">
        <v>1428429</v>
      </c>
    </row>
    <row r="18" spans="1:7">
      <c r="A18" s="407">
        <v>11</v>
      </c>
      <c r="C18" t="s">
        <v>3277</v>
      </c>
      <c r="D18" s="144" t="s">
        <v>2947</v>
      </c>
      <c r="F18" s="144"/>
      <c r="G18" s="1269">
        <v>1200464</v>
      </c>
    </row>
    <row r="19" spans="1:7">
      <c r="A19" s="407">
        <v>12</v>
      </c>
      <c r="C19" t="s">
        <v>3110</v>
      </c>
      <c r="D19" s="144" t="s">
        <v>2625</v>
      </c>
      <c r="F19" s="144"/>
      <c r="G19" s="1269">
        <v>1343878</v>
      </c>
    </row>
    <row r="20" spans="1:7">
      <c r="A20" s="407">
        <v>13</v>
      </c>
      <c r="C20" t="s">
        <v>3278</v>
      </c>
      <c r="D20" s="144" t="s">
        <v>2637</v>
      </c>
      <c r="F20" s="144"/>
      <c r="G20" s="1269">
        <v>449076</v>
      </c>
    </row>
    <row r="21" spans="1:7">
      <c r="A21" s="407">
        <v>14</v>
      </c>
      <c r="C21" t="s">
        <v>3111</v>
      </c>
      <c r="D21" s="144" t="s">
        <v>2624</v>
      </c>
      <c r="F21" s="144"/>
      <c r="G21" s="1269">
        <v>2484442</v>
      </c>
    </row>
    <row r="22" spans="1:7">
      <c r="A22" s="407">
        <v>15</v>
      </c>
      <c r="C22" t="s">
        <v>3279</v>
      </c>
      <c r="D22" s="144" t="s">
        <v>2623</v>
      </c>
      <c r="F22" s="144"/>
      <c r="G22" s="1269">
        <v>1007619</v>
      </c>
    </row>
    <row r="23" spans="1:7">
      <c r="A23" s="407">
        <v>16</v>
      </c>
      <c r="C23" t="s">
        <v>3280</v>
      </c>
      <c r="D23" s="144" t="s">
        <v>2992</v>
      </c>
      <c r="F23" s="144"/>
      <c r="G23" s="1269">
        <v>250000</v>
      </c>
    </row>
    <row r="24" spans="1:7">
      <c r="A24" s="407">
        <v>17</v>
      </c>
      <c r="C24" t="s">
        <v>3281</v>
      </c>
      <c r="D24" s="144" t="s">
        <v>2978</v>
      </c>
      <c r="F24" s="144"/>
      <c r="G24" s="1269">
        <v>8789925</v>
      </c>
    </row>
    <row r="25" spans="1:7">
      <c r="A25" s="407">
        <v>18</v>
      </c>
      <c r="C25" t="s">
        <v>3282</v>
      </c>
      <c r="D25" s="144" t="s">
        <v>2992</v>
      </c>
      <c r="F25" s="144"/>
      <c r="G25" s="1269">
        <v>500081</v>
      </c>
    </row>
    <row r="26" spans="1:7">
      <c r="A26" s="407">
        <v>19</v>
      </c>
      <c r="C26" s="136" t="s">
        <v>3283</v>
      </c>
      <c r="D26" s="144" t="s">
        <v>2626</v>
      </c>
      <c r="F26" s="144"/>
      <c r="G26" s="1269">
        <v>397043</v>
      </c>
    </row>
    <row r="27" spans="1:7">
      <c r="A27" s="407">
        <v>20</v>
      </c>
      <c r="C27" t="s">
        <v>3284</v>
      </c>
      <c r="D27" s="144" t="s">
        <v>2989</v>
      </c>
      <c r="F27" s="144"/>
      <c r="G27" s="1269">
        <v>1264813</v>
      </c>
    </row>
    <row r="28" spans="1:7">
      <c r="A28" s="407">
        <v>21</v>
      </c>
      <c r="C28" t="s">
        <v>3285</v>
      </c>
      <c r="D28" s="144" t="s">
        <v>2637</v>
      </c>
      <c r="F28" s="144"/>
      <c r="G28" s="1269">
        <v>805215</v>
      </c>
    </row>
    <row r="29" spans="1:7">
      <c r="A29" s="407">
        <v>22</v>
      </c>
      <c r="C29" t="s">
        <v>2953</v>
      </c>
      <c r="D29" s="144" t="s">
        <v>2624</v>
      </c>
      <c r="F29" s="144"/>
      <c r="G29" s="1269">
        <v>1061351</v>
      </c>
    </row>
    <row r="30" spans="1:7">
      <c r="A30" s="407">
        <v>23</v>
      </c>
      <c r="C30" t="s">
        <v>3015</v>
      </c>
      <c r="D30" s="144" t="s">
        <v>3012</v>
      </c>
      <c r="F30" s="144"/>
      <c r="G30" s="1269">
        <v>1042235</v>
      </c>
    </row>
    <row r="31" spans="1:7">
      <c r="A31" s="407">
        <v>24</v>
      </c>
      <c r="C31" t="s">
        <v>3286</v>
      </c>
      <c r="D31" s="144" t="s">
        <v>2983</v>
      </c>
      <c r="F31" s="144"/>
      <c r="G31" s="1269">
        <v>1998028</v>
      </c>
    </row>
    <row r="32" spans="1:7">
      <c r="A32" s="407">
        <v>25</v>
      </c>
      <c r="C32" t="s">
        <v>3287</v>
      </c>
      <c r="D32" s="144" t="s">
        <v>2983</v>
      </c>
      <c r="F32" s="144"/>
      <c r="G32" s="1269">
        <v>331905</v>
      </c>
    </row>
    <row r="33" spans="1:7">
      <c r="A33" s="407">
        <v>26</v>
      </c>
      <c r="C33" t="s">
        <v>3288</v>
      </c>
      <c r="D33" s="144" t="s">
        <v>3100</v>
      </c>
      <c r="F33" s="144"/>
      <c r="G33" s="1269">
        <v>12986017</v>
      </c>
    </row>
    <row r="34" spans="1:7">
      <c r="A34" s="407">
        <v>27</v>
      </c>
      <c r="C34" t="s">
        <v>3289</v>
      </c>
      <c r="D34" s="144" t="s">
        <v>2947</v>
      </c>
      <c r="F34" s="144"/>
      <c r="G34" s="1269">
        <v>905094</v>
      </c>
    </row>
    <row r="35" spans="1:7">
      <c r="A35" s="407">
        <v>28</v>
      </c>
      <c r="C35" t="s">
        <v>3290</v>
      </c>
      <c r="D35" s="144" t="s">
        <v>2947</v>
      </c>
      <c r="F35" s="144"/>
      <c r="G35" s="1269">
        <v>360737</v>
      </c>
    </row>
    <row r="36" spans="1:7">
      <c r="A36" s="407">
        <v>29</v>
      </c>
      <c r="C36" t="s">
        <v>3112</v>
      </c>
      <c r="D36" s="144" t="s">
        <v>2630</v>
      </c>
      <c r="F36" s="144"/>
      <c r="G36" s="1269">
        <v>9670606</v>
      </c>
    </row>
    <row r="37" spans="1:7">
      <c r="A37" s="407">
        <v>30</v>
      </c>
      <c r="C37" t="s">
        <v>3291</v>
      </c>
      <c r="D37" s="144" t="s">
        <v>2978</v>
      </c>
      <c r="F37" s="144"/>
      <c r="G37" s="1269">
        <v>263372</v>
      </c>
    </row>
    <row r="38" spans="1:7">
      <c r="A38" s="407">
        <v>31</v>
      </c>
      <c r="C38" t="s">
        <v>3037</v>
      </c>
      <c r="D38" s="144" t="s">
        <v>2947</v>
      </c>
      <c r="F38" s="144"/>
      <c r="G38" s="1269">
        <v>437760</v>
      </c>
    </row>
    <row r="39" spans="1:7">
      <c r="A39" s="407">
        <v>32</v>
      </c>
      <c r="C39" t="s">
        <v>2988</v>
      </c>
      <c r="D39" s="144" t="s">
        <v>2989</v>
      </c>
      <c r="F39" s="144"/>
      <c r="G39" s="1269">
        <v>2605259</v>
      </c>
    </row>
    <row r="40" spans="1:7">
      <c r="A40" s="407">
        <v>33</v>
      </c>
      <c r="C40" t="s">
        <v>3113</v>
      </c>
      <c r="D40" s="144" t="s">
        <v>2636</v>
      </c>
      <c r="F40" s="144"/>
      <c r="G40" s="1269">
        <v>415505</v>
      </c>
    </row>
    <row r="41" spans="1:7">
      <c r="A41" s="407">
        <v>34</v>
      </c>
      <c r="C41" t="s">
        <v>3114</v>
      </c>
      <c r="D41" s="144" t="s">
        <v>2636</v>
      </c>
      <c r="F41" s="144"/>
      <c r="G41" s="1269">
        <v>264394</v>
      </c>
    </row>
    <row r="42" spans="1:7">
      <c r="A42" s="407">
        <v>35</v>
      </c>
      <c r="C42" t="s">
        <v>3292</v>
      </c>
      <c r="D42" s="144" t="s">
        <v>2626</v>
      </c>
      <c r="F42" s="144"/>
      <c r="G42" s="1269">
        <v>1334479</v>
      </c>
    </row>
    <row r="43" spans="1:7">
      <c r="A43" s="407">
        <v>36</v>
      </c>
      <c r="C43" t="s">
        <v>3293</v>
      </c>
      <c r="D43" s="144" t="s">
        <v>2947</v>
      </c>
      <c r="F43" s="144"/>
      <c r="G43" s="1269">
        <v>1749104</v>
      </c>
    </row>
    <row r="44" spans="1:7">
      <c r="A44" s="407">
        <v>37</v>
      </c>
      <c r="C44" t="s">
        <v>2985</v>
      </c>
      <c r="D44" s="144" t="s">
        <v>2986</v>
      </c>
      <c r="F44" s="144"/>
      <c r="G44" s="1269">
        <v>4978574</v>
      </c>
    </row>
    <row r="45" spans="1:7">
      <c r="A45" s="407">
        <v>38</v>
      </c>
      <c r="C45" t="s">
        <v>3294</v>
      </c>
      <c r="D45" s="144" t="s">
        <v>2983</v>
      </c>
      <c r="F45" s="144"/>
      <c r="G45" s="1269">
        <v>358792</v>
      </c>
    </row>
    <row r="46" spans="1:7">
      <c r="A46" s="407">
        <v>39</v>
      </c>
      <c r="C46" t="s">
        <v>3295</v>
      </c>
      <c r="D46" s="144" t="s">
        <v>2983</v>
      </c>
      <c r="F46" s="144"/>
      <c r="G46" s="1269">
        <v>1241112</v>
      </c>
    </row>
    <row r="47" spans="1:7">
      <c r="A47" s="407">
        <v>40</v>
      </c>
      <c r="C47" t="s">
        <v>3024</v>
      </c>
      <c r="D47" s="144" t="s">
        <v>2628</v>
      </c>
      <c r="F47" s="144"/>
      <c r="G47" s="1269">
        <v>10772337</v>
      </c>
    </row>
    <row r="48" spans="1:7">
      <c r="A48" s="407">
        <v>41</v>
      </c>
      <c r="C48" t="s">
        <v>3296</v>
      </c>
      <c r="D48" s="144" t="s">
        <v>2634</v>
      </c>
      <c r="F48" s="144"/>
      <c r="G48" s="1269">
        <v>441057</v>
      </c>
    </row>
    <row r="49" spans="1:7">
      <c r="A49" s="407">
        <v>42</v>
      </c>
      <c r="C49" t="s">
        <v>3038</v>
      </c>
      <c r="D49" s="144" t="s">
        <v>2947</v>
      </c>
      <c r="F49" s="144"/>
      <c r="G49" s="1269">
        <v>2420851</v>
      </c>
    </row>
    <row r="50" spans="1:7">
      <c r="A50" s="407">
        <v>43</v>
      </c>
      <c r="C50" t="s">
        <v>3297</v>
      </c>
      <c r="D50" s="148" t="s">
        <v>2947</v>
      </c>
      <c r="E50" s="136"/>
      <c r="F50" s="148"/>
      <c r="G50" s="1269">
        <v>250290</v>
      </c>
    </row>
    <row r="51" spans="1:7">
      <c r="A51" s="407">
        <v>44</v>
      </c>
      <c r="C51" t="s">
        <v>3115</v>
      </c>
      <c r="D51" s="144" t="s">
        <v>2624</v>
      </c>
      <c r="F51" s="144"/>
      <c r="G51" s="1269">
        <v>7074690</v>
      </c>
    </row>
    <row r="52" spans="1:7">
      <c r="A52" s="407">
        <v>45</v>
      </c>
      <c r="C52" t="s">
        <v>3116</v>
      </c>
      <c r="D52" s="144" t="s">
        <v>2624</v>
      </c>
      <c r="F52" s="144"/>
      <c r="G52" s="1269">
        <v>328249</v>
      </c>
    </row>
    <row r="53" spans="1:7">
      <c r="A53" s="407">
        <v>46</v>
      </c>
      <c r="C53" t="s">
        <v>3298</v>
      </c>
      <c r="D53" s="144" t="s">
        <v>2983</v>
      </c>
      <c r="F53" s="144"/>
      <c r="G53" s="1269">
        <v>1128027</v>
      </c>
    </row>
    <row r="54" spans="1:7">
      <c r="A54" s="407">
        <v>47</v>
      </c>
      <c r="C54" t="s">
        <v>3299</v>
      </c>
      <c r="D54" s="144" t="s">
        <v>2983</v>
      </c>
      <c r="F54" s="144"/>
      <c r="G54" s="1269">
        <v>1339689</v>
      </c>
    </row>
    <row r="55" spans="1:7">
      <c r="A55" s="407">
        <v>48</v>
      </c>
      <c r="C55" t="s">
        <v>2964</v>
      </c>
      <c r="D55" s="144" t="s">
        <v>2965</v>
      </c>
      <c r="F55" s="144"/>
      <c r="G55" s="1269">
        <v>3690909</v>
      </c>
    </row>
    <row r="56" spans="1:7">
      <c r="A56" s="407">
        <v>49</v>
      </c>
      <c r="C56" t="s">
        <v>3117</v>
      </c>
      <c r="D56" s="144" t="s">
        <v>2626</v>
      </c>
      <c r="F56" s="144"/>
      <c r="G56" s="1269">
        <v>897379</v>
      </c>
    </row>
    <row r="57" spans="1:7">
      <c r="A57" s="407">
        <v>50</v>
      </c>
      <c r="C57" t="s">
        <v>3118</v>
      </c>
      <c r="D57" s="144" t="s">
        <v>2623</v>
      </c>
      <c r="F57" s="144"/>
      <c r="G57" s="1269">
        <v>753356</v>
      </c>
    </row>
    <row r="58" spans="1:7">
      <c r="A58" s="407">
        <v>51</v>
      </c>
      <c r="C58" t="s">
        <v>3300</v>
      </c>
      <c r="D58" s="1526" t="s">
        <v>2965</v>
      </c>
      <c r="F58" s="1526"/>
      <c r="G58" s="1269">
        <v>1384571</v>
      </c>
    </row>
    <row r="59" spans="1:7">
      <c r="A59" s="407">
        <v>52</v>
      </c>
      <c r="C59" t="s">
        <v>3301</v>
      </c>
      <c r="D59" s="1526" t="s">
        <v>2965</v>
      </c>
      <c r="F59" s="1526"/>
      <c r="G59" s="1269">
        <v>10154634</v>
      </c>
    </row>
    <row r="60" spans="1:7">
      <c r="A60" s="407">
        <v>53</v>
      </c>
      <c r="C60" t="s">
        <v>3302</v>
      </c>
      <c r="D60" s="1526" t="s">
        <v>2983</v>
      </c>
      <c r="F60" s="1526"/>
      <c r="G60" s="1269">
        <v>772358</v>
      </c>
    </row>
    <row r="61" spans="1:7">
      <c r="A61" s="407">
        <v>54</v>
      </c>
      <c r="C61" t="s">
        <v>3039</v>
      </c>
      <c r="D61" s="1526" t="s">
        <v>2947</v>
      </c>
      <c r="F61" s="1526"/>
      <c r="G61" s="1269">
        <v>274532</v>
      </c>
    </row>
    <row r="62" spans="1:7">
      <c r="A62" s="407">
        <v>55</v>
      </c>
      <c r="C62" t="s">
        <v>3303</v>
      </c>
      <c r="D62" s="1526" t="s">
        <v>2965</v>
      </c>
      <c r="F62" s="1526"/>
      <c r="G62" s="1269">
        <v>1320960</v>
      </c>
    </row>
    <row r="63" spans="1:7">
      <c r="A63" s="407">
        <v>56</v>
      </c>
      <c r="C63" t="s">
        <v>3304</v>
      </c>
      <c r="D63" s="144" t="s">
        <v>2626</v>
      </c>
      <c r="F63" s="144"/>
      <c r="G63" s="1269">
        <v>573272</v>
      </c>
    </row>
    <row r="64" spans="1:7" ht="15.75" thickBot="1">
      <c r="A64" s="408">
        <v>57</v>
      </c>
      <c r="B64" s="54"/>
      <c r="C64" s="1598" t="s">
        <v>3192</v>
      </c>
      <c r="D64" s="406"/>
      <c r="E64" s="54"/>
      <c r="F64" s="406"/>
      <c r="G64" s="1599">
        <f>SUM(G8:G63)</f>
        <v>130247661</v>
      </c>
    </row>
    <row r="66" spans="1:7">
      <c r="A66" s="109" t="s">
        <v>2635</v>
      </c>
      <c r="B66" s="47"/>
      <c r="C66" s="47"/>
      <c r="D66" s="47"/>
      <c r="E66" s="47"/>
      <c r="F66" s="47"/>
      <c r="G66" s="47"/>
    </row>
    <row r="72" spans="1:7">
      <c r="C72" s="59"/>
    </row>
    <row r="75" spans="1:7">
      <c r="C75" s="59"/>
    </row>
    <row r="76" spans="1:7">
      <c r="C76" s="59"/>
    </row>
    <row r="77" spans="1:7">
      <c r="C77" s="59"/>
    </row>
    <row r="78" spans="1:7">
      <c r="C78" s="59"/>
    </row>
    <row r="79" spans="1:7">
      <c r="C79" s="59"/>
    </row>
    <row r="80" spans="1:7">
      <c r="C80" s="59"/>
    </row>
  </sheetData>
  <printOptions horizontalCentered="1" verticalCentered="1"/>
  <pageMargins left="0.5" right="0.36" top="0.25" bottom="0.36" header="0.5" footer="0.5"/>
  <pageSetup scale="56" fitToHeight="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F5422-7A74-4EC9-BF6D-B46C70D2FAD1}">
  <sheetPr transitionEvaluation="1">
    <tabColor rgb="FF92D050"/>
    <pageSetUpPr fitToPage="1"/>
  </sheetPr>
  <dimension ref="A2:H80"/>
  <sheetViews>
    <sheetView view="pageBreakPreview" topLeftCell="A10" zoomScale="60" zoomScaleNormal="70" workbookViewId="0">
      <selection activeCell="H1" sqref="H1:XFD1048576"/>
    </sheetView>
    <sheetView zoomScale="70" zoomScaleNormal="70" workbookViewId="1"/>
  </sheetViews>
  <sheetFormatPr defaultColWidth="9.6640625" defaultRowHeight="15"/>
  <cols>
    <col min="1" max="1" width="4.6640625" customWidth="1"/>
    <col min="2" max="2" width="1.6640625" customWidth="1"/>
    <col min="3" max="3" width="39.109375" customWidth="1"/>
    <col min="4" max="4" width="43.6640625" customWidth="1"/>
    <col min="5" max="5" width="20.21875" customWidth="1"/>
    <col min="6" max="6" width="9.6640625" customWidth="1"/>
    <col min="7" max="7" width="25.5546875" customWidth="1"/>
    <col min="8" max="8" width="11" style="1052" bestFit="1"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1757" t="s">
        <v>430</v>
      </c>
      <c r="F6" s="191" t="s">
        <v>1930</v>
      </c>
      <c r="G6" s="53" t="s">
        <v>1024</v>
      </c>
    </row>
    <row r="7" spans="1:7" ht="15.75" thickBot="1">
      <c r="A7" s="408" t="s">
        <v>1986</v>
      </c>
      <c r="B7" s="54"/>
      <c r="C7" s="646" t="s">
        <v>426</v>
      </c>
      <c r="D7" s="647" t="s">
        <v>427</v>
      </c>
      <c r="E7" s="646" t="s">
        <v>431</v>
      </c>
      <c r="F7" s="647" t="s">
        <v>432</v>
      </c>
      <c r="G7" s="577" t="s">
        <v>428</v>
      </c>
    </row>
    <row r="8" spans="1:7">
      <c r="A8" s="407">
        <v>1</v>
      </c>
      <c r="C8" t="s">
        <v>3040</v>
      </c>
      <c r="D8" s="144" t="s">
        <v>2634</v>
      </c>
      <c r="F8" s="144"/>
      <c r="G8" s="1269">
        <v>1827744</v>
      </c>
    </row>
    <row r="9" spans="1:7">
      <c r="A9" s="407">
        <v>2</v>
      </c>
      <c r="C9" t="s">
        <v>3119</v>
      </c>
      <c r="D9" s="144" t="s">
        <v>2947</v>
      </c>
      <c r="F9" s="144"/>
      <c r="G9" s="1269">
        <v>956784</v>
      </c>
    </row>
    <row r="10" spans="1:7">
      <c r="A10" s="407">
        <v>3</v>
      </c>
      <c r="C10" t="s">
        <v>3019</v>
      </c>
      <c r="D10" s="144" t="s">
        <v>2626</v>
      </c>
      <c r="F10" s="144"/>
      <c r="G10" s="1269">
        <v>489207</v>
      </c>
    </row>
    <row r="11" spans="1:7">
      <c r="A11" s="407">
        <v>4</v>
      </c>
      <c r="C11" t="s">
        <v>3305</v>
      </c>
      <c r="D11" s="144" t="s">
        <v>2624</v>
      </c>
      <c r="F11" s="144"/>
      <c r="G11" s="1269">
        <v>3070540</v>
      </c>
    </row>
    <row r="12" spans="1:7">
      <c r="A12" s="407">
        <v>5</v>
      </c>
      <c r="C12" t="s">
        <v>3306</v>
      </c>
      <c r="D12" s="144" t="s">
        <v>2625</v>
      </c>
      <c r="F12" s="144"/>
      <c r="G12" s="1269">
        <v>410744</v>
      </c>
    </row>
    <row r="13" spans="1:7">
      <c r="A13" s="407">
        <v>6</v>
      </c>
      <c r="C13" t="s">
        <v>3307</v>
      </c>
      <c r="D13" s="144" t="s">
        <v>3234</v>
      </c>
      <c r="F13" s="144"/>
      <c r="G13" s="1269">
        <v>1673256</v>
      </c>
    </row>
    <row r="14" spans="1:7">
      <c r="A14" s="407">
        <v>7</v>
      </c>
      <c r="C14" t="s">
        <v>3308</v>
      </c>
      <c r="D14" s="144" t="s">
        <v>3234</v>
      </c>
      <c r="F14" s="144"/>
      <c r="G14" s="1269">
        <v>575451</v>
      </c>
    </row>
    <row r="15" spans="1:7">
      <c r="A15" s="407">
        <v>8</v>
      </c>
      <c r="C15" t="s">
        <v>3309</v>
      </c>
      <c r="D15" s="144" t="s">
        <v>2983</v>
      </c>
      <c r="F15" s="144"/>
      <c r="G15" s="1269">
        <v>3285982</v>
      </c>
    </row>
    <row r="16" spans="1:7">
      <c r="A16" s="407">
        <v>9</v>
      </c>
      <c r="C16" t="s">
        <v>3310</v>
      </c>
      <c r="D16" s="144" t="s">
        <v>2626</v>
      </c>
      <c r="F16" s="144"/>
      <c r="G16" s="1269">
        <v>782799</v>
      </c>
    </row>
    <row r="17" spans="1:7">
      <c r="A17" s="407">
        <v>10</v>
      </c>
      <c r="C17" t="s">
        <v>3017</v>
      </c>
      <c r="D17" s="144" t="s">
        <v>2636</v>
      </c>
      <c r="F17" s="144"/>
      <c r="G17" s="1269">
        <v>429557</v>
      </c>
    </row>
    <row r="18" spans="1:7">
      <c r="A18" s="407">
        <v>11</v>
      </c>
      <c r="C18" t="s">
        <v>3120</v>
      </c>
      <c r="D18" s="144" t="s">
        <v>2624</v>
      </c>
      <c r="F18" s="144"/>
      <c r="G18" s="1269">
        <v>544354</v>
      </c>
    </row>
    <row r="19" spans="1:7">
      <c r="A19" s="407">
        <v>12</v>
      </c>
      <c r="C19" t="s">
        <v>3311</v>
      </c>
      <c r="D19" s="144" t="s">
        <v>2626</v>
      </c>
      <c r="F19" s="144"/>
      <c r="G19" s="1269">
        <v>534627</v>
      </c>
    </row>
    <row r="20" spans="1:7">
      <c r="A20" s="407">
        <v>13</v>
      </c>
      <c r="C20" t="s">
        <v>3312</v>
      </c>
      <c r="D20" s="144" t="s">
        <v>2625</v>
      </c>
      <c r="F20" s="144"/>
      <c r="G20" s="1269">
        <v>1565070</v>
      </c>
    </row>
    <row r="21" spans="1:7">
      <c r="A21" s="407">
        <v>14</v>
      </c>
      <c r="C21" t="s">
        <v>3022</v>
      </c>
      <c r="D21" s="144" t="s">
        <v>2624</v>
      </c>
      <c r="F21" s="144"/>
      <c r="G21" s="1269">
        <v>412394</v>
      </c>
    </row>
    <row r="22" spans="1:7">
      <c r="A22" s="407">
        <v>15</v>
      </c>
      <c r="C22" t="s">
        <v>3313</v>
      </c>
      <c r="D22" s="144" t="s">
        <v>2625</v>
      </c>
      <c r="F22" s="144"/>
      <c r="G22" s="1269">
        <v>528255</v>
      </c>
    </row>
    <row r="23" spans="1:7">
      <c r="A23" s="407">
        <v>16</v>
      </c>
      <c r="C23" t="s">
        <v>3014</v>
      </c>
      <c r="D23" s="144" t="s">
        <v>2947</v>
      </c>
      <c r="F23" s="144"/>
      <c r="G23" s="1269">
        <v>819927</v>
      </c>
    </row>
    <row r="24" spans="1:7">
      <c r="A24" s="407">
        <v>17</v>
      </c>
      <c r="C24" t="s">
        <v>3314</v>
      </c>
      <c r="D24" s="144" t="s">
        <v>2947</v>
      </c>
      <c r="F24" s="144"/>
      <c r="G24" s="1269">
        <v>827757</v>
      </c>
    </row>
    <row r="25" spans="1:7">
      <c r="A25" s="407">
        <v>18</v>
      </c>
      <c r="C25" t="s">
        <v>3001</v>
      </c>
      <c r="D25" s="144" t="s">
        <v>2636</v>
      </c>
      <c r="F25" s="144"/>
      <c r="G25" s="1269">
        <v>1271412</v>
      </c>
    </row>
    <row r="26" spans="1:7">
      <c r="A26" s="407">
        <v>19</v>
      </c>
      <c r="C26" s="136" t="s">
        <v>3315</v>
      </c>
      <c r="D26" s="144" t="s">
        <v>2992</v>
      </c>
      <c r="F26" s="144"/>
      <c r="G26" s="1269">
        <v>250000</v>
      </c>
    </row>
    <row r="27" spans="1:7">
      <c r="A27" s="407">
        <v>20</v>
      </c>
      <c r="C27" t="s">
        <v>3121</v>
      </c>
      <c r="D27" s="144" t="s">
        <v>2625</v>
      </c>
      <c r="F27" s="144"/>
      <c r="G27" s="1269">
        <v>581899</v>
      </c>
    </row>
    <row r="28" spans="1:7">
      <c r="A28" s="407">
        <v>21</v>
      </c>
      <c r="C28" t="s">
        <v>3122</v>
      </c>
      <c r="D28" s="144" t="s">
        <v>2636</v>
      </c>
      <c r="F28" s="144"/>
      <c r="G28" s="1269">
        <v>641238</v>
      </c>
    </row>
    <row r="29" spans="1:7">
      <c r="A29" s="407">
        <v>22</v>
      </c>
      <c r="C29" t="s">
        <v>3123</v>
      </c>
      <c r="D29" s="144" t="s">
        <v>2624</v>
      </c>
      <c r="F29" s="144"/>
      <c r="G29" s="1269">
        <v>6145754</v>
      </c>
    </row>
    <row r="30" spans="1:7">
      <c r="A30" s="407">
        <v>23</v>
      </c>
      <c r="C30" t="s">
        <v>3316</v>
      </c>
      <c r="D30" s="144" t="s">
        <v>2947</v>
      </c>
      <c r="F30" s="144"/>
      <c r="G30" s="1269">
        <v>879212</v>
      </c>
    </row>
    <row r="31" spans="1:7">
      <c r="A31" s="407">
        <v>24</v>
      </c>
      <c r="C31" t="s">
        <v>3124</v>
      </c>
      <c r="D31" s="144" t="s">
        <v>2624</v>
      </c>
      <c r="F31" s="144"/>
      <c r="G31" s="1269">
        <v>336338</v>
      </c>
    </row>
    <row r="32" spans="1:7">
      <c r="A32" s="407">
        <v>25</v>
      </c>
      <c r="C32" t="s">
        <v>3125</v>
      </c>
      <c r="D32" s="144" t="s">
        <v>2623</v>
      </c>
      <c r="F32" s="144"/>
      <c r="G32" s="1269">
        <v>516135</v>
      </c>
    </row>
    <row r="33" spans="1:7">
      <c r="A33" s="407">
        <v>26</v>
      </c>
      <c r="C33" t="s">
        <v>2958</v>
      </c>
      <c r="D33" s="144" t="s">
        <v>2947</v>
      </c>
      <c r="F33" s="144"/>
      <c r="G33" s="1269">
        <v>20917921</v>
      </c>
    </row>
    <row r="34" spans="1:7">
      <c r="A34" s="407">
        <v>27</v>
      </c>
      <c r="C34" t="s">
        <v>3126</v>
      </c>
      <c r="D34" s="144" t="s">
        <v>2624</v>
      </c>
      <c r="F34" s="144"/>
      <c r="G34" s="1269">
        <v>505972</v>
      </c>
    </row>
    <row r="35" spans="1:7">
      <c r="A35" s="407">
        <v>28</v>
      </c>
      <c r="C35" t="s">
        <v>3317</v>
      </c>
      <c r="D35" s="144" t="s">
        <v>2947</v>
      </c>
      <c r="F35" s="144"/>
      <c r="G35" s="1269">
        <v>331316</v>
      </c>
    </row>
    <row r="36" spans="1:7">
      <c r="A36" s="407">
        <v>29</v>
      </c>
      <c r="C36" t="s">
        <v>3318</v>
      </c>
      <c r="D36" s="144" t="s">
        <v>2625</v>
      </c>
      <c r="F36" s="144"/>
      <c r="G36" s="1269">
        <v>970532</v>
      </c>
    </row>
    <row r="37" spans="1:7">
      <c r="A37" s="407">
        <v>30</v>
      </c>
      <c r="C37" t="s">
        <v>3006</v>
      </c>
      <c r="D37" s="144" t="s">
        <v>2629</v>
      </c>
      <c r="F37" s="144"/>
      <c r="G37" s="1269">
        <v>1166447</v>
      </c>
    </row>
    <row r="38" spans="1:7">
      <c r="A38" s="407">
        <v>31</v>
      </c>
      <c r="C38" t="s">
        <v>3319</v>
      </c>
      <c r="D38" s="144" t="s">
        <v>2626</v>
      </c>
      <c r="F38" s="144"/>
      <c r="G38" s="1269">
        <v>8313426</v>
      </c>
    </row>
    <row r="39" spans="1:7">
      <c r="A39" s="407">
        <v>32</v>
      </c>
      <c r="C39" t="s">
        <v>2984</v>
      </c>
      <c r="D39" s="144" t="s">
        <v>2627</v>
      </c>
      <c r="F39" s="144"/>
      <c r="G39" s="1269">
        <v>992735</v>
      </c>
    </row>
    <row r="40" spans="1:7">
      <c r="A40" s="407">
        <v>33</v>
      </c>
      <c r="C40" t="s">
        <v>3127</v>
      </c>
      <c r="D40" s="144" t="s">
        <v>2947</v>
      </c>
      <c r="F40" s="144"/>
      <c r="G40" s="1269">
        <v>13456059</v>
      </c>
    </row>
    <row r="41" spans="1:7">
      <c r="A41" s="407">
        <v>34</v>
      </c>
      <c r="C41" t="s">
        <v>3320</v>
      </c>
      <c r="D41" s="144" t="s">
        <v>2983</v>
      </c>
      <c r="F41" s="144"/>
      <c r="G41" s="1269">
        <v>3830656</v>
      </c>
    </row>
    <row r="42" spans="1:7">
      <c r="A42" s="407">
        <v>35</v>
      </c>
      <c r="C42" t="s">
        <v>3321</v>
      </c>
      <c r="D42" s="144" t="s">
        <v>2983</v>
      </c>
      <c r="F42" s="144"/>
      <c r="G42" s="1269">
        <v>711561</v>
      </c>
    </row>
    <row r="43" spans="1:7">
      <c r="A43" s="407">
        <v>36</v>
      </c>
      <c r="C43" t="s">
        <v>3322</v>
      </c>
      <c r="D43" s="144" t="s">
        <v>2983</v>
      </c>
      <c r="F43" s="144"/>
      <c r="G43" s="1269">
        <v>2740186</v>
      </c>
    </row>
    <row r="44" spans="1:7">
      <c r="A44" s="407">
        <v>37</v>
      </c>
      <c r="C44" t="s">
        <v>3323</v>
      </c>
      <c r="D44" s="144" t="s">
        <v>2637</v>
      </c>
      <c r="F44" s="144"/>
      <c r="G44" s="1269">
        <v>4861620</v>
      </c>
    </row>
    <row r="45" spans="1:7">
      <c r="A45" s="407">
        <v>38</v>
      </c>
      <c r="C45" t="s">
        <v>3324</v>
      </c>
      <c r="D45" s="144" t="s">
        <v>2626</v>
      </c>
      <c r="F45" s="144"/>
      <c r="G45" s="1269">
        <v>6318758</v>
      </c>
    </row>
    <row r="46" spans="1:7">
      <c r="A46" s="407">
        <v>39</v>
      </c>
      <c r="C46" t="s">
        <v>3020</v>
      </c>
      <c r="D46" s="144" t="s">
        <v>2633</v>
      </c>
      <c r="F46" s="144"/>
      <c r="G46" s="1269">
        <v>8894578</v>
      </c>
    </row>
    <row r="47" spans="1:7">
      <c r="A47" s="407">
        <v>40</v>
      </c>
      <c r="C47" t="s">
        <v>3325</v>
      </c>
      <c r="D47" s="144" t="s">
        <v>2625</v>
      </c>
      <c r="F47" s="144"/>
      <c r="G47" s="1269">
        <v>316730</v>
      </c>
    </row>
    <row r="48" spans="1:7">
      <c r="A48" s="407">
        <v>41</v>
      </c>
      <c r="C48" t="s">
        <v>3326</v>
      </c>
      <c r="D48" s="144" t="s">
        <v>2983</v>
      </c>
      <c r="F48" s="144"/>
      <c r="G48" s="1269">
        <v>7340066</v>
      </c>
    </row>
    <row r="49" spans="1:7">
      <c r="A49" s="407">
        <v>42</v>
      </c>
      <c r="C49" t="s">
        <v>3327</v>
      </c>
      <c r="D49" s="144" t="s">
        <v>2983</v>
      </c>
      <c r="F49" s="144"/>
      <c r="G49" s="1269">
        <v>2871019</v>
      </c>
    </row>
    <row r="50" spans="1:7">
      <c r="A50" s="407">
        <v>43</v>
      </c>
      <c r="C50" t="s">
        <v>3041</v>
      </c>
      <c r="D50" s="148" t="s">
        <v>2625</v>
      </c>
      <c r="E50" s="136"/>
      <c r="F50" s="148"/>
      <c r="G50" s="1269">
        <v>386327</v>
      </c>
    </row>
    <row r="51" spans="1:7">
      <c r="A51" s="407">
        <v>44</v>
      </c>
      <c r="C51" t="s">
        <v>2972</v>
      </c>
      <c r="D51" s="144" t="s">
        <v>2624</v>
      </c>
      <c r="F51" s="144"/>
      <c r="G51" s="1269">
        <v>4489231</v>
      </c>
    </row>
    <row r="52" spans="1:7">
      <c r="A52" s="407">
        <v>45</v>
      </c>
      <c r="C52" t="s">
        <v>3328</v>
      </c>
      <c r="D52" s="144" t="s">
        <v>2947</v>
      </c>
      <c r="F52" s="144"/>
      <c r="G52" s="1269">
        <v>2554433</v>
      </c>
    </row>
    <row r="53" spans="1:7">
      <c r="A53" s="407">
        <v>46</v>
      </c>
      <c r="C53" t="s">
        <v>3128</v>
      </c>
      <c r="D53" s="144" t="s">
        <v>2627</v>
      </c>
      <c r="F53" s="144"/>
      <c r="G53" s="1269">
        <v>291901</v>
      </c>
    </row>
    <row r="54" spans="1:7">
      <c r="A54" s="407">
        <v>47</v>
      </c>
      <c r="C54" t="s">
        <v>3329</v>
      </c>
      <c r="D54" s="144" t="s">
        <v>2630</v>
      </c>
      <c r="F54" s="144"/>
      <c r="G54" s="1269">
        <v>396841</v>
      </c>
    </row>
    <row r="55" spans="1:7">
      <c r="A55" s="407">
        <v>48</v>
      </c>
      <c r="C55" t="s">
        <v>3129</v>
      </c>
      <c r="D55" s="144" t="s">
        <v>2624</v>
      </c>
      <c r="F55" s="144"/>
      <c r="G55" s="1269">
        <v>10593697</v>
      </c>
    </row>
    <row r="56" spans="1:7">
      <c r="A56" s="407">
        <v>49</v>
      </c>
      <c r="C56" t="s">
        <v>3330</v>
      </c>
      <c r="D56" s="144" t="s">
        <v>2626</v>
      </c>
      <c r="F56" s="144"/>
      <c r="G56" s="1269">
        <v>316482</v>
      </c>
    </row>
    <row r="57" spans="1:7">
      <c r="A57" s="407">
        <v>50</v>
      </c>
      <c r="C57" t="s">
        <v>3130</v>
      </c>
      <c r="D57" s="144" t="s">
        <v>2994</v>
      </c>
      <c r="F57" s="144"/>
      <c r="G57" s="1269">
        <v>3303132</v>
      </c>
    </row>
    <row r="58" spans="1:7">
      <c r="A58" s="407">
        <v>51</v>
      </c>
      <c r="C58" t="s">
        <v>2980</v>
      </c>
      <c r="D58" s="1526" t="s">
        <v>2627</v>
      </c>
      <c r="F58" s="1526"/>
      <c r="G58" s="1269">
        <v>1197498</v>
      </c>
    </row>
    <row r="59" spans="1:7">
      <c r="A59" s="407">
        <v>52</v>
      </c>
      <c r="C59" t="s">
        <v>3331</v>
      </c>
      <c r="D59" s="1526" t="s">
        <v>2625</v>
      </c>
      <c r="F59" s="1526"/>
      <c r="G59" s="1269">
        <v>383357</v>
      </c>
    </row>
    <row r="60" spans="1:7">
      <c r="A60" s="407">
        <v>53</v>
      </c>
      <c r="C60" t="s">
        <v>3332</v>
      </c>
      <c r="D60" s="1526" t="s">
        <v>2992</v>
      </c>
      <c r="F60" s="1526"/>
      <c r="G60" s="1269">
        <v>301194</v>
      </c>
    </row>
    <row r="61" spans="1:7">
      <c r="A61" s="407">
        <v>54</v>
      </c>
      <c r="C61" t="s">
        <v>3333</v>
      </c>
      <c r="D61" s="1526" t="s">
        <v>3000</v>
      </c>
      <c r="F61" s="1526"/>
      <c r="G61" s="1269">
        <v>319237</v>
      </c>
    </row>
    <row r="62" spans="1:7">
      <c r="A62" s="407">
        <v>55</v>
      </c>
      <c r="C62" t="s">
        <v>3334</v>
      </c>
      <c r="D62" s="1526" t="s">
        <v>2992</v>
      </c>
      <c r="F62" s="1526"/>
      <c r="G62" s="1269">
        <v>500000</v>
      </c>
    </row>
    <row r="63" spans="1:7">
      <c r="A63" s="407">
        <v>56</v>
      </c>
      <c r="C63" t="s">
        <v>3131</v>
      </c>
      <c r="D63" s="144" t="s">
        <v>2624</v>
      </c>
      <c r="F63" s="144"/>
      <c r="G63" s="1269">
        <v>5560626</v>
      </c>
    </row>
    <row r="64" spans="1:7" ht="15.75" thickBot="1">
      <c r="A64" s="408">
        <v>57</v>
      </c>
      <c r="B64" s="54"/>
      <c r="C64" s="1598" t="s">
        <v>3192</v>
      </c>
      <c r="D64" s="406"/>
      <c r="E64" s="54"/>
      <c r="F64" s="406"/>
      <c r="G64" s="1599">
        <f>SUM(G8:G63)</f>
        <v>144489974</v>
      </c>
    </row>
    <row r="66" spans="1:7">
      <c r="A66" s="109" t="s">
        <v>2783</v>
      </c>
      <c r="B66" s="47"/>
      <c r="C66" s="47"/>
      <c r="D66" s="47"/>
      <c r="E66" s="47"/>
      <c r="F66" s="47"/>
      <c r="G66" s="47"/>
    </row>
    <row r="69" spans="1:7">
      <c r="G69" s="1043"/>
    </row>
    <row r="72" spans="1:7">
      <c r="C72" s="59"/>
    </row>
    <row r="75" spans="1:7">
      <c r="C75" s="59"/>
    </row>
    <row r="76" spans="1:7">
      <c r="C76" s="59"/>
    </row>
    <row r="77" spans="1:7">
      <c r="C77" s="59"/>
    </row>
    <row r="78" spans="1:7">
      <c r="C78" s="59"/>
    </row>
    <row r="79" spans="1:7">
      <c r="C79" s="59"/>
    </row>
    <row r="80" spans="1:7">
      <c r="C80" s="59"/>
    </row>
  </sheetData>
  <printOptions horizontalCentered="1" verticalCentered="1"/>
  <pageMargins left="0.5" right="0.36" top="0.25" bottom="0.36" header="0.5" footer="0.5"/>
  <pageSetup scale="56" fitToHeight="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C593-09FD-4930-BDB6-C2DEE12704D9}">
  <sheetPr transitionEvaluation="1">
    <tabColor rgb="FF92D050"/>
    <pageSetUpPr fitToPage="1"/>
  </sheetPr>
  <dimension ref="A2:H80"/>
  <sheetViews>
    <sheetView view="pageBreakPreview" zoomScale="60" zoomScaleNormal="70" workbookViewId="0">
      <selection activeCell="C64" sqref="C64"/>
    </sheetView>
    <sheetView zoomScale="70" zoomScaleNormal="70" workbookViewId="1"/>
  </sheetViews>
  <sheetFormatPr defaultColWidth="9.6640625" defaultRowHeight="15"/>
  <cols>
    <col min="1" max="1" width="4.6640625" customWidth="1"/>
    <col min="2" max="2" width="1.6640625" customWidth="1"/>
    <col min="3" max="3" width="39.109375" customWidth="1"/>
    <col min="4" max="4" width="43.6640625" customWidth="1"/>
    <col min="5" max="5" width="20.21875" customWidth="1"/>
    <col min="6" max="6" width="9.6640625" customWidth="1"/>
    <col min="7" max="7" width="25.5546875" customWidth="1"/>
    <col min="8" max="8" width="11" style="1052" bestFit="1"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1828" t="s">
        <v>430</v>
      </c>
      <c r="F6" s="191" t="s">
        <v>1930</v>
      </c>
      <c r="G6" s="53" t="s">
        <v>1024</v>
      </c>
    </row>
    <row r="7" spans="1:7" ht="15.75" thickBot="1">
      <c r="A7" s="407" t="s">
        <v>1986</v>
      </c>
      <c r="B7" s="984"/>
      <c r="C7" s="1997" t="s">
        <v>426</v>
      </c>
      <c r="D7" s="1594" t="s">
        <v>427</v>
      </c>
      <c r="E7" s="1997" t="s">
        <v>431</v>
      </c>
      <c r="F7" s="1594" t="s">
        <v>432</v>
      </c>
      <c r="G7" s="53" t="s">
        <v>428</v>
      </c>
    </row>
    <row r="8" spans="1:7">
      <c r="A8" s="1998">
        <v>1</v>
      </c>
      <c r="B8" s="1999"/>
      <c r="C8" t="s">
        <v>3335</v>
      </c>
      <c r="D8" s="1526" t="s">
        <v>2965</v>
      </c>
      <c r="F8" s="1526"/>
      <c r="G8" s="2054">
        <v>16719753</v>
      </c>
    </row>
    <row r="9" spans="1:7">
      <c r="A9" s="2002">
        <v>2</v>
      </c>
      <c r="B9" s="984"/>
      <c r="C9" t="s">
        <v>3336</v>
      </c>
      <c r="D9" s="1526" t="s">
        <v>2983</v>
      </c>
      <c r="F9" s="1526"/>
      <c r="G9" s="2054">
        <v>834157</v>
      </c>
    </row>
    <row r="10" spans="1:7">
      <c r="A10" s="2002">
        <v>3</v>
      </c>
      <c r="B10" s="984"/>
      <c r="C10" t="s">
        <v>2967</v>
      </c>
      <c r="D10" s="1526" t="s">
        <v>2624</v>
      </c>
      <c r="F10" s="1526"/>
      <c r="G10" s="2054">
        <v>7333095</v>
      </c>
    </row>
    <row r="11" spans="1:7">
      <c r="A11" s="2002">
        <v>4</v>
      </c>
      <c r="B11" s="984"/>
      <c r="C11" t="s">
        <v>3337</v>
      </c>
      <c r="D11" s="1526" t="s">
        <v>2947</v>
      </c>
      <c r="F11" s="1526"/>
      <c r="G11" s="2054">
        <v>653343</v>
      </c>
    </row>
    <row r="12" spans="1:7">
      <c r="A12" s="2002">
        <v>5</v>
      </c>
      <c r="B12" s="984"/>
      <c r="C12" t="s">
        <v>3338</v>
      </c>
      <c r="D12" s="1526" t="s">
        <v>2983</v>
      </c>
      <c r="F12" s="1526"/>
      <c r="G12" s="2054">
        <v>830669</v>
      </c>
    </row>
    <row r="13" spans="1:7">
      <c r="A13" s="2002">
        <v>6</v>
      </c>
      <c r="B13" s="984"/>
      <c r="C13" t="s">
        <v>3074</v>
      </c>
      <c r="D13" s="1526" t="s">
        <v>2983</v>
      </c>
      <c r="F13" s="1526"/>
      <c r="G13" s="2054">
        <v>1882764</v>
      </c>
    </row>
    <row r="14" spans="1:7">
      <c r="A14" s="2002">
        <v>7</v>
      </c>
      <c r="B14" s="984"/>
      <c r="C14" t="s">
        <v>3018</v>
      </c>
      <c r="D14" s="1526" t="s">
        <v>2628</v>
      </c>
      <c r="F14" s="1526"/>
      <c r="G14" s="2054">
        <v>1315739</v>
      </c>
    </row>
    <row r="15" spans="1:7">
      <c r="A15" s="2002">
        <v>8</v>
      </c>
      <c r="B15" s="984"/>
      <c r="C15" t="s">
        <v>3339</v>
      </c>
      <c r="D15" s="1526" t="s">
        <v>2626</v>
      </c>
      <c r="F15" s="1526"/>
      <c r="G15" s="2054">
        <v>307191</v>
      </c>
    </row>
    <row r="16" spans="1:7">
      <c r="A16" s="2002">
        <v>9</v>
      </c>
      <c r="B16" s="984"/>
      <c r="C16" t="s">
        <v>3340</v>
      </c>
      <c r="D16" s="1526" t="s">
        <v>2992</v>
      </c>
      <c r="F16" s="1526"/>
      <c r="G16" s="2054">
        <v>266694</v>
      </c>
    </row>
    <row r="17" spans="1:7">
      <c r="A17" s="2002">
        <v>10</v>
      </c>
      <c r="B17" s="984"/>
      <c r="C17" t="s">
        <v>3341</v>
      </c>
      <c r="D17" s="1526" t="s">
        <v>2983</v>
      </c>
      <c r="F17" s="1526"/>
      <c r="G17" s="2054">
        <v>751682</v>
      </c>
    </row>
    <row r="18" spans="1:7">
      <c r="A18" s="2002">
        <v>11</v>
      </c>
      <c r="B18" s="984"/>
      <c r="C18" t="s">
        <v>3342</v>
      </c>
      <c r="D18" s="1526" t="s">
        <v>2983</v>
      </c>
      <c r="F18" s="1526"/>
      <c r="G18" s="2054">
        <v>270996</v>
      </c>
    </row>
    <row r="19" spans="1:7">
      <c r="A19" s="2002">
        <v>12</v>
      </c>
      <c r="B19" s="984"/>
      <c r="C19" t="s">
        <v>2957</v>
      </c>
      <c r="D19" s="1526" t="s">
        <v>2636</v>
      </c>
      <c r="F19" s="1526"/>
      <c r="G19" s="2054">
        <v>13674537</v>
      </c>
    </row>
    <row r="20" spans="1:7">
      <c r="A20" s="2002">
        <v>13</v>
      </c>
      <c r="B20" s="984"/>
      <c r="C20" t="s">
        <v>3132</v>
      </c>
      <c r="D20" s="1526" t="s">
        <v>2625</v>
      </c>
      <c r="F20" s="1526"/>
      <c r="G20" s="2054">
        <v>532297</v>
      </c>
    </row>
    <row r="21" spans="1:7">
      <c r="A21" s="2002">
        <v>14</v>
      </c>
      <c r="B21" s="984"/>
      <c r="C21" t="s">
        <v>3343</v>
      </c>
      <c r="D21" s="1526" t="s">
        <v>2947</v>
      </c>
      <c r="F21" s="1526"/>
      <c r="G21" s="2054">
        <v>635312</v>
      </c>
    </row>
    <row r="22" spans="1:7">
      <c r="A22" s="2002">
        <v>15</v>
      </c>
      <c r="B22" s="984"/>
      <c r="C22" t="s">
        <v>2956</v>
      </c>
      <c r="D22" s="1526" t="s">
        <v>2624</v>
      </c>
      <c r="F22" s="1526"/>
      <c r="G22" s="2054">
        <v>8708595</v>
      </c>
    </row>
    <row r="23" spans="1:7">
      <c r="A23" s="2002">
        <v>16</v>
      </c>
      <c r="B23" s="984"/>
      <c r="C23" t="s">
        <v>3133</v>
      </c>
      <c r="D23" s="1526" t="s">
        <v>2623</v>
      </c>
      <c r="F23" s="1526"/>
      <c r="G23" s="2054">
        <v>5099011</v>
      </c>
    </row>
    <row r="24" spans="1:7">
      <c r="A24" s="2002">
        <v>17</v>
      </c>
      <c r="B24" s="984"/>
      <c r="C24" t="s">
        <v>2950</v>
      </c>
      <c r="D24" s="1526" t="s">
        <v>2636</v>
      </c>
      <c r="F24" s="1526"/>
      <c r="G24" s="2054">
        <v>22213994</v>
      </c>
    </row>
    <row r="25" spans="1:7">
      <c r="A25" s="2002">
        <v>18</v>
      </c>
      <c r="B25" s="984"/>
      <c r="C25" t="s">
        <v>3344</v>
      </c>
      <c r="D25" s="1526" t="s">
        <v>2947</v>
      </c>
      <c r="F25" s="1526"/>
      <c r="G25" s="2054">
        <v>1831434</v>
      </c>
    </row>
    <row r="26" spans="1:7">
      <c r="A26" s="2002">
        <v>19</v>
      </c>
      <c r="B26" s="984"/>
      <c r="C26" s="1127" t="s">
        <v>3345</v>
      </c>
      <c r="D26" s="1526" t="s">
        <v>3226</v>
      </c>
      <c r="F26" s="1526"/>
      <c r="G26" s="2054">
        <v>550849</v>
      </c>
    </row>
    <row r="27" spans="1:7">
      <c r="A27" s="2002">
        <v>20</v>
      </c>
      <c r="B27" s="984"/>
      <c r="C27" t="s">
        <v>3134</v>
      </c>
      <c r="D27" s="1526" t="s">
        <v>2626</v>
      </c>
      <c r="F27" s="1526"/>
      <c r="G27" s="2054">
        <v>2063326</v>
      </c>
    </row>
    <row r="28" spans="1:7">
      <c r="A28" s="2002">
        <v>21</v>
      </c>
      <c r="B28" s="984"/>
      <c r="C28" t="s">
        <v>2977</v>
      </c>
      <c r="D28" s="1526" t="s">
        <v>2978</v>
      </c>
      <c r="F28" s="1526"/>
      <c r="G28" s="2054">
        <v>9554242</v>
      </c>
    </row>
    <row r="29" spans="1:7">
      <c r="A29" s="2002">
        <v>22</v>
      </c>
      <c r="B29" s="984"/>
      <c r="C29" t="s">
        <v>3346</v>
      </c>
      <c r="D29" s="1526" t="s">
        <v>2983</v>
      </c>
      <c r="F29" s="1526"/>
      <c r="G29" s="2054">
        <v>526096</v>
      </c>
    </row>
    <row r="30" spans="1:7">
      <c r="A30" s="2002">
        <v>23</v>
      </c>
      <c r="B30" s="984"/>
      <c r="C30" t="s">
        <v>3347</v>
      </c>
      <c r="D30" s="1526" t="s">
        <v>2983</v>
      </c>
      <c r="F30" s="1526"/>
      <c r="G30" s="2054">
        <v>924568</v>
      </c>
    </row>
    <row r="31" spans="1:7">
      <c r="A31" s="2002">
        <v>24</v>
      </c>
      <c r="B31" s="984"/>
      <c r="C31" t="s">
        <v>3348</v>
      </c>
      <c r="D31" s="1526" t="s">
        <v>2947</v>
      </c>
      <c r="F31" s="1526"/>
      <c r="G31" s="2054">
        <v>356079</v>
      </c>
    </row>
    <row r="32" spans="1:7">
      <c r="A32" s="2002">
        <v>25</v>
      </c>
      <c r="B32" s="984"/>
      <c r="C32" t="s">
        <v>3135</v>
      </c>
      <c r="D32" s="1526" t="s">
        <v>2978</v>
      </c>
      <c r="F32" s="1526"/>
      <c r="G32" s="2054">
        <v>2567659</v>
      </c>
    </row>
    <row r="33" spans="1:7">
      <c r="A33" s="2002">
        <v>26</v>
      </c>
      <c r="B33" s="984"/>
      <c r="C33" t="s">
        <v>3349</v>
      </c>
      <c r="D33" s="1526" t="s">
        <v>2636</v>
      </c>
      <c r="F33" s="1526"/>
      <c r="G33" s="2054">
        <v>1197557</v>
      </c>
    </row>
    <row r="34" spans="1:7">
      <c r="A34" s="2002">
        <v>27</v>
      </c>
      <c r="B34" s="984"/>
      <c r="C34" t="s">
        <v>3350</v>
      </c>
      <c r="D34" s="1526" t="s">
        <v>2623</v>
      </c>
      <c r="F34" s="1526"/>
      <c r="G34" s="2054">
        <v>410346</v>
      </c>
    </row>
    <row r="35" spans="1:7">
      <c r="A35" s="2002">
        <v>28</v>
      </c>
      <c r="B35" s="984"/>
      <c r="C35" t="s">
        <v>3351</v>
      </c>
      <c r="D35" s="1526" t="s">
        <v>2983</v>
      </c>
      <c r="F35" s="1526"/>
      <c r="G35" s="2054">
        <v>15082286</v>
      </c>
    </row>
    <row r="36" spans="1:7">
      <c r="A36" s="2002">
        <v>29</v>
      </c>
      <c r="B36" s="984"/>
      <c r="C36" t="s">
        <v>3352</v>
      </c>
      <c r="D36" s="1526" t="s">
        <v>3100</v>
      </c>
      <c r="F36" s="1526"/>
      <c r="G36" s="2054">
        <v>447642</v>
      </c>
    </row>
    <row r="37" spans="1:7">
      <c r="A37" s="2002">
        <v>30</v>
      </c>
      <c r="B37" s="984"/>
      <c r="C37" t="s">
        <v>3353</v>
      </c>
      <c r="D37" s="1526" t="s">
        <v>3007</v>
      </c>
      <c r="F37" s="1526"/>
      <c r="G37" s="2054">
        <v>651367</v>
      </c>
    </row>
    <row r="38" spans="1:7">
      <c r="A38" s="2002">
        <v>31</v>
      </c>
      <c r="B38" s="984"/>
      <c r="C38" t="s">
        <v>3354</v>
      </c>
      <c r="D38" s="1526" t="s">
        <v>3012</v>
      </c>
      <c r="F38" s="1526"/>
      <c r="G38" s="2054">
        <v>332030</v>
      </c>
    </row>
    <row r="39" spans="1:7">
      <c r="A39" s="2002">
        <v>32</v>
      </c>
      <c r="B39" s="984"/>
      <c r="C39" t="s">
        <v>3355</v>
      </c>
      <c r="D39" s="1526" t="s">
        <v>2626</v>
      </c>
      <c r="F39" s="1526"/>
      <c r="G39" s="2054">
        <v>685433</v>
      </c>
    </row>
    <row r="40" spans="1:7">
      <c r="A40" s="2002">
        <v>33</v>
      </c>
      <c r="B40" s="984"/>
      <c r="C40" t="s">
        <v>3009</v>
      </c>
      <c r="D40" s="1526" t="s">
        <v>2624</v>
      </c>
      <c r="F40" s="1526"/>
      <c r="G40" s="2054">
        <v>433456</v>
      </c>
    </row>
    <row r="41" spans="1:7">
      <c r="A41" s="2002">
        <v>34</v>
      </c>
      <c r="B41" s="984"/>
      <c r="C41" t="s">
        <v>3356</v>
      </c>
      <c r="D41" s="1526" t="s">
        <v>2629</v>
      </c>
      <c r="F41" s="1526"/>
      <c r="G41" s="2054">
        <v>275763</v>
      </c>
    </row>
    <row r="42" spans="1:7">
      <c r="A42" s="2002">
        <v>35</v>
      </c>
      <c r="B42" s="984"/>
      <c r="C42" t="s">
        <v>3136</v>
      </c>
      <c r="D42" s="1526" t="s">
        <v>2624</v>
      </c>
      <c r="F42" s="1526"/>
      <c r="G42" s="2054">
        <v>8526930</v>
      </c>
    </row>
    <row r="43" spans="1:7">
      <c r="A43" s="2002">
        <v>36</v>
      </c>
      <c r="B43" s="984"/>
      <c r="C43" t="s">
        <v>3357</v>
      </c>
      <c r="D43" s="1526" t="s">
        <v>2623</v>
      </c>
      <c r="F43" s="1526"/>
      <c r="G43" s="2054">
        <v>336045</v>
      </c>
    </row>
    <row r="44" spans="1:7">
      <c r="A44" s="2002">
        <v>37</v>
      </c>
      <c r="B44" s="984"/>
      <c r="C44" t="s">
        <v>3358</v>
      </c>
      <c r="D44" s="1526" t="s">
        <v>2947</v>
      </c>
      <c r="F44" s="1526"/>
      <c r="G44" s="2054">
        <v>475883</v>
      </c>
    </row>
    <row r="45" spans="1:7">
      <c r="A45" s="2002">
        <v>38</v>
      </c>
      <c r="B45" s="984"/>
      <c r="C45" t="s">
        <v>3359</v>
      </c>
      <c r="D45" s="1526" t="s">
        <v>2983</v>
      </c>
      <c r="F45" s="1526"/>
      <c r="G45" s="2054">
        <v>416405</v>
      </c>
    </row>
    <row r="46" spans="1:7">
      <c r="A46" s="2002">
        <v>39</v>
      </c>
      <c r="B46" s="984"/>
      <c r="C46" t="s">
        <v>3137</v>
      </c>
      <c r="D46" s="1526" t="s">
        <v>2624</v>
      </c>
      <c r="F46" s="1526"/>
      <c r="G46" s="2054">
        <v>593349</v>
      </c>
    </row>
    <row r="47" spans="1:7">
      <c r="A47" s="2002">
        <v>40</v>
      </c>
      <c r="B47" s="984"/>
      <c r="C47" t="s">
        <v>3360</v>
      </c>
      <c r="D47" s="1526" t="s">
        <v>2947</v>
      </c>
      <c r="F47" s="1526"/>
      <c r="G47" s="2054">
        <v>345065</v>
      </c>
    </row>
    <row r="48" spans="1:7">
      <c r="A48" s="2002">
        <v>41</v>
      </c>
      <c r="B48" s="984"/>
      <c r="C48" t="s">
        <v>3138</v>
      </c>
      <c r="D48" s="1526" t="s">
        <v>2947</v>
      </c>
      <c r="F48" s="1526"/>
      <c r="G48" s="2054">
        <v>27165592</v>
      </c>
    </row>
    <row r="49" spans="1:7">
      <c r="A49" s="2002">
        <v>42</v>
      </c>
      <c r="B49" s="984"/>
      <c r="C49" t="s">
        <v>3139</v>
      </c>
      <c r="D49" s="1526" t="s">
        <v>2626</v>
      </c>
      <c r="F49" s="1526"/>
      <c r="G49" s="2054">
        <v>3357310</v>
      </c>
    </row>
    <row r="50" spans="1:7">
      <c r="A50" s="2002">
        <v>43</v>
      </c>
      <c r="B50" s="984"/>
      <c r="C50" t="s">
        <v>3361</v>
      </c>
      <c r="D50" s="2055" t="s">
        <v>2626</v>
      </c>
      <c r="E50" s="1127"/>
      <c r="F50" s="2055"/>
      <c r="G50" s="2054">
        <v>932558</v>
      </c>
    </row>
    <row r="51" spans="1:7">
      <c r="A51" s="2002">
        <v>44</v>
      </c>
      <c r="B51" s="984"/>
      <c r="C51" t="s">
        <v>3140</v>
      </c>
      <c r="D51" s="1526" t="s">
        <v>2636</v>
      </c>
      <c r="F51" s="1526"/>
      <c r="G51" s="2054">
        <v>627602</v>
      </c>
    </row>
    <row r="52" spans="1:7">
      <c r="A52" s="2002">
        <v>45</v>
      </c>
      <c r="B52" s="984"/>
      <c r="C52" t="s">
        <v>3362</v>
      </c>
      <c r="D52" s="1526" t="s">
        <v>2623</v>
      </c>
      <c r="F52" s="1526"/>
      <c r="G52" s="2054">
        <v>4086196</v>
      </c>
    </row>
    <row r="53" spans="1:7">
      <c r="A53" s="2002">
        <v>46</v>
      </c>
      <c r="B53" s="984"/>
      <c r="C53" t="s">
        <v>3363</v>
      </c>
      <c r="D53" s="1526" t="s">
        <v>2965</v>
      </c>
      <c r="F53" s="1526"/>
      <c r="G53" s="2054">
        <v>293993</v>
      </c>
    </row>
    <row r="54" spans="1:7">
      <c r="A54" s="2002">
        <v>47</v>
      </c>
      <c r="B54" s="984"/>
      <c r="C54" t="s">
        <v>3364</v>
      </c>
      <c r="D54" s="1526" t="s">
        <v>3226</v>
      </c>
      <c r="F54" s="1526"/>
      <c r="G54" s="2054">
        <v>1007585</v>
      </c>
    </row>
    <row r="55" spans="1:7">
      <c r="A55" s="2002">
        <v>48</v>
      </c>
      <c r="B55" s="984"/>
      <c r="C55" t="s">
        <v>3365</v>
      </c>
      <c r="D55" s="1526" t="s">
        <v>3226</v>
      </c>
      <c r="F55" s="1526"/>
      <c r="G55" s="2054">
        <v>400353</v>
      </c>
    </row>
    <row r="56" spans="1:7">
      <c r="A56" s="2002">
        <v>49</v>
      </c>
      <c r="B56" s="984"/>
      <c r="C56" t="s">
        <v>3366</v>
      </c>
      <c r="D56" s="1526" t="s">
        <v>2947</v>
      </c>
      <c r="F56" s="1526"/>
      <c r="G56" s="2054">
        <v>1885883</v>
      </c>
    </row>
    <row r="57" spans="1:7">
      <c r="A57" s="2002">
        <v>50</v>
      </c>
      <c r="B57" s="984"/>
      <c r="C57" t="s">
        <v>3367</v>
      </c>
      <c r="D57" s="1526" t="s">
        <v>2626</v>
      </c>
      <c r="F57" s="1526"/>
      <c r="G57" s="2054">
        <v>1422398</v>
      </c>
    </row>
    <row r="58" spans="1:7">
      <c r="A58" s="2002">
        <v>51</v>
      </c>
      <c r="B58" s="984"/>
      <c r="C58" t="s">
        <v>3368</v>
      </c>
      <c r="D58" s="1526" t="s">
        <v>2983</v>
      </c>
      <c r="F58" s="1526"/>
      <c r="G58" s="2054">
        <v>3677643</v>
      </c>
    </row>
    <row r="59" spans="1:7">
      <c r="A59" s="2002">
        <v>52</v>
      </c>
      <c r="B59" s="984"/>
      <c r="C59" t="s">
        <v>3141</v>
      </c>
      <c r="D59" s="1526" t="s">
        <v>2628</v>
      </c>
      <c r="F59" s="1526"/>
      <c r="G59" s="2054">
        <v>1337248</v>
      </c>
    </row>
    <row r="60" spans="1:7">
      <c r="A60" s="2002">
        <v>53</v>
      </c>
      <c r="B60" s="984"/>
      <c r="C60" t="s">
        <v>2971</v>
      </c>
      <c r="D60" s="1526" t="s">
        <v>2625</v>
      </c>
      <c r="F60" s="1526"/>
      <c r="G60" s="2054">
        <v>1125265</v>
      </c>
    </row>
    <row r="61" spans="1:7">
      <c r="A61" s="2002">
        <v>54</v>
      </c>
      <c r="B61" s="984"/>
      <c r="C61" t="s">
        <v>3369</v>
      </c>
      <c r="D61" s="1526" t="s">
        <v>2947</v>
      </c>
      <c r="F61" s="1526"/>
      <c r="G61" s="2054">
        <v>1130929</v>
      </c>
    </row>
    <row r="62" spans="1:7">
      <c r="A62" s="2002">
        <v>55</v>
      </c>
      <c r="B62" s="984"/>
      <c r="C62" t="s">
        <v>3370</v>
      </c>
      <c r="D62" s="1526" t="s">
        <v>2983</v>
      </c>
      <c r="F62" s="1526"/>
      <c r="G62" s="2054">
        <v>2525129</v>
      </c>
    </row>
    <row r="63" spans="1:7">
      <c r="A63" s="2002">
        <v>56</v>
      </c>
      <c r="B63" s="984"/>
      <c r="C63" t="s">
        <v>3142</v>
      </c>
      <c r="D63" s="1526" t="s">
        <v>2623</v>
      </c>
      <c r="F63" s="1526"/>
      <c r="G63" s="2056">
        <v>1046799</v>
      </c>
    </row>
    <row r="64" spans="1:7" ht="15.75" thickBot="1">
      <c r="A64" s="2008">
        <v>57</v>
      </c>
      <c r="B64" s="2009"/>
      <c r="C64" s="2057" t="s">
        <v>3192</v>
      </c>
      <c r="D64" s="2010"/>
      <c r="E64" s="2009"/>
      <c r="F64" s="2010"/>
      <c r="G64" s="2011">
        <f>SUM(G8:G63)</f>
        <v>182636122</v>
      </c>
    </row>
    <row r="66" spans="1:7">
      <c r="A66" s="109" t="s">
        <v>3168</v>
      </c>
      <c r="B66" s="47"/>
      <c r="C66" s="47"/>
      <c r="D66" s="47"/>
      <c r="E66" s="47"/>
      <c r="F66" s="47"/>
      <c r="G66" s="47"/>
    </row>
    <row r="69" spans="1:7">
      <c r="G69" s="1043"/>
    </row>
    <row r="72" spans="1:7">
      <c r="C72" s="59"/>
    </row>
    <row r="75" spans="1:7">
      <c r="C75" s="59"/>
    </row>
    <row r="76" spans="1:7">
      <c r="C76" s="59"/>
    </row>
    <row r="77" spans="1:7">
      <c r="C77" s="59"/>
    </row>
    <row r="78" spans="1:7">
      <c r="C78" s="59"/>
    </row>
    <row r="79" spans="1:7">
      <c r="C79" s="59"/>
    </row>
    <row r="80" spans="1:7">
      <c r="C80" s="59"/>
    </row>
  </sheetData>
  <printOptions horizontalCentered="1" verticalCentered="1"/>
  <pageMargins left="0.5" right="0.36" top="0.25" bottom="0.36" header="0.5" footer="0.5"/>
  <pageSetup scale="56" fitToHeight="2"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CEF35-C59D-41CF-8275-EA832C650686}">
  <sheetPr transitionEvaluation="1">
    <tabColor rgb="FF92D050"/>
    <pageSetUpPr fitToPage="1"/>
  </sheetPr>
  <dimension ref="A2:H80"/>
  <sheetViews>
    <sheetView view="pageBreakPreview" topLeftCell="A13" zoomScale="60" zoomScaleNormal="70" workbookViewId="0">
      <selection activeCell="C64" sqref="C64"/>
    </sheetView>
    <sheetView zoomScale="70" zoomScaleNormal="70" workbookViewId="1"/>
  </sheetViews>
  <sheetFormatPr defaultColWidth="9.6640625" defaultRowHeight="15"/>
  <cols>
    <col min="1" max="1" width="4.6640625" customWidth="1"/>
    <col min="2" max="2" width="1.6640625" customWidth="1"/>
    <col min="3" max="3" width="39.109375" customWidth="1"/>
    <col min="4" max="4" width="43.6640625" customWidth="1"/>
    <col min="5" max="5" width="20.21875" customWidth="1"/>
    <col min="6" max="6" width="9.6640625" customWidth="1"/>
    <col min="7" max="7" width="25.5546875" customWidth="1"/>
    <col min="8" max="8" width="11" style="1052" bestFit="1"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2053" t="s">
        <v>430</v>
      </c>
      <c r="F6" s="191" t="s">
        <v>1930</v>
      </c>
      <c r="G6" s="53" t="s">
        <v>1024</v>
      </c>
    </row>
    <row r="7" spans="1:7" ht="15.75" thickBot="1">
      <c r="A7" s="407" t="s">
        <v>1986</v>
      </c>
      <c r="B7" s="984"/>
      <c r="C7" s="1997" t="s">
        <v>426</v>
      </c>
      <c r="D7" s="1594" t="s">
        <v>427</v>
      </c>
      <c r="E7" s="1997" t="s">
        <v>431</v>
      </c>
      <c r="F7" s="1594" t="s">
        <v>432</v>
      </c>
      <c r="G7" s="53" t="s">
        <v>428</v>
      </c>
    </row>
    <row r="8" spans="1:7">
      <c r="A8" s="1998">
        <v>1</v>
      </c>
      <c r="B8" s="1999"/>
      <c r="C8" s="1999" t="s">
        <v>2946</v>
      </c>
      <c r="D8" s="2000" t="s">
        <v>2636</v>
      </c>
      <c r="E8" s="1999"/>
      <c r="F8" s="2000"/>
      <c r="G8" s="2001">
        <v>37033410</v>
      </c>
    </row>
    <row r="9" spans="1:7">
      <c r="A9" s="2002">
        <v>2</v>
      </c>
      <c r="B9" s="984"/>
      <c r="C9" s="984" t="s">
        <v>3371</v>
      </c>
      <c r="D9" s="1526" t="s">
        <v>2623</v>
      </c>
      <c r="E9" s="984"/>
      <c r="F9" s="1526"/>
      <c r="G9" s="2003">
        <v>1103368</v>
      </c>
    </row>
    <row r="10" spans="1:7">
      <c r="A10" s="2002">
        <v>3</v>
      </c>
      <c r="B10" s="984"/>
      <c r="C10" s="984" t="s">
        <v>3372</v>
      </c>
      <c r="D10" s="1526" t="s">
        <v>2983</v>
      </c>
      <c r="E10" s="984"/>
      <c r="F10" s="1526"/>
      <c r="G10" s="2003">
        <v>741839</v>
      </c>
    </row>
    <row r="11" spans="1:7">
      <c r="A11" s="2002">
        <v>4</v>
      </c>
      <c r="B11" s="984"/>
      <c r="C11" s="984" t="s">
        <v>3373</v>
      </c>
      <c r="D11" s="1526" t="s">
        <v>2983</v>
      </c>
      <c r="E11" s="984"/>
      <c r="F11" s="1526"/>
      <c r="G11" s="2003">
        <v>4188006</v>
      </c>
    </row>
    <row r="12" spans="1:7">
      <c r="A12" s="2002">
        <v>5</v>
      </c>
      <c r="B12" s="984"/>
      <c r="C12" s="984" t="s">
        <v>3374</v>
      </c>
      <c r="D12" s="1526" t="s">
        <v>2626</v>
      </c>
      <c r="E12" s="984"/>
      <c r="F12" s="1526"/>
      <c r="G12" s="2003">
        <v>308346</v>
      </c>
    </row>
    <row r="13" spans="1:7">
      <c r="A13" s="2002">
        <v>6</v>
      </c>
      <c r="B13" s="984"/>
      <c r="C13" s="984" t="s">
        <v>3143</v>
      </c>
      <c r="D13" s="1526" t="s">
        <v>2630</v>
      </c>
      <c r="E13" s="984"/>
      <c r="F13" s="1526"/>
      <c r="G13" s="2003">
        <v>400249</v>
      </c>
    </row>
    <row r="14" spans="1:7">
      <c r="A14" s="2002">
        <v>7</v>
      </c>
      <c r="B14" s="984"/>
      <c r="C14" s="984" t="s">
        <v>3375</v>
      </c>
      <c r="D14" s="1526" t="s">
        <v>2992</v>
      </c>
      <c r="E14" s="984"/>
      <c r="F14" s="1526"/>
      <c r="G14" s="2003">
        <v>409600</v>
      </c>
    </row>
    <row r="15" spans="1:7">
      <c r="A15" s="2002">
        <v>8</v>
      </c>
      <c r="B15" s="984"/>
      <c r="C15" s="984" t="s">
        <v>3376</v>
      </c>
      <c r="D15" s="1526" t="s">
        <v>2983</v>
      </c>
      <c r="E15" s="984"/>
      <c r="F15" s="1526"/>
      <c r="G15" s="2003">
        <v>1614122</v>
      </c>
    </row>
    <row r="16" spans="1:7">
      <c r="A16" s="2002">
        <v>9</v>
      </c>
      <c r="B16" s="984"/>
      <c r="C16" s="984" t="s">
        <v>3144</v>
      </c>
      <c r="D16" s="1526" t="s">
        <v>2633</v>
      </c>
      <c r="E16" s="984"/>
      <c r="F16" s="1526"/>
      <c r="G16" s="2003">
        <v>1786745</v>
      </c>
    </row>
    <row r="17" spans="1:7">
      <c r="A17" s="2002">
        <v>10</v>
      </c>
      <c r="B17" s="984"/>
      <c r="C17" s="984" t="s">
        <v>2948</v>
      </c>
      <c r="D17" s="1526" t="s">
        <v>2624</v>
      </c>
      <c r="E17" s="984"/>
      <c r="F17" s="1526"/>
      <c r="G17" s="2003">
        <v>34409386</v>
      </c>
    </row>
    <row r="18" spans="1:7">
      <c r="A18" s="2002">
        <v>11</v>
      </c>
      <c r="B18" s="984"/>
      <c r="C18" s="984" t="s">
        <v>3377</v>
      </c>
      <c r="D18" s="1526" t="s">
        <v>2983</v>
      </c>
      <c r="E18" s="984"/>
      <c r="F18" s="1526"/>
      <c r="G18" s="2003">
        <v>2617669</v>
      </c>
    </row>
    <row r="19" spans="1:7">
      <c r="A19" s="2002">
        <v>12</v>
      </c>
      <c r="B19" s="984"/>
      <c r="C19" s="984" t="s">
        <v>2962</v>
      </c>
      <c r="D19" s="1526" t="s">
        <v>2624</v>
      </c>
      <c r="E19" s="984"/>
      <c r="F19" s="1526"/>
      <c r="G19" s="2003">
        <v>24955672</v>
      </c>
    </row>
    <row r="20" spans="1:7">
      <c r="A20" s="2002">
        <v>13</v>
      </c>
      <c r="B20" s="984"/>
      <c r="C20" s="984" t="s">
        <v>3378</v>
      </c>
      <c r="D20" s="1526" t="s">
        <v>2983</v>
      </c>
      <c r="E20" s="984"/>
      <c r="F20" s="1526"/>
      <c r="G20" s="2003">
        <v>310509</v>
      </c>
    </row>
    <row r="21" spans="1:7">
      <c r="A21" s="2002">
        <v>14</v>
      </c>
      <c r="B21" s="984"/>
      <c r="C21" s="984" t="s">
        <v>2991</v>
      </c>
      <c r="D21" s="1526" t="s">
        <v>2992</v>
      </c>
      <c r="E21" s="984"/>
      <c r="F21" s="1526"/>
      <c r="G21" s="2003">
        <v>10775629</v>
      </c>
    </row>
    <row r="22" spans="1:7">
      <c r="A22" s="2002">
        <v>15</v>
      </c>
      <c r="B22" s="984"/>
      <c r="C22" s="984" t="s">
        <v>3379</v>
      </c>
      <c r="D22" s="1526" t="s">
        <v>2992</v>
      </c>
      <c r="E22" s="984"/>
      <c r="F22" s="1526"/>
      <c r="G22" s="2003">
        <v>325028</v>
      </c>
    </row>
    <row r="23" spans="1:7">
      <c r="A23" s="2002">
        <v>16</v>
      </c>
      <c r="B23" s="984"/>
      <c r="C23" s="984" t="s">
        <v>2955</v>
      </c>
      <c r="D23" s="1526" t="s">
        <v>2637</v>
      </c>
      <c r="E23" s="984"/>
      <c r="F23" s="1526"/>
      <c r="G23" s="2003">
        <v>35602865</v>
      </c>
    </row>
    <row r="24" spans="1:7">
      <c r="A24" s="2002">
        <v>17</v>
      </c>
      <c r="B24" s="984"/>
      <c r="C24" s="984" t="s">
        <v>3380</v>
      </c>
      <c r="D24" s="1526" t="s">
        <v>2983</v>
      </c>
      <c r="E24" s="984"/>
      <c r="F24" s="1526"/>
      <c r="G24" s="2003">
        <v>859211</v>
      </c>
    </row>
    <row r="25" spans="1:7">
      <c r="A25" s="2002">
        <v>18</v>
      </c>
      <c r="B25" s="984"/>
      <c r="C25" s="984" t="s">
        <v>3381</v>
      </c>
      <c r="D25" s="1526" t="s">
        <v>2992</v>
      </c>
      <c r="E25" s="984"/>
      <c r="F25" s="1526"/>
      <c r="G25" s="2003">
        <v>507927</v>
      </c>
    </row>
    <row r="26" spans="1:7">
      <c r="A26" s="2002">
        <v>19</v>
      </c>
      <c r="B26" s="984"/>
      <c r="C26" s="2004" t="s">
        <v>3382</v>
      </c>
      <c r="D26" s="1526" t="s">
        <v>2626</v>
      </c>
      <c r="E26" s="984"/>
      <c r="F26" s="1526"/>
      <c r="G26" s="2003">
        <v>512155</v>
      </c>
    </row>
    <row r="27" spans="1:7">
      <c r="A27" s="2002">
        <v>20</v>
      </c>
      <c r="B27" s="984"/>
      <c r="C27" s="984" t="s">
        <v>3383</v>
      </c>
      <c r="D27" s="1526" t="s">
        <v>2626</v>
      </c>
      <c r="E27" s="984"/>
      <c r="F27" s="1526"/>
      <c r="G27" s="2003">
        <v>9345592</v>
      </c>
    </row>
    <row r="28" spans="1:7">
      <c r="A28" s="2002">
        <v>21</v>
      </c>
      <c r="B28" s="984"/>
      <c r="C28" s="984" t="s">
        <v>3384</v>
      </c>
      <c r="D28" s="1526" t="s">
        <v>2626</v>
      </c>
      <c r="E28" s="984"/>
      <c r="F28" s="1526"/>
      <c r="G28" s="2003">
        <v>538946</v>
      </c>
    </row>
    <row r="29" spans="1:7">
      <c r="A29" s="2002">
        <v>22</v>
      </c>
      <c r="B29" s="984"/>
      <c r="C29" s="984" t="s">
        <v>2969</v>
      </c>
      <c r="D29" s="1526" t="s">
        <v>2947</v>
      </c>
      <c r="E29" s="984"/>
      <c r="F29" s="1526"/>
      <c r="G29" s="2003">
        <v>6210528</v>
      </c>
    </row>
    <row r="30" spans="1:7">
      <c r="A30" s="2002">
        <v>23</v>
      </c>
      <c r="B30" s="984"/>
      <c r="C30" s="984" t="s">
        <v>3385</v>
      </c>
      <c r="D30" s="1526" t="s">
        <v>2624</v>
      </c>
      <c r="E30" s="984"/>
      <c r="F30" s="1526"/>
      <c r="G30" s="2003">
        <v>250000</v>
      </c>
    </row>
    <row r="31" spans="1:7">
      <c r="A31" s="2002">
        <v>24</v>
      </c>
      <c r="B31" s="984"/>
      <c r="C31" s="984" t="s">
        <v>3386</v>
      </c>
      <c r="D31" s="1526" t="s">
        <v>2629</v>
      </c>
      <c r="E31" s="984"/>
      <c r="F31" s="1526"/>
      <c r="G31" s="2003">
        <v>854172</v>
      </c>
    </row>
    <row r="32" spans="1:7">
      <c r="A32" s="2002">
        <v>25</v>
      </c>
      <c r="B32" s="984"/>
      <c r="C32" s="984" t="s">
        <v>3387</v>
      </c>
      <c r="D32" s="1526" t="s">
        <v>2983</v>
      </c>
      <c r="E32" s="984"/>
      <c r="F32" s="1526"/>
      <c r="G32" s="2003">
        <v>292648</v>
      </c>
    </row>
    <row r="33" spans="1:7">
      <c r="A33" s="2002">
        <v>26</v>
      </c>
      <c r="B33" s="984"/>
      <c r="C33" s="984" t="s">
        <v>3388</v>
      </c>
      <c r="D33" s="1526" t="s">
        <v>2625</v>
      </c>
      <c r="E33" s="984"/>
      <c r="F33" s="1526"/>
      <c r="G33" s="2003">
        <v>2900101</v>
      </c>
    </row>
    <row r="34" spans="1:7">
      <c r="A34" s="2002">
        <v>27</v>
      </c>
      <c r="B34" s="984"/>
      <c r="C34" s="984" t="s">
        <v>3389</v>
      </c>
      <c r="D34" s="1526" t="s">
        <v>2947</v>
      </c>
      <c r="E34" s="984"/>
      <c r="F34" s="1526"/>
      <c r="G34" s="2003">
        <v>283483</v>
      </c>
    </row>
    <row r="35" spans="1:7">
      <c r="A35" s="2002">
        <v>28</v>
      </c>
      <c r="B35" s="984"/>
      <c r="C35" s="984" t="s">
        <v>3390</v>
      </c>
      <c r="D35" s="1526" t="s">
        <v>2965</v>
      </c>
      <c r="E35" s="984"/>
      <c r="F35" s="1526"/>
      <c r="G35" s="2003">
        <v>316740</v>
      </c>
    </row>
    <row r="36" spans="1:7">
      <c r="A36" s="2002">
        <v>29</v>
      </c>
      <c r="B36" s="984"/>
      <c r="C36" s="984" t="s">
        <v>3391</v>
      </c>
      <c r="D36" s="1526" t="s">
        <v>2965</v>
      </c>
      <c r="E36" s="984"/>
      <c r="F36" s="1526"/>
      <c r="G36" s="2003">
        <v>1182491</v>
      </c>
    </row>
    <row r="37" spans="1:7">
      <c r="A37" s="2002">
        <v>30</v>
      </c>
      <c r="B37" s="984"/>
      <c r="C37" s="984" t="s">
        <v>3392</v>
      </c>
      <c r="D37" s="1526" t="s">
        <v>3011</v>
      </c>
      <c r="E37" s="984"/>
      <c r="F37" s="1526"/>
      <c r="G37" s="2003">
        <v>702367</v>
      </c>
    </row>
    <row r="38" spans="1:7">
      <c r="A38" s="2002">
        <v>31</v>
      </c>
      <c r="B38" s="984"/>
      <c r="C38" s="984" t="s">
        <v>2993</v>
      </c>
      <c r="D38" s="1526" t="s">
        <v>2624</v>
      </c>
      <c r="E38" s="984"/>
      <c r="F38" s="1526"/>
      <c r="G38" s="2003">
        <v>762668</v>
      </c>
    </row>
    <row r="39" spans="1:7">
      <c r="A39" s="2002">
        <v>32</v>
      </c>
      <c r="B39" s="984"/>
      <c r="C39" s="984" t="s">
        <v>3145</v>
      </c>
      <c r="D39" s="1526" t="s">
        <v>2947</v>
      </c>
      <c r="E39" s="984"/>
      <c r="F39" s="1526"/>
      <c r="G39" s="2003">
        <v>635820</v>
      </c>
    </row>
    <row r="40" spans="1:7">
      <c r="A40" s="2002">
        <v>33</v>
      </c>
      <c r="B40" s="984"/>
      <c r="C40" s="984" t="s">
        <v>2951</v>
      </c>
      <c r="D40" s="1526" t="s">
        <v>2952</v>
      </c>
      <c r="E40" s="984"/>
      <c r="F40" s="1526"/>
      <c r="G40" s="2003">
        <v>20722333</v>
      </c>
    </row>
    <row r="41" spans="1:7">
      <c r="A41" s="2002">
        <v>34</v>
      </c>
      <c r="B41" s="984"/>
      <c r="C41" s="984" t="s">
        <v>3393</v>
      </c>
      <c r="D41" s="1526" t="s">
        <v>2947</v>
      </c>
      <c r="E41" s="984"/>
      <c r="F41" s="1526"/>
      <c r="G41" s="2003">
        <v>509681</v>
      </c>
    </row>
    <row r="42" spans="1:7">
      <c r="A42" s="2002">
        <v>35</v>
      </c>
      <c r="B42" s="984"/>
      <c r="C42" s="1997" t="s">
        <v>2975</v>
      </c>
      <c r="D42" s="1526" t="s">
        <v>2624</v>
      </c>
      <c r="E42" s="984"/>
      <c r="F42" s="1526"/>
      <c r="G42" s="2003">
        <v>6070201</v>
      </c>
    </row>
    <row r="43" spans="1:7">
      <c r="A43" s="2002">
        <v>36</v>
      </c>
      <c r="B43" s="984"/>
      <c r="C43" s="984" t="s">
        <v>3146</v>
      </c>
      <c r="D43" s="1526" t="s">
        <v>2623</v>
      </c>
      <c r="E43" s="984"/>
      <c r="F43" s="1526"/>
      <c r="G43" s="2003">
        <v>532080</v>
      </c>
    </row>
    <row r="44" spans="1:7">
      <c r="A44" s="2002">
        <v>37</v>
      </c>
      <c r="B44" s="984"/>
      <c r="C44" s="984" t="s">
        <v>3394</v>
      </c>
      <c r="D44" s="1526" t="s">
        <v>2947</v>
      </c>
      <c r="E44" s="984"/>
      <c r="F44" s="1526"/>
      <c r="G44" s="2003">
        <v>396084</v>
      </c>
    </row>
    <row r="45" spans="1:7">
      <c r="A45" s="2002">
        <v>38</v>
      </c>
      <c r="B45" s="984"/>
      <c r="C45" s="984" t="s">
        <v>3395</v>
      </c>
      <c r="D45" s="1526" t="s">
        <v>2983</v>
      </c>
      <c r="E45" s="984"/>
      <c r="F45" s="1526"/>
      <c r="G45" s="2003">
        <v>2789746</v>
      </c>
    </row>
    <row r="46" spans="1:7">
      <c r="A46" s="2002">
        <v>39</v>
      </c>
      <c r="B46" s="984"/>
      <c r="C46" s="984" t="s">
        <v>3396</v>
      </c>
      <c r="D46" s="1526" t="s">
        <v>2983</v>
      </c>
      <c r="E46" s="984"/>
      <c r="F46" s="1526"/>
      <c r="G46" s="2003">
        <v>413958</v>
      </c>
    </row>
    <row r="47" spans="1:7">
      <c r="A47" s="2002">
        <v>40</v>
      </c>
      <c r="B47" s="984"/>
      <c r="C47" s="984" t="s">
        <v>3397</v>
      </c>
      <c r="D47" s="1526" t="s">
        <v>2947</v>
      </c>
      <c r="E47" s="984"/>
      <c r="F47" s="1526"/>
      <c r="G47" s="2003">
        <v>5546081</v>
      </c>
    </row>
    <row r="48" spans="1:7">
      <c r="A48" s="2002">
        <v>41</v>
      </c>
      <c r="B48" s="984"/>
      <c r="C48" s="984" t="s">
        <v>3398</v>
      </c>
      <c r="D48" s="1526" t="s">
        <v>2626</v>
      </c>
      <c r="E48" s="984"/>
      <c r="F48" s="1526"/>
      <c r="G48" s="2003">
        <v>260279</v>
      </c>
    </row>
    <row r="49" spans="1:7">
      <c r="A49" s="2002">
        <v>42</v>
      </c>
      <c r="B49" s="984"/>
      <c r="C49" s="984" t="s">
        <v>2631</v>
      </c>
      <c r="D49" s="1526" t="s">
        <v>2634</v>
      </c>
      <c r="E49" s="984"/>
      <c r="F49" s="1526"/>
      <c r="G49" s="2003">
        <v>272650</v>
      </c>
    </row>
    <row r="50" spans="1:7">
      <c r="A50" s="2002">
        <v>43</v>
      </c>
      <c r="B50" s="984"/>
      <c r="C50" s="984" t="s">
        <v>3399</v>
      </c>
      <c r="D50" s="2007" t="s">
        <v>2626</v>
      </c>
      <c r="E50" s="2004"/>
      <c r="F50" s="2007"/>
      <c r="G50" s="2003">
        <v>538718</v>
      </c>
    </row>
    <row r="51" spans="1:7">
      <c r="A51" s="2002">
        <v>44</v>
      </c>
      <c r="B51" s="984"/>
      <c r="C51" s="984" t="s">
        <v>3008</v>
      </c>
      <c r="D51" s="1526" t="s">
        <v>2947</v>
      </c>
      <c r="E51" s="984"/>
      <c r="F51" s="1526"/>
      <c r="G51" s="2003">
        <v>448137</v>
      </c>
    </row>
    <row r="52" spans="1:7">
      <c r="A52" s="2002">
        <v>45</v>
      </c>
      <c r="B52" s="984"/>
      <c r="C52" s="984" t="s">
        <v>3075</v>
      </c>
      <c r="D52" s="1526" t="s">
        <v>2624</v>
      </c>
      <c r="E52" s="984"/>
      <c r="F52" s="1526"/>
      <c r="G52" s="2003">
        <v>12377671</v>
      </c>
    </row>
    <row r="53" spans="1:7">
      <c r="A53" s="2002">
        <v>46</v>
      </c>
      <c r="B53" s="984"/>
      <c r="C53" s="984" t="s">
        <v>3042</v>
      </c>
      <c r="D53" s="1526" t="s">
        <v>2628</v>
      </c>
      <c r="E53" s="984"/>
      <c r="F53" s="1526"/>
      <c r="G53" s="2003">
        <v>1356933</v>
      </c>
    </row>
    <row r="54" spans="1:7">
      <c r="A54" s="2002">
        <v>47</v>
      </c>
      <c r="B54" s="984"/>
      <c r="C54" s="984" t="s">
        <v>3400</v>
      </c>
      <c r="D54" s="1526" t="s">
        <v>2628</v>
      </c>
      <c r="E54" s="984"/>
      <c r="F54" s="1526"/>
      <c r="G54" s="2003">
        <v>353051</v>
      </c>
    </row>
    <row r="55" spans="1:7">
      <c r="A55" s="2002">
        <v>48</v>
      </c>
      <c r="B55" s="984"/>
      <c r="C55" s="984" t="s">
        <v>3147</v>
      </c>
      <c r="D55" s="1526" t="s">
        <v>2947</v>
      </c>
      <c r="E55" s="984"/>
      <c r="F55" s="1526"/>
      <c r="G55" s="2003">
        <v>2440895</v>
      </c>
    </row>
    <row r="56" spans="1:7">
      <c r="A56" s="2002">
        <v>49</v>
      </c>
      <c r="B56" s="984"/>
      <c r="C56" s="984" t="s">
        <v>3401</v>
      </c>
      <c r="D56" s="1526" t="s">
        <v>2983</v>
      </c>
      <c r="E56" s="984"/>
      <c r="F56" s="1526"/>
      <c r="G56" s="2003">
        <v>9646934</v>
      </c>
    </row>
    <row r="57" spans="1:7">
      <c r="A57" s="2002">
        <v>50</v>
      </c>
      <c r="B57" s="984"/>
      <c r="C57" s="984" t="s">
        <v>3402</v>
      </c>
      <c r="D57" s="1526" t="s">
        <v>2947</v>
      </c>
      <c r="E57" s="984"/>
      <c r="F57" s="1526"/>
      <c r="G57" s="2003">
        <v>877111</v>
      </c>
    </row>
    <row r="58" spans="1:7">
      <c r="A58" s="2002">
        <v>51</v>
      </c>
      <c r="B58" s="984"/>
      <c r="C58" s="984" t="s">
        <v>3148</v>
      </c>
      <c r="D58" s="1526" t="s">
        <v>2626</v>
      </c>
      <c r="E58" s="984"/>
      <c r="F58" s="1526"/>
      <c r="G58" s="2003">
        <v>3722254</v>
      </c>
    </row>
    <row r="59" spans="1:7">
      <c r="A59" s="2002">
        <v>52</v>
      </c>
      <c r="B59" s="984"/>
      <c r="C59" s="984" t="s">
        <v>2976</v>
      </c>
      <c r="D59" s="1526" t="s">
        <v>2624</v>
      </c>
      <c r="E59" s="984"/>
      <c r="F59" s="1526"/>
      <c r="G59" s="2003">
        <v>4799943</v>
      </c>
    </row>
    <row r="60" spans="1:7">
      <c r="A60" s="2002">
        <v>53</v>
      </c>
      <c r="B60" s="984"/>
      <c r="C60" s="984" t="s">
        <v>3403</v>
      </c>
      <c r="D60" s="1526" t="s">
        <v>2992</v>
      </c>
      <c r="E60" s="984"/>
      <c r="F60" s="1526"/>
      <c r="G60" s="2003">
        <v>391201</v>
      </c>
    </row>
    <row r="61" spans="1:7">
      <c r="A61" s="2002">
        <v>54</v>
      </c>
      <c r="B61" s="984"/>
      <c r="C61" s="984" t="s">
        <v>3076</v>
      </c>
      <c r="D61" s="1526" t="s">
        <v>2983</v>
      </c>
      <c r="E61" s="984"/>
      <c r="F61" s="1526"/>
      <c r="G61" s="2003">
        <v>2749467</v>
      </c>
    </row>
    <row r="62" spans="1:7">
      <c r="A62" s="2002">
        <v>55</v>
      </c>
      <c r="B62" s="984"/>
      <c r="C62" s="984" t="s">
        <v>3404</v>
      </c>
      <c r="D62" s="1526" t="s">
        <v>2623</v>
      </c>
      <c r="E62" s="984"/>
      <c r="F62" s="1526"/>
      <c r="G62" s="2003">
        <v>275392</v>
      </c>
    </row>
    <row r="63" spans="1:7">
      <c r="A63" s="2002">
        <v>56</v>
      </c>
      <c r="B63" s="984"/>
      <c r="C63" s="984" t="s">
        <v>3405</v>
      </c>
      <c r="D63" s="1526" t="s">
        <v>2947</v>
      </c>
      <c r="E63" s="984"/>
      <c r="F63" s="1526"/>
      <c r="G63" s="2058">
        <v>399967</v>
      </c>
    </row>
    <row r="64" spans="1:7" ht="15.75" thickBot="1">
      <c r="A64" s="2008">
        <v>57</v>
      </c>
      <c r="B64" s="2009"/>
      <c r="C64" s="2057" t="s">
        <v>3192</v>
      </c>
      <c r="D64" s="2010"/>
      <c r="E64" s="2009"/>
      <c r="F64" s="2010"/>
      <c r="G64" s="2011">
        <f>SUM(G8:G63)</f>
        <v>260628059</v>
      </c>
    </row>
    <row r="66" spans="1:7">
      <c r="A66" s="109" t="s">
        <v>3406</v>
      </c>
      <c r="B66" s="47"/>
      <c r="C66" s="47"/>
      <c r="D66" s="47"/>
      <c r="E66" s="47"/>
      <c r="F66" s="47"/>
      <c r="G66" s="47"/>
    </row>
    <row r="69" spans="1:7">
      <c r="G69" s="1043"/>
    </row>
    <row r="72" spans="1:7">
      <c r="C72" s="59"/>
    </row>
    <row r="75" spans="1:7">
      <c r="C75" s="59"/>
    </row>
    <row r="76" spans="1:7">
      <c r="C76" s="59"/>
    </row>
    <row r="77" spans="1:7">
      <c r="C77" s="59"/>
    </row>
    <row r="78" spans="1:7">
      <c r="C78" s="59"/>
    </row>
    <row r="79" spans="1:7">
      <c r="C79" s="59"/>
    </row>
    <row r="80" spans="1:7">
      <c r="C80" s="59"/>
    </row>
  </sheetData>
  <printOptions horizontalCentered="1" verticalCentered="1"/>
  <pageMargins left="0.5" right="0.36" top="0.25" bottom="0.36" header="0.5" footer="0.5"/>
  <pageSetup scale="56"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rgb="FF92D050"/>
    <pageSetUpPr fitToPage="1"/>
  </sheetPr>
  <dimension ref="A1:E105"/>
  <sheetViews>
    <sheetView view="pageBreakPreview" zoomScale="60" zoomScaleNormal="100" workbookViewId="0">
      <selection activeCell="F12" sqref="F12"/>
    </sheetView>
    <sheetView workbookViewId="1"/>
  </sheetViews>
  <sheetFormatPr defaultColWidth="9.6640625" defaultRowHeight="15"/>
  <cols>
    <col min="1" max="1" width="7.6640625" customWidth="1"/>
    <col min="2" max="2" width="61.6640625" customWidth="1"/>
    <col min="3" max="3" width="26.6640625" customWidth="1"/>
    <col min="4" max="4" width="12.109375" customWidth="1"/>
    <col min="5" max="5" width="26.21875" customWidth="1"/>
  </cols>
  <sheetData>
    <row r="1" spans="1:5" ht="15.75" thickBot="1">
      <c r="A1" s="687" t="str">
        <f>'Data Sheet'!$A$51</f>
        <v>Annual Report of Niagara Mohawk Power Corporation                                                                                         Year ended December 31, 2022</v>
      </c>
    </row>
    <row r="2" spans="1:5">
      <c r="A2" s="43"/>
      <c r="B2" s="44"/>
      <c r="C2" s="44"/>
      <c r="D2" s="44"/>
      <c r="E2" s="45"/>
    </row>
    <row r="3" spans="1:5" ht="18">
      <c r="A3" s="46" t="s">
        <v>1071</v>
      </c>
      <c r="B3" s="47"/>
      <c r="C3" s="47"/>
      <c r="D3" s="47"/>
      <c r="E3" s="48"/>
    </row>
    <row r="4" spans="1:5">
      <c r="A4" s="49"/>
      <c r="E4" s="50"/>
    </row>
    <row r="5" spans="1:5" ht="60.75">
      <c r="A5" s="51"/>
      <c r="B5" s="696" t="s">
        <v>1816</v>
      </c>
      <c r="C5" s="52"/>
      <c r="D5" s="52"/>
      <c r="E5" s="50"/>
    </row>
    <row r="6" spans="1:5">
      <c r="A6" s="49"/>
      <c r="E6" s="50"/>
    </row>
    <row r="7" spans="1:5">
      <c r="A7" s="1583"/>
      <c r="B7" s="1589"/>
      <c r="C7" s="1582"/>
      <c r="D7" s="1593"/>
      <c r="E7" s="1584"/>
    </row>
    <row r="8" spans="1:5">
      <c r="A8" s="197" t="s">
        <v>1817</v>
      </c>
      <c r="B8" s="1590" t="s">
        <v>1818</v>
      </c>
      <c r="C8" s="1585"/>
      <c r="D8" s="1594" t="s">
        <v>1819</v>
      </c>
      <c r="E8" s="1580" t="s">
        <v>1820</v>
      </c>
    </row>
    <row r="9" spans="1:5">
      <c r="A9" s="1579" t="s">
        <v>1821</v>
      </c>
      <c r="B9" s="1519"/>
      <c r="C9" s="984"/>
      <c r="D9" s="1595" t="s">
        <v>1821</v>
      </c>
      <c r="E9" s="1581" t="s">
        <v>1821</v>
      </c>
    </row>
    <row r="10" spans="1:5">
      <c r="A10" s="180"/>
      <c r="B10" s="184"/>
      <c r="C10" s="126"/>
      <c r="D10" s="1596"/>
      <c r="E10" s="1586"/>
    </row>
    <row r="11" spans="1:5">
      <c r="A11" s="409"/>
      <c r="B11" s="1591"/>
      <c r="C11" s="1"/>
      <c r="D11" s="1577"/>
      <c r="E11" s="56"/>
    </row>
    <row r="12" spans="1:5">
      <c r="A12" s="1587">
        <v>1</v>
      </c>
      <c r="B12" s="1766"/>
      <c r="C12" s="1573"/>
      <c r="D12" s="1767"/>
      <c r="E12" s="1768"/>
    </row>
    <row r="13" spans="1:5">
      <c r="A13" s="1587"/>
      <c r="B13" s="1766"/>
      <c r="C13" s="1573"/>
      <c r="D13" s="1767"/>
      <c r="E13" s="1768"/>
    </row>
    <row r="14" spans="1:5">
      <c r="A14" s="1587"/>
      <c r="B14" s="1766"/>
      <c r="C14" s="1573"/>
      <c r="D14" s="1767"/>
      <c r="E14" s="1768"/>
    </row>
    <row r="15" spans="1:5">
      <c r="A15" s="1587"/>
      <c r="B15" s="1766"/>
      <c r="C15" s="1573"/>
      <c r="D15" s="1767"/>
      <c r="E15" s="1768"/>
    </row>
    <row r="16" spans="1:5">
      <c r="A16" s="1587"/>
      <c r="B16" s="1766"/>
      <c r="C16" s="1573"/>
      <c r="D16" s="1767"/>
      <c r="E16" s="1768"/>
    </row>
    <row r="17" spans="1:5">
      <c r="A17" s="1587"/>
      <c r="B17" s="1766"/>
      <c r="C17" s="1573"/>
      <c r="D17" s="1767"/>
      <c r="E17" s="1768"/>
    </row>
    <row r="18" spans="1:5">
      <c r="A18" s="1587"/>
      <c r="B18" s="1766"/>
      <c r="C18" s="1573"/>
      <c r="D18" s="1767"/>
      <c r="E18" s="1768"/>
    </row>
    <row r="19" spans="1:5">
      <c r="A19" s="1587"/>
      <c r="B19" s="1766"/>
      <c r="C19" s="1573"/>
      <c r="D19" s="1767"/>
      <c r="E19" s="1768"/>
    </row>
    <row r="20" spans="1:5">
      <c r="A20" s="1588"/>
      <c r="B20" s="1766"/>
      <c r="C20" s="1769"/>
      <c r="D20" s="1770"/>
      <c r="E20" s="1771"/>
    </row>
    <row r="21" spans="1:5">
      <c r="A21" s="409"/>
      <c r="B21" s="1591"/>
      <c r="C21" s="1"/>
      <c r="D21" s="1577"/>
      <c r="E21" s="56"/>
    </row>
    <row r="22" spans="1:5">
      <c r="A22" s="409"/>
      <c r="B22" s="1591"/>
      <c r="C22" s="1"/>
      <c r="D22" s="1577"/>
      <c r="E22" s="56"/>
    </row>
    <row r="23" spans="1:5">
      <c r="A23" s="409"/>
      <c r="B23" s="1591"/>
      <c r="C23" s="1"/>
      <c r="D23" s="1577"/>
      <c r="E23" s="56"/>
    </row>
    <row r="24" spans="1:5">
      <c r="A24" s="409"/>
      <c r="B24" s="1591"/>
      <c r="C24" s="1"/>
      <c r="D24" s="1577"/>
      <c r="E24" s="56"/>
    </row>
    <row r="25" spans="1:5">
      <c r="A25" s="409"/>
      <c r="B25" s="1591"/>
      <c r="C25" s="1"/>
      <c r="D25" s="1577"/>
      <c r="E25" s="56"/>
    </row>
    <row r="26" spans="1:5">
      <c r="A26" s="409"/>
      <c r="B26" s="1591"/>
      <c r="C26" s="1"/>
      <c r="D26" s="1577"/>
      <c r="E26" s="56"/>
    </row>
    <row r="27" spans="1:5">
      <c r="A27" s="409"/>
      <c r="B27" s="1591"/>
      <c r="C27" s="1"/>
      <c r="D27" s="1577"/>
      <c r="E27" s="56"/>
    </row>
    <row r="28" spans="1:5">
      <c r="A28" s="409"/>
      <c r="B28" s="1591"/>
      <c r="C28" s="1"/>
      <c r="D28" s="1577"/>
      <c r="E28" s="56"/>
    </row>
    <row r="29" spans="1:5">
      <c r="A29" s="409"/>
      <c r="B29" s="1591"/>
      <c r="C29" s="1"/>
      <c r="D29" s="1577"/>
      <c r="E29" s="56"/>
    </row>
    <row r="30" spans="1:5">
      <c r="A30" s="409"/>
      <c r="B30" s="1591"/>
      <c r="C30" s="1"/>
      <c r="D30" s="1577"/>
      <c r="E30" s="56"/>
    </row>
    <row r="31" spans="1:5">
      <c r="A31" s="409"/>
      <c r="B31" s="1591"/>
      <c r="C31" s="1"/>
      <c r="D31" s="1577"/>
      <c r="E31" s="56"/>
    </row>
    <row r="32" spans="1:5">
      <c r="A32" s="409"/>
      <c r="B32" s="1591"/>
      <c r="C32" s="1"/>
      <c r="D32" s="1577"/>
      <c r="E32" s="56"/>
    </row>
    <row r="33" spans="1:5">
      <c r="A33" s="409"/>
      <c r="B33" s="1591"/>
      <c r="C33" s="1"/>
      <c r="D33" s="1577"/>
      <c r="E33" s="56"/>
    </row>
    <row r="34" spans="1:5">
      <c r="A34" s="409"/>
      <c r="B34" s="1591"/>
      <c r="C34" s="1"/>
      <c r="D34" s="1577"/>
      <c r="E34" s="56"/>
    </row>
    <row r="35" spans="1:5">
      <c r="A35" s="409"/>
      <c r="B35" s="1591"/>
      <c r="C35" s="1"/>
      <c r="D35" s="1577"/>
      <c r="E35" s="56"/>
    </row>
    <row r="36" spans="1:5">
      <c r="A36" s="409"/>
      <c r="B36" s="1591"/>
      <c r="C36" s="1"/>
      <c r="D36" s="1577"/>
      <c r="E36" s="56"/>
    </row>
    <row r="37" spans="1:5">
      <c r="A37" s="409"/>
      <c r="B37" s="1591"/>
      <c r="C37" s="1"/>
      <c r="D37" s="1577"/>
      <c r="E37" s="56"/>
    </row>
    <row r="38" spans="1:5">
      <c r="A38" s="409"/>
      <c r="B38" s="1591"/>
      <c r="C38" s="1"/>
      <c r="D38" s="1577"/>
      <c r="E38" s="56"/>
    </row>
    <row r="39" spans="1:5">
      <c r="A39" s="409"/>
      <c r="B39" s="1591"/>
      <c r="C39" s="1"/>
      <c r="D39" s="1577"/>
      <c r="E39" s="56"/>
    </row>
    <row r="40" spans="1:5">
      <c r="A40" s="409"/>
      <c r="B40" s="1591"/>
      <c r="C40" s="1"/>
      <c r="D40" s="1577"/>
      <c r="E40" s="56"/>
    </row>
    <row r="41" spans="1:5">
      <c r="A41" s="409"/>
      <c r="B41" s="1591"/>
      <c r="C41" s="1"/>
      <c r="D41" s="1577"/>
      <c r="E41" s="56"/>
    </row>
    <row r="42" spans="1:5">
      <c r="A42" s="409"/>
      <c r="B42" s="1591"/>
      <c r="C42" s="1"/>
      <c r="D42" s="1577"/>
      <c r="E42" s="56"/>
    </row>
    <row r="43" spans="1:5">
      <c r="A43" s="409"/>
      <c r="B43" s="1591"/>
      <c r="C43" s="1"/>
      <c r="D43" s="1577"/>
      <c r="E43" s="56"/>
    </row>
    <row r="44" spans="1:5">
      <c r="A44" s="409"/>
      <c r="B44" s="1591"/>
      <c r="C44" s="1"/>
      <c r="D44" s="1577"/>
      <c r="E44" s="56"/>
    </row>
    <row r="45" spans="1:5">
      <c r="A45" s="409"/>
      <c r="B45" s="1591"/>
      <c r="C45" s="1"/>
      <c r="D45" s="1577"/>
      <c r="E45" s="56"/>
    </row>
    <row r="46" spans="1:5">
      <c r="A46" s="409"/>
      <c r="B46" s="1591"/>
      <c r="C46" s="1"/>
      <c r="D46" s="1577"/>
      <c r="E46" s="56"/>
    </row>
    <row r="47" spans="1:5">
      <c r="A47" s="409"/>
      <c r="B47" s="1591"/>
      <c r="C47" s="1"/>
      <c r="D47" s="1577"/>
      <c r="E47" s="56"/>
    </row>
    <row r="48" spans="1:5">
      <c r="A48" s="409"/>
      <c r="B48" s="1591"/>
      <c r="C48" s="1"/>
      <c r="D48" s="1577"/>
      <c r="E48" s="56"/>
    </row>
    <row r="49" spans="1:5">
      <c r="A49" s="409"/>
      <c r="B49" s="1591"/>
      <c r="C49" s="1"/>
      <c r="D49" s="1577"/>
      <c r="E49" s="56"/>
    </row>
    <row r="50" spans="1:5">
      <c r="A50" s="409"/>
      <c r="B50" s="1591"/>
      <c r="C50" s="1"/>
      <c r="D50" s="1577"/>
      <c r="E50" s="56"/>
    </row>
    <row r="51" spans="1:5">
      <c r="A51" s="409"/>
      <c r="B51" s="1591"/>
      <c r="C51" s="1"/>
      <c r="D51" s="1577"/>
      <c r="E51" s="56"/>
    </row>
    <row r="52" spans="1:5">
      <c r="A52" s="409"/>
      <c r="B52" s="1591"/>
      <c r="C52" s="1"/>
      <c r="D52" s="1577"/>
      <c r="E52" s="56"/>
    </row>
    <row r="53" spans="1:5">
      <c r="A53" s="409"/>
      <c r="B53" s="1591"/>
      <c r="C53" s="1"/>
      <c r="D53" s="1577"/>
      <c r="E53" s="56"/>
    </row>
    <row r="54" spans="1:5">
      <c r="A54" s="409"/>
      <c r="B54" s="1591"/>
      <c r="C54" s="1"/>
      <c r="D54" s="1577"/>
      <c r="E54" s="56"/>
    </row>
    <row r="55" spans="1:5">
      <c r="A55" s="409"/>
      <c r="B55" s="1591"/>
      <c r="C55" s="1"/>
      <c r="D55" s="1577"/>
      <c r="E55" s="56"/>
    </row>
    <row r="56" spans="1:5">
      <c r="A56" s="409"/>
      <c r="B56" s="1591"/>
      <c r="C56" s="1"/>
      <c r="D56" s="1577"/>
      <c r="E56" s="56"/>
    </row>
    <row r="57" spans="1:5">
      <c r="A57" s="409"/>
      <c r="B57" s="1591"/>
      <c r="C57" s="1"/>
      <c r="D57" s="1577"/>
      <c r="E57" s="56"/>
    </row>
    <row r="58" spans="1:5">
      <c r="A58" s="409"/>
      <c r="B58" s="1591"/>
      <c r="C58" s="1"/>
      <c r="D58" s="1577"/>
      <c r="E58" s="56"/>
    </row>
    <row r="59" spans="1:5">
      <c r="A59" s="409"/>
      <c r="B59" s="1591"/>
      <c r="C59" s="1"/>
      <c r="D59" s="1577"/>
      <c r="E59" s="56"/>
    </row>
    <row r="60" spans="1:5">
      <c r="A60" s="409"/>
      <c r="B60" s="1591"/>
      <c r="C60" s="1"/>
      <c r="D60" s="1577"/>
      <c r="E60" s="56"/>
    </row>
    <row r="61" spans="1:5">
      <c r="A61" s="409"/>
      <c r="B61" s="1591"/>
      <c r="C61" s="1"/>
      <c r="D61" s="1577"/>
      <c r="E61" s="56"/>
    </row>
    <row r="62" spans="1:5">
      <c r="A62" s="409"/>
      <c r="B62" s="1591"/>
      <c r="C62" s="1"/>
      <c r="D62" s="1577"/>
      <c r="E62" s="56"/>
    </row>
    <row r="63" spans="1:5">
      <c r="A63" s="409"/>
      <c r="B63" s="1591"/>
      <c r="C63" s="1"/>
      <c r="D63" s="1577"/>
      <c r="E63" s="56"/>
    </row>
    <row r="64" spans="1:5">
      <c r="A64" s="409"/>
      <c r="B64" s="1591"/>
      <c r="C64" s="1"/>
      <c r="D64" s="1577"/>
      <c r="E64" s="56"/>
    </row>
    <row r="65" spans="1:5">
      <c r="A65" s="409"/>
      <c r="B65" s="1591"/>
      <c r="C65" s="1"/>
      <c r="D65" s="1577"/>
      <c r="E65" s="56"/>
    </row>
    <row r="66" spans="1:5">
      <c r="A66" s="409"/>
      <c r="B66" s="1591"/>
      <c r="C66" s="1"/>
      <c r="D66" s="1577"/>
      <c r="E66" s="56"/>
    </row>
    <row r="67" spans="1:5">
      <c r="A67" s="409"/>
      <c r="B67" s="1591"/>
      <c r="C67" s="1"/>
      <c r="D67" s="1577"/>
      <c r="E67" s="56"/>
    </row>
    <row r="68" spans="1:5">
      <c r="A68" s="409"/>
      <c r="B68" s="1591"/>
      <c r="C68" s="1"/>
      <c r="D68" s="1577"/>
      <c r="E68" s="56"/>
    </row>
    <row r="69" spans="1:5">
      <c r="A69" s="409"/>
      <c r="B69" s="1591"/>
      <c r="C69" s="1"/>
      <c r="D69" s="1577"/>
      <c r="E69" s="56"/>
    </row>
    <row r="70" spans="1:5">
      <c r="A70" s="409"/>
      <c r="B70" s="1591"/>
      <c r="C70" s="1"/>
      <c r="D70" s="1577"/>
      <c r="E70" s="56"/>
    </row>
    <row r="71" spans="1:5">
      <c r="A71" s="409"/>
      <c r="B71" s="1591"/>
      <c r="C71" s="1"/>
      <c r="D71" s="1577"/>
      <c r="E71" s="56"/>
    </row>
    <row r="72" spans="1:5">
      <c r="A72" s="409"/>
      <c r="B72" s="1591"/>
      <c r="C72" s="1"/>
      <c r="D72" s="1577"/>
      <c r="E72" s="56"/>
    </row>
    <row r="73" spans="1:5">
      <c r="A73" s="409"/>
      <c r="B73" s="1591"/>
      <c r="C73" s="1"/>
      <c r="D73" s="1577"/>
      <c r="E73" s="56"/>
    </row>
    <row r="74" spans="1:5">
      <c r="A74" s="409"/>
      <c r="B74" s="1591"/>
      <c r="C74" s="1"/>
      <c r="D74" s="1577"/>
      <c r="E74" s="56"/>
    </row>
    <row r="75" spans="1:5">
      <c r="A75" s="409"/>
      <c r="B75" s="1591"/>
      <c r="C75" s="1"/>
      <c r="D75" s="1577"/>
      <c r="E75" s="56"/>
    </row>
    <row r="76" spans="1:5">
      <c r="A76" s="409"/>
      <c r="B76" s="1591"/>
      <c r="C76" s="1"/>
      <c r="D76" s="1577"/>
      <c r="E76" s="56"/>
    </row>
    <row r="77" spans="1:5">
      <c r="A77" s="409"/>
      <c r="B77" s="1591"/>
      <c r="C77" s="1"/>
      <c r="D77" s="1577"/>
      <c r="E77" s="56"/>
    </row>
    <row r="78" spans="1:5">
      <c r="A78" s="409"/>
      <c r="B78" s="1591"/>
      <c r="C78" s="1"/>
      <c r="D78" s="1577"/>
      <c r="E78" s="56"/>
    </row>
    <row r="79" spans="1:5">
      <c r="A79" s="409"/>
      <c r="B79" s="1591"/>
      <c r="C79" s="1"/>
      <c r="D79" s="1577"/>
      <c r="E79" s="56"/>
    </row>
    <row r="80" spans="1:5">
      <c r="A80" s="409"/>
      <c r="B80" s="1591"/>
      <c r="C80" s="1"/>
      <c r="D80" s="1577"/>
      <c r="E80" s="56"/>
    </row>
    <row r="81" spans="1:5">
      <c r="A81" s="409"/>
      <c r="B81" s="1591"/>
      <c r="C81" s="1"/>
      <c r="D81" s="1577"/>
      <c r="E81" s="56"/>
    </row>
    <row r="82" spans="1:5">
      <c r="A82" s="409"/>
      <c r="B82" s="1591"/>
      <c r="C82" s="1"/>
      <c r="D82" s="1577"/>
      <c r="E82" s="56"/>
    </row>
    <row r="83" spans="1:5">
      <c r="A83" s="409"/>
      <c r="B83" s="1591"/>
      <c r="C83" s="1"/>
      <c r="D83" s="1577"/>
      <c r="E83" s="56"/>
    </row>
    <row r="84" spans="1:5">
      <c r="A84" s="409"/>
      <c r="B84" s="1591"/>
      <c r="C84" s="1"/>
      <c r="D84" s="1577"/>
      <c r="E84" s="56"/>
    </row>
    <row r="85" spans="1:5">
      <c r="A85" s="409"/>
      <c r="B85" s="1591"/>
      <c r="C85" s="1"/>
      <c r="D85" s="1577"/>
      <c r="E85" s="56"/>
    </row>
    <row r="86" spans="1:5" ht="15.75" thickBot="1">
      <c r="A86" s="410"/>
      <c r="B86" s="1592"/>
      <c r="C86" s="57"/>
      <c r="D86" s="1578"/>
      <c r="E86" s="58"/>
    </row>
    <row r="87" spans="1:5">
      <c r="A87" s="47"/>
      <c r="B87" s="47" t="s">
        <v>1822</v>
      </c>
      <c r="C87" s="47"/>
      <c r="D87" s="47"/>
      <c r="E87" s="47"/>
    </row>
    <row r="89" spans="1:5">
      <c r="A89" s="47"/>
      <c r="B89" s="47"/>
      <c r="C89" s="47"/>
      <c r="D89" s="47"/>
      <c r="E89" s="47"/>
    </row>
    <row r="98" spans="2:2">
      <c r="B98" s="59"/>
    </row>
    <row r="99" spans="2:2">
      <c r="B99" s="59"/>
    </row>
    <row r="100" spans="2:2">
      <c r="B100" s="59"/>
    </row>
    <row r="101" spans="2:2">
      <c r="B101" s="59"/>
    </row>
    <row r="102" spans="2:2">
      <c r="B102" s="59"/>
    </row>
    <row r="103" spans="2:2">
      <c r="B103" s="59"/>
    </row>
    <row r="104" spans="2:2">
      <c r="B104" s="59"/>
    </row>
    <row r="105" spans="2:2">
      <c r="B105" s="59"/>
    </row>
  </sheetData>
  <printOptions horizontalCentered="1"/>
  <pageMargins left="0.5" right="0.5" top="0.5" bottom="0.5" header="0.5" footer="0.5"/>
  <pageSetup scale="51"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847D-2A60-4097-ADD4-EC36AD0EFEDF}">
  <sheetPr transitionEvaluation="1">
    <tabColor rgb="FF92D050"/>
    <pageSetUpPr fitToPage="1"/>
  </sheetPr>
  <dimension ref="A2:H80"/>
  <sheetViews>
    <sheetView view="pageBreakPreview" topLeftCell="A4" zoomScale="60" zoomScaleNormal="70" workbookViewId="0">
      <selection activeCell="C64" sqref="C64"/>
    </sheetView>
    <sheetView zoomScale="70" zoomScaleNormal="70" workbookViewId="1"/>
  </sheetViews>
  <sheetFormatPr defaultColWidth="9.6640625" defaultRowHeight="15"/>
  <cols>
    <col min="1" max="1" width="4.6640625" customWidth="1"/>
    <col min="2" max="2" width="1.6640625" customWidth="1"/>
    <col min="3" max="3" width="39.109375" customWidth="1"/>
    <col min="4" max="4" width="43.6640625" customWidth="1"/>
    <col min="5" max="5" width="20.21875" customWidth="1"/>
    <col min="6" max="6" width="9.6640625" customWidth="1"/>
    <col min="7" max="7" width="25.5546875" customWidth="1"/>
    <col min="8" max="8" width="11" style="1052" bestFit="1"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2053" t="s">
        <v>430</v>
      </c>
      <c r="F6" s="191" t="s">
        <v>1930</v>
      </c>
      <c r="G6" s="53" t="s">
        <v>1024</v>
      </c>
    </row>
    <row r="7" spans="1:7" ht="15.75" thickBot="1">
      <c r="A7" s="407" t="s">
        <v>1986</v>
      </c>
      <c r="B7" s="984"/>
      <c r="C7" s="1997" t="s">
        <v>426</v>
      </c>
      <c r="D7" s="1594" t="s">
        <v>427</v>
      </c>
      <c r="E7" s="1997" t="s">
        <v>431</v>
      </c>
      <c r="F7" s="1594" t="s">
        <v>432</v>
      </c>
      <c r="G7" s="53" t="s">
        <v>428</v>
      </c>
    </row>
    <row r="8" spans="1:7">
      <c r="A8" s="1998">
        <v>1</v>
      </c>
      <c r="B8" s="1999"/>
      <c r="C8" s="1999" t="s">
        <v>3023</v>
      </c>
      <c r="D8" s="2000" t="s">
        <v>2624</v>
      </c>
      <c r="E8" s="1999"/>
      <c r="F8" s="2000"/>
      <c r="G8" s="2001">
        <v>500571</v>
      </c>
    </row>
    <row r="9" spans="1:7">
      <c r="A9" s="2002">
        <v>2</v>
      </c>
      <c r="B9" s="984"/>
      <c r="C9" s="984" t="s">
        <v>3408</v>
      </c>
      <c r="D9" s="1526" t="s">
        <v>2633</v>
      </c>
      <c r="E9" s="984"/>
      <c r="F9" s="1526"/>
      <c r="G9" s="2003">
        <v>2107831</v>
      </c>
    </row>
    <row r="10" spans="1:7">
      <c r="A10" s="2002">
        <v>3</v>
      </c>
      <c r="B10" s="984"/>
      <c r="C10" s="984" t="s">
        <v>3409</v>
      </c>
      <c r="D10" s="1526" t="s">
        <v>2947</v>
      </c>
      <c r="E10" s="984"/>
      <c r="F10" s="1526"/>
      <c r="G10" s="2003">
        <v>504209</v>
      </c>
    </row>
    <row r="11" spans="1:7">
      <c r="A11" s="2002">
        <v>4</v>
      </c>
      <c r="B11" s="984"/>
      <c r="C11" s="984" t="s">
        <v>3149</v>
      </c>
      <c r="D11" s="1526" t="s">
        <v>2623</v>
      </c>
      <c r="E11" s="984"/>
      <c r="F11" s="1526"/>
      <c r="G11" s="2003">
        <v>375753</v>
      </c>
    </row>
    <row r="12" spans="1:7">
      <c r="A12" s="2002">
        <v>5</v>
      </c>
      <c r="B12" s="984"/>
      <c r="C12" s="984" t="s">
        <v>3410</v>
      </c>
      <c r="D12" s="1526" t="s">
        <v>2992</v>
      </c>
      <c r="E12" s="984"/>
      <c r="F12" s="1526"/>
      <c r="G12" s="2003">
        <v>270000</v>
      </c>
    </row>
    <row r="13" spans="1:7">
      <c r="A13" s="2002">
        <v>6</v>
      </c>
      <c r="B13" s="984"/>
      <c r="C13" s="984" t="s">
        <v>2963</v>
      </c>
      <c r="D13" s="1526" t="s">
        <v>2947</v>
      </c>
      <c r="E13" s="984"/>
      <c r="F13" s="1526"/>
      <c r="G13" s="2003">
        <v>18330636</v>
      </c>
    </row>
    <row r="14" spans="1:7">
      <c r="A14" s="2002">
        <v>7</v>
      </c>
      <c r="B14" s="984"/>
      <c r="C14" s="984" t="s">
        <v>3150</v>
      </c>
      <c r="D14" s="1526" t="s">
        <v>2623</v>
      </c>
      <c r="E14" s="984"/>
      <c r="F14" s="1526"/>
      <c r="G14" s="2003">
        <v>420184</v>
      </c>
    </row>
    <row r="15" spans="1:7">
      <c r="A15" s="2002">
        <v>8</v>
      </c>
      <c r="B15" s="984"/>
      <c r="C15" s="984" t="s">
        <v>303</v>
      </c>
      <c r="D15" s="1526" t="s">
        <v>2637</v>
      </c>
      <c r="E15" s="984"/>
      <c r="F15" s="1526"/>
      <c r="G15" s="2003">
        <v>304465</v>
      </c>
    </row>
    <row r="16" spans="1:7">
      <c r="A16" s="2002">
        <v>9</v>
      </c>
      <c r="B16" s="984"/>
      <c r="C16" s="984" t="s">
        <v>3151</v>
      </c>
      <c r="D16" s="1526" t="s">
        <v>2637</v>
      </c>
      <c r="E16" s="984"/>
      <c r="F16" s="1526"/>
      <c r="G16" s="2003">
        <v>783734</v>
      </c>
    </row>
    <row r="17" spans="1:7">
      <c r="A17" s="2002">
        <v>10</v>
      </c>
      <c r="B17" s="984"/>
      <c r="C17" s="984" t="s">
        <v>3411</v>
      </c>
      <c r="D17" s="1526" t="s">
        <v>2983</v>
      </c>
      <c r="E17" s="984"/>
      <c r="F17" s="1526"/>
      <c r="G17" s="2003">
        <v>288485</v>
      </c>
    </row>
    <row r="18" spans="1:7">
      <c r="A18" s="2002">
        <v>11</v>
      </c>
      <c r="B18" s="984"/>
      <c r="C18" s="984" t="s">
        <v>3004</v>
      </c>
      <c r="D18" s="1526" t="s">
        <v>3000</v>
      </c>
      <c r="E18" s="984"/>
      <c r="F18" s="1526"/>
      <c r="G18" s="2003">
        <v>1430965</v>
      </c>
    </row>
    <row r="19" spans="1:7">
      <c r="A19" s="2002">
        <v>12</v>
      </c>
      <c r="B19" s="984"/>
      <c r="C19" s="984" t="s">
        <v>2973</v>
      </c>
      <c r="D19" s="1526" t="s">
        <v>2623</v>
      </c>
      <c r="E19" s="984"/>
      <c r="F19" s="1526"/>
      <c r="G19" s="2003">
        <v>7642015</v>
      </c>
    </row>
    <row r="20" spans="1:7">
      <c r="A20" s="2002">
        <v>13</v>
      </c>
      <c r="B20" s="984"/>
      <c r="C20" s="984" t="s">
        <v>3412</v>
      </c>
      <c r="D20" s="1526" t="s">
        <v>2983</v>
      </c>
      <c r="E20" s="984"/>
      <c r="F20" s="1526"/>
      <c r="G20" s="2003">
        <v>683477</v>
      </c>
    </row>
    <row r="21" spans="1:7">
      <c r="A21" s="2002">
        <v>14</v>
      </c>
      <c r="B21" s="984"/>
      <c r="C21" s="984" t="s">
        <v>3413</v>
      </c>
      <c r="D21" s="1526" t="s">
        <v>2983</v>
      </c>
      <c r="E21" s="984"/>
      <c r="F21" s="1526"/>
      <c r="G21" s="2003">
        <v>1207256</v>
      </c>
    </row>
    <row r="22" spans="1:7">
      <c r="A22" s="2002">
        <v>15</v>
      </c>
      <c r="B22" s="984"/>
      <c r="C22" s="984" t="s">
        <v>3414</v>
      </c>
      <c r="D22" s="1526" t="s">
        <v>2983</v>
      </c>
      <c r="E22" s="984"/>
      <c r="F22" s="1526"/>
      <c r="G22" s="2003">
        <v>634105</v>
      </c>
    </row>
    <row r="23" spans="1:7">
      <c r="A23" s="2002">
        <v>16</v>
      </c>
      <c r="B23" s="984"/>
      <c r="C23" s="984" t="s">
        <v>3415</v>
      </c>
      <c r="D23" s="1526" t="s">
        <v>2983</v>
      </c>
      <c r="E23" s="984"/>
      <c r="F23" s="1526"/>
      <c r="G23" s="2003">
        <v>262640</v>
      </c>
    </row>
    <row r="24" spans="1:7">
      <c r="A24" s="2002">
        <v>17</v>
      </c>
      <c r="B24" s="984"/>
      <c r="C24" s="984" t="s">
        <v>3416</v>
      </c>
      <c r="D24" s="1526" t="s">
        <v>2983</v>
      </c>
      <c r="E24" s="984"/>
      <c r="F24" s="1526"/>
      <c r="G24" s="2003">
        <v>413504</v>
      </c>
    </row>
    <row r="25" spans="1:7">
      <c r="A25" s="2002">
        <v>18</v>
      </c>
      <c r="B25" s="984"/>
      <c r="C25" s="984" t="s">
        <v>3417</v>
      </c>
      <c r="D25" s="1526" t="s">
        <v>2983</v>
      </c>
      <c r="E25" s="984"/>
      <c r="F25" s="1526"/>
      <c r="G25" s="2003">
        <v>699376</v>
      </c>
    </row>
    <row r="26" spans="1:7">
      <c r="A26" s="2002">
        <v>19</v>
      </c>
      <c r="B26" s="984"/>
      <c r="C26" s="2004" t="s">
        <v>3418</v>
      </c>
      <c r="D26" s="1526" t="s">
        <v>2623</v>
      </c>
      <c r="E26" s="984"/>
      <c r="F26" s="1526"/>
      <c r="G26" s="2003">
        <v>13521476</v>
      </c>
    </row>
    <row r="27" spans="1:7">
      <c r="A27" s="2002">
        <v>20</v>
      </c>
      <c r="B27" s="984"/>
      <c r="C27" s="984" t="s">
        <v>3419</v>
      </c>
      <c r="D27" s="1526" t="s">
        <v>2634</v>
      </c>
      <c r="E27" s="984"/>
      <c r="F27" s="1526"/>
      <c r="G27" s="2003">
        <v>3344966</v>
      </c>
    </row>
    <row r="28" spans="1:7">
      <c r="A28" s="2002">
        <v>21</v>
      </c>
      <c r="B28" s="984"/>
      <c r="C28" s="984" t="s">
        <v>3420</v>
      </c>
      <c r="D28" s="1526" t="s">
        <v>2626</v>
      </c>
      <c r="E28" s="984"/>
      <c r="F28" s="1526"/>
      <c r="G28" s="2003">
        <v>422151</v>
      </c>
    </row>
    <row r="29" spans="1:7">
      <c r="A29" s="2002">
        <v>22</v>
      </c>
      <c r="B29" s="984"/>
      <c r="C29" s="984" t="s">
        <v>3421</v>
      </c>
      <c r="D29" s="1526" t="s">
        <v>2947</v>
      </c>
      <c r="E29" s="984"/>
      <c r="F29" s="1526"/>
      <c r="G29" s="2003">
        <v>591654</v>
      </c>
    </row>
    <row r="30" spans="1:7">
      <c r="A30" s="2002">
        <v>23</v>
      </c>
      <c r="B30" s="984"/>
      <c r="C30" s="984" t="s">
        <v>3422</v>
      </c>
      <c r="D30" s="1526" t="s">
        <v>3234</v>
      </c>
      <c r="E30" s="984"/>
      <c r="F30" s="1526"/>
      <c r="G30" s="2003">
        <v>546280</v>
      </c>
    </row>
    <row r="31" spans="1:7">
      <c r="A31" s="2002">
        <v>24</v>
      </c>
      <c r="B31" s="984"/>
      <c r="C31" s="984" t="s">
        <v>3423</v>
      </c>
      <c r="D31" s="1526" t="s">
        <v>2965</v>
      </c>
      <c r="E31" s="984"/>
      <c r="F31" s="1526"/>
      <c r="G31" s="2003">
        <v>259665</v>
      </c>
    </row>
    <row r="32" spans="1:7">
      <c r="A32" s="2002">
        <v>25</v>
      </c>
      <c r="B32" s="984"/>
      <c r="C32" s="984" t="s">
        <v>3424</v>
      </c>
      <c r="D32" s="1526" t="s">
        <v>2947</v>
      </c>
      <c r="E32" s="984"/>
      <c r="F32" s="1526"/>
      <c r="G32" s="2003">
        <v>329690</v>
      </c>
    </row>
    <row r="33" spans="1:7">
      <c r="A33" s="2002">
        <v>26</v>
      </c>
      <c r="B33" s="984"/>
      <c r="C33" s="984" t="s">
        <v>3425</v>
      </c>
      <c r="D33" s="1526" t="s">
        <v>2992</v>
      </c>
      <c r="E33" s="984"/>
      <c r="F33" s="1526"/>
      <c r="G33" s="2003">
        <v>584593</v>
      </c>
    </row>
    <row r="34" spans="1:7">
      <c r="A34" s="2002">
        <v>27</v>
      </c>
      <c r="B34" s="984"/>
      <c r="C34" s="984" t="s">
        <v>3426</v>
      </c>
      <c r="D34" s="1526" t="s">
        <v>2947</v>
      </c>
      <c r="E34" s="984"/>
      <c r="F34" s="1526"/>
      <c r="G34" s="2003">
        <v>504661</v>
      </c>
    </row>
    <row r="35" spans="1:7">
      <c r="A35" s="2002">
        <v>28</v>
      </c>
      <c r="B35" s="984"/>
      <c r="C35" s="984" t="s">
        <v>3427</v>
      </c>
      <c r="D35" s="1526" t="s">
        <v>2626</v>
      </c>
      <c r="E35" s="984"/>
      <c r="F35" s="1526"/>
      <c r="G35" s="2003">
        <v>2010888</v>
      </c>
    </row>
    <row r="36" spans="1:7">
      <c r="A36" s="2002">
        <v>29</v>
      </c>
      <c r="B36" s="984"/>
      <c r="C36" s="984" t="s">
        <v>3152</v>
      </c>
      <c r="D36" s="1526" t="s">
        <v>2989</v>
      </c>
      <c r="E36" s="984"/>
      <c r="F36" s="1526"/>
      <c r="G36" s="2003">
        <v>1465878</v>
      </c>
    </row>
    <row r="37" spans="1:7">
      <c r="A37" s="2002">
        <v>30</v>
      </c>
      <c r="B37" s="984"/>
      <c r="C37" s="984" t="s">
        <v>3043</v>
      </c>
      <c r="D37" s="1526" t="s">
        <v>2978</v>
      </c>
      <c r="E37" s="984"/>
      <c r="F37" s="1526"/>
      <c r="G37" s="2003">
        <v>945745</v>
      </c>
    </row>
    <row r="38" spans="1:7">
      <c r="A38" s="2002">
        <v>31</v>
      </c>
      <c r="B38" s="984"/>
      <c r="C38" s="984" t="s">
        <v>3153</v>
      </c>
      <c r="D38" s="1526" t="s">
        <v>3154</v>
      </c>
      <c r="E38" s="984"/>
      <c r="F38" s="1526"/>
      <c r="G38" s="2003">
        <v>1576973</v>
      </c>
    </row>
    <row r="39" spans="1:7">
      <c r="A39" s="2002">
        <v>32</v>
      </c>
      <c r="B39" s="984"/>
      <c r="C39" s="984" t="s">
        <v>3155</v>
      </c>
      <c r="D39" s="1526" t="s">
        <v>2947</v>
      </c>
      <c r="E39" s="984"/>
      <c r="F39" s="1526"/>
      <c r="G39" s="2003">
        <v>521135</v>
      </c>
    </row>
    <row r="40" spans="1:7">
      <c r="A40" s="2002">
        <v>33</v>
      </c>
      <c r="B40" s="984"/>
      <c r="C40" s="984" t="s">
        <v>3428</v>
      </c>
      <c r="D40" s="1526" t="s">
        <v>2626</v>
      </c>
      <c r="E40" s="984"/>
      <c r="F40" s="1526"/>
      <c r="G40" s="2003">
        <v>311095</v>
      </c>
    </row>
    <row r="41" spans="1:7">
      <c r="A41" s="2002">
        <v>34</v>
      </c>
      <c r="B41" s="984"/>
      <c r="C41" s="984" t="s">
        <v>3044</v>
      </c>
      <c r="D41" s="1526" t="s">
        <v>2947</v>
      </c>
      <c r="E41" s="984"/>
      <c r="F41" s="1526"/>
      <c r="G41" s="2003">
        <v>2808277</v>
      </c>
    </row>
    <row r="42" spans="1:7">
      <c r="A42" s="2002">
        <v>35</v>
      </c>
      <c r="B42" s="984"/>
      <c r="C42" s="1997" t="s">
        <v>3429</v>
      </c>
      <c r="D42" s="1526" t="s">
        <v>2627</v>
      </c>
      <c r="E42" s="984"/>
      <c r="F42" s="1526"/>
      <c r="G42" s="2003">
        <v>5853646</v>
      </c>
    </row>
    <row r="43" spans="1:7">
      <c r="A43" s="2002">
        <v>36</v>
      </c>
      <c r="B43" s="984"/>
      <c r="C43" s="984" t="s">
        <v>3430</v>
      </c>
      <c r="D43" s="1526" t="s">
        <v>2983</v>
      </c>
      <c r="E43" s="984"/>
      <c r="F43" s="1526"/>
      <c r="G43" s="2003">
        <v>369922</v>
      </c>
    </row>
    <row r="44" spans="1:7">
      <c r="A44" s="2002">
        <v>37</v>
      </c>
      <c r="B44" s="984"/>
      <c r="C44" s="984" t="s">
        <v>3431</v>
      </c>
      <c r="D44" s="1526" t="s">
        <v>2947</v>
      </c>
      <c r="E44" s="984"/>
      <c r="F44" s="1526"/>
      <c r="G44" s="2003">
        <v>262879</v>
      </c>
    </row>
    <row r="45" spans="1:7">
      <c r="A45" s="2002">
        <v>38</v>
      </c>
      <c r="B45" s="984"/>
      <c r="C45" s="984" t="s">
        <v>3156</v>
      </c>
      <c r="D45" s="1526" t="s">
        <v>2623</v>
      </c>
      <c r="E45" s="984"/>
      <c r="F45" s="1526"/>
      <c r="G45" s="2003">
        <v>520584</v>
      </c>
    </row>
    <row r="46" spans="1:7">
      <c r="A46" s="2002">
        <v>39</v>
      </c>
      <c r="B46" s="984"/>
      <c r="C46" s="984" t="s">
        <v>3432</v>
      </c>
      <c r="D46" s="1526" t="s">
        <v>3433</v>
      </c>
      <c r="E46" s="984"/>
      <c r="F46" s="1526"/>
      <c r="G46" s="2003">
        <v>620325</v>
      </c>
    </row>
    <row r="47" spans="1:7">
      <c r="A47" s="2002">
        <v>40</v>
      </c>
      <c r="B47" s="984"/>
      <c r="C47" s="984" t="s">
        <v>3434</v>
      </c>
      <c r="D47" s="1526" t="s">
        <v>2626</v>
      </c>
      <c r="E47" s="984"/>
      <c r="F47" s="1526"/>
      <c r="G47" s="2003">
        <v>275431</v>
      </c>
    </row>
    <row r="48" spans="1:7">
      <c r="A48" s="2002">
        <v>41</v>
      </c>
      <c r="B48" s="984"/>
      <c r="C48" s="984" t="s">
        <v>3435</v>
      </c>
      <c r="D48" s="1526" t="s">
        <v>3234</v>
      </c>
      <c r="E48" s="984"/>
      <c r="F48" s="1526"/>
      <c r="G48" s="2003">
        <v>1074065</v>
      </c>
    </row>
    <row r="49" spans="1:7">
      <c r="A49" s="2002">
        <v>42</v>
      </c>
      <c r="B49" s="984"/>
      <c r="C49" s="984" t="s">
        <v>3157</v>
      </c>
      <c r="D49" s="1526" t="s">
        <v>2637</v>
      </c>
      <c r="E49" s="984"/>
      <c r="F49" s="1526"/>
      <c r="G49" s="2003">
        <v>6816928</v>
      </c>
    </row>
    <row r="50" spans="1:7">
      <c r="A50" s="2002">
        <v>43</v>
      </c>
      <c r="B50" s="984"/>
      <c r="C50" s="984" t="s">
        <v>3436</v>
      </c>
      <c r="D50" s="2007" t="s">
        <v>2992</v>
      </c>
      <c r="E50" s="2004"/>
      <c r="F50" s="2007"/>
      <c r="G50" s="2003">
        <v>325170</v>
      </c>
    </row>
    <row r="51" spans="1:7">
      <c r="A51" s="2002">
        <v>44</v>
      </c>
      <c r="B51" s="984"/>
      <c r="C51" s="984" t="s">
        <v>3437</v>
      </c>
      <c r="D51" s="1526" t="s">
        <v>2625</v>
      </c>
      <c r="E51" s="984"/>
      <c r="F51" s="1526"/>
      <c r="G51" s="2003">
        <v>372120</v>
      </c>
    </row>
    <row r="52" spans="1:7">
      <c r="A52" s="2002">
        <v>45</v>
      </c>
      <c r="B52" s="984"/>
      <c r="C52" s="984" t="s">
        <v>3438</v>
      </c>
      <c r="D52" s="1526" t="s">
        <v>2983</v>
      </c>
      <c r="E52" s="984"/>
      <c r="F52" s="1526"/>
      <c r="G52" s="2003">
        <v>4384295</v>
      </c>
    </row>
    <row r="53" spans="1:7">
      <c r="A53" s="2002">
        <v>46</v>
      </c>
      <c r="B53" s="984"/>
      <c r="C53" s="984" t="s">
        <v>3158</v>
      </c>
      <c r="D53" s="1526" t="s">
        <v>2636</v>
      </c>
      <c r="E53" s="984"/>
      <c r="F53" s="1526"/>
      <c r="G53" s="2003">
        <v>1239202</v>
      </c>
    </row>
    <row r="54" spans="1:7">
      <c r="A54" s="2002">
        <v>47</v>
      </c>
      <c r="B54" s="984"/>
      <c r="C54" s="984" t="s">
        <v>3439</v>
      </c>
      <c r="D54" s="1526" t="s">
        <v>2947</v>
      </c>
      <c r="E54" s="984"/>
      <c r="F54" s="1526"/>
      <c r="G54" s="2003">
        <v>369857</v>
      </c>
    </row>
    <row r="55" spans="1:7">
      <c r="A55" s="2002">
        <v>48</v>
      </c>
      <c r="B55" s="984"/>
      <c r="C55" s="984" t="s">
        <v>3045</v>
      </c>
      <c r="D55" s="1526" t="s">
        <v>2626</v>
      </c>
      <c r="E55" s="984"/>
      <c r="F55" s="1526"/>
      <c r="G55" s="2003">
        <v>973116</v>
      </c>
    </row>
    <row r="56" spans="1:7">
      <c r="A56" s="2002">
        <v>49</v>
      </c>
      <c r="B56" s="984"/>
      <c r="C56" s="984" t="s">
        <v>3440</v>
      </c>
      <c r="D56" s="1526" t="s">
        <v>3234</v>
      </c>
      <c r="E56" s="984"/>
      <c r="F56" s="1526"/>
      <c r="G56" s="2003">
        <v>348014</v>
      </c>
    </row>
    <row r="57" spans="1:7">
      <c r="A57" s="2002">
        <v>50</v>
      </c>
      <c r="B57" s="984"/>
      <c r="C57" s="984" t="s">
        <v>2960</v>
      </c>
      <c r="D57" s="1526" t="s">
        <v>2947</v>
      </c>
      <c r="E57" s="984"/>
      <c r="F57" s="1526"/>
      <c r="G57" s="2003">
        <v>8254099</v>
      </c>
    </row>
    <row r="58" spans="1:7">
      <c r="A58" s="2002">
        <v>51</v>
      </c>
      <c r="B58" s="984"/>
      <c r="C58" s="984" t="s">
        <v>3441</v>
      </c>
      <c r="D58" s="1526" t="s">
        <v>2623</v>
      </c>
      <c r="E58" s="984"/>
      <c r="F58" s="1526"/>
      <c r="G58" s="2003">
        <v>9900210</v>
      </c>
    </row>
    <row r="59" spans="1:7">
      <c r="A59" s="2002">
        <v>52</v>
      </c>
      <c r="B59" s="984"/>
      <c r="C59" s="984" t="s">
        <v>3159</v>
      </c>
      <c r="D59" s="1526" t="s">
        <v>2624</v>
      </c>
      <c r="E59" s="984"/>
      <c r="F59" s="1526"/>
      <c r="G59" s="2003">
        <v>1422165</v>
      </c>
    </row>
    <row r="60" spans="1:7">
      <c r="A60" s="2002">
        <v>53</v>
      </c>
      <c r="B60" s="984"/>
      <c r="C60" s="984" t="s">
        <v>3442</v>
      </c>
      <c r="D60" s="1526" t="s">
        <v>2626</v>
      </c>
      <c r="E60" s="984"/>
      <c r="F60" s="1526"/>
      <c r="G60" s="2003">
        <v>1834672</v>
      </c>
    </row>
    <row r="61" spans="1:7">
      <c r="A61" s="2002">
        <v>54</v>
      </c>
      <c r="B61" s="984"/>
      <c r="C61" s="984" t="s">
        <v>3160</v>
      </c>
      <c r="D61" s="1526" t="s">
        <v>2624</v>
      </c>
      <c r="E61" s="984"/>
      <c r="F61" s="1526"/>
      <c r="G61" s="2003">
        <v>609430</v>
      </c>
    </row>
    <row r="62" spans="1:7">
      <c r="A62" s="2002">
        <v>55</v>
      </c>
      <c r="B62" s="984"/>
      <c r="C62" s="984" t="s">
        <v>3046</v>
      </c>
      <c r="D62" s="1526" t="s">
        <v>2947</v>
      </c>
      <c r="E62" s="984"/>
      <c r="F62" s="1526"/>
      <c r="G62" s="2003">
        <v>8872111</v>
      </c>
    </row>
    <row r="63" spans="1:7">
      <c r="A63" s="2002">
        <v>56</v>
      </c>
      <c r="B63" s="984"/>
      <c r="C63" s="984" t="s">
        <v>3443</v>
      </c>
      <c r="D63" s="1526" t="s">
        <v>2983</v>
      </c>
      <c r="E63" s="984"/>
      <c r="F63" s="1526"/>
      <c r="G63" s="2058">
        <v>592192</v>
      </c>
    </row>
    <row r="64" spans="1:7" ht="15.75" thickBot="1">
      <c r="A64" s="2008">
        <v>57</v>
      </c>
      <c r="B64" s="2009"/>
      <c r="C64" s="2009"/>
      <c r="D64" s="2010"/>
      <c r="E64" s="2009"/>
      <c r="F64" s="2010"/>
      <c r="G64" s="2011">
        <f>SUM(G8:G63)</f>
        <v>121894766</v>
      </c>
    </row>
    <row r="66" spans="1:7">
      <c r="A66" s="109" t="s">
        <v>3407</v>
      </c>
      <c r="B66" s="47"/>
      <c r="C66" s="47"/>
      <c r="D66" s="47"/>
      <c r="E66" s="47"/>
      <c r="F66" s="47"/>
      <c r="G66" s="47"/>
    </row>
    <row r="69" spans="1:7">
      <c r="G69" s="1043"/>
    </row>
    <row r="72" spans="1:7">
      <c r="C72" s="59"/>
    </row>
    <row r="75" spans="1:7">
      <c r="C75" s="59"/>
    </row>
    <row r="76" spans="1:7">
      <c r="C76" s="59"/>
    </row>
    <row r="77" spans="1:7">
      <c r="C77" s="59"/>
    </row>
    <row r="78" spans="1:7">
      <c r="C78" s="59"/>
    </row>
    <row r="79" spans="1:7">
      <c r="C79" s="59"/>
    </row>
    <row r="80" spans="1:7">
      <c r="C80" s="59"/>
    </row>
  </sheetData>
  <printOptions horizontalCentered="1" verticalCentered="1"/>
  <pageMargins left="0.5" right="0.36" top="0.25" bottom="0.36" header="0.5" footer="0.5"/>
  <pageSetup scale="56" fitToHeight="2"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AB80F-8BFF-4331-BB6F-0C5639D02DA4}">
  <sheetPr transitionEvaluation="1">
    <tabColor rgb="FF92D050"/>
    <pageSetUpPr fitToPage="1"/>
  </sheetPr>
  <dimension ref="A2:Q81"/>
  <sheetViews>
    <sheetView view="pageBreakPreview" topLeftCell="A22" zoomScale="60" zoomScaleNormal="70" workbookViewId="0">
      <selection activeCell="C64" sqref="C64"/>
    </sheetView>
    <sheetView zoomScale="70" zoomScaleNormal="70" workbookViewId="1"/>
  </sheetViews>
  <sheetFormatPr defaultColWidth="9.6640625" defaultRowHeight="15"/>
  <cols>
    <col min="1" max="1" width="4.6640625" customWidth="1"/>
    <col min="2" max="2" width="1.6640625" customWidth="1"/>
    <col min="3" max="3" width="39.109375" customWidth="1"/>
    <col min="4" max="4" width="43.6640625" customWidth="1"/>
    <col min="5" max="5" width="20.21875" customWidth="1"/>
    <col min="6" max="6" width="9.6640625" customWidth="1"/>
    <col min="7" max="7" width="25.5546875" customWidth="1"/>
    <col min="8" max="8" width="11" style="1052" bestFit="1" customWidth="1"/>
  </cols>
  <sheetData>
    <row r="2" spans="1:7" ht="15.75" thickBot="1">
      <c r="A2" s="687" t="str">
        <f>'Data Sheet'!$A$49</f>
        <v>Annual Report of Niagara Mohawk Power Corporation</v>
      </c>
      <c r="G2" s="1105" t="str">
        <f>'Data Sheet'!$A$45</f>
        <v>Year ended December 31, 2022</v>
      </c>
    </row>
    <row r="3" spans="1:7">
      <c r="A3" s="43"/>
      <c r="B3" s="44"/>
      <c r="C3" s="44"/>
      <c r="D3" s="44"/>
      <c r="E3" s="44"/>
      <c r="F3" s="44"/>
      <c r="G3" s="45"/>
    </row>
    <row r="4" spans="1:7" ht="15.75">
      <c r="A4" s="78" t="s">
        <v>1125</v>
      </c>
      <c r="B4" s="79"/>
      <c r="C4" s="79"/>
      <c r="D4" s="79"/>
      <c r="E4" s="79"/>
      <c r="F4" s="79"/>
      <c r="G4" s="80"/>
    </row>
    <row r="5" spans="1:7">
      <c r="A5" s="180"/>
      <c r="B5" s="126"/>
      <c r="C5" s="126"/>
      <c r="D5" s="126"/>
      <c r="E5" s="126"/>
      <c r="F5" s="126"/>
      <c r="G5" s="127"/>
    </row>
    <row r="6" spans="1:7">
      <c r="A6" s="407" t="s">
        <v>1980</v>
      </c>
      <c r="D6" s="144"/>
      <c r="E6" s="2053" t="s">
        <v>430</v>
      </c>
      <c r="F6" s="191" t="s">
        <v>1930</v>
      </c>
      <c r="G6" s="53" t="s">
        <v>1024</v>
      </c>
    </row>
    <row r="7" spans="1:7" ht="15.75" thickBot="1">
      <c r="A7" s="407" t="s">
        <v>1986</v>
      </c>
      <c r="B7" s="984"/>
      <c r="C7" s="1997" t="s">
        <v>426</v>
      </c>
      <c r="D7" s="1594" t="s">
        <v>427</v>
      </c>
      <c r="E7" s="1997" t="s">
        <v>431</v>
      </c>
      <c r="F7" s="1594" t="s">
        <v>432</v>
      </c>
      <c r="G7" s="53" t="s">
        <v>428</v>
      </c>
    </row>
    <row r="8" spans="1:7">
      <c r="A8" s="1998">
        <v>1</v>
      </c>
      <c r="B8" s="1999"/>
      <c r="C8" s="1999" t="s">
        <v>3446</v>
      </c>
      <c r="D8" s="2000" t="s">
        <v>2947</v>
      </c>
      <c r="E8" s="1999"/>
      <c r="F8" s="2000"/>
      <c r="G8" s="2001">
        <v>253336</v>
      </c>
    </row>
    <row r="9" spans="1:7">
      <c r="A9" s="2002">
        <v>2</v>
      </c>
      <c r="B9" s="984"/>
      <c r="C9" s="984" t="s">
        <v>3447</v>
      </c>
      <c r="D9" s="1526" t="s">
        <v>2633</v>
      </c>
      <c r="E9" s="984"/>
      <c r="F9" s="1526"/>
      <c r="G9" s="2003">
        <v>1080491</v>
      </c>
    </row>
    <row r="10" spans="1:7">
      <c r="A10" s="2002">
        <v>3</v>
      </c>
      <c r="B10" s="984"/>
      <c r="C10" s="984" t="s">
        <v>3047</v>
      </c>
      <c r="D10" s="1526" t="s">
        <v>2633</v>
      </c>
      <c r="E10" s="984"/>
      <c r="F10" s="1526"/>
      <c r="G10" s="2003">
        <v>1505757</v>
      </c>
    </row>
    <row r="11" spans="1:7">
      <c r="A11" s="2002">
        <v>4</v>
      </c>
      <c r="B11" s="984"/>
      <c r="C11" s="984" t="s">
        <v>3448</v>
      </c>
      <c r="D11" s="1526" t="s">
        <v>2636</v>
      </c>
      <c r="E11" s="984"/>
      <c r="F11" s="1526"/>
      <c r="G11" s="2003">
        <v>939079</v>
      </c>
    </row>
    <row r="12" spans="1:7">
      <c r="A12" s="2002">
        <v>5</v>
      </c>
      <c r="B12" s="984"/>
      <c r="C12" s="984" t="s">
        <v>3449</v>
      </c>
      <c r="D12" s="1526" t="s">
        <v>2983</v>
      </c>
      <c r="E12" s="984"/>
      <c r="F12" s="1526"/>
      <c r="G12" s="2003">
        <v>391766</v>
      </c>
    </row>
    <row r="13" spans="1:7">
      <c r="A13" s="2002">
        <v>6</v>
      </c>
      <c r="B13" s="984"/>
      <c r="C13" s="984" t="s">
        <v>3161</v>
      </c>
      <c r="D13" s="1526" t="s">
        <v>2626</v>
      </c>
      <c r="E13" s="984"/>
      <c r="F13" s="1526"/>
      <c r="G13" s="2003">
        <v>840681</v>
      </c>
    </row>
    <row r="14" spans="1:7">
      <c r="A14" s="2002">
        <v>7</v>
      </c>
      <c r="B14" s="984"/>
      <c r="C14" s="984" t="s">
        <v>3162</v>
      </c>
      <c r="D14" s="1526" t="s">
        <v>3011</v>
      </c>
      <c r="E14" s="984"/>
      <c r="F14" s="1526"/>
      <c r="G14" s="2003">
        <v>471049</v>
      </c>
    </row>
    <row r="15" spans="1:7">
      <c r="A15" s="2002">
        <v>8</v>
      </c>
      <c r="B15" s="984"/>
      <c r="C15" s="984" t="s">
        <v>3450</v>
      </c>
      <c r="D15" s="1526" t="s">
        <v>2626</v>
      </c>
      <c r="E15" s="984"/>
      <c r="F15" s="1526"/>
      <c r="G15" s="2003">
        <v>957442</v>
      </c>
    </row>
    <row r="16" spans="1:7">
      <c r="A16" s="2002">
        <v>9</v>
      </c>
      <c r="B16" s="984"/>
      <c r="C16" s="984" t="s">
        <v>3451</v>
      </c>
      <c r="D16" s="1526" t="s">
        <v>2983</v>
      </c>
      <c r="E16" s="984"/>
      <c r="F16" s="1526"/>
      <c r="G16" s="2003">
        <v>357842</v>
      </c>
    </row>
    <row r="17" spans="1:7">
      <c r="A17" s="2002">
        <v>10</v>
      </c>
      <c r="B17" s="984"/>
      <c r="C17" s="984" t="s">
        <v>2949</v>
      </c>
      <c r="D17" s="1526" t="s">
        <v>2947</v>
      </c>
      <c r="E17" s="984"/>
      <c r="F17" s="1526"/>
      <c r="G17" s="2003">
        <v>29889565</v>
      </c>
    </row>
    <row r="18" spans="1:7">
      <c r="A18" s="2002">
        <v>11</v>
      </c>
      <c r="B18" s="984"/>
      <c r="C18" s="984" t="s">
        <v>3452</v>
      </c>
      <c r="D18" s="1526" t="s">
        <v>2634</v>
      </c>
      <c r="E18" s="984"/>
      <c r="F18" s="1526"/>
      <c r="G18" s="2003">
        <v>314042</v>
      </c>
    </row>
    <row r="19" spans="1:7">
      <c r="A19" s="2002">
        <v>12</v>
      </c>
      <c r="B19" s="984"/>
      <c r="C19" s="984" t="s">
        <v>3453</v>
      </c>
      <c r="D19" s="1526" t="s">
        <v>2983</v>
      </c>
      <c r="E19" s="984"/>
      <c r="F19" s="1526"/>
      <c r="G19" s="2003">
        <v>365927</v>
      </c>
    </row>
    <row r="20" spans="1:7">
      <c r="A20" s="2002">
        <v>13</v>
      </c>
      <c r="B20" s="984"/>
      <c r="C20" s="984" t="s">
        <v>3163</v>
      </c>
      <c r="D20" s="1526" t="s">
        <v>2623</v>
      </c>
      <c r="E20" s="984"/>
      <c r="F20" s="1526"/>
      <c r="G20" s="2003">
        <v>367120</v>
      </c>
    </row>
    <row r="21" spans="1:7">
      <c r="A21" s="2002">
        <v>14</v>
      </c>
      <c r="B21" s="984"/>
      <c r="C21" s="984" t="s">
        <v>2966</v>
      </c>
      <c r="D21" s="1526" t="s">
        <v>2636</v>
      </c>
      <c r="E21" s="984"/>
      <c r="F21" s="1526"/>
      <c r="G21" s="2003">
        <v>9258447</v>
      </c>
    </row>
    <row r="22" spans="1:7">
      <c r="A22" s="2002">
        <v>15</v>
      </c>
      <c r="B22" s="984"/>
      <c r="C22" s="984" t="s">
        <v>2961</v>
      </c>
      <c r="D22" s="1526" t="s">
        <v>2636</v>
      </c>
      <c r="E22" s="984"/>
      <c r="F22" s="1526"/>
      <c r="G22" s="2003">
        <v>14547434</v>
      </c>
    </row>
    <row r="23" spans="1:7">
      <c r="A23" s="2002">
        <v>16</v>
      </c>
      <c r="B23" s="984"/>
      <c r="C23" s="984" t="s">
        <v>3454</v>
      </c>
      <c r="D23" s="1526" t="s">
        <v>2623</v>
      </c>
      <c r="E23" s="984"/>
      <c r="F23" s="1526"/>
      <c r="G23" s="2003">
        <v>951165</v>
      </c>
    </row>
    <row r="24" spans="1:7">
      <c r="A24" s="2002">
        <v>17</v>
      </c>
      <c r="B24" s="984"/>
      <c r="C24" s="984" t="s">
        <v>3455</v>
      </c>
      <c r="D24" s="1526" t="s">
        <v>2983</v>
      </c>
      <c r="E24" s="984"/>
      <c r="F24" s="1526"/>
      <c r="G24" s="2003">
        <v>927963</v>
      </c>
    </row>
    <row r="25" spans="1:7">
      <c r="A25" s="2002">
        <v>18</v>
      </c>
      <c r="B25" s="984"/>
      <c r="C25" s="984" t="s">
        <v>3456</v>
      </c>
      <c r="D25" s="1526" t="s">
        <v>2623</v>
      </c>
      <c r="E25" s="984"/>
      <c r="F25" s="1526"/>
      <c r="G25" s="2003">
        <v>264001</v>
      </c>
    </row>
    <row r="26" spans="1:7">
      <c r="A26" s="2002">
        <v>19</v>
      </c>
      <c r="B26" s="984"/>
      <c r="C26" s="2004" t="s">
        <v>3457</v>
      </c>
      <c r="D26" s="1526" t="s">
        <v>2627</v>
      </c>
      <c r="E26" s="984"/>
      <c r="F26" s="1526"/>
      <c r="G26" s="2003">
        <v>1041796</v>
      </c>
    </row>
    <row r="27" spans="1:7">
      <c r="A27" s="2002">
        <v>20</v>
      </c>
      <c r="B27" s="984"/>
      <c r="C27" s="984" t="s">
        <v>3458</v>
      </c>
      <c r="D27" s="1526" t="s">
        <v>2630</v>
      </c>
      <c r="E27" s="984"/>
      <c r="F27" s="1526"/>
      <c r="G27" s="2003">
        <v>540857</v>
      </c>
    </row>
    <row r="28" spans="1:7">
      <c r="A28" s="2002">
        <v>21</v>
      </c>
      <c r="B28" s="984"/>
      <c r="C28" s="984" t="s">
        <v>2954</v>
      </c>
      <c r="D28" s="1526" t="s">
        <v>2624</v>
      </c>
      <c r="E28" s="984"/>
      <c r="F28" s="1526"/>
      <c r="G28" s="2003">
        <v>6571630</v>
      </c>
    </row>
    <row r="29" spans="1:7">
      <c r="A29" s="2002">
        <v>22</v>
      </c>
      <c r="B29" s="984"/>
      <c r="C29" s="984" t="s">
        <v>3459</v>
      </c>
      <c r="D29" s="1526" t="s">
        <v>2992</v>
      </c>
      <c r="E29" s="984"/>
      <c r="F29" s="1526"/>
      <c r="G29" s="2003">
        <v>299984</v>
      </c>
    </row>
    <row r="30" spans="1:7">
      <c r="A30" s="2002">
        <v>23</v>
      </c>
      <c r="B30" s="984"/>
      <c r="C30" s="984" t="s">
        <v>3460</v>
      </c>
      <c r="D30" s="1526" t="s">
        <v>2992</v>
      </c>
      <c r="E30" s="984"/>
      <c r="F30" s="1526"/>
      <c r="G30" s="2003">
        <v>376729</v>
      </c>
    </row>
    <row r="31" spans="1:7">
      <c r="A31" s="2002">
        <v>24</v>
      </c>
      <c r="B31" s="984"/>
      <c r="C31" s="984" t="s">
        <v>3461</v>
      </c>
      <c r="D31" s="1526" t="s">
        <v>2986</v>
      </c>
      <c r="E31" s="984"/>
      <c r="F31" s="1526"/>
      <c r="G31" s="2003">
        <v>358532</v>
      </c>
    </row>
    <row r="32" spans="1:7">
      <c r="A32" s="2002">
        <v>25</v>
      </c>
      <c r="B32" s="984"/>
      <c r="C32" s="984" t="s">
        <v>3462</v>
      </c>
      <c r="D32" s="1526" t="s">
        <v>3007</v>
      </c>
      <c r="E32" s="984"/>
      <c r="F32" s="1526"/>
      <c r="G32" s="2003">
        <v>1277440</v>
      </c>
    </row>
    <row r="33" spans="1:17">
      <c r="A33" s="2002">
        <v>26</v>
      </c>
      <c r="B33" s="984"/>
      <c r="C33" s="984" t="s">
        <v>3463</v>
      </c>
      <c r="D33" s="1526" t="s">
        <v>2627</v>
      </c>
      <c r="E33" s="984"/>
      <c r="F33" s="1526"/>
      <c r="G33" s="2003">
        <v>270435</v>
      </c>
      <c r="Q33" s="2003"/>
    </row>
    <row r="34" spans="1:17">
      <c r="A34" s="2002">
        <v>27</v>
      </c>
      <c r="B34" s="984"/>
      <c r="C34" s="984" t="s">
        <v>3464</v>
      </c>
      <c r="D34" s="1526" t="s">
        <v>3007</v>
      </c>
      <c r="E34" s="984"/>
      <c r="F34" s="1526"/>
      <c r="G34" s="2003">
        <v>282987</v>
      </c>
    </row>
    <row r="35" spans="1:17">
      <c r="A35" s="2002">
        <v>28</v>
      </c>
      <c r="B35" s="984"/>
      <c r="C35" s="984" t="s">
        <v>3465</v>
      </c>
      <c r="D35" s="1526" t="s">
        <v>2992</v>
      </c>
      <c r="E35" s="984"/>
      <c r="F35" s="1526"/>
      <c r="G35" s="2003">
        <v>11083500</v>
      </c>
    </row>
    <row r="36" spans="1:17">
      <c r="A36" s="2002">
        <v>29</v>
      </c>
      <c r="B36" s="984"/>
      <c r="C36" s="984" t="s">
        <v>3164</v>
      </c>
      <c r="D36" s="1526" t="s">
        <v>2630</v>
      </c>
      <c r="E36" s="984"/>
      <c r="F36" s="1526"/>
      <c r="G36" s="2003">
        <v>924183</v>
      </c>
    </row>
    <row r="37" spans="1:17">
      <c r="A37" s="2002">
        <v>30</v>
      </c>
      <c r="B37" s="984"/>
      <c r="C37" s="984" t="s">
        <v>3466</v>
      </c>
      <c r="D37" s="1526" t="s">
        <v>2626</v>
      </c>
      <c r="E37" s="984"/>
      <c r="F37" s="1526"/>
      <c r="G37" s="2003">
        <v>692516</v>
      </c>
    </row>
    <row r="38" spans="1:17">
      <c r="A38" s="2002">
        <v>31</v>
      </c>
      <c r="B38" s="984"/>
      <c r="C38" s="984" t="s">
        <v>2974</v>
      </c>
      <c r="D38" s="1526" t="s">
        <v>2624</v>
      </c>
      <c r="E38" s="984"/>
      <c r="F38" s="1526"/>
      <c r="G38" s="2003">
        <v>5982068</v>
      </c>
    </row>
    <row r="39" spans="1:17">
      <c r="A39" s="2002">
        <v>32</v>
      </c>
      <c r="B39" s="984"/>
      <c r="C39" s="984" t="s">
        <v>3467</v>
      </c>
      <c r="D39" s="1526" t="s">
        <v>2626</v>
      </c>
      <c r="E39" s="984"/>
      <c r="F39" s="1526"/>
      <c r="G39" s="2003">
        <v>306850</v>
      </c>
    </row>
    <row r="40" spans="1:17">
      <c r="A40" s="2002">
        <v>33</v>
      </c>
      <c r="B40" s="984"/>
      <c r="C40" s="984" t="s">
        <v>3468</v>
      </c>
      <c r="D40" s="1526" t="s">
        <v>2623</v>
      </c>
      <c r="E40" s="984"/>
      <c r="F40" s="1526"/>
      <c r="G40" s="2003">
        <v>1286979</v>
      </c>
    </row>
    <row r="41" spans="1:17">
      <c r="A41" s="2002">
        <v>34</v>
      </c>
      <c r="B41" s="984"/>
      <c r="C41" s="984" t="s">
        <v>3469</v>
      </c>
      <c r="D41" s="1526" t="s">
        <v>2947</v>
      </c>
      <c r="E41" s="984"/>
      <c r="F41" s="1526"/>
      <c r="G41" s="2003">
        <v>913173</v>
      </c>
    </row>
    <row r="42" spans="1:17">
      <c r="A42" s="2002">
        <v>35</v>
      </c>
      <c r="B42" s="984"/>
      <c r="C42" t="s">
        <v>3470</v>
      </c>
      <c r="D42" s="1526" t="s">
        <v>2983</v>
      </c>
      <c r="E42" s="984"/>
      <c r="F42" s="1526"/>
      <c r="G42" s="2003">
        <v>1277683</v>
      </c>
    </row>
    <row r="43" spans="1:17">
      <c r="A43" s="2002">
        <v>36</v>
      </c>
      <c r="B43" s="984"/>
      <c r="C43" s="984" t="s">
        <v>3471</v>
      </c>
      <c r="D43" s="1526" t="s">
        <v>2983</v>
      </c>
      <c r="E43" s="984"/>
      <c r="F43" s="1526"/>
      <c r="G43" s="2003">
        <v>1963099</v>
      </c>
    </row>
    <row r="44" spans="1:17">
      <c r="A44" s="2002">
        <v>37</v>
      </c>
      <c r="B44" s="984"/>
      <c r="C44" s="984" t="s">
        <v>2632</v>
      </c>
      <c r="D44" s="1526" t="s">
        <v>2626</v>
      </c>
      <c r="E44" s="984"/>
      <c r="F44" s="1526"/>
      <c r="G44" s="2003">
        <v>15585203</v>
      </c>
    </row>
    <row r="45" spans="1:17">
      <c r="A45" s="2002">
        <v>38</v>
      </c>
      <c r="B45" s="984"/>
      <c r="C45" s="984" t="s">
        <v>3472</v>
      </c>
      <c r="D45" s="1526" t="s">
        <v>2626</v>
      </c>
      <c r="E45" s="984"/>
      <c r="F45" s="1526"/>
      <c r="G45" s="2003">
        <v>4026054</v>
      </c>
    </row>
    <row r="46" spans="1:17">
      <c r="A46" s="2002">
        <v>39</v>
      </c>
      <c r="B46" s="984"/>
      <c r="C46" t="s">
        <v>3473</v>
      </c>
      <c r="D46" s="1526" t="s">
        <v>2983</v>
      </c>
      <c r="E46" s="984"/>
      <c r="F46" s="1526"/>
      <c r="G46" s="2003">
        <v>305476</v>
      </c>
    </row>
    <row r="47" spans="1:17">
      <c r="A47" s="2002">
        <v>40</v>
      </c>
      <c r="B47" s="984"/>
      <c r="C47" s="984" t="s">
        <v>3165</v>
      </c>
      <c r="D47" s="1526" t="s">
        <v>2623</v>
      </c>
      <c r="E47" s="984"/>
      <c r="F47" s="1526"/>
      <c r="G47" s="2003">
        <v>693702</v>
      </c>
    </row>
    <row r="48" spans="1:17">
      <c r="A48" s="2002">
        <v>41</v>
      </c>
      <c r="B48" s="984"/>
      <c r="C48" s="984" t="s">
        <v>3166</v>
      </c>
      <c r="D48" s="1526" t="s">
        <v>2623</v>
      </c>
      <c r="E48" s="984"/>
      <c r="F48" s="1526"/>
      <c r="G48" s="2003">
        <v>794543</v>
      </c>
    </row>
    <row r="49" spans="1:7">
      <c r="A49" s="2002">
        <v>42</v>
      </c>
      <c r="B49" s="984"/>
      <c r="C49" s="984" t="s">
        <v>3474</v>
      </c>
      <c r="D49" s="1526" t="s">
        <v>2626</v>
      </c>
      <c r="E49" s="984"/>
      <c r="F49" s="1526"/>
      <c r="G49" s="2003">
        <v>862327</v>
      </c>
    </row>
    <row r="50" spans="1:7">
      <c r="A50" s="2002">
        <v>43</v>
      </c>
      <c r="B50" s="984"/>
      <c r="C50" s="984" t="s">
        <v>3475</v>
      </c>
      <c r="D50" s="2007" t="s">
        <v>2947</v>
      </c>
      <c r="E50" s="2004"/>
      <c r="F50" s="2007"/>
      <c r="G50" s="2003">
        <v>485675</v>
      </c>
    </row>
    <row r="51" spans="1:7">
      <c r="A51" s="2002">
        <v>44</v>
      </c>
      <c r="B51" s="984"/>
      <c r="C51" s="984" t="s">
        <v>3476</v>
      </c>
      <c r="D51" s="1526" t="s">
        <v>2627</v>
      </c>
      <c r="E51" s="984"/>
      <c r="F51" s="1526"/>
      <c r="G51" s="2003">
        <v>979136</v>
      </c>
    </row>
    <row r="52" spans="1:7">
      <c r="A52" s="2002">
        <v>45</v>
      </c>
      <c r="B52" s="984"/>
      <c r="C52" s="984" t="s">
        <v>3477</v>
      </c>
      <c r="D52" s="1526" t="s">
        <v>2983</v>
      </c>
      <c r="E52" s="984"/>
      <c r="F52" s="1526"/>
      <c r="G52" s="2003">
        <v>2665033</v>
      </c>
    </row>
    <row r="53" spans="1:7">
      <c r="A53" s="2002">
        <v>46</v>
      </c>
      <c r="B53" s="984"/>
      <c r="C53" s="984" t="s">
        <v>3478</v>
      </c>
      <c r="D53" s="1526" t="s">
        <v>2992</v>
      </c>
      <c r="E53" s="984"/>
      <c r="F53" s="1526"/>
      <c r="G53" s="2003">
        <v>591290</v>
      </c>
    </row>
    <row r="54" spans="1:7">
      <c r="A54" s="2002">
        <v>47</v>
      </c>
      <c r="B54" s="984"/>
      <c r="C54" s="984" t="s">
        <v>3479</v>
      </c>
      <c r="D54" s="1526" t="s">
        <v>2997</v>
      </c>
      <c r="E54" s="984"/>
      <c r="F54" s="1526"/>
      <c r="G54" s="2003">
        <v>794267</v>
      </c>
    </row>
    <row r="55" spans="1:7">
      <c r="A55" s="2002">
        <v>48</v>
      </c>
      <c r="B55" s="984"/>
      <c r="C55" s="984" t="s">
        <v>3480</v>
      </c>
      <c r="D55" s="1526" t="s">
        <v>2629</v>
      </c>
      <c r="E55" s="984"/>
      <c r="F55" s="1526"/>
      <c r="G55" s="2003">
        <v>275413</v>
      </c>
    </row>
    <row r="56" spans="1:7">
      <c r="A56" s="2002">
        <v>49</v>
      </c>
      <c r="B56" s="984"/>
      <c r="C56" s="984" t="s">
        <v>3481</v>
      </c>
      <c r="D56" s="1526" t="s">
        <v>2992</v>
      </c>
      <c r="E56" s="984"/>
      <c r="F56" s="1526"/>
      <c r="G56" s="2003">
        <v>804053</v>
      </c>
    </row>
    <row r="57" spans="1:7">
      <c r="A57" s="2002">
        <v>50</v>
      </c>
      <c r="B57" s="984"/>
      <c r="C57" s="984" t="s">
        <v>3482</v>
      </c>
      <c r="D57" s="1526" t="s">
        <v>2992</v>
      </c>
      <c r="E57" s="984"/>
      <c r="F57" s="1526"/>
      <c r="G57" s="2003">
        <v>374855</v>
      </c>
    </row>
    <row r="58" spans="1:7">
      <c r="A58" s="2002">
        <v>51</v>
      </c>
      <c r="B58" s="984"/>
      <c r="C58" s="984" t="s">
        <v>3483</v>
      </c>
      <c r="D58" s="1526" t="s">
        <v>2626</v>
      </c>
      <c r="E58" s="984"/>
      <c r="F58" s="1526"/>
      <c r="G58" s="2003">
        <v>440825</v>
      </c>
    </row>
    <row r="59" spans="1:7">
      <c r="A59" s="2002">
        <v>52</v>
      </c>
      <c r="B59" s="984"/>
      <c r="C59" s="984" t="s">
        <v>3484</v>
      </c>
      <c r="D59" s="1526" t="s">
        <v>2626</v>
      </c>
      <c r="E59" s="984"/>
      <c r="F59" s="1526"/>
      <c r="G59" s="2003">
        <v>4443057</v>
      </c>
    </row>
    <row r="60" spans="1:7">
      <c r="A60" s="2002">
        <v>53</v>
      </c>
      <c r="B60" s="984"/>
      <c r="C60" s="984" t="s">
        <v>3485</v>
      </c>
      <c r="D60" s="1526" t="s">
        <v>2626</v>
      </c>
      <c r="E60" s="984"/>
      <c r="F60" s="1526"/>
      <c r="G60" s="2003">
        <v>569893</v>
      </c>
    </row>
    <row r="61" spans="1:7">
      <c r="A61" s="2002">
        <v>54</v>
      </c>
      <c r="B61" s="984"/>
      <c r="C61" s="984" t="s">
        <v>3486</v>
      </c>
      <c r="D61" s="1526" t="s">
        <v>2992</v>
      </c>
      <c r="E61" s="984"/>
      <c r="F61" s="1526"/>
      <c r="G61" s="2003">
        <v>750000</v>
      </c>
    </row>
    <row r="62" spans="1:7">
      <c r="A62" s="2002">
        <v>55</v>
      </c>
      <c r="B62" s="984"/>
      <c r="C62" s="984" t="s">
        <v>3167</v>
      </c>
      <c r="D62" s="1526" t="s">
        <v>2636</v>
      </c>
      <c r="E62" s="984"/>
      <c r="F62" s="1526"/>
      <c r="G62" s="2003">
        <v>2707823</v>
      </c>
    </row>
    <row r="63" spans="1:7" s="1052" customFormat="1">
      <c r="A63" s="2002">
        <v>56</v>
      </c>
      <c r="B63" s="984"/>
      <c r="C63" s="984" t="s">
        <v>2999</v>
      </c>
      <c r="D63" s="1526" t="s">
        <v>2952</v>
      </c>
      <c r="E63" s="984"/>
      <c r="F63" s="1526"/>
      <c r="G63" s="2003">
        <v>757197</v>
      </c>
    </row>
    <row r="64" spans="1:7" s="1052" customFormat="1">
      <c r="A64" s="2002">
        <v>57</v>
      </c>
      <c r="B64" s="984"/>
      <c r="C64" s="984" t="s">
        <v>3487</v>
      </c>
      <c r="D64" s="1526" t="s">
        <v>2983</v>
      </c>
      <c r="E64" s="984"/>
      <c r="F64" s="1526"/>
      <c r="G64" s="2003">
        <v>273007</v>
      </c>
    </row>
    <row r="65" spans="1:7" s="1052" customFormat="1">
      <c r="A65" s="1973" t="s">
        <v>2788</v>
      </c>
      <c r="B65" s="984"/>
      <c r="C65" s="1997" t="s">
        <v>3192</v>
      </c>
      <c r="D65" s="1526"/>
      <c r="E65" s="984"/>
      <c r="F65" s="1526"/>
      <c r="G65" s="2005">
        <f>SUM(G8:G64)</f>
        <v>138312377</v>
      </c>
    </row>
    <row r="66" spans="1:7" ht="15.75" thickBot="1">
      <c r="A66" s="1975" t="s">
        <v>2788</v>
      </c>
      <c r="B66" s="2009"/>
      <c r="C66" s="2059" t="s">
        <v>3445</v>
      </c>
      <c r="D66" s="2010"/>
      <c r="E66" s="2009"/>
      <c r="F66" s="2010"/>
      <c r="G66" s="2006">
        <f>SUM(G65,'24F'!G64,'24E'!G64,'24D'!G64,'24C'!G64,'24B'!G64,'24A'!G64,'24'!G61)</f>
        <v>1320950756</v>
      </c>
    </row>
    <row r="67" spans="1:7" s="1052" customFormat="1">
      <c r="A67" s="109" t="s">
        <v>3444</v>
      </c>
      <c r="B67" s="47"/>
      <c r="C67" s="47"/>
      <c r="D67" s="47"/>
      <c r="E67" s="47"/>
      <c r="F67" s="47"/>
      <c r="G67" s="47"/>
    </row>
    <row r="70" spans="1:7" s="1052" customFormat="1">
      <c r="A70"/>
      <c r="B70"/>
      <c r="C70"/>
      <c r="D70"/>
      <c r="E70"/>
      <c r="F70"/>
      <c r="G70" s="1043"/>
    </row>
    <row r="73" spans="1:7" s="1052" customFormat="1">
      <c r="A73"/>
      <c r="B73"/>
      <c r="C73" s="59"/>
      <c r="D73"/>
      <c r="E73"/>
      <c r="F73"/>
      <c r="G73"/>
    </row>
    <row r="76" spans="1:7" s="1052" customFormat="1">
      <c r="A76"/>
      <c r="B76"/>
      <c r="C76" s="59"/>
      <c r="D76"/>
      <c r="E76"/>
      <c r="F76"/>
      <c r="G76"/>
    </row>
    <row r="77" spans="1:7" s="1052" customFormat="1">
      <c r="A77"/>
      <c r="B77"/>
      <c r="C77" s="59"/>
      <c r="D77"/>
      <c r="E77"/>
      <c r="F77"/>
      <c r="G77"/>
    </row>
    <row r="78" spans="1:7" s="1052" customFormat="1">
      <c r="A78"/>
      <c r="B78"/>
      <c r="C78" s="59"/>
      <c r="D78"/>
      <c r="E78"/>
      <c r="F78"/>
      <c r="G78"/>
    </row>
    <row r="79" spans="1:7" s="1052" customFormat="1">
      <c r="A79"/>
      <c r="B79"/>
      <c r="C79" s="59"/>
      <c r="D79"/>
      <c r="E79"/>
      <c r="F79"/>
      <c r="G79"/>
    </row>
    <row r="80" spans="1:7" s="1052" customFormat="1">
      <c r="A80"/>
      <c r="B80"/>
      <c r="C80" s="59"/>
      <c r="D80"/>
      <c r="E80"/>
      <c r="F80"/>
      <c r="G80"/>
    </row>
    <row r="81" spans="1:7" s="1052" customFormat="1">
      <c r="A81"/>
      <c r="B81"/>
      <c r="C81" s="59"/>
      <c r="D81"/>
      <c r="E81"/>
      <c r="F81"/>
      <c r="G81"/>
    </row>
  </sheetData>
  <printOptions horizontalCentered="1" verticalCentered="1"/>
  <pageMargins left="0.5" right="0.36" top="0.25" bottom="0.36" header="0.5" footer="0.5"/>
  <pageSetup scale="56" fitToHeight="2"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rgb="FF92D050"/>
  </sheetPr>
  <dimension ref="A1:C142"/>
  <sheetViews>
    <sheetView view="pageBreakPreview" zoomScale="60" zoomScaleNormal="60" workbookViewId="0">
      <selection activeCell="C22" sqref="C22"/>
    </sheetView>
    <sheetView workbookViewId="1"/>
  </sheetViews>
  <sheetFormatPr defaultColWidth="9.6640625" defaultRowHeight="15"/>
  <cols>
    <col min="1" max="1" width="5.6640625" customWidth="1"/>
    <col min="2" max="2" width="62.21875" customWidth="1"/>
    <col min="3" max="3" width="30.6640625" customWidth="1"/>
  </cols>
  <sheetData>
    <row r="1" spans="1:3" ht="15.75" thickBot="1">
      <c r="A1" s="42" t="str">
        <f>'Data Sheet'!$A$49</f>
        <v>Annual Report of Niagara Mohawk Power Corporation</v>
      </c>
      <c r="C1" s="405" t="str">
        <f>'Data Sheet'!$A$45</f>
        <v>Year ended December 31, 2022</v>
      </c>
    </row>
    <row r="2" spans="1:3">
      <c r="A2" s="43"/>
      <c r="B2" s="44"/>
      <c r="C2" s="45"/>
    </row>
    <row r="3" spans="1:3" ht="15.75">
      <c r="A3" s="78" t="s">
        <v>434</v>
      </c>
      <c r="B3" s="47"/>
      <c r="C3" s="48"/>
    </row>
    <row r="4" spans="1:3">
      <c r="A4" s="49"/>
      <c r="C4" s="50"/>
    </row>
    <row r="5" spans="1:3">
      <c r="A5" s="49"/>
      <c r="B5" t="s">
        <v>435</v>
      </c>
      <c r="C5" s="50"/>
    </row>
    <row r="6" spans="1:3">
      <c r="A6" s="49"/>
      <c r="B6" t="s">
        <v>436</v>
      </c>
      <c r="C6" s="50"/>
    </row>
    <row r="7" spans="1:3">
      <c r="A7" s="49"/>
      <c r="B7" t="s">
        <v>437</v>
      </c>
      <c r="C7" s="50"/>
    </row>
    <row r="8" spans="1:3">
      <c r="A8" s="49"/>
      <c r="B8" t="s">
        <v>438</v>
      </c>
      <c r="C8" s="50"/>
    </row>
    <row r="9" spans="1:3">
      <c r="A9" s="49"/>
      <c r="C9" s="50"/>
    </row>
    <row r="10" spans="1:3">
      <c r="A10" s="49"/>
      <c r="B10" t="s">
        <v>439</v>
      </c>
      <c r="C10" s="50"/>
    </row>
    <row r="11" spans="1:3">
      <c r="A11" s="49"/>
      <c r="B11" t="s">
        <v>440</v>
      </c>
      <c r="C11" s="50"/>
    </row>
    <row r="12" spans="1:3">
      <c r="A12" s="49"/>
      <c r="B12" t="s">
        <v>441</v>
      </c>
      <c r="C12" s="50"/>
    </row>
    <row r="13" spans="1:3">
      <c r="A13" s="49"/>
      <c r="B13" t="s">
        <v>442</v>
      </c>
      <c r="C13" s="50"/>
    </row>
    <row r="14" spans="1:3">
      <c r="A14" s="49"/>
      <c r="B14" t="s">
        <v>443</v>
      </c>
      <c r="C14" s="50"/>
    </row>
    <row r="15" spans="1:3">
      <c r="A15" s="49"/>
      <c r="C15" s="50"/>
    </row>
    <row r="16" spans="1:3">
      <c r="A16" s="49"/>
      <c r="B16" t="s">
        <v>444</v>
      </c>
      <c r="C16" s="50"/>
    </row>
    <row r="17" spans="1:3" ht="15.75" thickBot="1">
      <c r="A17" s="120"/>
      <c r="B17" s="54"/>
      <c r="C17" s="55"/>
    </row>
    <row r="18" spans="1:3">
      <c r="A18" s="409"/>
      <c r="B18" s="1"/>
      <c r="C18" s="56"/>
    </row>
    <row r="19" spans="1:3">
      <c r="A19" s="409"/>
      <c r="B19" s="1"/>
      <c r="C19" s="56"/>
    </row>
    <row r="20" spans="1:3" ht="71.25">
      <c r="A20" s="409"/>
      <c r="B20" s="1135" t="s">
        <v>2873</v>
      </c>
      <c r="C20" s="1651">
        <v>5352249</v>
      </c>
    </row>
    <row r="21" spans="1:3">
      <c r="A21" s="409"/>
      <c r="B21" s="1"/>
      <c r="C21" s="1652"/>
    </row>
    <row r="22" spans="1:3" ht="99.75">
      <c r="A22" s="409"/>
      <c r="B22" s="1136" t="s">
        <v>2874</v>
      </c>
      <c r="C22" s="1651">
        <v>66847617</v>
      </c>
    </row>
    <row r="23" spans="1:3">
      <c r="A23" s="409"/>
      <c r="B23" s="1"/>
      <c r="C23" s="1652"/>
    </row>
    <row r="24" spans="1:3" ht="42.75">
      <c r="A24" s="409"/>
      <c r="B24" s="1136" t="s">
        <v>2875</v>
      </c>
      <c r="C24" s="1651">
        <v>106650451</v>
      </c>
    </row>
    <row r="25" spans="1:3">
      <c r="A25" s="409"/>
      <c r="B25" s="1"/>
      <c r="C25" s="1652"/>
    </row>
    <row r="26" spans="1:3" ht="71.25">
      <c r="A26" s="409"/>
      <c r="B26" s="1136" t="s">
        <v>2876</v>
      </c>
      <c r="C26" s="1651">
        <v>29592715</v>
      </c>
    </row>
    <row r="27" spans="1:3">
      <c r="A27" s="409"/>
      <c r="B27" s="1"/>
      <c r="C27" s="1326"/>
    </row>
    <row r="28" spans="1:3" ht="71.25">
      <c r="A28" s="409"/>
      <c r="B28" s="1136" t="s">
        <v>2877</v>
      </c>
      <c r="C28" s="1499">
        <v>659270</v>
      </c>
    </row>
    <row r="29" spans="1:3">
      <c r="A29" s="409"/>
      <c r="B29" s="1"/>
      <c r="C29" s="1326"/>
    </row>
    <row r="30" spans="1:3" ht="15.75" thickBot="1">
      <c r="A30" s="409"/>
      <c r="B30" s="1144" t="s">
        <v>1024</v>
      </c>
      <c r="C30" s="1327">
        <f>SUM(C20:C29)</f>
        <v>209102302</v>
      </c>
    </row>
    <row r="31" spans="1:3" ht="15.75" thickTop="1">
      <c r="A31" s="409"/>
      <c r="B31" s="1"/>
      <c r="C31" s="56"/>
    </row>
    <row r="32" spans="1:3">
      <c r="A32" s="409"/>
      <c r="B32" s="1"/>
      <c r="C32" s="56"/>
    </row>
    <row r="33" spans="1:3">
      <c r="A33" s="409"/>
      <c r="B33" s="1"/>
      <c r="C33" s="56"/>
    </row>
    <row r="34" spans="1:3">
      <c r="A34" s="409"/>
      <c r="B34" s="1601"/>
      <c r="C34" s="56"/>
    </row>
    <row r="35" spans="1:3">
      <c r="A35" s="409"/>
      <c r="B35" s="1"/>
      <c r="C35" s="56"/>
    </row>
    <row r="36" spans="1:3">
      <c r="A36" s="409"/>
      <c r="B36" s="1"/>
      <c r="C36" s="56"/>
    </row>
    <row r="37" spans="1:3">
      <c r="A37" s="409"/>
      <c r="B37" s="1"/>
      <c r="C37" s="56"/>
    </row>
    <row r="38" spans="1:3">
      <c r="A38" s="409"/>
      <c r="B38" s="1"/>
      <c r="C38" s="56"/>
    </row>
    <row r="39" spans="1:3">
      <c r="A39" s="409"/>
      <c r="B39" s="1"/>
      <c r="C39" s="56"/>
    </row>
    <row r="40" spans="1:3">
      <c r="A40" s="409"/>
      <c r="B40" s="1"/>
      <c r="C40" s="56"/>
    </row>
    <row r="41" spans="1:3">
      <c r="A41" s="409"/>
      <c r="B41" s="1"/>
      <c r="C41" s="56"/>
    </row>
    <row r="42" spans="1:3">
      <c r="A42" s="409"/>
      <c r="B42" s="1"/>
      <c r="C42" s="56"/>
    </row>
    <row r="43" spans="1:3">
      <c r="A43" s="409"/>
      <c r="B43" s="1"/>
      <c r="C43" s="56"/>
    </row>
    <row r="44" spans="1:3">
      <c r="A44" s="409"/>
      <c r="B44" s="1"/>
      <c r="C44" s="56"/>
    </row>
    <row r="45" spans="1:3">
      <c r="A45" s="409"/>
      <c r="B45" s="1"/>
      <c r="C45" s="56"/>
    </row>
    <row r="46" spans="1:3">
      <c r="A46" s="409"/>
      <c r="B46" s="1"/>
      <c r="C46" s="56"/>
    </row>
    <row r="47" spans="1:3">
      <c r="A47" s="409"/>
      <c r="B47" s="1"/>
      <c r="C47" s="56"/>
    </row>
    <row r="48" spans="1:3">
      <c r="A48" s="409"/>
      <c r="B48" s="1"/>
      <c r="C48" s="56"/>
    </row>
    <row r="49" spans="1:3">
      <c r="A49" s="409"/>
      <c r="B49" s="1"/>
      <c r="C49" s="56"/>
    </row>
    <row r="50" spans="1:3">
      <c r="A50" s="409"/>
      <c r="B50" s="1"/>
      <c r="C50" s="56"/>
    </row>
    <row r="51" spans="1:3">
      <c r="A51" s="409"/>
      <c r="B51" s="1"/>
      <c r="C51" s="56"/>
    </row>
    <row r="52" spans="1:3">
      <c r="A52" s="409"/>
      <c r="B52" s="1"/>
      <c r="C52" s="56"/>
    </row>
    <row r="53" spans="1:3">
      <c r="A53" s="409"/>
      <c r="B53" s="1"/>
      <c r="C53" s="56"/>
    </row>
    <row r="54" spans="1:3">
      <c r="A54" s="409"/>
      <c r="B54" s="1"/>
      <c r="C54" s="56"/>
    </row>
    <row r="55" spans="1:3">
      <c r="A55" s="409"/>
      <c r="B55" s="1"/>
      <c r="C55" s="56"/>
    </row>
    <row r="56" spans="1:3" ht="15.75" thickBot="1">
      <c r="A56" s="410"/>
      <c r="B56" s="57"/>
      <c r="C56" s="58"/>
    </row>
    <row r="57" spans="1:3">
      <c r="A57" t="s">
        <v>2294</v>
      </c>
    </row>
    <row r="58" spans="1:3">
      <c r="A58" s="47" t="s">
        <v>445</v>
      </c>
      <c r="B58" s="47"/>
      <c r="C58" s="47"/>
    </row>
    <row r="59" spans="1:3" ht="15.75" thickBot="1">
      <c r="A59" s="42" t="str">
        <f>'Data Sheet'!$A$49</f>
        <v>Annual Report of Niagara Mohawk Power Corporation</v>
      </c>
      <c r="C59" s="405" t="str">
        <f>'Data Sheet'!$A$45</f>
        <v>Year ended December 31, 2022</v>
      </c>
    </row>
    <row r="60" spans="1:3">
      <c r="A60" s="43"/>
      <c r="B60" s="44"/>
      <c r="C60" s="45"/>
    </row>
    <row r="61" spans="1:3" ht="15.75">
      <c r="A61" s="78" t="s">
        <v>446</v>
      </c>
      <c r="B61" s="47"/>
      <c r="C61" s="48"/>
    </row>
    <row r="62" spans="1:3" ht="15.75" thickBot="1">
      <c r="A62" s="120"/>
      <c r="B62" s="54"/>
      <c r="C62" s="55"/>
    </row>
    <row r="63" spans="1:3">
      <c r="A63" s="409"/>
      <c r="B63" s="1"/>
      <c r="C63" s="56"/>
    </row>
    <row r="64" spans="1:3">
      <c r="A64" s="409"/>
      <c r="B64" s="1"/>
      <c r="C64" s="56"/>
    </row>
    <row r="65" spans="1:3">
      <c r="A65" s="409"/>
      <c r="B65" s="1"/>
      <c r="C65" s="56"/>
    </row>
    <row r="66" spans="1:3">
      <c r="A66" s="409"/>
      <c r="B66" s="1"/>
      <c r="C66" s="56"/>
    </row>
    <row r="67" spans="1:3">
      <c r="A67" s="409"/>
      <c r="B67" s="1"/>
      <c r="C67" s="56"/>
    </row>
    <row r="68" spans="1:3">
      <c r="A68" s="409"/>
      <c r="B68" s="1"/>
      <c r="C68" s="56"/>
    </row>
    <row r="69" spans="1:3">
      <c r="A69" s="409"/>
      <c r="B69" s="1"/>
      <c r="C69" s="56"/>
    </row>
    <row r="70" spans="1:3">
      <c r="A70" s="409"/>
      <c r="B70" s="1"/>
      <c r="C70" s="56"/>
    </row>
    <row r="71" spans="1:3">
      <c r="A71" s="409"/>
      <c r="B71" s="1"/>
      <c r="C71" s="56"/>
    </row>
    <row r="72" spans="1:3">
      <c r="A72" s="409"/>
      <c r="B72" s="1"/>
      <c r="C72" s="56"/>
    </row>
    <row r="73" spans="1:3">
      <c r="A73" s="409"/>
      <c r="B73" s="1"/>
      <c r="C73" s="56"/>
    </row>
    <row r="74" spans="1:3">
      <c r="A74" s="409"/>
      <c r="B74" s="1"/>
      <c r="C74" s="56"/>
    </row>
    <row r="75" spans="1:3">
      <c r="A75" s="409"/>
      <c r="B75" s="1"/>
      <c r="C75" s="56"/>
    </row>
    <row r="76" spans="1:3">
      <c r="A76" s="409"/>
      <c r="B76" s="1"/>
      <c r="C76" s="56"/>
    </row>
    <row r="77" spans="1:3">
      <c r="A77" s="409"/>
      <c r="B77" s="1"/>
      <c r="C77" s="56"/>
    </row>
    <row r="78" spans="1:3">
      <c r="A78" s="409"/>
      <c r="B78" s="1"/>
      <c r="C78" s="56"/>
    </row>
    <row r="79" spans="1:3">
      <c r="A79" s="409"/>
      <c r="B79" s="1"/>
      <c r="C79" s="56"/>
    </row>
    <row r="80" spans="1:3">
      <c r="A80" s="409"/>
      <c r="B80" s="1"/>
      <c r="C80" s="56"/>
    </row>
    <row r="81" spans="1:3">
      <c r="A81" s="409"/>
      <c r="B81" s="1"/>
      <c r="C81" s="56"/>
    </row>
    <row r="82" spans="1:3">
      <c r="A82" s="409"/>
      <c r="B82" s="1"/>
      <c r="C82" s="56"/>
    </row>
    <row r="83" spans="1:3">
      <c r="A83" s="409"/>
      <c r="B83" s="1"/>
      <c r="C83" s="56"/>
    </row>
    <row r="84" spans="1:3">
      <c r="A84" s="409"/>
      <c r="B84" s="1"/>
      <c r="C84" s="56"/>
    </row>
    <row r="85" spans="1:3">
      <c r="A85" s="409"/>
      <c r="B85" s="1"/>
      <c r="C85" s="56"/>
    </row>
    <row r="86" spans="1:3">
      <c r="A86" s="409"/>
      <c r="B86" s="1"/>
      <c r="C86" s="56"/>
    </row>
    <row r="87" spans="1:3">
      <c r="A87" s="409"/>
      <c r="B87" s="1"/>
      <c r="C87" s="56"/>
    </row>
    <row r="88" spans="1:3">
      <c r="A88" s="409"/>
      <c r="B88" s="1"/>
      <c r="C88" s="56"/>
    </row>
    <row r="89" spans="1:3">
      <c r="A89" s="409"/>
      <c r="B89" s="1"/>
      <c r="C89" s="56"/>
    </row>
    <row r="90" spans="1:3">
      <c r="A90" s="409"/>
      <c r="B90" s="1"/>
      <c r="C90" s="56"/>
    </row>
    <row r="91" spans="1:3">
      <c r="A91" s="409"/>
      <c r="B91" s="1"/>
      <c r="C91" s="56"/>
    </row>
    <row r="92" spans="1:3">
      <c r="A92" s="409"/>
      <c r="B92" s="1"/>
      <c r="C92" s="56"/>
    </row>
    <row r="93" spans="1:3">
      <c r="A93" s="409"/>
      <c r="B93" s="1"/>
      <c r="C93" s="56"/>
    </row>
    <row r="94" spans="1:3">
      <c r="A94" s="409"/>
      <c r="B94" s="1"/>
      <c r="C94" s="56"/>
    </row>
    <row r="95" spans="1:3">
      <c r="A95" s="409"/>
      <c r="B95" s="1"/>
      <c r="C95" s="56"/>
    </row>
    <row r="96" spans="1:3">
      <c r="A96" s="409"/>
      <c r="B96" s="1"/>
      <c r="C96" s="56"/>
    </row>
    <row r="97" spans="1:3">
      <c r="A97" s="409"/>
      <c r="B97" s="1"/>
      <c r="C97" s="56"/>
    </row>
    <row r="98" spans="1:3">
      <c r="A98" s="409"/>
      <c r="B98" s="1"/>
      <c r="C98" s="56"/>
    </row>
    <row r="99" spans="1:3">
      <c r="A99" s="409"/>
      <c r="B99" s="1"/>
      <c r="C99" s="56"/>
    </row>
    <row r="100" spans="1:3">
      <c r="A100" s="409"/>
      <c r="B100" s="1"/>
      <c r="C100" s="56"/>
    </row>
    <row r="101" spans="1:3">
      <c r="A101" s="409"/>
      <c r="B101" s="1"/>
      <c r="C101" s="56"/>
    </row>
    <row r="102" spans="1:3">
      <c r="A102" s="409"/>
      <c r="B102" s="1"/>
      <c r="C102" s="56"/>
    </row>
    <row r="103" spans="1:3">
      <c r="A103" s="409"/>
      <c r="B103" s="1"/>
      <c r="C103" s="56"/>
    </row>
    <row r="104" spans="1:3">
      <c r="A104" s="409"/>
      <c r="B104" s="1"/>
      <c r="C104" s="56"/>
    </row>
    <row r="105" spans="1:3">
      <c r="A105" s="409"/>
      <c r="B105" s="1"/>
      <c r="C105" s="56"/>
    </row>
    <row r="106" spans="1:3">
      <c r="A106" s="409"/>
      <c r="B106" s="1"/>
      <c r="C106" s="56"/>
    </row>
    <row r="107" spans="1:3">
      <c r="A107" s="409"/>
      <c r="B107" s="1"/>
      <c r="C107" s="56"/>
    </row>
    <row r="108" spans="1:3">
      <c r="A108" s="409"/>
      <c r="B108" s="1"/>
      <c r="C108" s="56"/>
    </row>
    <row r="109" spans="1:3">
      <c r="A109" s="409"/>
      <c r="B109" s="1"/>
      <c r="C109" s="56"/>
    </row>
    <row r="110" spans="1:3">
      <c r="A110" s="409"/>
      <c r="B110" s="1"/>
      <c r="C110" s="56"/>
    </row>
    <row r="111" spans="1:3">
      <c r="A111" s="409"/>
      <c r="B111" s="1"/>
      <c r="C111" s="56"/>
    </row>
    <row r="112" spans="1:3">
      <c r="A112" s="409"/>
      <c r="B112" s="1"/>
      <c r="C112" s="56"/>
    </row>
    <row r="113" spans="1:3">
      <c r="A113" s="409"/>
      <c r="B113" s="1"/>
      <c r="C113" s="56"/>
    </row>
    <row r="114" spans="1:3">
      <c r="A114" s="409"/>
      <c r="B114" s="1"/>
      <c r="C114" s="56"/>
    </row>
    <row r="115" spans="1:3">
      <c r="A115" s="409"/>
      <c r="B115" s="1"/>
      <c r="C115" s="56"/>
    </row>
    <row r="116" spans="1:3">
      <c r="A116" s="409"/>
      <c r="B116" s="1"/>
      <c r="C116" s="56"/>
    </row>
    <row r="117" spans="1:3">
      <c r="A117" s="409"/>
      <c r="B117" s="1"/>
      <c r="C117" s="56"/>
    </row>
    <row r="118" spans="1:3">
      <c r="A118" s="409"/>
      <c r="B118" s="1"/>
      <c r="C118" s="56"/>
    </row>
    <row r="119" spans="1:3">
      <c r="A119" s="409"/>
      <c r="B119" s="1"/>
      <c r="C119" s="56"/>
    </row>
    <row r="120" spans="1:3">
      <c r="A120" s="409"/>
      <c r="B120" s="1"/>
      <c r="C120" s="56"/>
    </row>
    <row r="121" spans="1:3">
      <c r="A121" s="409"/>
      <c r="B121" s="1"/>
      <c r="C121" s="56"/>
    </row>
    <row r="122" spans="1:3">
      <c r="A122" s="409"/>
      <c r="B122" s="1"/>
      <c r="C122" s="56"/>
    </row>
    <row r="123" spans="1:3" ht="15.75" thickBot="1">
      <c r="A123" s="410"/>
      <c r="B123" s="57"/>
      <c r="C123" s="58"/>
    </row>
    <row r="124" spans="1:3">
      <c r="C124" s="117" t="s">
        <v>2294</v>
      </c>
    </row>
    <row r="125" spans="1:3">
      <c r="A125" s="47" t="s">
        <v>447</v>
      </c>
      <c r="B125" s="47"/>
      <c r="C125" s="47"/>
    </row>
    <row r="127" spans="1:3">
      <c r="B127" s="74"/>
    </row>
    <row r="132" spans="2:2">
      <c r="B132" s="59"/>
    </row>
    <row r="135" spans="2:2">
      <c r="B135" s="59"/>
    </row>
    <row r="136" spans="2:2">
      <c r="B136" s="59"/>
    </row>
    <row r="137" spans="2:2">
      <c r="B137" s="59"/>
    </row>
    <row r="138" spans="2:2">
      <c r="B138" s="59"/>
    </row>
    <row r="139" spans="2:2">
      <c r="B139" s="59"/>
    </row>
    <row r="140" spans="2:2">
      <c r="B140" s="59"/>
    </row>
    <row r="141" spans="2:2">
      <c r="B141" s="59"/>
    </row>
    <row r="142" spans="2:2">
      <c r="B142" s="59"/>
    </row>
  </sheetData>
  <printOptions horizontalCentered="1" verticalCentered="1"/>
  <pageMargins left="0.25" right="0.25" top="0.25" bottom="0.25" header="0" footer="0"/>
  <pageSetup scale="62" orientation="portrait" r:id="rId1"/>
  <headerFooter alignWithMargins="0"/>
  <rowBreaks count="1" manualBreakCount="1">
    <brk id="58" max="16383" man="1"/>
  </rowBreaks>
  <ignoredErrors>
    <ignoredError sqref="C30" unlockedFormula="1"/>
  </ignoredError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tabColor rgb="FF92D050"/>
  </sheetPr>
  <dimension ref="A1:I127"/>
  <sheetViews>
    <sheetView view="pageBreakPreview" zoomScale="60" zoomScaleNormal="60" workbookViewId="0">
      <selection activeCell="B38" sqref="B38"/>
    </sheetView>
    <sheetView zoomScale="55" zoomScaleNormal="55" workbookViewId="1"/>
  </sheetViews>
  <sheetFormatPr defaultColWidth="9.6640625" defaultRowHeight="15"/>
  <cols>
    <col min="1" max="1" width="5" customWidth="1"/>
    <col min="2" max="2" width="117" customWidth="1"/>
    <col min="3" max="3" width="8" customWidth="1"/>
    <col min="4" max="4" width="7.6640625" customWidth="1"/>
    <col min="5" max="5" width="1.6640625" hidden="1" customWidth="1"/>
    <col min="6" max="6" width="77.88671875" customWidth="1"/>
    <col min="7" max="7" width="3.21875" customWidth="1"/>
    <col min="8" max="8" width="22.6640625" bestFit="1" customWidth="1"/>
    <col min="9" max="9" width="1.6640625" customWidth="1"/>
  </cols>
  <sheetData>
    <row r="1" spans="1:9" ht="18" customHeight="1" thickBot="1">
      <c r="A1" s="42" t="str">
        <f>'Data Sheet'!$A$65</f>
        <v xml:space="preserve">Annual Report of Niagara Mohawk Power Corporation                                                                                                                                                                    </v>
      </c>
      <c r="B1" s="42"/>
      <c r="C1" s="405" t="str">
        <f>'Data Sheet'!$A$6</f>
        <v>Year ended December 31, 2022</v>
      </c>
      <c r="D1" s="687" t="str">
        <f>'Data Sheet'!$A$65</f>
        <v xml:space="preserve">Annual Report of Niagara Mohawk Power Corporation                                                                                                                                                                    </v>
      </c>
      <c r="E1" s="691"/>
      <c r="F1" s="411"/>
      <c r="G1" s="42"/>
      <c r="H1" s="42"/>
      <c r="I1" s="1105" t="str">
        <f>'Data Sheet'!$A$6</f>
        <v>Year ended December 31, 2022</v>
      </c>
    </row>
    <row r="2" spans="1:9" ht="18" customHeight="1">
      <c r="A2" s="412" t="s">
        <v>520</v>
      </c>
      <c r="B2" s="413"/>
      <c r="C2" s="414"/>
      <c r="D2" s="412"/>
      <c r="E2" s="413"/>
      <c r="F2" s="413"/>
      <c r="G2" s="413"/>
      <c r="H2" s="413"/>
      <c r="I2" s="414"/>
    </row>
    <row r="3" spans="1:9" ht="15.6" customHeight="1">
      <c r="A3" s="160" t="s">
        <v>448</v>
      </c>
      <c r="B3" s="174"/>
      <c r="C3" s="415"/>
      <c r="D3" s="160" t="s">
        <v>449</v>
      </c>
      <c r="E3" s="174"/>
      <c r="F3" s="174"/>
      <c r="G3" s="174"/>
      <c r="H3" s="174"/>
      <c r="I3" s="415"/>
    </row>
    <row r="4" spans="1:9" ht="18" customHeight="1">
      <c r="A4" s="49"/>
      <c r="C4" s="50"/>
      <c r="D4" s="49"/>
      <c r="I4" s="50"/>
    </row>
    <row r="5" spans="1:9" ht="18" customHeight="1">
      <c r="A5" s="712" t="s">
        <v>1944</v>
      </c>
      <c r="B5" s="708" t="s">
        <v>450</v>
      </c>
      <c r="C5" s="48"/>
      <c r="D5" s="391"/>
      <c r="E5" s="389"/>
      <c r="F5" s="150" t="s">
        <v>520</v>
      </c>
      <c r="G5" s="389"/>
      <c r="H5" s="150"/>
      <c r="I5" s="151"/>
    </row>
    <row r="6" spans="1:9" ht="18" customHeight="1">
      <c r="A6" s="707"/>
      <c r="B6" s="708" t="s">
        <v>1153</v>
      </c>
      <c r="C6" s="48"/>
      <c r="D6" s="49"/>
      <c r="E6" s="182"/>
      <c r="G6" s="182"/>
      <c r="H6" s="352" t="s">
        <v>1154</v>
      </c>
      <c r="I6" s="50"/>
    </row>
    <row r="7" spans="1:9" ht="18" customHeight="1">
      <c r="A7" s="707"/>
      <c r="B7" s="708" t="s">
        <v>1155</v>
      </c>
      <c r="C7" s="50"/>
      <c r="D7" s="197" t="s">
        <v>1980</v>
      </c>
      <c r="E7" s="182"/>
      <c r="F7" s="352" t="s">
        <v>1817</v>
      </c>
      <c r="G7" s="182"/>
      <c r="H7" s="352" t="s">
        <v>1787</v>
      </c>
      <c r="I7" s="50"/>
    </row>
    <row r="8" spans="1:9" ht="18" customHeight="1">
      <c r="A8" s="712" t="s">
        <v>1946</v>
      </c>
      <c r="B8" s="708" t="s">
        <v>1156</v>
      </c>
      <c r="C8" s="48"/>
      <c r="D8" s="197" t="s">
        <v>1986</v>
      </c>
      <c r="E8" s="182"/>
      <c r="F8" s="352" t="s">
        <v>2077</v>
      </c>
      <c r="G8" s="182"/>
      <c r="H8" s="352" t="s">
        <v>2078</v>
      </c>
      <c r="I8" s="50"/>
    </row>
    <row r="9" spans="1:9" ht="18" customHeight="1">
      <c r="A9" s="707"/>
      <c r="B9" s="708" t="s">
        <v>1157</v>
      </c>
      <c r="C9" s="48"/>
      <c r="D9" s="180"/>
      <c r="E9" s="184"/>
      <c r="F9" s="126"/>
      <c r="G9" s="184"/>
      <c r="H9" s="126"/>
      <c r="I9" s="127"/>
    </row>
    <row r="10" spans="1:9" ht="18" customHeight="1">
      <c r="A10" s="707"/>
      <c r="B10" s="708" t="s">
        <v>1158</v>
      </c>
      <c r="C10" s="48"/>
      <c r="D10" s="49"/>
      <c r="E10" s="182"/>
      <c r="F10" s="390" t="s">
        <v>1159</v>
      </c>
      <c r="G10" s="182"/>
      <c r="I10" s="50"/>
    </row>
    <row r="11" spans="1:9" ht="18" customHeight="1">
      <c r="A11" s="712" t="s">
        <v>1947</v>
      </c>
      <c r="B11" s="708" t="s">
        <v>1160</v>
      </c>
      <c r="C11" s="48"/>
      <c r="D11" s="197" t="s">
        <v>1976</v>
      </c>
      <c r="E11" s="182"/>
      <c r="F11" t="s">
        <v>1161</v>
      </c>
      <c r="G11" s="648" t="s">
        <v>1162</v>
      </c>
      <c r="H11" s="1759">
        <v>487661818</v>
      </c>
      <c r="I11" s="50"/>
    </row>
    <row r="12" spans="1:9" ht="18" customHeight="1">
      <c r="A12" s="707"/>
      <c r="B12" s="708" t="s">
        <v>1163</v>
      </c>
      <c r="C12" s="48"/>
      <c r="D12" s="197" t="s">
        <v>523</v>
      </c>
      <c r="E12" s="182"/>
      <c r="F12" t="s">
        <v>1164</v>
      </c>
      <c r="G12" s="648" t="s">
        <v>1162</v>
      </c>
      <c r="H12" s="1759">
        <v>497003666</v>
      </c>
      <c r="I12" s="50"/>
    </row>
    <row r="13" spans="1:9" ht="18" customHeight="1">
      <c r="A13" s="712" t="s">
        <v>1950</v>
      </c>
      <c r="B13" s="708" t="s">
        <v>1165</v>
      </c>
      <c r="C13" s="48"/>
      <c r="D13" s="197" t="s">
        <v>563</v>
      </c>
      <c r="E13" s="182"/>
      <c r="F13" s="136" t="s">
        <v>1166</v>
      </c>
      <c r="G13" s="648" t="s">
        <v>1162</v>
      </c>
      <c r="H13" s="1759">
        <v>977619934</v>
      </c>
      <c r="I13" s="50"/>
    </row>
    <row r="14" spans="1:9" ht="18" customHeight="1">
      <c r="A14" s="707" t="s">
        <v>520</v>
      </c>
      <c r="B14" s="708" t="s">
        <v>1167</v>
      </c>
      <c r="C14" s="48"/>
      <c r="D14" s="197" t="s">
        <v>572</v>
      </c>
      <c r="E14" s="182"/>
      <c r="F14" t="s">
        <v>1168</v>
      </c>
      <c r="G14" s="648" t="s">
        <v>1162</v>
      </c>
      <c r="H14" s="1759">
        <v>0</v>
      </c>
      <c r="I14" s="50"/>
    </row>
    <row r="15" spans="1:9" ht="18" customHeight="1">
      <c r="A15" s="712" t="s">
        <v>1952</v>
      </c>
      <c r="B15" s="708" t="s">
        <v>1169</v>
      </c>
      <c r="C15" s="48"/>
      <c r="D15" s="197" t="s">
        <v>573</v>
      </c>
      <c r="E15" s="182"/>
      <c r="F15" t="s">
        <v>1170</v>
      </c>
      <c r="G15" s="648" t="s">
        <v>1162</v>
      </c>
      <c r="H15" s="1759">
        <v>1327954</v>
      </c>
      <c r="I15" s="50"/>
    </row>
    <row r="16" spans="1:9" ht="18" customHeight="1">
      <c r="A16" s="712" t="s">
        <v>1954</v>
      </c>
      <c r="B16" s="708" t="s">
        <v>1171</v>
      </c>
      <c r="C16" s="48"/>
      <c r="D16" s="197" t="s">
        <v>1782</v>
      </c>
      <c r="E16" s="182"/>
      <c r="F16" t="s">
        <v>1172</v>
      </c>
      <c r="G16" s="648" t="s">
        <v>1162</v>
      </c>
      <c r="H16" s="1759">
        <v>9563003</v>
      </c>
      <c r="I16" s="50"/>
    </row>
    <row r="17" spans="1:9" ht="18" customHeight="1">
      <c r="A17" s="712" t="s">
        <v>1173</v>
      </c>
      <c r="B17" s="708" t="s">
        <v>848</v>
      </c>
      <c r="C17" s="48"/>
      <c r="D17" s="197" t="s">
        <v>1788</v>
      </c>
      <c r="E17" s="182"/>
      <c r="F17" t="s">
        <v>849</v>
      </c>
      <c r="G17" s="182"/>
      <c r="H17" s="1507">
        <v>44926</v>
      </c>
      <c r="I17" s="50"/>
    </row>
    <row r="18" spans="1:9" ht="18" customHeight="1">
      <c r="A18" s="707"/>
      <c r="B18" s="708" t="s">
        <v>850</v>
      </c>
      <c r="C18" s="48"/>
      <c r="D18" s="197" t="s">
        <v>1789</v>
      </c>
      <c r="E18" s="182"/>
      <c r="F18" t="s">
        <v>851</v>
      </c>
      <c r="G18" s="182"/>
      <c r="H18" s="1760" t="s">
        <v>3183</v>
      </c>
      <c r="I18" s="50"/>
    </row>
    <row r="19" spans="1:9" ht="18" customHeight="1">
      <c r="A19" s="712" t="s">
        <v>852</v>
      </c>
      <c r="B19" s="708" t="s">
        <v>853</v>
      </c>
      <c r="C19" s="48"/>
      <c r="D19" s="197" t="s">
        <v>1142</v>
      </c>
      <c r="E19" s="182"/>
      <c r="F19" t="s">
        <v>1437</v>
      </c>
      <c r="G19" s="182"/>
      <c r="H19" s="1760" t="s">
        <v>3516</v>
      </c>
      <c r="I19" s="50"/>
    </row>
    <row r="20" spans="1:9" ht="18" customHeight="1">
      <c r="A20" s="707" t="s">
        <v>520</v>
      </c>
      <c r="B20" s="708" t="s">
        <v>1438</v>
      </c>
      <c r="C20" s="48"/>
      <c r="D20" s="197" t="s">
        <v>1791</v>
      </c>
      <c r="E20" s="182"/>
      <c r="F20" t="s">
        <v>1439</v>
      </c>
      <c r="G20" s="182"/>
      <c r="H20" s="1760" t="s">
        <v>3516</v>
      </c>
      <c r="I20" s="50"/>
    </row>
    <row r="21" spans="1:9" ht="18" customHeight="1">
      <c r="A21" s="712" t="s">
        <v>1440</v>
      </c>
      <c r="B21" s="708" t="s">
        <v>1441</v>
      </c>
      <c r="C21" s="48"/>
      <c r="D21" s="49"/>
      <c r="E21" s="182"/>
      <c r="G21" s="182"/>
      <c r="H21" s="1318"/>
      <c r="I21" s="50"/>
    </row>
    <row r="22" spans="1:9" ht="18" customHeight="1">
      <c r="A22" s="707"/>
      <c r="B22" s="708" t="s">
        <v>1442</v>
      </c>
      <c r="C22" s="48"/>
      <c r="D22" s="49"/>
      <c r="E22" s="182"/>
      <c r="F22" s="390" t="s">
        <v>1443</v>
      </c>
      <c r="G22" s="182"/>
      <c r="H22" s="1052"/>
      <c r="I22" s="50"/>
    </row>
    <row r="23" spans="1:9" ht="18" customHeight="1">
      <c r="A23" s="712" t="s">
        <v>1444</v>
      </c>
      <c r="B23" s="708" t="s">
        <v>1174</v>
      </c>
      <c r="C23" s="48"/>
      <c r="D23" s="197" t="s">
        <v>1792</v>
      </c>
      <c r="E23" s="182"/>
      <c r="F23" t="s">
        <v>1175</v>
      </c>
      <c r="G23" s="648" t="s">
        <v>1162</v>
      </c>
      <c r="H23" s="1897">
        <v>22919960</v>
      </c>
      <c r="I23" s="50"/>
    </row>
    <row r="24" spans="1:9" ht="18" customHeight="1">
      <c r="A24" s="707"/>
      <c r="B24" s="708" t="s">
        <v>1176</v>
      </c>
      <c r="C24" s="48"/>
      <c r="D24" s="197" t="s">
        <v>1794</v>
      </c>
      <c r="E24" s="182"/>
      <c r="F24" t="s">
        <v>1177</v>
      </c>
      <c r="G24" s="182"/>
      <c r="H24" s="1897">
        <v>30705963</v>
      </c>
      <c r="I24" s="50"/>
    </row>
    <row r="25" spans="1:9" ht="18" customHeight="1">
      <c r="A25" s="712" t="s">
        <v>1178</v>
      </c>
      <c r="B25" s="708" t="s">
        <v>1179</v>
      </c>
      <c r="C25" s="48"/>
      <c r="D25" s="197" t="s">
        <v>1796</v>
      </c>
      <c r="E25" s="182"/>
      <c r="F25" t="s">
        <v>1180</v>
      </c>
      <c r="G25" s="182"/>
      <c r="H25" s="1897">
        <v>-59297527</v>
      </c>
      <c r="I25" s="50"/>
    </row>
    <row r="26" spans="1:9" ht="18" customHeight="1">
      <c r="A26" s="707"/>
      <c r="B26" s="708" t="s">
        <v>1181</v>
      </c>
      <c r="C26" s="48"/>
      <c r="D26" s="197" t="s">
        <v>1800</v>
      </c>
      <c r="E26" s="182"/>
      <c r="F26" t="s">
        <v>1182</v>
      </c>
      <c r="G26" s="182"/>
      <c r="H26" s="1897">
        <v>-68314528</v>
      </c>
      <c r="I26" s="50"/>
    </row>
    <row r="27" spans="1:9" ht="18" customHeight="1">
      <c r="A27" s="712" t="s">
        <v>1183</v>
      </c>
      <c r="B27" s="708" t="s">
        <v>1184</v>
      </c>
      <c r="C27" s="48"/>
      <c r="D27" s="197" t="s">
        <v>1801</v>
      </c>
      <c r="E27" s="182"/>
      <c r="F27" t="s">
        <v>1185</v>
      </c>
      <c r="G27" s="182"/>
      <c r="H27" s="1897">
        <v>0</v>
      </c>
      <c r="I27" s="50"/>
    </row>
    <row r="28" spans="1:9" ht="18" customHeight="1">
      <c r="A28" s="712" t="s">
        <v>1186</v>
      </c>
      <c r="B28" s="708" t="s">
        <v>1187</v>
      </c>
      <c r="C28" s="48"/>
      <c r="D28" s="197" t="s">
        <v>1802</v>
      </c>
      <c r="E28" s="182"/>
      <c r="F28" t="s">
        <v>1188</v>
      </c>
      <c r="G28" s="182"/>
      <c r="H28" s="1897">
        <v>1080331</v>
      </c>
      <c r="I28" s="50"/>
    </row>
    <row r="29" spans="1:9" ht="18" customHeight="1">
      <c r="A29" s="713"/>
      <c r="B29" s="714"/>
      <c r="C29" s="127"/>
      <c r="D29" s="197" t="s">
        <v>1803</v>
      </c>
      <c r="E29" s="182"/>
      <c r="F29" t="s">
        <v>1189</v>
      </c>
      <c r="G29" s="182" t="s">
        <v>520</v>
      </c>
      <c r="H29" s="1898">
        <v>-4060826</v>
      </c>
      <c r="I29" s="50"/>
    </row>
    <row r="30" spans="1:9" ht="18" customHeight="1">
      <c r="A30" s="391"/>
      <c r="B30" s="708" t="s">
        <v>1190</v>
      </c>
      <c r="C30" s="48"/>
      <c r="D30" s="197" t="s">
        <v>1321</v>
      </c>
      <c r="E30" s="182"/>
      <c r="F30" s="352" t="s">
        <v>1191</v>
      </c>
      <c r="G30" s="648" t="s">
        <v>1162</v>
      </c>
      <c r="H30" s="1328">
        <f>SUM(H23:H29)</f>
        <v>-76966627</v>
      </c>
      <c r="I30" s="50"/>
    </row>
    <row r="31" spans="1:9" ht="18" customHeight="1">
      <c r="A31" s="49"/>
      <c r="B31" s="708" t="s">
        <v>1192</v>
      </c>
      <c r="C31" s="48"/>
      <c r="D31" s="49"/>
      <c r="E31" s="182"/>
      <c r="G31" s="182"/>
      <c r="H31" s="1329"/>
      <c r="I31" s="50"/>
    </row>
    <row r="32" spans="1:9" ht="18" customHeight="1">
      <c r="A32" s="49"/>
      <c r="B32" s="708" t="s">
        <v>1193</v>
      </c>
      <c r="C32" s="48"/>
      <c r="D32" s="197" t="s">
        <v>1881</v>
      </c>
      <c r="E32" s="182"/>
      <c r="F32" t="s">
        <v>1194</v>
      </c>
      <c r="G32" s="182"/>
      <c r="H32" s="1439">
        <v>3535</v>
      </c>
      <c r="I32" s="50"/>
    </row>
    <row r="33" spans="1:9" ht="18" customHeight="1">
      <c r="A33" s="49"/>
      <c r="B33" s="708"/>
      <c r="C33" s="50"/>
      <c r="D33" s="197" t="s">
        <v>1780</v>
      </c>
      <c r="E33" s="182"/>
      <c r="F33" t="s">
        <v>1195</v>
      </c>
      <c r="G33" s="182"/>
      <c r="H33" s="1439">
        <v>4011</v>
      </c>
      <c r="I33" s="50"/>
    </row>
    <row r="34" spans="1:9" ht="18" customHeight="1">
      <c r="A34" s="49"/>
      <c r="B34" s="709"/>
      <c r="C34" s="50"/>
      <c r="D34" s="198" t="s">
        <v>2205</v>
      </c>
      <c r="E34" s="184"/>
      <c r="F34" s="126" t="s">
        <v>1196</v>
      </c>
      <c r="G34" s="184"/>
      <c r="H34" s="1438">
        <v>966</v>
      </c>
      <c r="I34" s="127"/>
    </row>
    <row r="35" spans="1:9" ht="18" customHeight="1">
      <c r="A35" s="49"/>
      <c r="B35" s="709"/>
      <c r="C35" s="50"/>
      <c r="D35" s="49"/>
      <c r="E35" s="182"/>
      <c r="F35" s="390" t="s">
        <v>1197</v>
      </c>
      <c r="G35" s="182"/>
      <c r="H35" s="1329"/>
      <c r="I35" s="50"/>
    </row>
    <row r="36" spans="1:9" ht="18" customHeight="1">
      <c r="A36" s="49"/>
      <c r="B36" s="710"/>
      <c r="C36" s="417"/>
      <c r="D36" s="197" t="s">
        <v>1326</v>
      </c>
      <c r="E36" s="182"/>
      <c r="F36" t="s">
        <v>1198</v>
      </c>
      <c r="G36" s="648" t="s">
        <v>1162</v>
      </c>
      <c r="H36" s="1439">
        <v>0</v>
      </c>
      <c r="I36" s="50"/>
    </row>
    <row r="37" spans="1:9" ht="18" customHeight="1">
      <c r="A37" s="49"/>
      <c r="B37" s="711"/>
      <c r="C37" s="56"/>
      <c r="D37" s="197" t="s">
        <v>1124</v>
      </c>
      <c r="E37" s="182"/>
      <c r="F37" t="s">
        <v>1199</v>
      </c>
      <c r="G37" s="648" t="s">
        <v>1162</v>
      </c>
      <c r="H37" s="1439">
        <v>252442</v>
      </c>
      <c r="I37" s="50"/>
    </row>
    <row r="38" spans="1:9" ht="18" customHeight="1">
      <c r="A38" s="49"/>
      <c r="B38" s="711"/>
      <c r="C38" s="56"/>
      <c r="D38" s="197" t="s">
        <v>429</v>
      </c>
      <c r="E38" s="182"/>
      <c r="F38" t="s">
        <v>1200</v>
      </c>
      <c r="G38" s="648" t="s">
        <v>1162</v>
      </c>
      <c r="H38" s="1439">
        <v>134681797</v>
      </c>
      <c r="I38" s="50"/>
    </row>
    <row r="39" spans="1:9" ht="18" customHeight="1">
      <c r="A39" s="49"/>
      <c r="B39" s="711"/>
      <c r="C39" s="56"/>
      <c r="D39" s="197" t="s">
        <v>445</v>
      </c>
      <c r="E39" s="182"/>
      <c r="F39" t="s">
        <v>1201</v>
      </c>
      <c r="G39" s="648" t="s">
        <v>1162</v>
      </c>
      <c r="H39" s="1439">
        <v>-168179849</v>
      </c>
      <c r="I39" s="50"/>
    </row>
    <row r="40" spans="1:9" ht="18" customHeight="1">
      <c r="A40" s="49"/>
      <c r="B40" s="711"/>
      <c r="C40" s="56"/>
      <c r="D40" s="197" t="s">
        <v>1202</v>
      </c>
      <c r="E40" s="182"/>
      <c r="F40" t="s">
        <v>1191</v>
      </c>
      <c r="G40" s="648" t="s">
        <v>1162</v>
      </c>
      <c r="H40" s="1439">
        <v>996000</v>
      </c>
      <c r="I40" s="50"/>
    </row>
    <row r="41" spans="1:9" ht="18" customHeight="1">
      <c r="A41" s="49"/>
      <c r="B41" s="711"/>
      <c r="C41" s="56"/>
      <c r="D41" s="197" t="s">
        <v>1203</v>
      </c>
      <c r="E41" s="182"/>
      <c r="F41" t="s">
        <v>1204</v>
      </c>
      <c r="G41" s="648" t="s">
        <v>1162</v>
      </c>
      <c r="H41" s="1439">
        <v>10166021</v>
      </c>
      <c r="I41" s="50"/>
    </row>
    <row r="42" spans="1:9" ht="18" customHeight="1">
      <c r="A42" s="49"/>
      <c r="B42" s="711"/>
      <c r="C42" s="56"/>
      <c r="D42" s="197" t="s">
        <v>1205</v>
      </c>
      <c r="E42" s="182"/>
      <c r="F42" t="s">
        <v>1206</v>
      </c>
      <c r="G42" s="648" t="s">
        <v>1162</v>
      </c>
      <c r="H42" s="1661">
        <v>532086098</v>
      </c>
      <c r="I42" s="50"/>
    </row>
    <row r="43" spans="1:9" ht="18" customHeight="1">
      <c r="A43" s="49"/>
      <c r="B43" s="711"/>
      <c r="C43" s="56"/>
      <c r="D43" s="197" t="s">
        <v>1207</v>
      </c>
      <c r="E43" s="182"/>
      <c r="F43" t="s">
        <v>1208</v>
      </c>
      <c r="G43" s="182"/>
      <c r="H43" s="1439">
        <v>8045</v>
      </c>
      <c r="I43" s="50"/>
    </row>
    <row r="44" spans="1:9" ht="18" customHeight="1">
      <c r="A44" s="49"/>
      <c r="B44" s="711"/>
      <c r="C44" s="56"/>
      <c r="D44" s="197" t="s">
        <v>1209</v>
      </c>
      <c r="E44" s="182"/>
      <c r="F44" t="s">
        <v>1194</v>
      </c>
      <c r="G44" s="182"/>
      <c r="H44" s="1439">
        <v>3157</v>
      </c>
      <c r="I44" s="50"/>
    </row>
    <row r="45" spans="1:9" ht="18" customHeight="1">
      <c r="A45" s="49"/>
      <c r="B45" s="711"/>
      <c r="C45" s="56"/>
      <c r="D45" s="197" t="s">
        <v>1210</v>
      </c>
      <c r="E45" s="182"/>
      <c r="F45" t="s">
        <v>1195</v>
      </c>
      <c r="G45" s="182"/>
      <c r="H45" s="1439">
        <v>3984</v>
      </c>
      <c r="I45" s="50"/>
    </row>
    <row r="46" spans="1:9" ht="18" customHeight="1">
      <c r="A46" s="49"/>
      <c r="B46" s="711"/>
      <c r="C46" s="56"/>
      <c r="D46" s="198" t="s">
        <v>1211</v>
      </c>
      <c r="E46" s="184"/>
      <c r="F46" s="126" t="s">
        <v>1196</v>
      </c>
      <c r="G46" s="184"/>
      <c r="H46" s="1438">
        <v>904</v>
      </c>
      <c r="I46" s="127"/>
    </row>
    <row r="47" spans="1:9" ht="18" customHeight="1">
      <c r="A47" s="49"/>
      <c r="B47" s="711"/>
      <c r="C47" s="56"/>
      <c r="D47" s="49"/>
      <c r="E47" s="47" t="s">
        <v>1212</v>
      </c>
      <c r="F47" s="746" t="s">
        <v>2260</v>
      </c>
      <c r="G47" s="47"/>
      <c r="H47" s="47"/>
      <c r="I47" s="50"/>
    </row>
    <row r="48" spans="1:9" ht="18" customHeight="1">
      <c r="A48" s="49"/>
      <c r="B48" s="711"/>
      <c r="C48" s="56"/>
      <c r="D48" s="49"/>
      <c r="E48" s="47" t="s">
        <v>1213</v>
      </c>
      <c r="F48" s="746" t="s">
        <v>2261</v>
      </c>
      <c r="G48" s="47"/>
      <c r="H48" s="47"/>
      <c r="I48" s="50"/>
    </row>
    <row r="49" spans="1:9" ht="18" customHeight="1">
      <c r="A49" s="49"/>
      <c r="B49" s="711"/>
      <c r="C49" s="56"/>
      <c r="D49" s="49"/>
      <c r="F49" s="746"/>
      <c r="I49" s="50"/>
    </row>
    <row r="50" spans="1:9" ht="18" customHeight="1">
      <c r="A50" s="49"/>
      <c r="B50" s="711"/>
      <c r="C50" s="56"/>
      <c r="D50" s="49"/>
      <c r="F50" s="1829" t="s">
        <v>3517</v>
      </c>
      <c r="I50" s="50"/>
    </row>
    <row r="51" spans="1:9" ht="18" customHeight="1">
      <c r="A51" s="49"/>
      <c r="B51" s="711"/>
      <c r="C51" s="56"/>
      <c r="D51" s="49"/>
      <c r="F51" s="1508"/>
      <c r="I51" s="50"/>
    </row>
    <row r="52" spans="1:9" ht="18" customHeight="1">
      <c r="A52" s="49"/>
      <c r="B52" s="711"/>
      <c r="C52" s="56"/>
      <c r="D52" s="49"/>
      <c r="F52" s="2065" t="s">
        <v>3518</v>
      </c>
      <c r="I52" s="50"/>
    </row>
    <row r="53" spans="1:9" ht="18" customHeight="1">
      <c r="A53" s="49"/>
      <c r="B53" s="711"/>
      <c r="C53" s="56"/>
      <c r="D53" s="49"/>
      <c r="F53" s="2065" t="s">
        <v>3519</v>
      </c>
      <c r="I53" s="50"/>
    </row>
    <row r="54" spans="1:9" ht="18" customHeight="1">
      <c r="A54" s="49"/>
      <c r="B54" s="711"/>
      <c r="C54" s="56"/>
      <c r="D54" s="49"/>
      <c r="F54" t="s">
        <v>1214</v>
      </c>
      <c r="I54" s="50"/>
    </row>
    <row r="55" spans="1:9" ht="18" customHeight="1" thickBot="1">
      <c r="A55" s="120"/>
      <c r="B55" s="716" t="s">
        <v>520</v>
      </c>
      <c r="C55" s="58"/>
      <c r="D55" s="120"/>
      <c r="E55" s="54"/>
      <c r="F55" s="54" t="s">
        <v>1215</v>
      </c>
      <c r="G55" s="54"/>
      <c r="H55" s="54"/>
      <c r="I55" s="55"/>
    </row>
    <row r="56" spans="1:9" ht="18" customHeight="1">
      <c r="A56" s="709" t="s">
        <v>1216</v>
      </c>
      <c r="B56" s="709"/>
      <c r="F56" t="s">
        <v>520</v>
      </c>
      <c r="I56" s="117" t="s">
        <v>2294</v>
      </c>
    </row>
    <row r="57" spans="1:9" ht="18" customHeight="1">
      <c r="A57" s="717" t="s">
        <v>1202</v>
      </c>
      <c r="B57" s="717"/>
      <c r="C57" s="47"/>
      <c r="D57" s="47" t="s">
        <v>1203</v>
      </c>
      <c r="E57" s="47"/>
      <c r="F57" s="47"/>
      <c r="G57" s="47"/>
      <c r="H57" s="47"/>
      <c r="I57" s="47"/>
    </row>
    <row r="58" spans="1:9" ht="18" customHeight="1">
      <c r="A58" s="123" t="s">
        <v>1435</v>
      </c>
      <c r="B58" s="717"/>
      <c r="C58" s="47"/>
    </row>
    <row r="59" spans="1:9" ht="18" customHeight="1">
      <c r="A59" s="709"/>
      <c r="B59" s="709"/>
    </row>
    <row r="60" spans="1:9" ht="18" customHeight="1">
      <c r="A60" s="709"/>
      <c r="B60" s="709"/>
    </row>
    <row r="61" spans="1:9" ht="18" customHeight="1" thickBot="1">
      <c r="A61" s="73" t="str">
        <f>'Data Sheet'!$A$49</f>
        <v>Annual Report of Niagara Mohawk Power Corporation</v>
      </c>
      <c r="B61" s="73"/>
      <c r="C61" s="405" t="str">
        <f>'Data Sheet'!$A$45</f>
        <v>Year ended December 31, 2022</v>
      </c>
    </row>
    <row r="62" spans="1:9" ht="18" customHeight="1">
      <c r="A62" s="421" t="s">
        <v>520</v>
      </c>
      <c r="B62" s="422"/>
      <c r="C62" s="414"/>
    </row>
    <row r="63" spans="1:9" ht="18" customHeight="1">
      <c r="A63" s="46" t="s">
        <v>448</v>
      </c>
      <c r="B63" s="423"/>
      <c r="C63" s="415"/>
      <c r="D63" s="411"/>
      <c r="E63" s="411"/>
    </row>
    <row r="64" spans="1:9" ht="18" customHeight="1">
      <c r="A64" s="707"/>
      <c r="B64" s="709"/>
      <c r="C64" s="50"/>
      <c r="D64" s="174"/>
      <c r="E64" s="174"/>
    </row>
    <row r="65" spans="1:5" ht="18" customHeight="1">
      <c r="A65" s="707"/>
      <c r="B65" s="717"/>
      <c r="C65" s="48"/>
    </row>
    <row r="66" spans="1:5" ht="18" customHeight="1">
      <c r="A66" s="707"/>
      <c r="B66" s="717"/>
      <c r="C66" s="48"/>
      <c r="E66" s="47"/>
    </row>
    <row r="67" spans="1:5" ht="18" customHeight="1">
      <c r="A67" s="707"/>
      <c r="B67" s="709"/>
      <c r="C67" s="50"/>
      <c r="E67" s="47"/>
    </row>
    <row r="68" spans="1:5" ht="18" customHeight="1">
      <c r="A68" s="715"/>
      <c r="B68" s="718"/>
      <c r="C68" s="419"/>
    </row>
    <row r="69" spans="1:5" ht="18" customHeight="1">
      <c r="A69" s="707"/>
      <c r="B69" s="717"/>
      <c r="C69" s="48"/>
      <c r="E69" s="47"/>
    </row>
    <row r="70" spans="1:5" ht="18" customHeight="1">
      <c r="A70" s="707"/>
      <c r="B70" s="717"/>
      <c r="C70" s="48"/>
      <c r="E70" s="47"/>
    </row>
    <row r="71" spans="1:5" ht="18" customHeight="1">
      <c r="A71" s="707"/>
      <c r="B71" s="717"/>
      <c r="C71" s="48"/>
      <c r="E71" s="47"/>
    </row>
    <row r="72" spans="1:5" ht="18" customHeight="1">
      <c r="A72" s="707"/>
      <c r="B72" s="717"/>
      <c r="C72" s="48"/>
      <c r="E72" s="47"/>
    </row>
    <row r="73" spans="1:5" ht="18" customHeight="1">
      <c r="A73" s="707"/>
      <c r="B73" s="717"/>
      <c r="C73" s="48"/>
      <c r="E73" s="47"/>
    </row>
    <row r="74" spans="1:5" ht="18" customHeight="1">
      <c r="A74" s="707"/>
      <c r="B74" s="717"/>
      <c r="C74" s="48"/>
      <c r="E74" s="47"/>
    </row>
    <row r="75" spans="1:5" ht="18" customHeight="1">
      <c r="A75" s="707"/>
      <c r="B75" s="717"/>
      <c r="C75" s="48"/>
      <c r="E75" s="47"/>
    </row>
    <row r="76" spans="1:5" ht="18" customHeight="1">
      <c r="A76" s="707"/>
      <c r="B76" s="717"/>
      <c r="C76" s="48"/>
      <c r="E76" s="47"/>
    </row>
    <row r="77" spans="1:5" ht="18" customHeight="1">
      <c r="A77" s="707"/>
      <c r="B77" s="717"/>
      <c r="C77" s="48"/>
      <c r="E77" s="47"/>
    </row>
    <row r="78" spans="1:5" ht="18" customHeight="1">
      <c r="A78" s="707"/>
      <c r="B78" s="717"/>
      <c r="C78" s="48"/>
      <c r="E78" s="47"/>
    </row>
    <row r="79" spans="1:5" ht="18" customHeight="1">
      <c r="A79" s="707"/>
      <c r="B79" s="717"/>
      <c r="C79" s="48"/>
      <c r="E79" s="47"/>
    </row>
    <row r="80" spans="1:5" ht="18" customHeight="1">
      <c r="A80" s="707"/>
      <c r="B80" s="717"/>
      <c r="C80" s="48"/>
      <c r="E80" s="47"/>
    </row>
    <row r="81" spans="1:5" ht="18" customHeight="1">
      <c r="A81" s="707"/>
      <c r="B81" s="717"/>
      <c r="C81" s="48"/>
      <c r="E81" s="47"/>
    </row>
    <row r="82" spans="1:5" ht="18" customHeight="1">
      <c r="A82" s="707"/>
      <c r="B82" s="717"/>
      <c r="C82" s="48"/>
      <c r="E82" s="47"/>
    </row>
    <row r="83" spans="1:5" ht="18" customHeight="1">
      <c r="A83" s="707"/>
      <c r="B83" s="717"/>
      <c r="C83" s="48"/>
      <c r="E83" s="47"/>
    </row>
    <row r="84" spans="1:5" ht="18" customHeight="1">
      <c r="A84" s="707"/>
      <c r="B84" s="717"/>
      <c r="C84" s="48"/>
      <c r="E84" s="47"/>
    </row>
    <row r="85" spans="1:5" ht="18" customHeight="1">
      <c r="A85" s="707"/>
      <c r="B85" s="717"/>
      <c r="C85" s="48"/>
      <c r="E85" s="47"/>
    </row>
    <row r="86" spans="1:5" ht="18" customHeight="1">
      <c r="A86" s="707"/>
      <c r="B86" s="717"/>
      <c r="C86" s="48"/>
      <c r="E86" s="47"/>
    </row>
    <row r="87" spans="1:5" ht="18" customHeight="1">
      <c r="A87" s="707"/>
      <c r="B87" s="717"/>
      <c r="C87" s="48"/>
      <c r="E87" s="47"/>
    </row>
    <row r="88" spans="1:5" ht="18" customHeight="1">
      <c r="A88" s="707"/>
      <c r="B88" s="717"/>
      <c r="C88" s="48"/>
      <c r="E88" s="47"/>
    </row>
    <row r="89" spans="1:5" ht="18" customHeight="1">
      <c r="A89" s="707"/>
      <c r="B89" s="717"/>
      <c r="C89" s="48"/>
      <c r="E89" s="47"/>
    </row>
    <row r="90" spans="1:5" ht="18" customHeight="1">
      <c r="A90" s="707"/>
      <c r="B90" s="709"/>
      <c r="C90" s="50"/>
      <c r="E90" s="47"/>
    </row>
    <row r="91" spans="1:5" ht="18" customHeight="1">
      <c r="A91" s="707"/>
      <c r="B91" s="717"/>
      <c r="C91" s="48"/>
    </row>
    <row r="92" spans="1:5" ht="18" customHeight="1">
      <c r="A92" s="707"/>
      <c r="B92" s="717"/>
      <c r="C92" s="48"/>
      <c r="E92" s="47"/>
    </row>
    <row r="93" spans="1:5" ht="18" customHeight="1">
      <c r="A93" s="707"/>
      <c r="B93" s="717"/>
      <c r="C93" s="48"/>
      <c r="E93" s="47"/>
    </row>
    <row r="94" spans="1:5" ht="18" customHeight="1">
      <c r="A94" s="707"/>
      <c r="B94" s="717"/>
      <c r="C94" s="48"/>
      <c r="E94" s="47"/>
    </row>
    <row r="95" spans="1:5" ht="18" customHeight="1">
      <c r="A95" s="707"/>
      <c r="B95" s="709"/>
      <c r="C95" s="50"/>
      <c r="E95" s="47"/>
    </row>
    <row r="96" spans="1:5" ht="18" customHeight="1">
      <c r="A96" s="707"/>
      <c r="B96" s="709"/>
      <c r="C96" s="50"/>
    </row>
    <row r="97" spans="1:3" ht="18" customHeight="1">
      <c r="A97" s="707"/>
      <c r="B97" s="709"/>
      <c r="C97" s="50"/>
    </row>
    <row r="98" spans="1:3" ht="18" customHeight="1">
      <c r="A98" s="707"/>
      <c r="B98" s="709"/>
      <c r="C98" s="50"/>
    </row>
    <row r="99" spans="1:3" ht="18" customHeight="1">
      <c r="A99" s="707"/>
      <c r="B99" s="709"/>
      <c r="C99" s="50"/>
    </row>
    <row r="100" spans="1:3" ht="18" customHeight="1">
      <c r="A100" s="707"/>
      <c r="B100" s="709"/>
      <c r="C100" s="50"/>
    </row>
    <row r="101" spans="1:3" ht="18" customHeight="1">
      <c r="A101" s="707"/>
      <c r="B101" s="709"/>
      <c r="C101" s="50"/>
    </row>
    <row r="102" spans="1:3" ht="18" customHeight="1">
      <c r="A102" s="707"/>
      <c r="B102" s="709"/>
      <c r="C102" s="50"/>
    </row>
    <row r="103" spans="1:3" ht="18" customHeight="1">
      <c r="A103" s="707"/>
      <c r="B103" s="709"/>
      <c r="C103" s="50"/>
    </row>
    <row r="104" spans="1:3" ht="18" customHeight="1">
      <c r="A104" s="707"/>
      <c r="B104" s="709"/>
      <c r="C104" s="50"/>
    </row>
    <row r="105" spans="1:3" ht="18" customHeight="1">
      <c r="A105" s="707"/>
      <c r="B105" s="709"/>
      <c r="C105" s="50"/>
    </row>
    <row r="106" spans="1:3" ht="18" customHeight="1">
      <c r="A106" s="707"/>
      <c r="B106" s="709"/>
      <c r="C106" s="50"/>
    </row>
    <row r="107" spans="1:3" ht="18" customHeight="1">
      <c r="A107" s="707"/>
      <c r="B107" s="709"/>
      <c r="C107" s="50"/>
    </row>
    <row r="108" spans="1:3" ht="18" customHeight="1">
      <c r="A108" s="707"/>
      <c r="B108" s="709"/>
      <c r="C108" s="50"/>
    </row>
    <row r="109" spans="1:3" ht="18" customHeight="1">
      <c r="A109" s="707"/>
      <c r="B109" s="709"/>
      <c r="C109" s="50"/>
    </row>
    <row r="110" spans="1:3" ht="18" customHeight="1">
      <c r="A110" s="707"/>
      <c r="B110" s="709"/>
      <c r="C110" s="50"/>
    </row>
    <row r="111" spans="1:3" ht="18" customHeight="1">
      <c r="A111" s="707"/>
      <c r="B111" s="709"/>
      <c r="C111" s="50"/>
    </row>
    <row r="112" spans="1:3" ht="18" customHeight="1">
      <c r="A112" s="707"/>
      <c r="B112" s="709"/>
      <c r="C112" s="50"/>
    </row>
    <row r="113" spans="1:3" ht="18" customHeight="1">
      <c r="A113" s="707"/>
      <c r="B113" s="709"/>
      <c r="C113" s="50"/>
    </row>
    <row r="114" spans="1:3" ht="18" customHeight="1" thickBot="1">
      <c r="A114" s="719"/>
      <c r="B114" s="720"/>
      <c r="C114" s="55"/>
    </row>
    <row r="115" spans="1:3" ht="18" customHeight="1">
      <c r="A115" s="709"/>
      <c r="B115" s="709"/>
    </row>
    <row r="116" spans="1:3" ht="18" customHeight="1">
      <c r="A116" s="717" t="s">
        <v>1436</v>
      </c>
      <c r="B116" s="717"/>
      <c r="C116" s="47"/>
    </row>
    <row r="119" spans="1:3">
      <c r="B119" s="59"/>
      <c r="C119" s="59"/>
    </row>
    <row r="122" spans="1:3">
      <c r="B122" s="59"/>
      <c r="C122" s="59"/>
    </row>
    <row r="123" spans="1:3">
      <c r="B123" s="59"/>
      <c r="C123" s="59"/>
    </row>
    <row r="124" spans="1:3">
      <c r="B124" s="59"/>
      <c r="C124" s="59"/>
    </row>
    <row r="125" spans="1:3">
      <c r="B125" s="59"/>
      <c r="C125" s="59"/>
    </row>
    <row r="126" spans="1:3">
      <c r="B126" s="59"/>
      <c r="C126" s="59"/>
    </row>
    <row r="127" spans="1:3">
      <c r="B127" s="59"/>
      <c r="C127" s="59"/>
    </row>
  </sheetData>
  <printOptions horizontalCentered="1" verticalCentered="1"/>
  <pageMargins left="0.25" right="0.38" top="0.3" bottom="0.26" header="0" footer="0"/>
  <pageSetup scale="60" fitToWidth="2" fitToHeight="2" orientation="portrait" r:id="rId1"/>
  <headerFooter alignWithMargins="0"/>
  <rowBreaks count="1" manualBreakCount="1">
    <brk id="57" max="8" man="1"/>
  </rowBreaks>
  <colBreaks count="1" manualBreakCount="1">
    <brk id="3" max="56" man="1"/>
  </colBreaks>
  <drawing r:id="rId2"/>
  <legacyDrawing r:id="rId3"/>
  <mc:AlternateContent xmlns:mc="http://schemas.openxmlformats.org/markup-compatibility/2006">
    <mc:Choice Requires="x14">
      <controls>
        <mc:AlternateContent xmlns:mc="http://schemas.openxmlformats.org/markup-compatibility/2006">
          <mc:Choice Requires="x14">
            <control shapeId="25628" r:id="rId4" name="Button 28">
              <controlPr locked="0" defaultSize="0" autoFill="0" autoLine="0" autoPict="0">
                <anchor moveWithCells="1" sizeWithCells="1">
                  <from>
                    <xdr:col>1</xdr:col>
                    <xdr:colOff>3114675</xdr:colOff>
                    <xdr:row>59</xdr:row>
                    <xdr:rowOff>0</xdr:rowOff>
                  </from>
                  <to>
                    <xdr:col>1</xdr:col>
                    <xdr:colOff>3114675</xdr:colOff>
                    <xdr:row>59</xdr:row>
                    <xdr:rowOff>0</xdr:rowOff>
                  </to>
                </anchor>
              </controlPr>
            </control>
          </mc:Choice>
        </mc:AlternateContent>
        <mc:AlternateContent xmlns:mc="http://schemas.openxmlformats.org/markup-compatibility/2006">
          <mc:Choice Requires="x14">
            <control shapeId="25629" r:id="rId5" name="Button 29">
              <controlPr locked="0" defaultSize="0" autoFill="0" autoLine="0" autoPict="0">
                <anchor moveWithCells="1" sizeWithCells="1">
                  <from>
                    <xdr:col>1</xdr:col>
                    <xdr:colOff>3000375</xdr:colOff>
                    <xdr:row>116</xdr:row>
                    <xdr:rowOff>0</xdr:rowOff>
                  </from>
                  <to>
                    <xdr:col>1</xdr:col>
                    <xdr:colOff>3000375</xdr:colOff>
                    <xdr:row>117</xdr:row>
                    <xdr:rowOff>38100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tabColor rgb="FF92D050"/>
  </sheetPr>
  <dimension ref="A1:L305"/>
  <sheetViews>
    <sheetView view="pageBreakPreview" topLeftCell="D1" zoomScale="60" zoomScaleNormal="50" workbookViewId="0">
      <selection activeCell="V37" sqref="V37"/>
    </sheetView>
    <sheetView zoomScale="40" zoomScaleNormal="40" workbookViewId="1">
      <selection activeCell="B20" sqref="B20"/>
    </sheetView>
  </sheetViews>
  <sheetFormatPr defaultColWidth="9.6640625" defaultRowHeight="15"/>
  <cols>
    <col min="1" max="1" width="6" customWidth="1"/>
    <col min="2" max="2" width="54.6640625" customWidth="1"/>
    <col min="3" max="3" width="66" customWidth="1"/>
    <col min="4" max="4" width="4.6640625" customWidth="1"/>
    <col min="5" max="5" width="1.6640625" customWidth="1"/>
    <col min="6" max="6" width="63.6640625" customWidth="1"/>
    <col min="7" max="7" width="3.6640625" customWidth="1"/>
    <col min="8" max="8" width="14.88671875" bestFit="1" customWidth="1"/>
    <col min="9" max="9" width="1.6640625" customWidth="1"/>
    <col min="10" max="10" width="3.6640625" customWidth="1"/>
    <col min="11" max="11" width="16.44140625" customWidth="1"/>
    <col min="12" max="12" width="1.6640625" customWidth="1"/>
  </cols>
  <sheetData>
    <row r="1" spans="1:12" ht="18" customHeight="1" thickBot="1">
      <c r="A1" s="42" t="str">
        <f>'Data Sheet'!$A$65</f>
        <v xml:space="preserve">Annual Report of Niagara Mohawk Power Corporation                                                                                                                                                                    </v>
      </c>
      <c r="C1" s="405" t="str">
        <f>'Data Sheet'!$A$6</f>
        <v>Year ended December 31, 2022</v>
      </c>
      <c r="D1" s="42" t="str">
        <f>'Data Sheet'!$A$49</f>
        <v>Annual Report of Niagara Mohawk Power Corporation</v>
      </c>
      <c r="E1" s="411"/>
      <c r="F1" s="411"/>
      <c r="G1" s="411"/>
      <c r="I1" s="174"/>
      <c r="J1" s="174"/>
      <c r="K1" s="174"/>
      <c r="L1" s="405" t="str">
        <f>'Data Sheet'!$A$45</f>
        <v>Year ended December 31, 2022</v>
      </c>
    </row>
    <row r="2" spans="1:12" ht="18" customHeight="1">
      <c r="A2" s="421"/>
      <c r="B2" s="422"/>
      <c r="C2" s="45"/>
      <c r="D2" s="412"/>
      <c r="E2" s="413"/>
      <c r="F2" s="413"/>
      <c r="G2" s="413"/>
      <c r="H2" s="413"/>
      <c r="I2" s="413"/>
      <c r="J2" s="413"/>
      <c r="K2" s="413"/>
      <c r="L2" s="414"/>
    </row>
    <row r="3" spans="1:12" ht="18" customHeight="1">
      <c r="A3" s="49"/>
      <c r="B3" s="741" t="s">
        <v>854</v>
      </c>
      <c r="C3" s="48"/>
      <c r="D3" s="78" t="s">
        <v>1447</v>
      </c>
      <c r="E3" s="174"/>
      <c r="F3" s="174"/>
      <c r="G3" s="174"/>
      <c r="H3" s="174"/>
      <c r="I3" s="174"/>
      <c r="J3" s="174"/>
      <c r="K3" s="174"/>
      <c r="L3" s="415"/>
    </row>
    <row r="4" spans="1:12" ht="18" customHeight="1">
      <c r="A4" s="49"/>
      <c r="C4" s="50"/>
      <c r="D4" s="49"/>
      <c r="L4" s="50"/>
    </row>
    <row r="5" spans="1:12" ht="18" customHeight="1">
      <c r="A5" s="197" t="s">
        <v>1944</v>
      </c>
      <c r="B5" s="473" t="s">
        <v>1448</v>
      </c>
      <c r="C5" s="50"/>
      <c r="D5" s="391"/>
      <c r="E5" s="389"/>
      <c r="F5" s="150"/>
      <c r="G5" s="389"/>
      <c r="H5" s="150"/>
      <c r="I5" s="150"/>
      <c r="J5" s="389"/>
      <c r="K5" s="150"/>
      <c r="L5" s="151"/>
    </row>
    <row r="6" spans="1:12" ht="18" customHeight="1">
      <c r="A6" s="49"/>
      <c r="B6" s="473" t="s">
        <v>1449</v>
      </c>
      <c r="C6" s="50"/>
      <c r="D6" s="197" t="s">
        <v>1980</v>
      </c>
      <c r="E6" s="182"/>
      <c r="F6" s="352" t="s">
        <v>1450</v>
      </c>
      <c r="G6" s="182"/>
      <c r="H6" t="s">
        <v>520</v>
      </c>
      <c r="J6" s="182"/>
      <c r="K6" t="s">
        <v>520</v>
      </c>
      <c r="L6" s="50"/>
    </row>
    <row r="7" spans="1:12" ht="18" customHeight="1">
      <c r="A7" s="49"/>
      <c r="B7" s="473" t="s">
        <v>1451</v>
      </c>
      <c r="C7" s="50"/>
      <c r="D7" s="197" t="s">
        <v>1986</v>
      </c>
      <c r="E7" s="182"/>
      <c r="F7" s="352" t="s">
        <v>2077</v>
      </c>
      <c r="G7" s="182"/>
      <c r="H7" s="352" t="s">
        <v>2078</v>
      </c>
      <c r="J7" s="182"/>
      <c r="K7" s="352" t="s">
        <v>518</v>
      </c>
      <c r="L7" s="50"/>
    </row>
    <row r="8" spans="1:12" ht="18" customHeight="1">
      <c r="A8" s="49"/>
      <c r="B8" s="473" t="s">
        <v>1452</v>
      </c>
      <c r="C8" s="50"/>
      <c r="D8" s="180"/>
      <c r="E8" s="184"/>
      <c r="F8" s="126"/>
      <c r="G8" s="184"/>
      <c r="H8" s="126"/>
      <c r="I8" s="126"/>
      <c r="J8" s="184"/>
      <c r="K8" s="126"/>
      <c r="L8" s="127"/>
    </row>
    <row r="9" spans="1:12" ht="18" customHeight="1">
      <c r="A9" s="49"/>
      <c r="B9" s="473" t="s">
        <v>1453</v>
      </c>
      <c r="C9" s="50"/>
      <c r="D9" s="49"/>
      <c r="E9" s="182"/>
      <c r="F9" s="352" t="s">
        <v>1159</v>
      </c>
      <c r="G9" s="182"/>
      <c r="H9" s="681"/>
      <c r="J9" s="182"/>
      <c r="K9" s="153"/>
      <c r="L9" s="50"/>
    </row>
    <row r="10" spans="1:12" ht="18" customHeight="1">
      <c r="A10" s="49"/>
      <c r="B10" s="473" t="s">
        <v>1454</v>
      </c>
      <c r="C10" s="50"/>
      <c r="D10" s="197" t="s">
        <v>1976</v>
      </c>
      <c r="E10" s="182"/>
      <c r="F10" t="s">
        <v>1455</v>
      </c>
      <c r="G10" s="182"/>
      <c r="H10" s="759"/>
      <c r="J10" s="192" t="s">
        <v>1944</v>
      </c>
      <c r="K10" s="761">
        <v>0</v>
      </c>
      <c r="L10" s="50"/>
    </row>
    <row r="11" spans="1:12" ht="18" customHeight="1">
      <c r="A11" s="49"/>
      <c r="B11" s="473" t="s">
        <v>1456</v>
      </c>
      <c r="C11" s="50"/>
      <c r="D11" s="197" t="s">
        <v>523</v>
      </c>
      <c r="E11" s="182"/>
      <c r="F11" t="s">
        <v>1457</v>
      </c>
      <c r="G11" s="182"/>
      <c r="H11" s="759"/>
      <c r="J11" s="192" t="s">
        <v>1946</v>
      </c>
      <c r="K11" s="1646">
        <v>-12306919</v>
      </c>
      <c r="L11" s="50"/>
    </row>
    <row r="12" spans="1:12" ht="18" customHeight="1">
      <c r="A12" s="49"/>
      <c r="B12" s="473" t="s">
        <v>1458</v>
      </c>
      <c r="C12" s="50"/>
      <c r="D12" s="49"/>
      <c r="E12" s="182"/>
      <c r="F12" t="s">
        <v>1459</v>
      </c>
      <c r="G12" s="182"/>
      <c r="H12" s="760"/>
      <c r="J12" s="182"/>
      <c r="K12" s="760"/>
      <c r="L12" s="50"/>
    </row>
    <row r="13" spans="1:12" ht="18" customHeight="1">
      <c r="A13" s="49"/>
      <c r="B13" s="473" t="s">
        <v>1460</v>
      </c>
      <c r="C13" s="50"/>
      <c r="D13" s="197" t="s">
        <v>563</v>
      </c>
      <c r="E13" s="182"/>
      <c r="F13" t="s">
        <v>1461</v>
      </c>
      <c r="G13" s="192" t="s">
        <v>1947</v>
      </c>
      <c r="H13" s="761">
        <v>0</v>
      </c>
      <c r="J13" s="182"/>
      <c r="K13" s="760"/>
      <c r="L13" s="50"/>
    </row>
    <row r="14" spans="1:12" ht="18" customHeight="1">
      <c r="A14" s="49"/>
      <c r="B14" s="473" t="s">
        <v>2291</v>
      </c>
      <c r="C14" s="50"/>
      <c r="D14" s="197" t="s">
        <v>572</v>
      </c>
      <c r="E14" s="182"/>
      <c r="F14" t="s">
        <v>2292</v>
      </c>
      <c r="G14" s="192" t="s">
        <v>1950</v>
      </c>
      <c r="H14" s="761">
        <v>0</v>
      </c>
      <c r="J14" s="182"/>
      <c r="K14" s="760"/>
      <c r="L14" s="50"/>
    </row>
    <row r="15" spans="1:12" ht="18" customHeight="1">
      <c r="A15" s="49"/>
      <c r="B15" s="473" t="s">
        <v>119</v>
      </c>
      <c r="C15" s="50"/>
      <c r="D15" s="197" t="s">
        <v>573</v>
      </c>
      <c r="E15" s="182"/>
      <c r="F15" t="s">
        <v>120</v>
      </c>
      <c r="G15" s="182"/>
      <c r="H15" s="759"/>
      <c r="J15" s="192" t="s">
        <v>1952</v>
      </c>
      <c r="K15" s="764">
        <f>H13-H14</f>
        <v>0</v>
      </c>
      <c r="L15" s="50"/>
    </row>
    <row r="16" spans="1:12" ht="18" customHeight="1">
      <c r="A16" s="49"/>
      <c r="B16" s="473" t="s">
        <v>121</v>
      </c>
      <c r="C16" s="50"/>
      <c r="D16" s="49"/>
      <c r="E16" s="182"/>
      <c r="F16" t="s">
        <v>847</v>
      </c>
      <c r="G16" s="182"/>
      <c r="H16" s="760"/>
      <c r="J16" s="182"/>
      <c r="K16" s="765"/>
      <c r="L16" s="50"/>
    </row>
    <row r="17" spans="1:12" ht="18" customHeight="1">
      <c r="A17" s="49"/>
      <c r="B17" s="473" t="s">
        <v>1707</v>
      </c>
      <c r="C17" s="50"/>
      <c r="D17" s="197" t="s">
        <v>1782</v>
      </c>
      <c r="E17" s="182"/>
      <c r="F17" t="s">
        <v>1708</v>
      </c>
      <c r="G17" s="192" t="s">
        <v>1954</v>
      </c>
      <c r="H17" s="1646">
        <v>-595825214</v>
      </c>
      <c r="J17" s="182"/>
      <c r="K17" s="760"/>
      <c r="L17" s="50"/>
    </row>
    <row r="18" spans="1:12" ht="18" customHeight="1">
      <c r="A18" s="49"/>
      <c r="B18" s="473" t="s">
        <v>1709</v>
      </c>
      <c r="C18" s="50"/>
      <c r="D18" s="197" t="s">
        <v>1788</v>
      </c>
      <c r="E18" s="182"/>
      <c r="F18" t="s">
        <v>1710</v>
      </c>
      <c r="G18" s="192" t="s">
        <v>1173</v>
      </c>
      <c r="H18" s="761">
        <v>0</v>
      </c>
      <c r="J18" s="182" t="s">
        <v>1711</v>
      </c>
      <c r="K18" s="760"/>
      <c r="L18" s="50"/>
    </row>
    <row r="19" spans="1:12" ht="18" customHeight="1">
      <c r="A19" s="49"/>
      <c r="B19" s="473" t="s">
        <v>1712</v>
      </c>
      <c r="C19" s="50"/>
      <c r="D19" s="197" t="s">
        <v>1789</v>
      </c>
      <c r="E19" s="182"/>
      <c r="F19" t="s">
        <v>1713</v>
      </c>
      <c r="G19" s="192" t="s">
        <v>852</v>
      </c>
      <c r="H19" s="1807">
        <v>0</v>
      </c>
      <c r="J19" s="182"/>
      <c r="K19" s="760"/>
      <c r="L19" s="50"/>
    </row>
    <row r="20" spans="1:12" ht="18" customHeight="1">
      <c r="A20" s="49"/>
      <c r="B20" s="473"/>
      <c r="C20" s="50"/>
      <c r="D20" s="197" t="s">
        <v>1142</v>
      </c>
      <c r="E20" s="182"/>
      <c r="F20" t="s">
        <v>1714</v>
      </c>
      <c r="G20" s="182"/>
      <c r="H20" s="760"/>
      <c r="J20" s="192" t="s">
        <v>1440</v>
      </c>
      <c r="K20" s="764">
        <f>(+H17*(+H18/10000)*+H19)*100</f>
        <v>0</v>
      </c>
      <c r="L20" s="50"/>
    </row>
    <row r="21" spans="1:12" ht="18" customHeight="1">
      <c r="A21" s="197" t="s">
        <v>1946</v>
      </c>
      <c r="B21" s="473" t="s">
        <v>1715</v>
      </c>
      <c r="C21" s="50"/>
      <c r="D21" s="49"/>
      <c r="E21" s="182"/>
      <c r="F21" t="s">
        <v>1716</v>
      </c>
      <c r="G21" s="182"/>
      <c r="H21" s="760"/>
      <c r="J21" s="182"/>
      <c r="K21" s="765"/>
      <c r="L21" s="50"/>
    </row>
    <row r="22" spans="1:12" ht="18" customHeight="1">
      <c r="A22" s="49"/>
      <c r="B22" s="473" t="s">
        <v>1717</v>
      </c>
      <c r="C22" s="50"/>
      <c r="D22" s="197" t="s">
        <v>1791</v>
      </c>
      <c r="E22" s="182"/>
      <c r="F22" t="s">
        <v>1718</v>
      </c>
      <c r="G22" s="192" t="s">
        <v>1444</v>
      </c>
      <c r="H22" s="1646">
        <v>-100757033</v>
      </c>
      <c r="J22" s="182"/>
      <c r="K22" s="760"/>
      <c r="L22" s="50"/>
    </row>
    <row r="23" spans="1:12" ht="18" customHeight="1">
      <c r="A23" s="49"/>
      <c r="B23" s="473"/>
      <c r="C23" s="50"/>
      <c r="D23" s="197" t="s">
        <v>1792</v>
      </c>
      <c r="E23" s="182"/>
      <c r="F23" t="s">
        <v>1719</v>
      </c>
      <c r="G23" s="192" t="s">
        <v>1178</v>
      </c>
      <c r="H23" s="1646">
        <v>-100757033</v>
      </c>
      <c r="J23" s="182"/>
      <c r="K23" s="760"/>
      <c r="L23" s="50"/>
    </row>
    <row r="24" spans="1:12" ht="18" customHeight="1">
      <c r="A24" s="197" t="s">
        <v>1947</v>
      </c>
      <c r="B24" s="473" t="s">
        <v>1720</v>
      </c>
      <c r="C24" s="50"/>
      <c r="D24" s="197" t="s">
        <v>1794</v>
      </c>
      <c r="E24" s="182"/>
      <c r="F24" t="s">
        <v>1721</v>
      </c>
      <c r="G24" s="182"/>
      <c r="H24" s="760"/>
      <c r="J24" s="192" t="s">
        <v>1183</v>
      </c>
      <c r="K24" s="764">
        <f>H22-H23</f>
        <v>0</v>
      </c>
      <c r="L24" s="50"/>
    </row>
    <row r="25" spans="1:12" ht="18" customHeight="1">
      <c r="A25" s="49"/>
      <c r="B25" s="473" t="s">
        <v>1722</v>
      </c>
      <c r="C25" s="50"/>
      <c r="D25" s="197" t="s">
        <v>1796</v>
      </c>
      <c r="E25" s="182"/>
      <c r="F25" t="s">
        <v>1723</v>
      </c>
      <c r="G25" s="182"/>
      <c r="H25" s="760"/>
      <c r="J25" s="192" t="s">
        <v>1186</v>
      </c>
      <c r="K25" s="764">
        <f>K10+K11+K15+K20+K24</f>
        <v>-12306919</v>
      </c>
      <c r="L25" s="50"/>
    </row>
    <row r="26" spans="1:12" ht="18" customHeight="1">
      <c r="A26" s="49"/>
      <c r="B26" s="473" t="s">
        <v>1724</v>
      </c>
      <c r="C26" s="50"/>
      <c r="D26" s="197" t="s">
        <v>1800</v>
      </c>
      <c r="E26" s="182"/>
      <c r="F26" t="s">
        <v>1725</v>
      </c>
      <c r="G26" s="182"/>
      <c r="H26" s="760"/>
      <c r="J26" s="192" t="s">
        <v>1726</v>
      </c>
      <c r="K26" s="1656">
        <f>IF(K25=0,0,+H22/+H17)</f>
        <v>0.1691050170965071</v>
      </c>
      <c r="L26" s="50"/>
    </row>
    <row r="27" spans="1:12" ht="18" customHeight="1">
      <c r="A27" s="49"/>
      <c r="B27" s="473"/>
      <c r="C27" s="50"/>
      <c r="D27" s="198" t="s">
        <v>1801</v>
      </c>
      <c r="E27" s="184"/>
      <c r="F27" s="126" t="s">
        <v>1727</v>
      </c>
      <c r="G27" s="184"/>
      <c r="H27" s="762"/>
      <c r="I27" s="126"/>
      <c r="J27" s="195" t="s">
        <v>1728</v>
      </c>
      <c r="K27" s="1761">
        <f>ROUND(K25*+K26,0)</f>
        <v>-2081162</v>
      </c>
      <c r="L27" s="127"/>
    </row>
    <row r="28" spans="1:12" ht="18" customHeight="1">
      <c r="A28" s="197" t="s">
        <v>1950</v>
      </c>
      <c r="B28" s="473" t="s">
        <v>1729</v>
      </c>
      <c r="C28" s="50"/>
      <c r="D28" s="388"/>
      <c r="E28" s="182"/>
      <c r="F28" s="352" t="s">
        <v>1197</v>
      </c>
      <c r="G28" s="182"/>
      <c r="H28" s="760"/>
      <c r="J28" s="182"/>
      <c r="K28" s="765"/>
      <c r="L28" s="50"/>
    </row>
    <row r="29" spans="1:12" ht="18" customHeight="1">
      <c r="A29" s="49"/>
      <c r="B29" s="473" t="s">
        <v>1730</v>
      </c>
      <c r="C29" s="50"/>
      <c r="D29" s="197" t="s">
        <v>1802</v>
      </c>
      <c r="E29" s="182"/>
      <c r="F29" t="s">
        <v>1731</v>
      </c>
      <c r="G29" s="182"/>
      <c r="H29" s="760"/>
      <c r="J29" s="192" t="s">
        <v>1732</v>
      </c>
      <c r="K29" s="761"/>
      <c r="L29" s="50"/>
    </row>
    <row r="30" spans="1:12" ht="18" customHeight="1">
      <c r="A30" s="49"/>
      <c r="B30" s="473" t="s">
        <v>1733</v>
      </c>
      <c r="C30" s="50"/>
      <c r="D30" s="49"/>
      <c r="E30" s="182"/>
      <c r="F30" t="s">
        <v>1734</v>
      </c>
      <c r="G30" s="182"/>
      <c r="H30" s="760"/>
      <c r="J30" s="182"/>
      <c r="K30" s="760"/>
      <c r="L30" s="50"/>
    </row>
    <row r="31" spans="1:12" ht="18" customHeight="1">
      <c r="A31" s="49"/>
      <c r="B31" s="473"/>
      <c r="C31" s="50"/>
      <c r="D31" s="197" t="s">
        <v>1803</v>
      </c>
      <c r="E31" s="182"/>
      <c r="F31" t="s">
        <v>1735</v>
      </c>
      <c r="G31" s="192" t="s">
        <v>1736</v>
      </c>
      <c r="H31" s="763"/>
      <c r="J31" s="182"/>
      <c r="K31" s="760"/>
      <c r="L31" s="50"/>
    </row>
    <row r="32" spans="1:12" ht="18" customHeight="1">
      <c r="A32" s="197" t="s">
        <v>1952</v>
      </c>
      <c r="B32" s="473" t="s">
        <v>1737</v>
      </c>
      <c r="C32" s="50"/>
      <c r="D32" s="198" t="s">
        <v>1321</v>
      </c>
      <c r="E32" s="184"/>
      <c r="F32" s="126" t="s">
        <v>1738</v>
      </c>
      <c r="G32" s="184"/>
      <c r="H32" s="762"/>
      <c r="I32" s="126"/>
      <c r="J32" s="195" t="s">
        <v>1739</v>
      </c>
      <c r="K32" s="764">
        <f>K29*(1-H31)</f>
        <v>0</v>
      </c>
      <c r="L32" s="127"/>
    </row>
    <row r="33" spans="1:12" ht="18" customHeight="1">
      <c r="A33" s="49"/>
      <c r="B33" s="473"/>
      <c r="C33" s="50"/>
      <c r="D33" s="49"/>
      <c r="E33" s="473" t="s">
        <v>1740</v>
      </c>
      <c r="K33" t="s">
        <v>520</v>
      </c>
      <c r="L33" s="50"/>
    </row>
    <row r="34" spans="1:12" ht="18" customHeight="1">
      <c r="A34" s="197" t="s">
        <v>1954</v>
      </c>
      <c r="B34" s="473" t="s">
        <v>151</v>
      </c>
      <c r="C34" s="50"/>
      <c r="D34" s="49"/>
      <c r="L34" s="50"/>
    </row>
    <row r="35" spans="1:12" ht="18" customHeight="1">
      <c r="A35" s="49"/>
      <c r="B35" s="473" t="s">
        <v>152</v>
      </c>
      <c r="C35" s="50"/>
      <c r="D35" s="49"/>
      <c r="G35" s="47"/>
      <c r="H35" s="47"/>
      <c r="I35" s="47"/>
      <c r="J35" s="47"/>
      <c r="K35" s="47"/>
      <c r="L35" s="50"/>
    </row>
    <row r="36" spans="1:12" ht="18" customHeight="1">
      <c r="A36" s="49"/>
      <c r="B36" s="473"/>
      <c r="C36" s="50"/>
      <c r="D36" s="49"/>
      <c r="E36" t="s">
        <v>153</v>
      </c>
      <c r="L36" s="50"/>
    </row>
    <row r="37" spans="1:12" ht="18" customHeight="1">
      <c r="A37" s="197" t="s">
        <v>1173</v>
      </c>
      <c r="B37" s="473" t="s">
        <v>1996</v>
      </c>
      <c r="C37" s="50"/>
      <c r="D37" s="49"/>
      <c r="F37" t="s">
        <v>1997</v>
      </c>
      <c r="K37" s="766"/>
      <c r="L37" s="50"/>
    </row>
    <row r="38" spans="1:12" ht="18" customHeight="1">
      <c r="A38" s="49"/>
      <c r="B38" s="473" t="s">
        <v>1998</v>
      </c>
      <c r="C38" s="50"/>
      <c r="D38" s="49"/>
      <c r="F38" t="s">
        <v>1999</v>
      </c>
      <c r="K38" s="766"/>
      <c r="L38" s="50"/>
    </row>
    <row r="39" spans="1:12" ht="18" customHeight="1">
      <c r="A39" s="49"/>
      <c r="B39" s="473" t="s">
        <v>2000</v>
      </c>
      <c r="C39" s="50"/>
      <c r="D39" s="49"/>
      <c r="F39" t="s">
        <v>2001</v>
      </c>
      <c r="K39" s="766"/>
      <c r="L39" s="50"/>
    </row>
    <row r="40" spans="1:12" ht="18" customHeight="1">
      <c r="A40" s="49"/>
      <c r="B40" s="473"/>
      <c r="C40" s="50"/>
      <c r="D40" s="49"/>
      <c r="L40" s="50"/>
    </row>
    <row r="41" spans="1:12" ht="18" customHeight="1">
      <c r="A41" s="197" t="s">
        <v>852</v>
      </c>
      <c r="B41" s="473" t="s">
        <v>2002</v>
      </c>
      <c r="C41" s="50"/>
      <c r="D41" s="49"/>
      <c r="E41" s="2196" t="s">
        <v>2003</v>
      </c>
      <c r="F41" s="2196"/>
      <c r="G41" s="2196"/>
      <c r="H41" s="2196"/>
      <c r="I41" s="2196"/>
      <c r="J41" s="2196"/>
      <c r="K41" s="2196"/>
      <c r="L41" s="50"/>
    </row>
    <row r="42" spans="1:12" ht="18" customHeight="1">
      <c r="A42" s="49"/>
      <c r="B42" s="473" t="s">
        <v>2004</v>
      </c>
      <c r="C42" s="50"/>
      <c r="D42" s="49"/>
      <c r="E42" t="s">
        <v>2005</v>
      </c>
      <c r="L42" s="50"/>
    </row>
    <row r="43" spans="1:12" ht="18" customHeight="1">
      <c r="A43" s="49"/>
      <c r="B43" s="473"/>
      <c r="C43" s="50"/>
      <c r="D43" s="49"/>
      <c r="E43" s="1"/>
      <c r="F43" s="1830" t="s">
        <v>3520</v>
      </c>
      <c r="G43" s="1"/>
      <c r="H43" s="1"/>
      <c r="I43" s="1"/>
      <c r="J43" s="1"/>
      <c r="K43" s="1"/>
      <c r="L43" s="50"/>
    </row>
    <row r="44" spans="1:12" ht="18" customHeight="1">
      <c r="A44" s="197" t="s">
        <v>1440</v>
      </c>
      <c r="B44" s="473" t="s">
        <v>2006</v>
      </c>
      <c r="C44" s="50"/>
      <c r="D44" s="49"/>
      <c r="E44" s="1"/>
      <c r="F44" s="1"/>
      <c r="G44" s="1"/>
      <c r="H44" s="1"/>
      <c r="I44" s="1"/>
      <c r="J44" s="1"/>
      <c r="K44" s="1"/>
      <c r="L44" s="50"/>
    </row>
    <row r="45" spans="1:12" ht="18" customHeight="1">
      <c r="A45" s="49"/>
      <c r="B45" s="473" t="s">
        <v>2007</v>
      </c>
      <c r="C45" s="50"/>
      <c r="D45" s="49"/>
      <c r="E45" s="1"/>
      <c r="F45" s="3"/>
      <c r="G45" s="3"/>
      <c r="H45" s="3"/>
      <c r="I45" s="3"/>
      <c r="J45" s="3"/>
      <c r="K45" s="3"/>
      <c r="L45" s="50"/>
    </row>
    <row r="46" spans="1:12" ht="18" customHeight="1">
      <c r="A46" s="49"/>
      <c r="B46" s="692"/>
      <c r="C46" s="50"/>
      <c r="D46" s="49"/>
      <c r="E46" s="473" t="s">
        <v>2008</v>
      </c>
      <c r="G46" s="47"/>
      <c r="H46" s="47"/>
      <c r="I46" s="47"/>
      <c r="J46" s="47"/>
      <c r="K46" s="47"/>
      <c r="L46" s="50"/>
    </row>
    <row r="47" spans="1:12" ht="18" customHeight="1">
      <c r="A47" s="391"/>
      <c r="B47" s="473" t="s">
        <v>2009</v>
      </c>
      <c r="C47" s="151"/>
      <c r="D47" s="49"/>
      <c r="E47" s="473" t="s">
        <v>2010</v>
      </c>
      <c r="G47" s="47"/>
      <c r="H47" s="47"/>
      <c r="I47" s="47"/>
      <c r="J47" s="47"/>
      <c r="K47" s="47"/>
      <c r="L47" s="50"/>
    </row>
    <row r="48" spans="1:12" ht="18" customHeight="1">
      <c r="A48" s="49"/>
      <c r="B48" s="473" t="s">
        <v>2011</v>
      </c>
      <c r="C48" s="50"/>
      <c r="D48" s="49"/>
      <c r="E48" s="473" t="s">
        <v>2012</v>
      </c>
      <c r="G48" s="47"/>
      <c r="H48" s="47"/>
      <c r="I48" s="47"/>
      <c r="J48" s="47"/>
      <c r="K48" s="47"/>
      <c r="L48" s="50"/>
    </row>
    <row r="49" spans="1:12" ht="18" customHeight="1">
      <c r="A49" s="49"/>
      <c r="B49" s="473" t="s">
        <v>2013</v>
      </c>
      <c r="C49" s="50"/>
      <c r="D49" s="49"/>
      <c r="E49" s="1"/>
      <c r="F49" s="1"/>
      <c r="G49" s="1"/>
      <c r="H49" s="1"/>
      <c r="I49" s="1"/>
      <c r="J49" s="1"/>
      <c r="K49" s="1"/>
      <c r="L49" s="50"/>
    </row>
    <row r="50" spans="1:12" ht="18" customHeight="1">
      <c r="A50" s="49"/>
      <c r="B50" s="473" t="s">
        <v>2014</v>
      </c>
      <c r="C50" s="50"/>
      <c r="D50" s="49"/>
      <c r="E50" s="1"/>
      <c r="F50" s="1"/>
      <c r="G50" s="1"/>
      <c r="H50" s="1"/>
      <c r="I50" s="1"/>
      <c r="J50" s="1"/>
      <c r="K50" s="1"/>
      <c r="L50" s="50"/>
    </row>
    <row r="51" spans="1:12" ht="18" customHeight="1">
      <c r="A51" s="49"/>
      <c r="B51" s="473"/>
      <c r="C51" s="50"/>
      <c r="D51" s="49"/>
      <c r="E51" s="1"/>
      <c r="F51" s="1"/>
      <c r="G51" s="1"/>
      <c r="H51" s="1"/>
      <c r="I51" s="1"/>
      <c r="J51" s="1"/>
      <c r="K51" s="1"/>
      <c r="L51" s="50"/>
    </row>
    <row r="52" spans="1:12" ht="18" customHeight="1">
      <c r="A52" s="49"/>
      <c r="B52" s="47"/>
      <c r="C52" s="50"/>
      <c r="D52" s="49"/>
      <c r="E52" s="473" t="s">
        <v>2015</v>
      </c>
      <c r="F52" s="47"/>
      <c r="G52" s="47"/>
      <c r="H52" s="47"/>
      <c r="I52" s="47"/>
      <c r="J52" s="47"/>
      <c r="K52" s="47"/>
      <c r="L52" s="50"/>
    </row>
    <row r="53" spans="1:12" ht="18" customHeight="1">
      <c r="A53" s="49"/>
      <c r="B53" s="47"/>
      <c r="C53" s="50"/>
      <c r="D53" s="49"/>
      <c r="F53" t="s">
        <v>2016</v>
      </c>
      <c r="K53" s="758"/>
      <c r="L53" s="50"/>
    </row>
    <row r="54" spans="1:12" ht="18" customHeight="1">
      <c r="A54" s="49"/>
      <c r="C54" s="50"/>
      <c r="D54" s="49"/>
      <c r="F54" t="s">
        <v>2387</v>
      </c>
      <c r="K54" s="766"/>
      <c r="L54" s="50"/>
    </row>
    <row r="55" spans="1:12" ht="18" customHeight="1">
      <c r="A55" s="49"/>
      <c r="C55" s="50"/>
      <c r="D55" s="49"/>
      <c r="F55" t="s">
        <v>2388</v>
      </c>
      <c r="K55" s="766"/>
      <c r="L55" s="50"/>
    </row>
    <row r="56" spans="1:12" ht="18" customHeight="1">
      <c r="A56" s="49"/>
      <c r="C56" s="50"/>
      <c r="D56" s="49"/>
      <c r="K56" s="1"/>
      <c r="L56" s="50"/>
    </row>
    <row r="57" spans="1:12" ht="18" customHeight="1">
      <c r="A57" s="49"/>
      <c r="C57" s="50"/>
      <c r="D57" s="49"/>
      <c r="L57" s="50"/>
    </row>
    <row r="58" spans="1:12" ht="18" customHeight="1">
      <c r="A58" s="49"/>
      <c r="C58" s="50"/>
      <c r="D58" s="49"/>
      <c r="F58" s="1"/>
      <c r="G58" s="1"/>
      <c r="H58" s="1"/>
      <c r="I58" s="1"/>
      <c r="J58" s="1"/>
      <c r="K58" s="1"/>
      <c r="L58" s="50"/>
    </row>
    <row r="59" spans="1:12" ht="18" customHeight="1" thickBot="1">
      <c r="A59" s="120"/>
      <c r="B59" s="54"/>
      <c r="C59" s="55"/>
      <c r="D59" s="120"/>
      <c r="E59" s="54"/>
      <c r="F59" s="57"/>
      <c r="G59" s="57"/>
      <c r="H59" s="57"/>
      <c r="I59" s="57"/>
      <c r="J59" s="57"/>
      <c r="K59" s="57"/>
      <c r="L59" s="55"/>
    </row>
    <row r="60" spans="1:12" ht="18" customHeight="1">
      <c r="C60" s="117" t="s">
        <v>1216</v>
      </c>
      <c r="L60" s="117" t="s">
        <v>1216</v>
      </c>
    </row>
    <row r="61" spans="1:12" ht="18" customHeight="1">
      <c r="A61" s="47"/>
      <c r="B61" s="47">
        <v>28</v>
      </c>
      <c r="C61" s="47"/>
      <c r="D61" s="47" t="s">
        <v>1207</v>
      </c>
      <c r="E61" s="47"/>
      <c r="F61" s="47"/>
      <c r="G61" s="47"/>
      <c r="H61" s="47"/>
      <c r="I61" s="47"/>
      <c r="J61" s="47"/>
      <c r="K61" s="47"/>
      <c r="L61" s="47"/>
    </row>
    <row r="62" spans="1:12" ht="18" customHeight="1">
      <c r="A62" s="79" t="s">
        <v>1435</v>
      </c>
      <c r="B62" s="47"/>
      <c r="C62" s="47"/>
      <c r="D62" s="47"/>
    </row>
    <row r="63" spans="1:12" ht="18" customHeight="1">
      <c r="B63" s="47"/>
      <c r="C63" s="47"/>
      <c r="D63" s="47"/>
    </row>
    <row r="64" spans="1:12" ht="18" customHeight="1"/>
    <row r="65" spans="1:3" ht="18" customHeight="1" thickBot="1">
      <c r="A65" s="42" t="str">
        <f>'Data Sheet'!$A$49</f>
        <v>Annual Report of Niagara Mohawk Power Corporation</v>
      </c>
      <c r="B65" s="42" t="str">
        <f>'Data Sheet'!$A$49</f>
        <v>Annual Report of Niagara Mohawk Power Corporation</v>
      </c>
      <c r="C65" s="405" t="str">
        <f>'Data Sheet'!$A$45</f>
        <v>Year ended December 31, 2022</v>
      </c>
    </row>
    <row r="66" spans="1:3" ht="18" customHeight="1">
      <c r="A66" s="421"/>
      <c r="B66" s="422"/>
      <c r="C66" s="45"/>
    </row>
    <row r="67" spans="1:3" ht="18" customHeight="1">
      <c r="A67" s="78" t="s">
        <v>1447</v>
      </c>
      <c r="B67" s="47"/>
      <c r="C67" s="48"/>
    </row>
    <row r="68" spans="1:3" ht="18" customHeight="1">
      <c r="A68" s="49"/>
      <c r="B68" s="139"/>
      <c r="C68" s="50"/>
    </row>
    <row r="69" spans="1:3" ht="18" customHeight="1">
      <c r="A69" s="49"/>
      <c r="B69" s="47"/>
      <c r="C69" s="50"/>
    </row>
    <row r="70" spans="1:3" ht="18" customHeight="1">
      <c r="A70" s="49"/>
      <c r="B70" s="47"/>
      <c r="C70" s="50"/>
    </row>
    <row r="71" spans="1:3" ht="18" customHeight="1">
      <c r="A71" s="49"/>
      <c r="B71" s="742"/>
      <c r="C71" s="50"/>
    </row>
    <row r="72" spans="1:3" ht="18" customHeight="1">
      <c r="A72" s="391"/>
      <c r="B72" s="418"/>
      <c r="C72" s="151"/>
    </row>
    <row r="73" spans="1:3" ht="18" customHeight="1">
      <c r="A73" s="49"/>
      <c r="B73" s="47"/>
      <c r="C73" s="50"/>
    </row>
    <row r="74" spans="1:3" ht="18" customHeight="1">
      <c r="A74" s="49"/>
      <c r="C74" s="50"/>
    </row>
    <row r="75" spans="1:3" ht="18" customHeight="1">
      <c r="A75" s="49"/>
      <c r="C75" s="50"/>
    </row>
    <row r="76" spans="1:3" ht="18" customHeight="1">
      <c r="A76" s="49"/>
      <c r="B76" s="47"/>
      <c r="C76" s="50"/>
    </row>
    <row r="77" spans="1:3" ht="18" customHeight="1">
      <c r="A77" s="49"/>
      <c r="B77" s="47"/>
      <c r="C77" s="50"/>
    </row>
    <row r="78" spans="1:3" ht="18" customHeight="1">
      <c r="A78" s="49"/>
      <c r="B78" s="47"/>
      <c r="C78" s="50"/>
    </row>
    <row r="79" spans="1:3" ht="18" customHeight="1">
      <c r="A79" s="49"/>
      <c r="B79" s="47"/>
      <c r="C79" s="50"/>
    </row>
    <row r="80" spans="1:3" ht="18" customHeight="1">
      <c r="A80" s="49"/>
      <c r="B80" s="47"/>
      <c r="C80" s="50"/>
    </row>
    <row r="81" spans="1:3" ht="18" customHeight="1">
      <c r="A81" s="49"/>
      <c r="B81" s="47"/>
      <c r="C81" s="50"/>
    </row>
    <row r="82" spans="1:3" ht="18" customHeight="1">
      <c r="A82" s="49"/>
      <c r="B82" s="47"/>
      <c r="C82" s="50"/>
    </row>
    <row r="83" spans="1:3" ht="18" customHeight="1">
      <c r="A83" s="49"/>
      <c r="B83" s="47"/>
      <c r="C83" s="50"/>
    </row>
    <row r="84" spans="1:3" ht="18" customHeight="1">
      <c r="A84" s="49"/>
      <c r="C84" s="50"/>
    </row>
    <row r="85" spans="1:3" ht="18" customHeight="1">
      <c r="A85" s="49"/>
      <c r="B85" s="47"/>
      <c r="C85" s="50"/>
    </row>
    <row r="86" spans="1:3" ht="18" customHeight="1">
      <c r="A86" s="49"/>
      <c r="B86" s="47"/>
      <c r="C86" s="50"/>
    </row>
    <row r="87" spans="1:3" ht="18" customHeight="1">
      <c r="A87" s="49"/>
      <c r="C87" s="50"/>
    </row>
    <row r="88" spans="1:3" ht="18" customHeight="1">
      <c r="A88" s="49"/>
      <c r="B88" s="47"/>
      <c r="C88" s="50"/>
    </row>
    <row r="89" spans="1:3" ht="18" customHeight="1">
      <c r="A89" s="49"/>
      <c r="B89" s="47"/>
      <c r="C89" s="50"/>
    </row>
    <row r="90" spans="1:3" ht="18" customHeight="1">
      <c r="A90" s="49"/>
      <c r="B90" s="47"/>
      <c r="C90" s="50"/>
    </row>
    <row r="91" spans="1:3" ht="18" customHeight="1">
      <c r="A91" s="49"/>
      <c r="B91" s="47"/>
      <c r="C91" s="50"/>
    </row>
    <row r="92" spans="1:3" ht="18" customHeight="1">
      <c r="A92" s="49"/>
      <c r="C92" s="50"/>
    </row>
    <row r="93" spans="1:3" ht="18" customHeight="1">
      <c r="A93" s="49"/>
      <c r="C93" s="50"/>
    </row>
    <row r="94" spans="1:3" ht="18" customHeight="1">
      <c r="A94" s="49"/>
      <c r="C94" s="50"/>
    </row>
    <row r="95" spans="1:3" ht="18" customHeight="1">
      <c r="A95" s="49"/>
      <c r="C95" s="50"/>
    </row>
    <row r="96" spans="1:3" ht="18" customHeight="1">
      <c r="A96" s="49"/>
      <c r="B96" s="47"/>
      <c r="C96" s="50"/>
    </row>
    <row r="97" spans="1:3" ht="18" customHeight="1">
      <c r="A97" s="49"/>
      <c r="C97" s="50"/>
    </row>
    <row r="98" spans="1:3" ht="18" customHeight="1">
      <c r="A98" s="49"/>
      <c r="B98" s="47"/>
      <c r="C98" s="50"/>
    </row>
    <row r="99" spans="1:3" ht="18" customHeight="1">
      <c r="A99" s="49"/>
      <c r="B99" s="47"/>
      <c r="C99" s="50"/>
    </row>
    <row r="100" spans="1:3" ht="18" customHeight="1">
      <c r="A100" s="49"/>
      <c r="C100" s="50"/>
    </row>
    <row r="101" spans="1:3" ht="18" customHeight="1">
      <c r="A101" s="49"/>
      <c r="B101" s="47"/>
      <c r="C101" s="50"/>
    </row>
    <row r="102" spans="1:3" ht="18" customHeight="1">
      <c r="A102" s="49"/>
      <c r="B102" s="47"/>
      <c r="C102" s="50"/>
    </row>
    <row r="103" spans="1:3" ht="18" customHeight="1">
      <c r="A103" s="49"/>
      <c r="B103" s="47"/>
      <c r="C103" s="50"/>
    </row>
    <row r="104" spans="1:3" ht="18" customHeight="1">
      <c r="A104" s="49"/>
      <c r="B104" s="47"/>
      <c r="C104" s="50"/>
    </row>
    <row r="105" spans="1:3" ht="18" customHeight="1">
      <c r="A105" s="49"/>
      <c r="B105" s="47"/>
      <c r="C105" s="50"/>
    </row>
    <row r="106" spans="1:3" ht="18" customHeight="1">
      <c r="A106" s="49"/>
      <c r="B106" s="47"/>
      <c r="C106" s="50"/>
    </row>
    <row r="107" spans="1:3" ht="18" customHeight="1">
      <c r="A107" s="49"/>
      <c r="C107" s="50"/>
    </row>
    <row r="108" spans="1:3" ht="18" customHeight="1">
      <c r="A108" s="49"/>
      <c r="B108" s="47"/>
      <c r="C108" s="50"/>
    </row>
    <row r="109" spans="1:3" ht="18" customHeight="1">
      <c r="A109" s="49"/>
      <c r="B109" s="47"/>
      <c r="C109" s="50"/>
    </row>
    <row r="110" spans="1:3" ht="18" customHeight="1">
      <c r="A110" s="49"/>
      <c r="B110" s="47"/>
      <c r="C110" s="50"/>
    </row>
    <row r="111" spans="1:3" ht="18" customHeight="1">
      <c r="A111" s="49"/>
      <c r="C111" s="50"/>
    </row>
    <row r="112" spans="1:3" ht="18" customHeight="1">
      <c r="A112" s="49"/>
      <c r="B112" s="47"/>
      <c r="C112" s="50"/>
    </row>
    <row r="113" spans="1:3" ht="18" customHeight="1">
      <c r="A113" s="49"/>
      <c r="B113" s="47"/>
      <c r="C113" s="50"/>
    </row>
    <row r="114" spans="1:3" ht="18" customHeight="1">
      <c r="A114" s="49"/>
      <c r="B114" s="47"/>
      <c r="C114" s="50"/>
    </row>
    <row r="115" spans="1:3" ht="18" customHeight="1">
      <c r="A115" s="49"/>
      <c r="B115" s="47"/>
      <c r="C115" s="50"/>
    </row>
    <row r="116" spans="1:3" ht="18" customHeight="1">
      <c r="A116" s="49"/>
      <c r="B116" s="47"/>
      <c r="C116" s="50"/>
    </row>
    <row r="117" spans="1:3" ht="18" customHeight="1">
      <c r="A117" s="49"/>
      <c r="B117" s="47"/>
      <c r="C117" s="50"/>
    </row>
    <row r="118" spans="1:3" ht="18" customHeight="1">
      <c r="A118" s="49"/>
      <c r="C118" s="50"/>
    </row>
    <row r="119" spans="1:3" ht="18" customHeight="1">
      <c r="A119" s="49"/>
      <c r="C119" s="50"/>
    </row>
    <row r="120" spans="1:3" ht="18" customHeight="1">
      <c r="A120" s="49"/>
      <c r="C120" s="50"/>
    </row>
    <row r="121" spans="1:3" ht="18" customHeight="1">
      <c r="A121" s="49"/>
      <c r="C121" s="50"/>
    </row>
    <row r="122" spans="1:3" ht="18" customHeight="1">
      <c r="A122" s="49"/>
      <c r="C122" s="50"/>
    </row>
    <row r="123" spans="1:3" ht="18" customHeight="1">
      <c r="A123" s="49"/>
      <c r="C123" s="50"/>
    </row>
    <row r="124" spans="1:3" ht="18" customHeight="1">
      <c r="A124" s="49"/>
      <c r="C124" s="50"/>
    </row>
    <row r="125" spans="1:3" ht="18" customHeight="1">
      <c r="A125" s="49"/>
      <c r="C125" s="50"/>
    </row>
    <row r="126" spans="1:3" ht="18" customHeight="1">
      <c r="A126" s="49"/>
      <c r="C126" s="50"/>
    </row>
    <row r="127" spans="1:3" ht="18" customHeight="1">
      <c r="A127" s="49"/>
      <c r="C127" s="50"/>
    </row>
    <row r="128" spans="1:3" ht="18" customHeight="1">
      <c r="A128" s="49"/>
      <c r="C128" s="50"/>
    </row>
    <row r="129" spans="1:3" ht="18" customHeight="1" thickBot="1">
      <c r="A129" s="120"/>
      <c r="B129" s="54"/>
      <c r="C129" s="55"/>
    </row>
    <row r="130" spans="1:3" ht="18" customHeight="1">
      <c r="C130" s="47"/>
    </row>
    <row r="131" spans="1:3" ht="18" customHeight="1">
      <c r="A131" s="47"/>
      <c r="B131" s="47" t="s">
        <v>2389</v>
      </c>
      <c r="C131" s="47"/>
    </row>
    <row r="132" spans="1:3" ht="18" customHeight="1"/>
    <row r="133" spans="1:3" ht="18" customHeight="1"/>
    <row r="134" spans="1:3" ht="18" customHeight="1"/>
    <row r="135" spans="1:3" ht="18" customHeight="1">
      <c r="B135" s="59"/>
    </row>
    <row r="136" spans="1:3" ht="18" customHeight="1"/>
    <row r="137" spans="1:3" ht="18" customHeight="1"/>
    <row r="138" spans="1:3" ht="18" customHeight="1">
      <c r="B138" s="59"/>
    </row>
    <row r="139" spans="1:3" ht="18" customHeight="1">
      <c r="B139" s="59"/>
    </row>
    <row r="140" spans="1:3" ht="18" customHeight="1">
      <c r="B140" s="59"/>
    </row>
    <row r="141" spans="1:3" ht="18" customHeight="1">
      <c r="B141" s="59"/>
    </row>
    <row r="142" spans="1:3" ht="18" customHeight="1">
      <c r="B142" s="59"/>
    </row>
    <row r="143" spans="1:3" ht="18" customHeight="1">
      <c r="B143" s="59"/>
    </row>
    <row r="144" spans="1:3"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sheetData>
  <mergeCells count="1">
    <mergeCell ref="E41:K41"/>
  </mergeCells>
  <printOptions horizontalCentered="1" verticalCentered="1"/>
  <pageMargins left="0.25" right="0" top="0" bottom="0" header="0.25" footer="0.25"/>
  <pageSetup scale="63" fitToWidth="2" fitToHeight="2" orientation="portrait" r:id="rId1"/>
  <headerFooter alignWithMargins="0"/>
  <rowBreaks count="1" manualBreakCount="1">
    <brk id="61" max="11" man="1"/>
  </rowBreaks>
  <colBreaks count="1" manualBreakCount="1">
    <brk id="3" max="60" man="1"/>
  </colBreaks>
  <drawing r:id="rId2"/>
  <legacyDrawing r:id="rId3"/>
  <mc:AlternateContent xmlns:mc="http://schemas.openxmlformats.org/markup-compatibility/2006">
    <mc:Choice Requires="x14">
      <controls>
        <mc:AlternateContent xmlns:mc="http://schemas.openxmlformats.org/markup-compatibility/2006">
          <mc:Choice Requires="x14">
            <control shapeId="26656" r:id="rId4" name="Button 32">
              <controlPr locked="0" defaultSize="0" autoFill="0" autoLine="0" autoPict="0">
                <anchor moveWithCells="1" sizeWithCells="1">
                  <from>
                    <xdr:col>1</xdr:col>
                    <xdr:colOff>3419475</xdr:colOff>
                    <xdr:row>133</xdr:row>
                    <xdr:rowOff>161925</xdr:rowOff>
                  </from>
                  <to>
                    <xdr:col>1</xdr:col>
                    <xdr:colOff>3419475</xdr:colOff>
                    <xdr:row>135</xdr:row>
                    <xdr:rowOff>28575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abColor rgb="FF92D050"/>
  </sheetPr>
  <dimension ref="A1:C73"/>
  <sheetViews>
    <sheetView view="pageBreakPreview" zoomScale="60" zoomScaleNormal="60" workbookViewId="0"/>
    <sheetView zoomScale="55" zoomScaleNormal="55" workbookViewId="1"/>
  </sheetViews>
  <sheetFormatPr defaultColWidth="9.6640625" defaultRowHeight="15"/>
  <cols>
    <col min="1" max="1" width="4.6640625" customWidth="1"/>
    <col min="2" max="2" width="53.44140625" customWidth="1"/>
    <col min="3" max="3" width="51.6640625" customWidth="1"/>
  </cols>
  <sheetData>
    <row r="1" spans="1:3" ht="16.350000000000001" customHeight="1" thickBot="1">
      <c r="A1" s="42" t="str">
        <f>'Data Sheet'!$A$49</f>
        <v>Annual Report of Niagara Mohawk Power Corporation</v>
      </c>
      <c r="C1" s="405" t="str">
        <f>'Data Sheet'!$A$45</f>
        <v>Year ended December 31, 2022</v>
      </c>
    </row>
    <row r="2" spans="1:3" ht="16.350000000000001" customHeight="1">
      <c r="A2" s="43"/>
      <c r="B2" s="44"/>
      <c r="C2" s="45"/>
    </row>
    <row r="3" spans="1:3" ht="16.350000000000001" customHeight="1">
      <c r="A3" s="46" t="s">
        <v>2390</v>
      </c>
      <c r="B3" s="423"/>
      <c r="C3" s="48"/>
    </row>
    <row r="4" spans="1:3" ht="16.350000000000001" customHeight="1">
      <c r="A4" s="49"/>
      <c r="C4" s="50"/>
    </row>
    <row r="5" spans="1:3" ht="16.350000000000001" customHeight="1">
      <c r="A5" s="197" t="s">
        <v>1944</v>
      </c>
      <c r="B5" t="s">
        <v>2391</v>
      </c>
      <c r="C5" s="50"/>
    </row>
    <row r="6" spans="1:3" ht="16.350000000000001" customHeight="1">
      <c r="A6" s="49"/>
      <c r="B6" t="s">
        <v>1268</v>
      </c>
      <c r="C6" s="50"/>
    </row>
    <row r="7" spans="1:3" ht="16.350000000000001" customHeight="1">
      <c r="A7" s="49"/>
      <c r="B7" t="s">
        <v>1269</v>
      </c>
      <c r="C7" s="50"/>
    </row>
    <row r="8" spans="1:3" ht="16.350000000000001" customHeight="1">
      <c r="A8" s="49"/>
      <c r="B8" t="s">
        <v>1270</v>
      </c>
      <c r="C8" s="50"/>
    </row>
    <row r="9" spans="1:3" ht="16.350000000000001" customHeight="1">
      <c r="A9" s="49"/>
      <c r="B9" t="s">
        <v>1271</v>
      </c>
      <c r="C9" s="50"/>
    </row>
    <row r="10" spans="1:3" ht="16.350000000000001" customHeight="1">
      <c r="A10" s="49"/>
      <c r="B10" t="s">
        <v>1272</v>
      </c>
      <c r="C10" s="50"/>
    </row>
    <row r="11" spans="1:3" ht="16.350000000000001" customHeight="1">
      <c r="A11" s="49"/>
      <c r="B11" t="s">
        <v>1273</v>
      </c>
      <c r="C11" s="50"/>
    </row>
    <row r="12" spans="1:3" ht="16.350000000000001" customHeight="1">
      <c r="A12" s="49"/>
      <c r="B12" t="s">
        <v>1274</v>
      </c>
      <c r="C12" s="50"/>
    </row>
    <row r="13" spans="1:3" ht="16.350000000000001" customHeight="1">
      <c r="A13" s="197" t="s">
        <v>1946</v>
      </c>
      <c r="B13" t="s">
        <v>1275</v>
      </c>
      <c r="C13" s="50"/>
    </row>
    <row r="14" spans="1:3" ht="16.350000000000001" customHeight="1">
      <c r="A14" s="197" t="s">
        <v>1947</v>
      </c>
      <c r="B14" t="s">
        <v>1276</v>
      </c>
      <c r="C14" s="50"/>
    </row>
    <row r="15" spans="1:3" ht="16.350000000000001" customHeight="1">
      <c r="A15" s="49"/>
      <c r="B15" t="s">
        <v>1277</v>
      </c>
      <c r="C15" s="50"/>
    </row>
    <row r="16" spans="1:3" ht="16.350000000000001" customHeight="1">
      <c r="A16" s="197" t="s">
        <v>1950</v>
      </c>
      <c r="B16" t="s">
        <v>1278</v>
      </c>
      <c r="C16" s="50"/>
    </row>
    <row r="17" spans="1:3" ht="16.350000000000001" customHeight="1">
      <c r="A17" s="49"/>
      <c r="B17" t="s">
        <v>1279</v>
      </c>
      <c r="C17" s="50"/>
    </row>
    <row r="18" spans="1:3" ht="16.350000000000001" customHeight="1">
      <c r="A18" s="197" t="s">
        <v>1952</v>
      </c>
      <c r="B18" t="s">
        <v>1280</v>
      </c>
      <c r="C18" s="50"/>
    </row>
    <row r="19" spans="1:3" ht="16.350000000000001" customHeight="1">
      <c r="A19" s="49"/>
      <c r="B19" t="s">
        <v>1281</v>
      </c>
      <c r="C19" s="50"/>
    </row>
    <row r="20" spans="1:3" ht="16.350000000000001" customHeight="1">
      <c r="A20" s="49"/>
      <c r="B20" t="s">
        <v>1282</v>
      </c>
      <c r="C20" s="50"/>
    </row>
    <row r="21" spans="1:3" ht="16.350000000000001" customHeight="1">
      <c r="A21" s="49"/>
      <c r="B21" t="s">
        <v>1283</v>
      </c>
      <c r="C21" s="50"/>
    </row>
    <row r="22" spans="1:3" ht="16.350000000000001" customHeight="1">
      <c r="A22" s="197" t="s">
        <v>1954</v>
      </c>
      <c r="B22" t="s">
        <v>1284</v>
      </c>
      <c r="C22" s="50"/>
    </row>
    <row r="23" spans="1:3" ht="16.350000000000001" customHeight="1">
      <c r="A23" s="49"/>
      <c r="B23" t="s">
        <v>1285</v>
      </c>
      <c r="C23" s="50"/>
    </row>
    <row r="24" spans="1:3" ht="16.350000000000001" customHeight="1">
      <c r="A24" s="197" t="s">
        <v>1788</v>
      </c>
      <c r="B24" t="s">
        <v>1685</v>
      </c>
      <c r="C24" s="50"/>
    </row>
    <row r="25" spans="1:3" ht="16.350000000000001" customHeight="1">
      <c r="A25" s="49"/>
      <c r="B25" t="s">
        <v>1686</v>
      </c>
      <c r="C25" s="50"/>
    </row>
    <row r="26" spans="1:3" ht="16.350000000000001" customHeight="1">
      <c r="A26" s="197" t="s">
        <v>852</v>
      </c>
      <c r="B26" t="s">
        <v>1687</v>
      </c>
      <c r="C26" s="50"/>
    </row>
    <row r="27" spans="1:3" ht="16.350000000000001" customHeight="1">
      <c r="A27" s="49"/>
      <c r="B27" t="s">
        <v>452</v>
      </c>
      <c r="C27" s="50"/>
    </row>
    <row r="28" spans="1:3" ht="16.350000000000001" customHeight="1">
      <c r="A28" s="49"/>
      <c r="B28" t="s">
        <v>453</v>
      </c>
      <c r="C28" s="50"/>
    </row>
    <row r="29" spans="1:3" ht="16.350000000000001" customHeight="1">
      <c r="A29" s="49"/>
      <c r="B29" t="s">
        <v>454</v>
      </c>
      <c r="C29" s="50"/>
    </row>
    <row r="30" spans="1:3" ht="16.350000000000001" customHeight="1">
      <c r="A30" s="197" t="s">
        <v>1440</v>
      </c>
      <c r="B30" t="s">
        <v>455</v>
      </c>
      <c r="C30" s="50"/>
    </row>
    <row r="31" spans="1:3" ht="16.350000000000001" customHeight="1">
      <c r="A31" s="197" t="s">
        <v>1444</v>
      </c>
      <c r="B31" t="s">
        <v>456</v>
      </c>
      <c r="C31" s="50"/>
    </row>
    <row r="32" spans="1:3" ht="16.350000000000001" customHeight="1">
      <c r="A32" s="197" t="s">
        <v>1178</v>
      </c>
      <c r="B32" t="s">
        <v>457</v>
      </c>
      <c r="C32" s="50"/>
    </row>
    <row r="33" spans="1:3" ht="16.350000000000001" customHeight="1">
      <c r="A33" s="49"/>
      <c r="B33" t="s">
        <v>458</v>
      </c>
      <c r="C33" s="50"/>
    </row>
    <row r="34" spans="1:3" ht="16.350000000000001" customHeight="1">
      <c r="A34" s="49"/>
      <c r="B34" t="s">
        <v>459</v>
      </c>
      <c r="C34" s="50"/>
    </row>
    <row r="35" spans="1:3" ht="16.350000000000001" customHeight="1">
      <c r="A35" s="197" t="s">
        <v>1183</v>
      </c>
      <c r="B35" t="s">
        <v>460</v>
      </c>
      <c r="C35" s="50"/>
    </row>
    <row r="36" spans="1:3" ht="16.350000000000001" customHeight="1">
      <c r="A36" s="180"/>
      <c r="B36" s="126" t="s">
        <v>461</v>
      </c>
      <c r="C36" s="127"/>
    </row>
    <row r="37" spans="1:3" ht="16.350000000000001" customHeight="1">
      <c r="A37" s="49"/>
      <c r="B37" t="s">
        <v>1190</v>
      </c>
      <c r="C37" s="50"/>
    </row>
    <row r="38" spans="1:3" ht="16.350000000000001" customHeight="1">
      <c r="A38" s="49"/>
      <c r="B38" t="s">
        <v>462</v>
      </c>
      <c r="C38" s="50"/>
    </row>
    <row r="39" spans="1:3" ht="16.350000000000001" customHeight="1">
      <c r="A39" s="49"/>
      <c r="B39" t="s">
        <v>463</v>
      </c>
      <c r="C39" s="50"/>
    </row>
    <row r="40" spans="1:3" ht="16.350000000000001" customHeight="1">
      <c r="A40" s="409"/>
      <c r="B40" s="1"/>
      <c r="C40" s="56"/>
    </row>
    <row r="41" spans="1:3" ht="16.350000000000001" customHeight="1">
      <c r="A41" s="409"/>
      <c r="B41" s="1"/>
      <c r="C41" s="56"/>
    </row>
    <row r="42" spans="1:3" ht="16.350000000000001" customHeight="1">
      <c r="A42" s="409"/>
      <c r="B42" s="1"/>
      <c r="C42" s="56"/>
    </row>
    <row r="43" spans="1:3" ht="16.350000000000001" customHeight="1">
      <c r="A43" s="409"/>
      <c r="B43" s="1"/>
      <c r="C43" s="56"/>
    </row>
    <row r="44" spans="1:3" ht="16.350000000000001" customHeight="1">
      <c r="A44" s="409"/>
      <c r="B44" s="1"/>
      <c r="C44" s="56"/>
    </row>
    <row r="45" spans="1:3" ht="16.350000000000001" customHeight="1">
      <c r="A45" s="409"/>
      <c r="B45" s="1"/>
      <c r="C45" s="56"/>
    </row>
    <row r="46" spans="1:3" ht="16.350000000000001" customHeight="1">
      <c r="A46" s="409"/>
      <c r="B46" s="1"/>
      <c r="C46" s="56"/>
    </row>
    <row r="47" spans="1:3" ht="16.350000000000001" customHeight="1">
      <c r="A47" s="409"/>
      <c r="B47" s="1"/>
      <c r="C47" s="56"/>
    </row>
    <row r="48" spans="1:3" ht="16.350000000000001" customHeight="1">
      <c r="A48" s="409"/>
      <c r="B48" s="1"/>
      <c r="C48" s="56"/>
    </row>
    <row r="49" spans="1:3" ht="16.350000000000001" customHeight="1">
      <c r="A49" s="409"/>
      <c r="B49" s="1"/>
      <c r="C49" s="56"/>
    </row>
    <row r="50" spans="1:3" ht="16.350000000000001" customHeight="1">
      <c r="A50" s="409"/>
      <c r="B50" s="1"/>
      <c r="C50" s="56"/>
    </row>
    <row r="51" spans="1:3" ht="16.350000000000001" customHeight="1">
      <c r="A51" s="409"/>
      <c r="B51" s="1"/>
      <c r="C51" s="56"/>
    </row>
    <row r="52" spans="1:3" ht="16.350000000000001" customHeight="1">
      <c r="A52" s="409"/>
      <c r="B52" s="1"/>
      <c r="C52" s="56"/>
    </row>
    <row r="53" spans="1:3" ht="16.350000000000001" customHeight="1">
      <c r="A53" s="409"/>
      <c r="B53" s="1"/>
      <c r="C53" s="56"/>
    </row>
    <row r="54" spans="1:3" ht="16.350000000000001" customHeight="1">
      <c r="A54" s="409"/>
      <c r="B54" s="1"/>
      <c r="C54" s="56"/>
    </row>
    <row r="55" spans="1:3" ht="16.350000000000001" customHeight="1">
      <c r="A55" s="409"/>
      <c r="B55" s="1"/>
      <c r="C55" s="56"/>
    </row>
    <row r="56" spans="1:3" ht="16.350000000000001" customHeight="1">
      <c r="A56" s="409"/>
      <c r="B56" s="1"/>
      <c r="C56" s="56"/>
    </row>
    <row r="57" spans="1:3" ht="16.350000000000001" customHeight="1">
      <c r="A57" s="409"/>
      <c r="B57" s="1"/>
      <c r="C57" s="56"/>
    </row>
    <row r="58" spans="1:3" ht="16.350000000000001" customHeight="1" thickBot="1">
      <c r="A58" s="410"/>
      <c r="B58" s="57"/>
      <c r="C58" s="58"/>
    </row>
    <row r="59" spans="1:3" ht="16.350000000000001" customHeight="1">
      <c r="A59" t="s">
        <v>2204</v>
      </c>
    </row>
    <row r="60" spans="1:3" ht="16.350000000000001" customHeight="1">
      <c r="A60" s="47" t="s">
        <v>1209</v>
      </c>
      <c r="B60" s="47"/>
      <c r="C60" s="47"/>
    </row>
    <row r="65" spans="2:2">
      <c r="B65" s="59"/>
    </row>
    <row r="68" spans="2:2">
      <c r="B68" s="59"/>
    </row>
    <row r="69" spans="2:2">
      <c r="B69" s="59"/>
    </row>
    <row r="70" spans="2:2">
      <c r="B70" s="59"/>
    </row>
    <row r="71" spans="2:2">
      <c r="B71" s="59"/>
    </row>
    <row r="72" spans="2:2">
      <c r="B72" s="59"/>
    </row>
    <row r="73" spans="2:2">
      <c r="B73" s="59"/>
    </row>
  </sheetData>
  <printOptions horizontalCentered="1" verticalCentered="1"/>
  <pageMargins left="0.52" right="0.5" top="0.5" bottom="0.5" header="0.5" footer="0.5"/>
  <pageSetup scale="70" orientation="portrait"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abColor rgb="FF92D050"/>
  </sheetPr>
  <dimension ref="A1:G67"/>
  <sheetViews>
    <sheetView view="pageBreakPreview" zoomScale="60" zoomScaleNormal="60" workbookViewId="0">
      <selection activeCell="H1" sqref="H1:AD1048576"/>
    </sheetView>
    <sheetView zoomScale="70" zoomScaleNormal="70" workbookViewId="1"/>
  </sheetViews>
  <sheetFormatPr defaultColWidth="9.6640625" defaultRowHeight="15"/>
  <cols>
    <col min="1" max="1" width="4.6640625" customWidth="1"/>
    <col min="2" max="2" width="1.6640625" customWidth="1"/>
    <col min="3" max="3" width="60.6640625" customWidth="1"/>
    <col min="4" max="4" width="20.6640625" customWidth="1"/>
    <col min="5" max="5" width="2.6640625" customWidth="1"/>
    <col min="6" max="6" width="21.21875" customWidth="1"/>
    <col min="7" max="7" width="1.6640625" customWidth="1"/>
  </cols>
  <sheetData>
    <row r="1" spans="1:7" ht="15" customHeight="1" thickBot="1">
      <c r="A1" s="42" t="str">
        <f>'Data Sheet'!$A$65</f>
        <v xml:space="preserve">Annual Report of Niagara Mohawk Power Corporation                                                                                                                                                                    </v>
      </c>
      <c r="D1" s="155"/>
      <c r="E1" s="47"/>
      <c r="F1" s="47"/>
      <c r="G1" s="405" t="str">
        <f>'Data Sheet'!$A$45</f>
        <v>Year ended December 31, 2022</v>
      </c>
    </row>
    <row r="2" spans="1:7" ht="15" customHeight="1">
      <c r="A2" s="43"/>
      <c r="B2" s="44"/>
      <c r="C2" s="44"/>
      <c r="D2" s="44"/>
      <c r="E2" s="44"/>
      <c r="F2" s="44"/>
      <c r="G2" s="45"/>
    </row>
    <row r="3" spans="1:7" ht="15" customHeight="1">
      <c r="A3" s="46" t="s">
        <v>464</v>
      </c>
      <c r="B3" s="47"/>
      <c r="C3" s="423"/>
      <c r="D3" s="423"/>
      <c r="E3" s="47"/>
      <c r="F3" s="47"/>
      <c r="G3" s="48"/>
    </row>
    <row r="4" spans="1:7" ht="15" customHeight="1">
      <c r="A4" s="180"/>
      <c r="B4" s="126"/>
      <c r="C4" s="126"/>
      <c r="D4" s="126"/>
      <c r="E4" s="126"/>
      <c r="F4" s="126"/>
      <c r="G4" s="127"/>
    </row>
    <row r="5" spans="1:7" ht="15" customHeight="1">
      <c r="A5" s="140"/>
      <c r="E5" s="182"/>
      <c r="F5" s="352" t="s">
        <v>1024</v>
      </c>
      <c r="G5" s="50"/>
    </row>
    <row r="6" spans="1:7" ht="15" customHeight="1">
      <c r="A6" s="407" t="s">
        <v>1980</v>
      </c>
      <c r="B6" s="182"/>
      <c r="C6" s="352" t="s">
        <v>1817</v>
      </c>
      <c r="E6" s="182"/>
      <c r="F6" s="352" t="s">
        <v>465</v>
      </c>
      <c r="G6" s="50"/>
    </row>
    <row r="7" spans="1:7" ht="15" customHeight="1">
      <c r="A7" s="198" t="s">
        <v>1986</v>
      </c>
      <c r="B7" s="184"/>
      <c r="C7" s="637" t="s">
        <v>2077</v>
      </c>
      <c r="D7" s="126"/>
      <c r="E7" s="184"/>
      <c r="F7" s="637" t="s">
        <v>2078</v>
      </c>
      <c r="G7" s="127"/>
    </row>
    <row r="8" spans="1:7" ht="23.1" customHeight="1">
      <c r="A8" s="49"/>
      <c r="B8" s="182"/>
      <c r="C8" s="693" t="s">
        <v>466</v>
      </c>
      <c r="D8" s="420"/>
      <c r="E8" s="182"/>
      <c r="F8" s="681"/>
      <c r="G8" s="50"/>
    </row>
    <row r="9" spans="1:7" ht="15" customHeight="1">
      <c r="A9" s="49"/>
      <c r="B9" s="182"/>
      <c r="C9" t="s">
        <v>467</v>
      </c>
      <c r="E9" s="182"/>
      <c r="F9" s="681"/>
      <c r="G9" s="50"/>
    </row>
    <row r="10" spans="1:7" ht="15" customHeight="1">
      <c r="A10" s="197" t="s">
        <v>1976</v>
      </c>
      <c r="B10" s="182"/>
      <c r="C10" t="s">
        <v>468</v>
      </c>
      <c r="E10" s="192" t="s">
        <v>1162</v>
      </c>
      <c r="F10" s="1440" t="s">
        <v>2878</v>
      </c>
      <c r="G10" s="50"/>
    </row>
    <row r="11" spans="1:7" ht="15" customHeight="1">
      <c r="A11" s="197" t="s">
        <v>523</v>
      </c>
      <c r="B11" s="182"/>
      <c r="C11" t="s">
        <v>469</v>
      </c>
      <c r="E11" s="192" t="s">
        <v>1162</v>
      </c>
      <c r="F11" s="1440" t="s">
        <v>2878</v>
      </c>
      <c r="G11" s="50"/>
    </row>
    <row r="12" spans="1:7" ht="15" customHeight="1">
      <c r="A12" s="197" t="s">
        <v>563</v>
      </c>
      <c r="B12" s="182"/>
      <c r="C12" t="s">
        <v>470</v>
      </c>
      <c r="E12" s="192" t="s">
        <v>1162</v>
      </c>
      <c r="F12" s="1440" t="s">
        <v>2878</v>
      </c>
      <c r="G12" s="50"/>
    </row>
    <row r="13" spans="1:7" ht="15" customHeight="1">
      <c r="A13" s="197" t="s">
        <v>572</v>
      </c>
      <c r="B13" s="182"/>
      <c r="C13" t="s">
        <v>471</v>
      </c>
      <c r="E13" s="192" t="s">
        <v>1162</v>
      </c>
      <c r="F13" s="1438">
        <v>1363012917</v>
      </c>
      <c r="G13" s="50"/>
    </row>
    <row r="14" spans="1:7" ht="15" customHeight="1">
      <c r="A14" s="49"/>
      <c r="B14" s="182"/>
      <c r="C14" t="s">
        <v>472</v>
      </c>
      <c r="E14" s="182"/>
      <c r="F14" s="1439"/>
      <c r="G14" s="50"/>
    </row>
    <row r="15" spans="1:7" ht="15" customHeight="1">
      <c r="A15" s="197" t="s">
        <v>573</v>
      </c>
      <c r="B15" s="182"/>
      <c r="C15" t="s">
        <v>473</v>
      </c>
      <c r="E15" s="192" t="s">
        <v>1162</v>
      </c>
      <c r="F15" s="1438">
        <v>0</v>
      </c>
      <c r="G15" s="50"/>
    </row>
    <row r="16" spans="1:7" ht="15" customHeight="1">
      <c r="A16" s="197" t="s">
        <v>1782</v>
      </c>
      <c r="B16" s="182"/>
      <c r="C16" t="s">
        <v>474</v>
      </c>
      <c r="E16" s="192" t="s">
        <v>1162</v>
      </c>
      <c r="F16" s="1438">
        <v>0</v>
      </c>
      <c r="G16" s="50"/>
    </row>
    <row r="17" spans="1:7" ht="15" customHeight="1">
      <c r="A17" s="197" t="s">
        <v>1788</v>
      </c>
      <c r="B17" s="182"/>
      <c r="C17" t="s">
        <v>475</v>
      </c>
      <c r="E17" s="192" t="s">
        <v>1162</v>
      </c>
      <c r="F17" s="1438">
        <v>0</v>
      </c>
      <c r="G17" s="50"/>
    </row>
    <row r="18" spans="1:7" ht="15" customHeight="1">
      <c r="A18" s="197" t="s">
        <v>1789</v>
      </c>
      <c r="B18" s="182"/>
      <c r="C18" t="s">
        <v>476</v>
      </c>
      <c r="E18" s="192" t="s">
        <v>1162</v>
      </c>
      <c r="F18" s="1438">
        <v>0</v>
      </c>
      <c r="G18" s="50"/>
    </row>
    <row r="19" spans="1:7" ht="15" customHeight="1">
      <c r="A19" s="197" t="s">
        <v>1142</v>
      </c>
      <c r="B19" s="182"/>
      <c r="C19" t="s">
        <v>1170</v>
      </c>
      <c r="E19" s="192" t="s">
        <v>1162</v>
      </c>
      <c r="F19" s="1438">
        <v>0</v>
      </c>
      <c r="G19" s="50"/>
    </row>
    <row r="20" spans="1:7" ht="15" customHeight="1">
      <c r="A20" s="197" t="s">
        <v>1791</v>
      </c>
      <c r="B20" s="182"/>
      <c r="C20" t="s">
        <v>1172</v>
      </c>
      <c r="E20" s="192" t="s">
        <v>1162</v>
      </c>
      <c r="F20" s="1438">
        <v>513203265</v>
      </c>
      <c r="G20" s="50"/>
    </row>
    <row r="21" spans="1:7" ht="15" customHeight="1">
      <c r="A21" s="197" t="s">
        <v>1792</v>
      </c>
      <c r="B21" s="182"/>
      <c r="C21" t="s">
        <v>477</v>
      </c>
      <c r="E21" s="192" t="s">
        <v>1162</v>
      </c>
      <c r="F21" s="1438">
        <v>0</v>
      </c>
      <c r="G21" s="50"/>
    </row>
    <row r="22" spans="1:7" ht="15" customHeight="1">
      <c r="A22" s="197" t="s">
        <v>1794</v>
      </c>
      <c r="B22" s="182"/>
      <c r="C22" t="s">
        <v>478</v>
      </c>
      <c r="E22" s="192" t="s">
        <v>1162</v>
      </c>
      <c r="F22" s="1438">
        <v>0</v>
      </c>
      <c r="G22" s="50"/>
    </row>
    <row r="23" spans="1:7" ht="15" customHeight="1">
      <c r="A23" s="197" t="s">
        <v>1796</v>
      </c>
      <c r="B23" s="182"/>
      <c r="C23" t="s">
        <v>1741</v>
      </c>
      <c r="E23" s="182"/>
      <c r="F23" s="1831">
        <v>44561</v>
      </c>
      <c r="G23" s="50"/>
    </row>
    <row r="24" spans="1:7" ht="15" customHeight="1">
      <c r="A24" s="197" t="s">
        <v>1800</v>
      </c>
      <c r="B24" s="182"/>
      <c r="C24" t="s">
        <v>1742</v>
      </c>
      <c r="E24" s="182"/>
      <c r="F24" s="1808">
        <v>3.6499999999999998E-2</v>
      </c>
      <c r="G24" s="50"/>
    </row>
    <row r="25" spans="1:7" ht="15" customHeight="1">
      <c r="A25" s="197" t="s">
        <v>1801</v>
      </c>
      <c r="B25" s="182"/>
      <c r="C25" t="s">
        <v>1743</v>
      </c>
      <c r="E25" s="182"/>
      <c r="F25" s="1832" t="s">
        <v>2879</v>
      </c>
      <c r="G25" s="50"/>
    </row>
    <row r="26" spans="1:7" ht="15" customHeight="1">
      <c r="A26" s="197" t="s">
        <v>1802</v>
      </c>
      <c r="B26" s="182"/>
      <c r="C26" t="s">
        <v>1744</v>
      </c>
      <c r="E26" s="182"/>
      <c r="F26" s="1833">
        <v>7.6499999999999999E-2</v>
      </c>
      <c r="G26" s="50"/>
    </row>
    <row r="27" spans="1:7" ht="15" customHeight="1">
      <c r="A27" s="197" t="s">
        <v>1803</v>
      </c>
      <c r="B27" s="182"/>
      <c r="C27" t="s">
        <v>1439</v>
      </c>
      <c r="E27" s="182"/>
      <c r="F27" s="1833" t="s">
        <v>3183</v>
      </c>
      <c r="G27" s="50"/>
    </row>
    <row r="28" spans="1:7" ht="23.1" customHeight="1">
      <c r="A28" s="49"/>
      <c r="B28" s="182"/>
      <c r="C28" s="693" t="s">
        <v>1745</v>
      </c>
      <c r="D28" s="420"/>
      <c r="E28" s="182"/>
      <c r="F28" s="1330"/>
      <c r="G28" s="50"/>
    </row>
    <row r="29" spans="1:7" ht="15" customHeight="1">
      <c r="A29" s="197" t="s">
        <v>1321</v>
      </c>
      <c r="B29" s="182"/>
      <c r="C29" t="s">
        <v>1175</v>
      </c>
      <c r="E29" s="192" t="s">
        <v>1162</v>
      </c>
      <c r="F29" s="1439">
        <v>14086789</v>
      </c>
      <c r="G29" s="50"/>
    </row>
    <row r="30" spans="1:7" ht="15" customHeight="1">
      <c r="A30" s="197" t="s">
        <v>1881</v>
      </c>
      <c r="B30" s="182"/>
      <c r="C30" t="s">
        <v>1177</v>
      </c>
      <c r="E30" s="182"/>
      <c r="F30" s="1439">
        <v>53943454</v>
      </c>
      <c r="G30" s="50"/>
    </row>
    <row r="31" spans="1:7" ht="15" customHeight="1">
      <c r="A31" s="197" t="s">
        <v>1780</v>
      </c>
      <c r="B31" s="182"/>
      <c r="C31" t="s">
        <v>1746</v>
      </c>
      <c r="E31" s="182"/>
      <c r="F31" s="1439">
        <v>-83366763</v>
      </c>
      <c r="G31" s="50"/>
    </row>
    <row r="32" spans="1:7" ht="15" customHeight="1">
      <c r="A32" s="197" t="s">
        <v>2205</v>
      </c>
      <c r="B32" s="182"/>
      <c r="C32" t="s">
        <v>1182</v>
      </c>
      <c r="E32" s="182"/>
      <c r="F32" s="1439">
        <v>0</v>
      </c>
      <c r="G32" s="50"/>
    </row>
    <row r="33" spans="1:7" ht="15" customHeight="1">
      <c r="A33" s="197" t="s">
        <v>1326</v>
      </c>
      <c r="B33" s="182"/>
      <c r="C33" t="s">
        <v>1185</v>
      </c>
      <c r="E33" s="182"/>
      <c r="F33" s="1439">
        <v>0</v>
      </c>
      <c r="G33" s="50"/>
    </row>
    <row r="34" spans="1:7" ht="15" customHeight="1">
      <c r="A34" s="197" t="s">
        <v>1124</v>
      </c>
      <c r="B34" s="182"/>
      <c r="C34" t="s">
        <v>1188</v>
      </c>
      <c r="E34" s="182"/>
      <c r="F34" s="1439">
        <v>0</v>
      </c>
      <c r="G34" s="50"/>
    </row>
    <row r="35" spans="1:7" ht="15" customHeight="1">
      <c r="A35" s="197" t="s">
        <v>429</v>
      </c>
      <c r="B35" s="182"/>
      <c r="C35" t="s">
        <v>1747</v>
      </c>
      <c r="E35" s="182"/>
      <c r="F35" s="1439">
        <v>-37727782</v>
      </c>
      <c r="G35" s="50"/>
    </row>
    <row r="36" spans="1:7" ht="15" customHeight="1">
      <c r="A36" s="197" t="s">
        <v>445</v>
      </c>
      <c r="B36" s="182"/>
      <c r="C36" t="s">
        <v>1748</v>
      </c>
      <c r="E36" s="182"/>
      <c r="F36" s="1439">
        <v>0</v>
      </c>
      <c r="G36" s="50"/>
    </row>
    <row r="37" spans="1:7" ht="23.1" customHeight="1">
      <c r="A37" s="198" t="s">
        <v>1202</v>
      </c>
      <c r="B37" s="184"/>
      <c r="C37" s="694" t="s">
        <v>1749</v>
      </c>
      <c r="D37" s="424"/>
      <c r="E37" s="195" t="s">
        <v>1162</v>
      </c>
      <c r="F37" s="1434">
        <f>SUM(F29:F36)</f>
        <v>-53064302</v>
      </c>
      <c r="G37" s="127"/>
    </row>
    <row r="38" spans="1:7" ht="15" customHeight="1">
      <c r="A38" s="49"/>
      <c r="B38" s="182"/>
      <c r="C38" s="420"/>
      <c r="D38" s="420"/>
      <c r="G38" s="50"/>
    </row>
    <row r="39" spans="1:7" ht="15" customHeight="1">
      <c r="A39" s="49"/>
      <c r="B39" s="182"/>
      <c r="C39" s="1151" t="s">
        <v>2880</v>
      </c>
      <c r="D39" s="420"/>
      <c r="G39" s="50"/>
    </row>
    <row r="40" spans="1:7" ht="15" customHeight="1">
      <c r="A40" s="49"/>
      <c r="B40" s="182"/>
      <c r="C40" s="1762"/>
      <c r="D40" s="420"/>
      <c r="G40" s="50"/>
    </row>
    <row r="41" spans="1:7" ht="15" customHeight="1">
      <c r="A41" s="49"/>
      <c r="B41" s="182"/>
      <c r="C41" s="1834" t="s">
        <v>3521</v>
      </c>
      <c r="D41" s="420"/>
      <c r="G41" s="50"/>
    </row>
    <row r="42" spans="1:7" ht="15" customHeight="1">
      <c r="A42" s="49"/>
      <c r="B42" s="182"/>
      <c r="C42" s="1834"/>
      <c r="D42" s="420"/>
      <c r="G42" s="50"/>
    </row>
    <row r="43" spans="1:7" ht="15" customHeight="1">
      <c r="A43" s="49"/>
      <c r="B43" s="182"/>
      <c r="C43" s="1834" t="s">
        <v>3184</v>
      </c>
      <c r="D43" s="420"/>
      <c r="G43" s="50"/>
    </row>
    <row r="44" spans="1:7" ht="15" customHeight="1">
      <c r="A44" s="49"/>
      <c r="B44" s="182"/>
      <c r="D44" s="420"/>
      <c r="G44" s="50"/>
    </row>
    <row r="45" spans="1:7" ht="15" customHeight="1">
      <c r="A45" s="49"/>
      <c r="B45" s="182"/>
      <c r="C45" s="1829" t="s">
        <v>3522</v>
      </c>
      <c r="D45" s="420"/>
      <c r="G45" s="50"/>
    </row>
    <row r="46" spans="1:7" ht="15" customHeight="1">
      <c r="A46" s="49"/>
      <c r="B46" s="182"/>
      <c r="C46" s="420"/>
      <c r="D46" s="420"/>
      <c r="G46" s="50"/>
    </row>
    <row r="47" spans="1:7" ht="15" customHeight="1">
      <c r="A47" s="49"/>
      <c r="B47" s="182"/>
      <c r="C47" s="420"/>
      <c r="D47" s="420"/>
      <c r="G47" s="50"/>
    </row>
    <row r="48" spans="1:7" ht="15" customHeight="1">
      <c r="A48" s="49"/>
      <c r="B48" s="182"/>
      <c r="C48" s="420"/>
      <c r="D48" s="420"/>
      <c r="G48" s="50"/>
    </row>
    <row r="49" spans="1:7" ht="15" customHeight="1">
      <c r="A49" s="49"/>
      <c r="B49" s="182"/>
      <c r="C49" s="420"/>
      <c r="D49" s="420"/>
      <c r="G49" s="50"/>
    </row>
    <row r="50" spans="1:7" ht="15" customHeight="1">
      <c r="A50" s="49"/>
      <c r="B50" s="182"/>
      <c r="C50" s="420"/>
      <c r="D50" s="420"/>
      <c r="G50" s="50"/>
    </row>
    <row r="51" spans="1:7" ht="15" customHeight="1">
      <c r="A51" s="49"/>
      <c r="B51" s="182"/>
      <c r="C51" s="420"/>
      <c r="D51" s="420"/>
      <c r="G51" s="50"/>
    </row>
    <row r="52" spans="1:7" ht="15" customHeight="1">
      <c r="A52" s="49"/>
      <c r="B52" s="182"/>
      <c r="C52" s="420"/>
      <c r="D52" s="420"/>
      <c r="G52" s="50"/>
    </row>
    <row r="53" spans="1:7" ht="15" customHeight="1">
      <c r="A53" s="49"/>
      <c r="B53" s="182"/>
      <c r="C53" s="420"/>
      <c r="D53" s="420"/>
      <c r="G53" s="50"/>
    </row>
    <row r="54" spans="1:7" ht="15" customHeight="1">
      <c r="A54" s="49"/>
      <c r="B54" s="182"/>
      <c r="C54" s="420"/>
      <c r="D54" s="420"/>
      <c r="G54" s="50"/>
    </row>
    <row r="55" spans="1:7" ht="15" customHeight="1">
      <c r="A55" s="49"/>
      <c r="B55" s="182"/>
      <c r="C55" s="420"/>
      <c r="D55" s="420"/>
      <c r="G55" s="50"/>
    </row>
    <row r="56" spans="1:7" ht="15" customHeight="1">
      <c r="A56" s="49"/>
      <c r="B56" s="182"/>
      <c r="C56" s="420"/>
      <c r="D56" s="420"/>
      <c r="G56" s="50"/>
    </row>
    <row r="57" spans="1:7" ht="15" customHeight="1">
      <c r="A57" s="49"/>
      <c r="B57" s="182"/>
      <c r="C57" s="420"/>
      <c r="D57" s="420"/>
      <c r="G57" s="50"/>
    </row>
    <row r="58" spans="1:7" ht="15" customHeight="1">
      <c r="A58" s="49"/>
      <c r="B58" s="182"/>
      <c r="C58" s="420"/>
      <c r="D58" s="420"/>
      <c r="G58" s="50"/>
    </row>
    <row r="59" spans="1:7" ht="15" customHeight="1">
      <c r="A59" s="49"/>
      <c r="B59" s="182"/>
      <c r="C59" s="420"/>
      <c r="D59" s="420"/>
      <c r="G59" s="50"/>
    </row>
    <row r="60" spans="1:7" ht="15" customHeight="1">
      <c r="A60" s="49"/>
      <c r="B60" s="182"/>
      <c r="C60" s="420"/>
      <c r="D60" s="420"/>
      <c r="G60" s="50"/>
    </row>
    <row r="61" spans="1:7" ht="15" customHeight="1">
      <c r="A61" s="49"/>
      <c r="B61" s="182"/>
      <c r="C61" t="s">
        <v>1214</v>
      </c>
      <c r="D61" s="420"/>
      <c r="G61" s="50"/>
    </row>
    <row r="62" spans="1:7" ht="15" customHeight="1" thickBot="1">
      <c r="A62" s="120"/>
      <c r="B62" s="400"/>
      <c r="C62" s="54" t="s">
        <v>1215</v>
      </c>
      <c r="D62" s="426"/>
      <c r="E62" s="54"/>
      <c r="F62" s="54"/>
      <c r="G62" s="55"/>
    </row>
    <row r="63" spans="1:7" ht="15" customHeight="1">
      <c r="A63" t="s">
        <v>2294</v>
      </c>
    </row>
    <row r="64" spans="1:7" ht="15" customHeight="1">
      <c r="A64" s="47" t="s">
        <v>1210</v>
      </c>
      <c r="B64" s="47"/>
      <c r="C64" s="47"/>
      <c r="D64" s="47"/>
      <c r="E64" s="47"/>
      <c r="F64" s="47"/>
      <c r="G64" s="47"/>
    </row>
    <row r="65" spans="3:3">
      <c r="C65" s="59"/>
    </row>
    <row r="66" spans="3:3">
      <c r="C66" s="59"/>
    </row>
    <row r="67" spans="3:3">
      <c r="C67" s="59"/>
    </row>
  </sheetData>
  <printOptions horizontalCentered="1" verticalCentered="1"/>
  <pageMargins left="0.35" right="0.26" top="0.25" bottom="0.26" header="0.28000000000000003" footer="0.21"/>
  <pageSetup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707" r:id="rId4" name="Button 35">
              <controlPr locked="0" defaultSize="0" autoFill="0" autoLine="0" autoPict="0">
                <anchor moveWithCells="1" sizeWithCells="1">
                  <from>
                    <xdr:col>2</xdr:col>
                    <xdr:colOff>3800475</xdr:colOff>
                    <xdr:row>64</xdr:row>
                    <xdr:rowOff>0</xdr:rowOff>
                  </from>
                  <to>
                    <xdr:col>2</xdr:col>
                    <xdr:colOff>3800475</xdr:colOff>
                    <xdr:row>64</xdr:row>
                    <xdr:rowOff>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tabColor rgb="FF92D050"/>
    <pageSetUpPr fitToPage="1"/>
  </sheetPr>
  <dimension ref="A1:E71"/>
  <sheetViews>
    <sheetView view="pageBreakPreview" zoomScale="60" zoomScaleNormal="70" workbookViewId="0">
      <selection activeCell="E47" sqref="E47"/>
    </sheetView>
    <sheetView zoomScale="70" zoomScaleNormal="70" workbookViewId="1"/>
  </sheetViews>
  <sheetFormatPr defaultColWidth="9.6640625" defaultRowHeight="15"/>
  <cols>
    <col min="1" max="1" width="4.6640625" customWidth="1"/>
    <col min="2" max="2" width="1.6640625" customWidth="1"/>
    <col min="3" max="3" width="71.6640625" customWidth="1"/>
    <col min="5" max="5" width="26.21875" bestFit="1" customWidth="1"/>
  </cols>
  <sheetData>
    <row r="1" spans="1:5" ht="15.75" thickBot="1">
      <c r="A1" s="42" t="str">
        <f>'Data Sheet'!$A$49</f>
        <v>Annual Report of Niagara Mohawk Power Corporation</v>
      </c>
      <c r="E1" s="405" t="str">
        <f>'Data Sheet'!$A$45</f>
        <v>Year ended December 31, 2022</v>
      </c>
    </row>
    <row r="2" spans="1:5" ht="12.75" customHeight="1">
      <c r="A2" s="43"/>
      <c r="B2" s="44"/>
      <c r="C2" s="44"/>
      <c r="D2" s="44"/>
      <c r="E2" s="45"/>
    </row>
    <row r="3" spans="1:5" ht="19.350000000000001" customHeight="1">
      <c r="A3" s="122" t="s">
        <v>1750</v>
      </c>
      <c r="B3" s="47"/>
      <c r="C3" s="423"/>
      <c r="D3" s="423"/>
      <c r="E3" s="48"/>
    </row>
    <row r="4" spans="1:5" ht="12.75" customHeight="1">
      <c r="A4" s="49"/>
      <c r="E4" s="50"/>
    </row>
    <row r="5" spans="1:5" ht="45">
      <c r="A5" s="649" t="s">
        <v>1944</v>
      </c>
      <c r="C5" s="768" t="s">
        <v>1</v>
      </c>
      <c r="D5" s="768"/>
      <c r="E5" s="50"/>
    </row>
    <row r="6" spans="1:5" ht="12.75" customHeight="1">
      <c r="A6" s="197" t="s">
        <v>1946</v>
      </c>
      <c r="C6" t="s">
        <v>2</v>
      </c>
      <c r="E6" s="50"/>
    </row>
    <row r="7" spans="1:5" ht="15" customHeight="1">
      <c r="A7" s="197" t="s">
        <v>1947</v>
      </c>
      <c r="C7" t="s">
        <v>3</v>
      </c>
      <c r="E7" s="50"/>
    </row>
    <row r="8" spans="1:5" ht="12.75" customHeight="1">
      <c r="A8" s="49"/>
      <c r="E8" s="127"/>
    </row>
    <row r="9" spans="1:5" ht="12.75" customHeight="1">
      <c r="A9" s="516" t="s">
        <v>1980</v>
      </c>
      <c r="B9" s="150"/>
      <c r="C9" s="150"/>
      <c r="D9" s="150"/>
      <c r="E9" s="650" t="s">
        <v>1024</v>
      </c>
    </row>
    <row r="10" spans="1:5" ht="12.75" customHeight="1">
      <c r="A10" s="197" t="s">
        <v>1986</v>
      </c>
      <c r="B10" s="182"/>
      <c r="C10" s="352" t="s">
        <v>1817</v>
      </c>
      <c r="E10" s="193" t="s">
        <v>465</v>
      </c>
    </row>
    <row r="11" spans="1:5" ht="12.75" customHeight="1">
      <c r="A11" s="180"/>
      <c r="B11" s="184"/>
      <c r="C11" s="637" t="s">
        <v>2077</v>
      </c>
      <c r="D11" s="126"/>
      <c r="E11" s="196" t="s">
        <v>4</v>
      </c>
    </row>
    <row r="12" spans="1:5" ht="18.600000000000001" customHeight="1">
      <c r="A12" s="49"/>
      <c r="B12" s="182"/>
      <c r="C12" s="651" t="s">
        <v>5</v>
      </c>
      <c r="D12" s="420"/>
      <c r="E12" s="767"/>
    </row>
    <row r="13" spans="1:5" ht="12.75" customHeight="1">
      <c r="A13" s="197" t="s">
        <v>1976</v>
      </c>
      <c r="B13" s="182"/>
      <c r="C13" t="s">
        <v>6</v>
      </c>
      <c r="E13" s="1441">
        <v>1821938070</v>
      </c>
    </row>
    <row r="14" spans="1:5" ht="15.75" customHeight="1">
      <c r="A14" s="49"/>
      <c r="B14" s="182"/>
      <c r="C14" t="s">
        <v>7</v>
      </c>
      <c r="E14" s="1442"/>
    </row>
    <row r="15" spans="1:5" ht="13.5" customHeight="1">
      <c r="A15" s="197" t="s">
        <v>523</v>
      </c>
      <c r="B15" s="182"/>
      <c r="C15" t="s">
        <v>8</v>
      </c>
      <c r="E15" s="1442">
        <v>3359158</v>
      </c>
    </row>
    <row r="16" spans="1:5" ht="15" customHeight="1">
      <c r="A16" s="197" t="s">
        <v>563</v>
      </c>
      <c r="B16" s="182"/>
      <c r="C16" t="s">
        <v>988</v>
      </c>
      <c r="E16" s="1442"/>
    </row>
    <row r="17" spans="1:5" ht="12.75" customHeight="1">
      <c r="A17" s="197" t="s">
        <v>572</v>
      </c>
      <c r="B17" s="182"/>
      <c r="C17" t="s">
        <v>989</v>
      </c>
      <c r="E17" s="1442"/>
    </row>
    <row r="18" spans="1:5" ht="15.75" customHeight="1">
      <c r="A18" s="197" t="s">
        <v>573</v>
      </c>
      <c r="B18" s="182"/>
      <c r="C18" t="s">
        <v>990</v>
      </c>
      <c r="E18" s="1442">
        <v>-387899497</v>
      </c>
    </row>
    <row r="19" spans="1:5" ht="13.5" customHeight="1">
      <c r="A19" s="197" t="s">
        <v>1782</v>
      </c>
      <c r="B19" s="182"/>
      <c r="C19" t="s">
        <v>991</v>
      </c>
      <c r="E19" s="1442"/>
    </row>
    <row r="20" spans="1:5" ht="15.75" customHeight="1">
      <c r="A20" s="197" t="s">
        <v>1788</v>
      </c>
      <c r="B20" s="182"/>
      <c r="C20" t="s">
        <v>992</v>
      </c>
      <c r="E20" s="1442">
        <v>-74384814</v>
      </c>
    </row>
    <row r="21" spans="1:5" ht="15" customHeight="1">
      <c r="A21" s="197" t="s">
        <v>1789</v>
      </c>
      <c r="B21" s="182"/>
      <c r="C21" t="s">
        <v>993</v>
      </c>
      <c r="E21" s="1443"/>
    </row>
    <row r="22" spans="1:5" ht="15" customHeight="1" thickBot="1">
      <c r="A22" s="197" t="s">
        <v>1142</v>
      </c>
      <c r="B22" s="182"/>
      <c r="C22" t="s">
        <v>994</v>
      </c>
      <c r="E22" s="1444">
        <f>SUM(E13:E20)-E21</f>
        <v>1363012917</v>
      </c>
    </row>
    <row r="23" spans="1:5" ht="12.75" customHeight="1">
      <c r="A23" s="43"/>
      <c r="B23" s="44"/>
      <c r="C23" s="44"/>
      <c r="D23" s="44"/>
      <c r="E23" s="45"/>
    </row>
    <row r="24" spans="1:5" ht="15" customHeight="1">
      <c r="A24" s="49"/>
      <c r="C24" t="s">
        <v>995</v>
      </c>
      <c r="E24" s="50"/>
    </row>
    <row r="25" spans="1:5" ht="12.75" customHeight="1">
      <c r="A25" s="49"/>
      <c r="E25" s="50"/>
    </row>
    <row r="26" spans="1:5" ht="15" customHeight="1">
      <c r="A26" s="49"/>
      <c r="C26" t="s">
        <v>996</v>
      </c>
      <c r="E26" s="50"/>
    </row>
    <row r="27" spans="1:5" ht="12.75" customHeight="1">
      <c r="A27" s="409"/>
      <c r="B27" s="1"/>
      <c r="C27" s="1"/>
      <c r="D27" s="1"/>
      <c r="E27" s="56"/>
    </row>
    <row r="28" spans="1:5" ht="12.75" customHeight="1">
      <c r="A28" s="409"/>
      <c r="B28" s="1"/>
      <c r="C28" s="1151"/>
      <c r="D28" s="1"/>
      <c r="E28" s="56"/>
    </row>
    <row r="29" spans="1:5" ht="12.75" customHeight="1">
      <c r="A29" s="409"/>
      <c r="B29" s="1"/>
      <c r="C29" s="1151"/>
      <c r="D29" s="1"/>
      <c r="E29" s="56"/>
    </row>
    <row r="30" spans="1:5" ht="12.75" customHeight="1">
      <c r="A30" s="409"/>
      <c r="B30" s="1"/>
      <c r="C30" s="1"/>
      <c r="D30" s="1"/>
      <c r="E30" s="56"/>
    </row>
    <row r="31" spans="1:5" ht="12.75" customHeight="1">
      <c r="A31" s="409"/>
      <c r="B31" s="1"/>
      <c r="C31" s="1"/>
      <c r="D31" s="1"/>
      <c r="E31" s="56"/>
    </row>
    <row r="32" spans="1:5" ht="12.75" customHeight="1">
      <c r="A32" s="409"/>
      <c r="B32" s="1"/>
      <c r="C32" s="1"/>
      <c r="D32" s="1"/>
      <c r="E32" s="56"/>
    </row>
    <row r="33" spans="1:5" ht="12.75" customHeight="1">
      <c r="A33" s="409"/>
      <c r="B33" s="1"/>
      <c r="C33" s="1"/>
      <c r="D33" s="1"/>
      <c r="E33" s="56"/>
    </row>
    <row r="34" spans="1:5" ht="12.75" customHeight="1">
      <c r="A34" s="409"/>
      <c r="B34" s="1"/>
      <c r="C34" s="1"/>
      <c r="D34" s="1"/>
      <c r="E34" s="56"/>
    </row>
    <row r="35" spans="1:5" ht="12.75" customHeight="1">
      <c r="A35" s="409"/>
      <c r="B35" s="1"/>
      <c r="C35" s="1"/>
      <c r="D35" s="1"/>
      <c r="E35" s="56"/>
    </row>
    <row r="36" spans="1:5" ht="12.75" customHeight="1">
      <c r="A36" s="409"/>
      <c r="B36" s="1"/>
      <c r="C36" s="1"/>
      <c r="D36" s="1"/>
      <c r="E36" s="56"/>
    </row>
    <row r="37" spans="1:5" ht="12.75" customHeight="1">
      <c r="A37" s="409"/>
      <c r="B37" s="1"/>
      <c r="C37" s="1"/>
      <c r="D37" s="1"/>
      <c r="E37" s="56"/>
    </row>
    <row r="38" spans="1:5" ht="12.75" customHeight="1">
      <c r="A38" s="409"/>
      <c r="B38" s="1"/>
      <c r="C38" s="1"/>
      <c r="D38" s="1"/>
      <c r="E38" s="56"/>
    </row>
    <row r="39" spans="1:5" ht="12.75" customHeight="1">
      <c r="A39" s="409"/>
      <c r="B39" s="1"/>
      <c r="C39" s="1"/>
      <c r="D39" s="1"/>
      <c r="E39" s="56"/>
    </row>
    <row r="40" spans="1:5" ht="12.75" customHeight="1">
      <c r="A40" s="409"/>
      <c r="B40" s="1"/>
      <c r="C40" s="1"/>
      <c r="D40" s="1"/>
      <c r="E40" s="56"/>
    </row>
    <row r="41" spans="1:5" ht="12.75" customHeight="1">
      <c r="A41" s="409"/>
      <c r="B41" s="1"/>
      <c r="C41" s="1"/>
      <c r="D41" s="1"/>
      <c r="E41" s="56"/>
    </row>
    <row r="42" spans="1:5" ht="12.75" customHeight="1">
      <c r="A42" s="409"/>
      <c r="B42" s="1"/>
      <c r="C42" s="1"/>
      <c r="D42" s="1"/>
      <c r="E42" s="56"/>
    </row>
    <row r="43" spans="1:5" ht="12.75" customHeight="1">
      <c r="A43" s="409"/>
      <c r="B43" s="1"/>
      <c r="C43" s="1"/>
      <c r="D43" s="1"/>
      <c r="E43" s="56"/>
    </row>
    <row r="44" spans="1:5" ht="12.75" customHeight="1">
      <c r="A44" s="409"/>
      <c r="B44" s="1"/>
      <c r="C44" s="1"/>
      <c r="D44" s="1"/>
      <c r="E44" s="56"/>
    </row>
    <row r="45" spans="1:5" ht="12.75" customHeight="1">
      <c r="A45" s="409"/>
      <c r="B45" s="1"/>
      <c r="C45" s="1"/>
      <c r="D45" s="1"/>
      <c r="E45" s="56"/>
    </row>
    <row r="46" spans="1:5" ht="12.75" customHeight="1">
      <c r="A46" s="409"/>
      <c r="B46" s="1"/>
      <c r="C46" s="1"/>
      <c r="D46" s="1"/>
      <c r="E46" s="56"/>
    </row>
    <row r="47" spans="1:5" ht="12.75" customHeight="1">
      <c r="A47" s="409"/>
      <c r="B47" s="1"/>
      <c r="C47" s="1"/>
      <c r="D47" s="1"/>
      <c r="E47" s="56"/>
    </row>
    <row r="48" spans="1:5" ht="12.75" customHeight="1">
      <c r="A48" s="409"/>
      <c r="B48" s="1"/>
      <c r="C48" s="1"/>
      <c r="D48" s="1"/>
      <c r="E48" s="56"/>
    </row>
    <row r="49" spans="1:5" ht="12.75" customHeight="1">
      <c r="A49" s="409"/>
      <c r="B49" s="1"/>
      <c r="C49" s="1"/>
      <c r="D49" s="1"/>
      <c r="E49" s="56"/>
    </row>
    <row r="50" spans="1:5" ht="12.75" customHeight="1">
      <c r="A50" s="409"/>
      <c r="B50" s="1"/>
      <c r="C50" s="1"/>
      <c r="D50" s="1"/>
      <c r="E50" s="56"/>
    </row>
    <row r="51" spans="1:5" ht="12.75" customHeight="1">
      <c r="A51" s="409"/>
      <c r="B51" s="1"/>
      <c r="C51" s="1"/>
      <c r="D51" s="1"/>
      <c r="E51" s="56"/>
    </row>
    <row r="52" spans="1:5" ht="12.75" customHeight="1">
      <c r="A52" s="409"/>
      <c r="B52" s="1"/>
      <c r="C52" s="1"/>
      <c r="D52" s="1"/>
      <c r="E52" s="56"/>
    </row>
    <row r="53" spans="1:5" ht="12.75" customHeight="1">
      <c r="A53" s="409"/>
      <c r="B53" s="1"/>
      <c r="C53" s="1"/>
      <c r="D53" s="1"/>
      <c r="E53" s="56"/>
    </row>
    <row r="54" spans="1:5" ht="12.75" customHeight="1">
      <c r="A54" s="409"/>
      <c r="B54" s="1"/>
      <c r="C54" s="1"/>
      <c r="D54" s="1"/>
      <c r="E54" s="56"/>
    </row>
    <row r="55" spans="1:5" ht="12.75" customHeight="1">
      <c r="A55" s="409"/>
      <c r="B55" s="1"/>
      <c r="C55" s="1"/>
      <c r="D55" s="1"/>
      <c r="E55" s="56"/>
    </row>
    <row r="56" spans="1:5" ht="12.75" customHeight="1" thickBot="1">
      <c r="A56" s="410"/>
      <c r="B56" s="57"/>
      <c r="C56" s="57"/>
      <c r="D56" s="57"/>
      <c r="E56" s="58"/>
    </row>
    <row r="57" spans="1:5" ht="12.75" customHeight="1">
      <c r="A57" t="s">
        <v>2204</v>
      </c>
    </row>
    <row r="58" spans="1:5" ht="12.75" customHeight="1">
      <c r="A58" s="47" t="s">
        <v>1211</v>
      </c>
      <c r="B58" s="47"/>
      <c r="C58" s="47"/>
      <c r="D58" s="47"/>
      <c r="E58" s="47"/>
    </row>
    <row r="63" spans="1:5">
      <c r="C63" s="59"/>
    </row>
    <row r="66" spans="3:3">
      <c r="C66" s="59"/>
    </row>
    <row r="67" spans="3:3">
      <c r="C67" s="59"/>
    </row>
    <row r="68" spans="3:3">
      <c r="C68" s="59"/>
    </row>
    <row r="69" spans="3:3">
      <c r="C69" s="59"/>
    </row>
    <row r="70" spans="3:3">
      <c r="C70" s="59"/>
    </row>
    <row r="71" spans="3:3">
      <c r="C71" s="59"/>
    </row>
  </sheetData>
  <printOptions horizontalCentered="1" verticalCentered="1"/>
  <pageMargins left="0.25" right="0.26" top="0.25" bottom="0.24" header="0.25" footer="0.5"/>
  <pageSetup scale="75"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tabColor rgb="FF92D050"/>
    <pageSetUpPr fitToPage="1"/>
  </sheetPr>
  <dimension ref="A1:F75"/>
  <sheetViews>
    <sheetView view="pageBreakPreview" zoomScale="60" zoomScaleNormal="60" workbookViewId="0">
      <selection activeCell="E24" sqref="E24"/>
    </sheetView>
    <sheetView zoomScale="70" zoomScaleNormal="70" workbookViewId="1"/>
  </sheetViews>
  <sheetFormatPr defaultColWidth="9.6640625" defaultRowHeight="15"/>
  <cols>
    <col min="1" max="1" width="4.44140625" customWidth="1"/>
    <col min="2" max="2" width="2" customWidth="1"/>
    <col min="3" max="3" width="79.5546875" customWidth="1"/>
    <col min="4" max="4" width="9.21875" customWidth="1"/>
    <col min="5" max="5" width="24.21875" customWidth="1"/>
    <col min="6" max="6" width="14.6640625" bestFit="1" customWidth="1"/>
  </cols>
  <sheetData>
    <row r="1" spans="1:5" ht="17.100000000000001" customHeight="1" thickBot="1">
      <c r="A1" s="42" t="str">
        <f>'Data Sheet'!$A$49</f>
        <v>Annual Report of Niagara Mohawk Power Corporation</v>
      </c>
      <c r="E1" s="405" t="str">
        <f>'Data Sheet'!$A$45</f>
        <v>Year ended December 31, 2022</v>
      </c>
    </row>
    <row r="2" spans="1:5" ht="17.100000000000001" customHeight="1">
      <c r="A2" s="43"/>
      <c r="B2" s="44"/>
      <c r="C2" s="44"/>
      <c r="D2" s="44"/>
      <c r="E2" s="45"/>
    </row>
    <row r="3" spans="1:5" ht="17.100000000000001" customHeight="1">
      <c r="A3" s="46" t="s">
        <v>1750</v>
      </c>
      <c r="B3" s="47"/>
      <c r="C3" s="47"/>
      <c r="D3" s="47"/>
      <c r="E3" s="48"/>
    </row>
    <row r="4" spans="1:5" ht="17.100000000000001" customHeight="1">
      <c r="A4" s="49"/>
      <c r="E4" s="50"/>
    </row>
    <row r="5" spans="1:5" ht="17.100000000000001" customHeight="1">
      <c r="A5" s="197" t="s">
        <v>1944</v>
      </c>
      <c r="C5" t="s">
        <v>997</v>
      </c>
      <c r="E5" s="50"/>
    </row>
    <row r="6" spans="1:5" ht="17.100000000000001" customHeight="1">
      <c r="A6" s="49"/>
      <c r="C6" t="s">
        <v>998</v>
      </c>
      <c r="E6" s="50"/>
    </row>
    <row r="7" spans="1:5" ht="17.100000000000001" customHeight="1">
      <c r="A7" s="49"/>
      <c r="C7" t="s">
        <v>999</v>
      </c>
      <c r="E7" s="50"/>
    </row>
    <row r="8" spans="1:5" ht="17.100000000000001" customHeight="1">
      <c r="A8" s="49"/>
      <c r="C8" t="s">
        <v>1000</v>
      </c>
      <c r="E8" s="50"/>
    </row>
    <row r="9" spans="1:5" ht="17.100000000000001" customHeight="1">
      <c r="A9" s="197" t="s">
        <v>1946</v>
      </c>
      <c r="C9" t="s">
        <v>1001</v>
      </c>
      <c r="E9" s="50"/>
    </row>
    <row r="10" spans="1:5" ht="17.100000000000001" customHeight="1">
      <c r="A10" s="49"/>
      <c r="C10" t="s">
        <v>1398</v>
      </c>
      <c r="E10" s="50"/>
    </row>
    <row r="11" spans="1:5" ht="17.100000000000001" customHeight="1">
      <c r="A11" s="49"/>
      <c r="C11" t="s">
        <v>1399</v>
      </c>
      <c r="E11" s="50"/>
    </row>
    <row r="12" spans="1:5" ht="17.100000000000001" customHeight="1">
      <c r="A12" s="197" t="s">
        <v>1947</v>
      </c>
      <c r="C12" t="s">
        <v>1400</v>
      </c>
      <c r="E12" s="50"/>
    </row>
    <row r="13" spans="1:5" ht="17.100000000000001" customHeight="1">
      <c r="A13" s="197" t="s">
        <v>1950</v>
      </c>
      <c r="C13" t="s">
        <v>1401</v>
      </c>
      <c r="E13" s="50"/>
    </row>
    <row r="14" spans="1:5" ht="17.100000000000001" customHeight="1">
      <c r="A14" s="49"/>
      <c r="C14" t="s">
        <v>1402</v>
      </c>
      <c r="E14" s="50"/>
    </row>
    <row r="15" spans="1:5" ht="17.100000000000001" customHeight="1">
      <c r="A15" s="49"/>
      <c r="C15" t="s">
        <v>1403</v>
      </c>
      <c r="E15" s="50"/>
    </row>
    <row r="16" spans="1:5" ht="17.100000000000001" customHeight="1">
      <c r="A16" s="197" t="s">
        <v>1952</v>
      </c>
      <c r="C16" t="s">
        <v>1404</v>
      </c>
      <c r="E16" s="50"/>
    </row>
    <row r="17" spans="1:6" ht="17.100000000000001" customHeight="1">
      <c r="A17" s="49"/>
      <c r="C17" t="s">
        <v>1405</v>
      </c>
      <c r="E17" s="50"/>
    </row>
    <row r="18" spans="1:6" ht="17.100000000000001" customHeight="1">
      <c r="A18" s="49"/>
      <c r="C18" t="s">
        <v>1406</v>
      </c>
      <c r="E18" s="50"/>
    </row>
    <row r="19" spans="1:6" ht="17.100000000000001" customHeight="1">
      <c r="A19" s="49"/>
      <c r="B19" s="126"/>
      <c r="C19" t="s">
        <v>1407</v>
      </c>
      <c r="E19" s="50"/>
    </row>
    <row r="20" spans="1:6" ht="17.100000000000001" customHeight="1">
      <c r="A20" s="391"/>
      <c r="B20" s="182"/>
      <c r="C20" s="150"/>
      <c r="D20" s="427"/>
      <c r="E20" s="652" t="s">
        <v>1408</v>
      </c>
    </row>
    <row r="21" spans="1:6" ht="17.100000000000001" customHeight="1">
      <c r="A21" s="197" t="s">
        <v>1980</v>
      </c>
      <c r="B21" s="182"/>
      <c r="C21" s="352" t="s">
        <v>1817</v>
      </c>
      <c r="D21" s="130"/>
      <c r="E21" s="53" t="s">
        <v>1409</v>
      </c>
    </row>
    <row r="22" spans="1:6" ht="17.100000000000001" customHeight="1">
      <c r="A22" s="198" t="s">
        <v>1986</v>
      </c>
      <c r="B22" s="184"/>
      <c r="C22" s="637" t="s">
        <v>2077</v>
      </c>
      <c r="D22" s="133"/>
      <c r="E22" s="551" t="s">
        <v>1410</v>
      </c>
    </row>
    <row r="23" spans="1:6" ht="17.100000000000001" customHeight="1">
      <c r="A23" s="49"/>
      <c r="B23" s="182"/>
      <c r="C23" t="s">
        <v>1411</v>
      </c>
      <c r="D23" s="130"/>
      <c r="E23" s="682"/>
    </row>
    <row r="24" spans="1:6" ht="17.100000000000001" customHeight="1">
      <c r="A24" s="197" t="s">
        <v>1976</v>
      </c>
      <c r="B24" s="182"/>
      <c r="C24" t="s">
        <v>1412</v>
      </c>
      <c r="D24" s="130"/>
      <c r="E24" s="1442">
        <v>-52272377</v>
      </c>
      <c r="F24" s="1127"/>
    </row>
    <row r="25" spans="1:6" ht="17.100000000000001" customHeight="1">
      <c r="A25" s="197" t="s">
        <v>523</v>
      </c>
      <c r="B25" s="182"/>
      <c r="C25" t="s">
        <v>1413</v>
      </c>
      <c r="D25" s="130"/>
      <c r="E25" s="1899">
        <v>7221999.9999999991</v>
      </c>
      <c r="F25" s="1127"/>
    </row>
    <row r="26" spans="1:6" ht="17.100000000000001" customHeight="1">
      <c r="A26" s="197" t="s">
        <v>563</v>
      </c>
      <c r="B26" s="182"/>
      <c r="C26" t="s">
        <v>1414</v>
      </c>
      <c r="D26" s="130"/>
      <c r="E26" s="1899">
        <v>6049502</v>
      </c>
      <c r="F26" s="1127"/>
    </row>
    <row r="27" spans="1:6" ht="17.100000000000001" customHeight="1">
      <c r="A27" s="197" t="s">
        <v>572</v>
      </c>
      <c r="B27" s="182"/>
      <c r="C27" t="s">
        <v>1415</v>
      </c>
      <c r="D27" s="130"/>
      <c r="E27" s="1899"/>
      <c r="F27" s="1127"/>
    </row>
    <row r="28" spans="1:6" ht="17.100000000000001" customHeight="1">
      <c r="A28" s="49"/>
      <c r="B28" s="182"/>
      <c r="C28" t="s">
        <v>1416</v>
      </c>
      <c r="D28" s="130"/>
      <c r="E28" s="1899">
        <v>10711751</v>
      </c>
      <c r="F28" s="1127"/>
    </row>
    <row r="29" spans="1:6" ht="17.100000000000001" customHeight="1">
      <c r="A29" s="197" t="s">
        <v>573</v>
      </c>
      <c r="B29" s="182"/>
      <c r="C29" t="s">
        <v>1417</v>
      </c>
      <c r="D29" s="130"/>
      <c r="E29" s="1899">
        <v>0</v>
      </c>
      <c r="F29" s="1127"/>
    </row>
    <row r="30" spans="1:6" ht="17.100000000000001" customHeight="1">
      <c r="A30" s="197" t="s">
        <v>1782</v>
      </c>
      <c r="B30" s="182"/>
      <c r="C30" t="s">
        <v>1418</v>
      </c>
      <c r="D30" s="130"/>
      <c r="E30" s="1899">
        <v>12281695</v>
      </c>
      <c r="F30" s="1127"/>
    </row>
    <row r="31" spans="1:6" ht="17.100000000000001" customHeight="1">
      <c r="A31" s="197" t="s">
        <v>1788</v>
      </c>
      <c r="B31" s="182"/>
      <c r="C31" t="s">
        <v>1419</v>
      </c>
      <c r="D31" s="130"/>
      <c r="E31" s="1899">
        <v>0</v>
      </c>
      <c r="F31" s="1127"/>
    </row>
    <row r="32" spans="1:6" ht="17.100000000000001" customHeight="1">
      <c r="A32" s="197" t="s">
        <v>1789</v>
      </c>
      <c r="B32" s="182"/>
      <c r="C32" t="s">
        <v>3523</v>
      </c>
      <c r="D32" s="130"/>
      <c r="E32" s="1899">
        <v>4512618</v>
      </c>
      <c r="F32" s="1127"/>
    </row>
    <row r="33" spans="1:6" ht="17.100000000000001" customHeight="1">
      <c r="A33" s="197" t="s">
        <v>1142</v>
      </c>
      <c r="B33" s="182"/>
      <c r="C33" t="s">
        <v>1420</v>
      </c>
      <c r="D33" s="130"/>
      <c r="E33" s="1899">
        <v>-11494811</v>
      </c>
      <c r="F33" s="1127"/>
    </row>
    <row r="34" spans="1:6" ht="17.100000000000001" customHeight="1">
      <c r="A34" s="197" t="s">
        <v>1791</v>
      </c>
      <c r="B34" s="182"/>
      <c r="C34" t="s">
        <v>1421</v>
      </c>
      <c r="D34" s="130"/>
      <c r="E34" s="1835">
        <v>-3072276</v>
      </c>
      <c r="F34" s="1127"/>
    </row>
    <row r="35" spans="1:6" ht="17.100000000000001" customHeight="1">
      <c r="A35" s="197" t="s">
        <v>1792</v>
      </c>
      <c r="B35" s="182"/>
      <c r="C35" t="s">
        <v>1422</v>
      </c>
      <c r="D35" s="1446">
        <f>'31'!F26</f>
        <v>7.6499999999999999E-2</v>
      </c>
      <c r="E35" s="1900"/>
      <c r="F35" s="1127"/>
    </row>
    <row r="36" spans="1:6" ht="17.100000000000001" customHeight="1">
      <c r="A36" s="197" t="s">
        <v>1794</v>
      </c>
      <c r="B36" s="182"/>
      <c r="C36" t="s">
        <v>1423</v>
      </c>
      <c r="D36" s="130"/>
      <c r="E36" s="1445"/>
      <c r="F36" s="1127"/>
    </row>
    <row r="37" spans="1:6" ht="17.100000000000001" customHeight="1">
      <c r="A37" s="49"/>
      <c r="B37" s="182"/>
      <c r="C37" t="s">
        <v>1424</v>
      </c>
      <c r="D37" s="130"/>
      <c r="E37" s="1901"/>
      <c r="F37" s="1127"/>
    </row>
    <row r="38" spans="1:6" ht="17.100000000000001" customHeight="1">
      <c r="A38" s="197" t="s">
        <v>1796</v>
      </c>
      <c r="B38" s="182"/>
      <c r="C38" t="s">
        <v>269</v>
      </c>
      <c r="D38" s="130"/>
      <c r="E38" s="1445">
        <v>-119602990</v>
      </c>
      <c r="F38" s="1127"/>
    </row>
    <row r="39" spans="1:6" ht="17.100000000000001" customHeight="1">
      <c r="A39" s="197" t="s">
        <v>1800</v>
      </c>
      <c r="B39" s="182"/>
      <c r="C39" t="s">
        <v>270</v>
      </c>
      <c r="D39" s="130"/>
      <c r="E39" s="1445">
        <v>-70893999</v>
      </c>
      <c r="F39" s="1127"/>
    </row>
    <row r="40" spans="1:6" ht="17.100000000000001" customHeight="1">
      <c r="A40" s="197" t="s">
        <v>1801</v>
      </c>
      <c r="B40" s="182"/>
      <c r="C40" t="s">
        <v>271</v>
      </c>
      <c r="D40" s="130"/>
      <c r="E40" s="1445">
        <v>0</v>
      </c>
      <c r="F40" s="1127"/>
    </row>
    <row r="41" spans="1:6" ht="18" customHeight="1">
      <c r="A41" s="197" t="s">
        <v>1802</v>
      </c>
      <c r="B41" s="182"/>
      <c r="C41" t="s">
        <v>272</v>
      </c>
      <c r="D41" s="130"/>
      <c r="E41" s="1445">
        <v>-190496989</v>
      </c>
      <c r="F41" s="1127"/>
    </row>
    <row r="42" spans="1:6" ht="17.100000000000001" customHeight="1">
      <c r="A42" s="197" t="s">
        <v>1803</v>
      </c>
      <c r="B42" s="182"/>
      <c r="C42" t="s">
        <v>273</v>
      </c>
      <c r="D42" s="130"/>
      <c r="E42" s="2136"/>
    </row>
    <row r="43" spans="1:6" ht="17.100000000000001" customHeight="1">
      <c r="A43" s="49"/>
      <c r="B43" s="182"/>
      <c r="C43" t="s">
        <v>274</v>
      </c>
      <c r="D43" s="130"/>
      <c r="E43" s="2137"/>
    </row>
    <row r="44" spans="1:6" ht="19.5" customHeight="1">
      <c r="A44" s="49"/>
      <c r="B44" s="182"/>
      <c r="C44" s="1546"/>
      <c r="D44" s="428"/>
      <c r="E44" s="2137"/>
    </row>
    <row r="45" spans="1:6" ht="17.100000000000001" customHeight="1">
      <c r="A45" s="49"/>
      <c r="B45" s="182"/>
      <c r="C45" s="1"/>
      <c r="D45" s="428"/>
      <c r="E45" s="2137"/>
    </row>
    <row r="46" spans="1:6">
      <c r="A46" s="49"/>
      <c r="B46" s="1647" t="s">
        <v>2788</v>
      </c>
      <c r="C46" s="2197" t="s">
        <v>3193</v>
      </c>
      <c r="D46" s="2198"/>
      <c r="E46" s="2137"/>
    </row>
    <row r="47" spans="1:6" ht="17.100000000000001" customHeight="1">
      <c r="A47" s="49"/>
      <c r="B47" s="182"/>
      <c r="C47" s="2197"/>
      <c r="D47" s="2198"/>
      <c r="E47" s="2137"/>
    </row>
    <row r="48" spans="1:6">
      <c r="A48" s="49"/>
      <c r="B48" s="1647"/>
      <c r="C48" s="1648"/>
      <c r="D48" s="428"/>
      <c r="E48" s="2137"/>
    </row>
    <row r="49" spans="1:5" ht="17.100000000000001" customHeight="1">
      <c r="A49" s="49"/>
      <c r="B49" s="182"/>
      <c r="C49" s="1"/>
      <c r="D49" s="428"/>
      <c r="E49" s="769"/>
    </row>
    <row r="50" spans="1:5" ht="17.100000000000001" customHeight="1">
      <c r="A50" s="49"/>
      <c r="B50" s="182"/>
      <c r="C50" s="1"/>
      <c r="D50" s="428"/>
      <c r="E50" s="769"/>
    </row>
    <row r="51" spans="1:5" ht="17.100000000000001" customHeight="1">
      <c r="A51" s="49"/>
      <c r="B51" s="182"/>
      <c r="C51" s="1"/>
      <c r="D51" s="428"/>
      <c r="E51" s="769"/>
    </row>
    <row r="52" spans="1:5" ht="17.100000000000001" customHeight="1">
      <c r="A52" s="49"/>
      <c r="B52" s="182"/>
      <c r="C52" s="1"/>
      <c r="D52" s="428"/>
      <c r="E52" s="769"/>
    </row>
    <row r="53" spans="1:5" ht="17.100000000000001" customHeight="1">
      <c r="A53" s="49"/>
      <c r="B53" s="182"/>
      <c r="C53" s="1"/>
      <c r="D53" s="428"/>
      <c r="E53" s="769"/>
    </row>
    <row r="54" spans="1:5" ht="17.100000000000001" customHeight="1">
      <c r="A54" s="49"/>
      <c r="B54" s="182"/>
      <c r="C54" s="1"/>
      <c r="D54" s="428"/>
      <c r="E54" s="769"/>
    </row>
    <row r="55" spans="1:5" ht="17.100000000000001" customHeight="1">
      <c r="A55" s="49"/>
      <c r="B55" s="182"/>
      <c r="C55" s="1"/>
      <c r="D55" s="428"/>
      <c r="E55" s="769"/>
    </row>
    <row r="56" spans="1:5" ht="17.100000000000001" customHeight="1">
      <c r="A56" s="49"/>
      <c r="B56" s="182"/>
      <c r="C56" s="1"/>
      <c r="D56" s="428"/>
      <c r="E56" s="769"/>
    </row>
    <row r="57" spans="1:5" ht="17.100000000000001" customHeight="1">
      <c r="A57" s="49"/>
      <c r="B57" s="182"/>
      <c r="C57" s="1"/>
      <c r="D57" s="428"/>
      <c r="E57" s="769"/>
    </row>
    <row r="58" spans="1:5" ht="17.100000000000001" customHeight="1" thickBot="1">
      <c r="A58" s="120"/>
      <c r="B58" s="400"/>
      <c r="C58" s="57"/>
      <c r="D58" s="429"/>
      <c r="E58" s="770"/>
    </row>
    <row r="59" spans="1:5" ht="17.100000000000001" customHeight="1">
      <c r="A59" t="s">
        <v>2204</v>
      </c>
    </row>
    <row r="60" spans="1:5" ht="17.100000000000001" customHeight="1">
      <c r="A60" s="47" t="s">
        <v>275</v>
      </c>
      <c r="B60" s="47"/>
      <c r="C60" s="47"/>
      <c r="D60" s="47"/>
      <c r="E60" s="47"/>
    </row>
    <row r="61" spans="1:5" ht="17.100000000000001" customHeight="1"/>
    <row r="62" spans="1:5" ht="17.100000000000001" customHeight="1"/>
    <row r="63" spans="1:5" ht="17.100000000000001" customHeight="1"/>
    <row r="64" spans="1:5" ht="17.100000000000001" customHeight="1"/>
    <row r="65" spans="3:3" ht="17.100000000000001" customHeight="1"/>
    <row r="66" spans="3:3" ht="17.100000000000001" customHeight="1"/>
    <row r="67" spans="3:3">
      <c r="C67" s="59"/>
    </row>
    <row r="70" spans="3:3">
      <c r="C70" s="59"/>
    </row>
    <row r="71" spans="3:3">
      <c r="C71" s="59"/>
    </row>
    <row r="72" spans="3:3">
      <c r="C72" s="59"/>
    </row>
    <row r="73" spans="3:3">
      <c r="C73" s="59"/>
    </row>
    <row r="74" spans="3:3">
      <c r="C74" s="59"/>
    </row>
    <row r="75" spans="3:3">
      <c r="C75" s="59"/>
    </row>
  </sheetData>
  <mergeCells count="1">
    <mergeCell ref="C46:D47"/>
  </mergeCells>
  <printOptions horizontalCentered="1" verticalCentered="1"/>
  <pageMargins left="0.5" right="0.5" top="0.5" bottom="0.5" header="0.5" footer="0.5"/>
  <pageSetup scale="67" orientation="portrait" r:id="rId1"/>
  <headerFooter alignWithMargins="0"/>
  <ignoredErrors>
    <ignoredError sqref="E35 E37" unlocked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tabColor rgb="FF92D050"/>
  </sheetPr>
  <dimension ref="A1:S1001"/>
  <sheetViews>
    <sheetView view="pageBreakPreview" topLeftCell="A37" zoomScale="70" zoomScaleNormal="100" zoomScaleSheetLayoutView="70" workbookViewId="0">
      <selection activeCell="W28" sqref="W28"/>
    </sheetView>
    <sheetView topLeftCell="D1" zoomScale="55" zoomScaleNormal="55" workbookViewId="1">
      <selection activeCell="F46" sqref="F46"/>
    </sheetView>
  </sheetViews>
  <sheetFormatPr defaultColWidth="9.6640625" defaultRowHeight="15"/>
  <cols>
    <col min="1" max="1" width="4.6640625" customWidth="1"/>
    <col min="2" max="2" width="1.6640625" customWidth="1"/>
    <col min="3" max="3" width="40.6640625" customWidth="1"/>
    <col min="4" max="4" width="15.6640625" customWidth="1"/>
    <col min="5" max="5" width="17" bestFit="1" customWidth="1"/>
    <col min="6" max="6" width="11.88671875" customWidth="1"/>
    <col min="7" max="7" width="15.44140625" bestFit="1" customWidth="1"/>
    <col min="8" max="8" width="19" customWidth="1"/>
    <col min="9" max="9" width="23" customWidth="1"/>
    <col min="10" max="10" width="14.5546875" customWidth="1"/>
    <col min="11" max="11" width="14.6640625" customWidth="1"/>
    <col min="12" max="12" width="12.6640625" customWidth="1"/>
    <col min="13" max="13" width="13.6640625" customWidth="1"/>
    <col min="14" max="14" width="14.109375" customWidth="1"/>
    <col min="15" max="15" width="12" customWidth="1"/>
    <col min="16" max="16" width="16.6640625" customWidth="1"/>
    <col min="17" max="17" width="17" bestFit="1" customWidth="1"/>
    <col min="18" max="18" width="13.21875" bestFit="1" customWidth="1"/>
    <col min="19" max="19" width="4.6640625" customWidth="1"/>
  </cols>
  <sheetData>
    <row r="1" spans="1:19" ht="16.7" customHeight="1" thickBot="1">
      <c r="A1" s="237" t="str">
        <f>'Data Sheet'!$A$49</f>
        <v>Annual Report of Niagara Mohawk Power Corporation</v>
      </c>
      <c r="B1" s="139"/>
      <c r="C1" s="139"/>
      <c r="D1" s="74"/>
      <c r="E1" s="74"/>
      <c r="F1" s="74"/>
      <c r="G1" s="405"/>
      <c r="I1" s="405" t="str">
        <f>'Data Sheet'!$A$45</f>
        <v>Year ended December 31, 2022</v>
      </c>
      <c r="J1" s="237" t="str">
        <f>'Data Sheet'!$A$49</f>
        <v>Annual Report of Niagara Mohawk Power Corporation</v>
      </c>
      <c r="K1" s="74"/>
      <c r="L1" s="74"/>
      <c r="M1" s="74"/>
      <c r="N1" s="74"/>
      <c r="O1" s="74"/>
      <c r="P1" s="74"/>
      <c r="R1" s="109"/>
      <c r="S1" s="405" t="str">
        <f>'Data Sheet'!$A$45</f>
        <v>Year ended December 31, 2022</v>
      </c>
    </row>
    <row r="2" spans="1:19" ht="16.7" customHeight="1">
      <c r="A2" s="75"/>
      <c r="B2" s="430"/>
      <c r="C2" s="430"/>
      <c r="D2" s="76"/>
      <c r="E2" s="76"/>
      <c r="F2" s="76"/>
      <c r="G2" s="76"/>
      <c r="H2" s="76"/>
      <c r="I2" s="77"/>
      <c r="J2" s="75"/>
      <c r="K2" s="76"/>
      <c r="L2" s="76"/>
      <c r="M2" s="76"/>
      <c r="N2" s="76"/>
      <c r="O2" s="76"/>
      <c r="P2" s="76"/>
      <c r="Q2" s="76"/>
      <c r="R2" s="76"/>
      <c r="S2" s="77"/>
    </row>
    <row r="3" spans="1:19" ht="16.7" customHeight="1">
      <c r="A3" s="122" t="s">
        <v>276</v>
      </c>
      <c r="B3" s="79"/>
      <c r="C3" s="109"/>
      <c r="D3" s="109"/>
      <c r="E3" s="109"/>
      <c r="F3" s="109"/>
      <c r="G3" s="109"/>
      <c r="H3" s="109"/>
      <c r="I3" s="256"/>
      <c r="J3" s="81"/>
      <c r="K3" s="74"/>
      <c r="L3" s="74"/>
      <c r="M3" s="695" t="s">
        <v>277</v>
      </c>
      <c r="N3" s="139"/>
      <c r="O3" s="74"/>
      <c r="P3" s="74"/>
      <c r="Q3" s="74"/>
      <c r="R3" s="74"/>
      <c r="S3" s="82"/>
    </row>
    <row r="4" spans="1:19" ht="16.7" customHeight="1">
      <c r="A4" s="81"/>
      <c r="B4" s="74"/>
      <c r="C4" s="74"/>
      <c r="D4" s="74"/>
      <c r="E4" s="74"/>
      <c r="F4" s="74"/>
      <c r="G4" s="74"/>
      <c r="H4" s="74"/>
      <c r="I4" s="82"/>
      <c r="J4" s="81"/>
      <c r="K4" s="74"/>
      <c r="L4" s="74"/>
      <c r="M4" s="74"/>
      <c r="N4" s="74"/>
      <c r="O4" s="74"/>
      <c r="P4" s="74"/>
      <c r="Q4" s="74"/>
      <c r="R4" s="74"/>
      <c r="S4" s="82"/>
    </row>
    <row r="5" spans="1:19" ht="16.7" customHeight="1">
      <c r="A5" s="106" t="s">
        <v>1944</v>
      </c>
      <c r="B5" s="373" t="s">
        <v>278</v>
      </c>
      <c r="C5" s="74"/>
      <c r="D5" s="74"/>
      <c r="E5" s="74"/>
      <c r="F5" s="74"/>
      <c r="G5" s="74"/>
      <c r="H5" s="74"/>
      <c r="I5" s="82"/>
      <c r="J5" s="118" t="s">
        <v>279</v>
      </c>
      <c r="K5" s="74"/>
      <c r="L5" s="74"/>
      <c r="M5" s="74"/>
      <c r="N5" s="74"/>
      <c r="O5" s="74"/>
      <c r="P5" s="74"/>
      <c r="Q5" s="74"/>
      <c r="R5" s="74"/>
      <c r="S5" s="82"/>
    </row>
    <row r="6" spans="1:19" ht="16.7" customHeight="1">
      <c r="A6" s="81"/>
      <c r="B6" s="373" t="s">
        <v>280</v>
      </c>
      <c r="C6" s="74"/>
      <c r="D6" s="74"/>
      <c r="E6" s="74"/>
      <c r="F6" s="74"/>
      <c r="G6" s="74"/>
      <c r="H6" s="74"/>
      <c r="I6" s="82"/>
      <c r="J6" s="118" t="s">
        <v>281</v>
      </c>
      <c r="K6" s="74"/>
      <c r="L6" s="74"/>
      <c r="M6" s="74"/>
      <c r="N6" s="74"/>
      <c r="O6" s="74"/>
      <c r="P6" s="74"/>
      <c r="Q6" s="74"/>
      <c r="R6" s="74"/>
      <c r="S6" s="82"/>
    </row>
    <row r="7" spans="1:19" ht="16.7" customHeight="1">
      <c r="A7" s="81" t="s">
        <v>520</v>
      </c>
      <c r="B7" s="373" t="s">
        <v>282</v>
      </c>
      <c r="C7" s="74"/>
      <c r="D7" s="74"/>
      <c r="E7" s="74"/>
      <c r="F7" s="74"/>
      <c r="G7" s="74"/>
      <c r="H7" s="74"/>
      <c r="I7" s="82"/>
      <c r="J7" s="118" t="s">
        <v>283</v>
      </c>
      <c r="K7" s="74"/>
      <c r="L7" s="74"/>
      <c r="M7" s="74"/>
      <c r="N7" s="74"/>
      <c r="O7" s="74"/>
      <c r="P7" s="74"/>
      <c r="Q7" s="74"/>
      <c r="R7" s="74"/>
      <c r="S7" s="82"/>
    </row>
    <row r="8" spans="1:19" ht="16.7" customHeight="1">
      <c r="A8" s="81"/>
      <c r="B8" s="373" t="s">
        <v>1036</v>
      </c>
      <c r="C8" s="74"/>
      <c r="D8" s="74"/>
      <c r="E8" s="74"/>
      <c r="F8" s="74"/>
      <c r="G8" s="74"/>
      <c r="H8" s="74"/>
      <c r="I8" s="82"/>
      <c r="J8" s="118" t="s">
        <v>1037</v>
      </c>
      <c r="K8" s="74"/>
      <c r="L8" s="74"/>
      <c r="M8" s="74"/>
      <c r="N8" s="74"/>
      <c r="O8" s="74"/>
      <c r="P8" s="74"/>
      <c r="Q8" s="74"/>
      <c r="R8" s="74"/>
      <c r="S8" s="82"/>
    </row>
    <row r="9" spans="1:19" ht="16.7" customHeight="1">
      <c r="A9" s="81"/>
      <c r="B9" s="139"/>
      <c r="C9" s="74"/>
      <c r="D9" s="74"/>
      <c r="E9" s="74"/>
      <c r="F9" s="74"/>
      <c r="G9" s="74"/>
      <c r="H9" s="74"/>
      <c r="I9" s="82"/>
      <c r="J9" s="118"/>
      <c r="K9" s="74"/>
      <c r="L9" s="74"/>
      <c r="M9" s="74"/>
      <c r="N9" s="74"/>
      <c r="O9" s="74"/>
      <c r="P9" s="74"/>
      <c r="Q9" s="74"/>
      <c r="R9" s="74"/>
      <c r="S9" s="82"/>
    </row>
    <row r="10" spans="1:19" ht="16.7" customHeight="1">
      <c r="A10" s="83"/>
      <c r="B10" s="431"/>
      <c r="C10" s="84"/>
      <c r="D10" s="343" t="s">
        <v>1038</v>
      </c>
      <c r="E10" s="343"/>
      <c r="F10" s="343"/>
      <c r="G10" s="432" t="s">
        <v>1039</v>
      </c>
      <c r="H10" s="343"/>
      <c r="I10" s="433"/>
      <c r="J10" s="241" t="s">
        <v>1040</v>
      </c>
      <c r="K10" s="343"/>
      <c r="L10" s="343"/>
      <c r="M10" s="432" t="s">
        <v>1041</v>
      </c>
      <c r="N10" s="343"/>
      <c r="O10" s="343"/>
      <c r="P10" s="86"/>
      <c r="Q10" s="85"/>
      <c r="R10" s="85"/>
      <c r="S10" s="87"/>
    </row>
    <row r="11" spans="1:19" ht="16.7" customHeight="1">
      <c r="A11" s="81"/>
      <c r="B11" s="434"/>
      <c r="C11" s="97"/>
      <c r="D11" s="109" t="s">
        <v>1042</v>
      </c>
      <c r="E11" s="109"/>
      <c r="F11" s="109"/>
      <c r="G11" s="268" t="s">
        <v>1043</v>
      </c>
      <c r="H11" s="109"/>
      <c r="I11" s="256"/>
      <c r="J11" s="435" t="s">
        <v>1826</v>
      </c>
      <c r="K11" s="270"/>
      <c r="L11" s="270"/>
      <c r="M11" s="269" t="s">
        <v>1827</v>
      </c>
      <c r="N11" s="270"/>
      <c r="O11" s="270"/>
      <c r="P11" s="269" t="s">
        <v>1693</v>
      </c>
      <c r="Q11" s="270"/>
      <c r="R11" s="270"/>
      <c r="S11" s="104"/>
    </row>
    <row r="12" spans="1:19" ht="16.7" customHeight="1">
      <c r="A12" s="81"/>
      <c r="B12" s="434"/>
      <c r="C12" s="97"/>
      <c r="D12" s="85"/>
      <c r="E12" s="267"/>
      <c r="F12" s="488" t="s">
        <v>1828</v>
      </c>
      <c r="G12" s="86"/>
      <c r="H12" s="267"/>
      <c r="I12" s="496" t="s">
        <v>1828</v>
      </c>
      <c r="J12" s="81"/>
      <c r="K12" s="86"/>
      <c r="L12" s="100" t="s">
        <v>1828</v>
      </c>
      <c r="M12" s="110"/>
      <c r="N12" s="110"/>
      <c r="O12" s="100" t="s">
        <v>1828</v>
      </c>
      <c r="P12" s="110"/>
      <c r="Q12" s="86"/>
      <c r="R12" s="100" t="s">
        <v>1828</v>
      </c>
      <c r="S12" s="104"/>
    </row>
    <row r="13" spans="1:19" ht="16.7" customHeight="1">
      <c r="A13" s="81"/>
      <c r="B13" s="434"/>
      <c r="C13" s="436" t="s">
        <v>1829</v>
      </c>
      <c r="D13" s="103" t="s">
        <v>1830</v>
      </c>
      <c r="E13" s="361" t="s">
        <v>1831</v>
      </c>
      <c r="F13" s="358" t="s">
        <v>1832</v>
      </c>
      <c r="G13" s="100" t="s">
        <v>1830</v>
      </c>
      <c r="H13" s="361" t="s">
        <v>1831</v>
      </c>
      <c r="I13" s="497" t="s">
        <v>1832</v>
      </c>
      <c r="J13" s="106" t="s">
        <v>1830</v>
      </c>
      <c r="K13" s="100" t="s">
        <v>1831</v>
      </c>
      <c r="L13" s="100" t="s">
        <v>1832</v>
      </c>
      <c r="M13" s="100" t="s">
        <v>1830</v>
      </c>
      <c r="N13" s="100" t="s">
        <v>1831</v>
      </c>
      <c r="O13" s="100" t="s">
        <v>1832</v>
      </c>
      <c r="P13" s="100" t="s">
        <v>1830</v>
      </c>
      <c r="Q13" s="100" t="s">
        <v>1831</v>
      </c>
      <c r="R13" s="100" t="s">
        <v>1832</v>
      </c>
      <c r="S13" s="104"/>
    </row>
    <row r="14" spans="1:19" ht="16.7" customHeight="1">
      <c r="A14" s="106" t="s">
        <v>1380</v>
      </c>
      <c r="B14" s="437"/>
      <c r="C14" s="74"/>
      <c r="D14" s="100" t="s">
        <v>1833</v>
      </c>
      <c r="E14" s="361" t="s">
        <v>1834</v>
      </c>
      <c r="F14" s="358" t="s">
        <v>1835</v>
      </c>
      <c r="G14" s="100" t="s">
        <v>1833</v>
      </c>
      <c r="H14" s="361" t="s">
        <v>1834</v>
      </c>
      <c r="I14" s="497" t="s">
        <v>1835</v>
      </c>
      <c r="J14" s="106" t="s">
        <v>1833</v>
      </c>
      <c r="K14" s="100" t="s">
        <v>1834</v>
      </c>
      <c r="L14" s="100" t="s">
        <v>1835</v>
      </c>
      <c r="M14" s="100" t="s">
        <v>1833</v>
      </c>
      <c r="N14" s="100" t="s">
        <v>1834</v>
      </c>
      <c r="O14" s="100" t="s">
        <v>1835</v>
      </c>
      <c r="P14" s="100" t="s">
        <v>1833</v>
      </c>
      <c r="Q14" s="100" t="s">
        <v>1834</v>
      </c>
      <c r="R14" s="100" t="s">
        <v>1835</v>
      </c>
      <c r="S14" s="101" t="s">
        <v>1380</v>
      </c>
    </row>
    <row r="15" spans="1:19" ht="16.7" customHeight="1">
      <c r="A15" s="257" t="s">
        <v>1383</v>
      </c>
      <c r="B15" s="438"/>
      <c r="C15" s="359" t="s">
        <v>2077</v>
      </c>
      <c r="D15" s="364" t="s">
        <v>2078</v>
      </c>
      <c r="E15" s="362" t="s">
        <v>518</v>
      </c>
      <c r="F15" s="363" t="s">
        <v>567</v>
      </c>
      <c r="G15" s="626" t="s">
        <v>1350</v>
      </c>
      <c r="H15" s="362" t="s">
        <v>1351</v>
      </c>
      <c r="I15" s="498" t="s">
        <v>1352</v>
      </c>
      <c r="J15" s="257" t="s">
        <v>1353</v>
      </c>
      <c r="K15" s="626" t="s">
        <v>228</v>
      </c>
      <c r="L15" s="626" t="s">
        <v>229</v>
      </c>
      <c r="M15" s="653" t="s">
        <v>1836</v>
      </c>
      <c r="N15" s="626" t="s">
        <v>1837</v>
      </c>
      <c r="O15" s="626" t="s">
        <v>1838</v>
      </c>
      <c r="P15" s="626" t="s">
        <v>1839</v>
      </c>
      <c r="Q15" s="626" t="s">
        <v>1840</v>
      </c>
      <c r="R15" s="626" t="s">
        <v>1841</v>
      </c>
      <c r="S15" s="483" t="s">
        <v>1383</v>
      </c>
    </row>
    <row r="16" spans="1:19" ht="16.7" customHeight="1">
      <c r="A16" s="106">
        <v>1</v>
      </c>
      <c r="B16" s="434"/>
      <c r="C16" s="97"/>
      <c r="D16" s="439"/>
      <c r="E16" s="245"/>
      <c r="F16" s="440"/>
      <c r="G16" s="441"/>
      <c r="H16" s="245"/>
      <c r="I16" s="276"/>
      <c r="J16" s="442"/>
      <c r="K16" s="443"/>
      <c r="L16" s="443"/>
      <c r="M16" s="441"/>
      <c r="N16" s="443"/>
      <c r="O16" s="443"/>
      <c r="P16" s="287"/>
      <c r="Q16" s="288"/>
      <c r="R16" s="288"/>
      <c r="S16" s="101">
        <v>1</v>
      </c>
    </row>
    <row r="17" spans="1:19" ht="16.7" customHeight="1">
      <c r="A17" s="444">
        <v>2</v>
      </c>
      <c r="B17" s="434"/>
      <c r="C17" s="2063" t="s">
        <v>2644</v>
      </c>
      <c r="D17" s="440"/>
      <c r="E17" s="245"/>
      <c r="F17" s="440"/>
      <c r="G17" s="443"/>
      <c r="H17" s="245"/>
      <c r="I17" s="276"/>
      <c r="J17" s="445"/>
      <c r="K17" s="443"/>
      <c r="L17" s="443"/>
      <c r="M17" s="443"/>
      <c r="N17" s="443"/>
      <c r="O17" s="443"/>
      <c r="P17" s="288"/>
      <c r="Q17" s="288"/>
      <c r="R17" s="288"/>
      <c r="S17" s="446">
        <v>2</v>
      </c>
    </row>
    <row r="18" spans="1:19" ht="16.7" customHeight="1">
      <c r="A18" s="444">
        <v>3</v>
      </c>
      <c r="B18" s="434"/>
      <c r="C18" s="97" t="s">
        <v>2881</v>
      </c>
      <c r="D18" s="1451">
        <v>43562108</v>
      </c>
      <c r="E18" s="1414">
        <v>229498646</v>
      </c>
      <c r="F18" s="1451">
        <v>37948</v>
      </c>
      <c r="G18" s="1452">
        <v>54772659</v>
      </c>
      <c r="H18" s="1414">
        <v>374334989</v>
      </c>
      <c r="I18" s="1415">
        <v>4490</v>
      </c>
      <c r="J18" s="1453">
        <v>192338</v>
      </c>
      <c r="K18" s="1452">
        <v>442357</v>
      </c>
      <c r="L18" s="1452">
        <v>14</v>
      </c>
      <c r="M18" s="443"/>
      <c r="N18" s="443"/>
      <c r="O18" s="443"/>
      <c r="P18" s="1137">
        <v>98527105</v>
      </c>
      <c r="Q18" s="1137">
        <v>604275992</v>
      </c>
      <c r="R18" s="1137">
        <v>42452</v>
      </c>
      <c r="S18" s="446">
        <v>3</v>
      </c>
    </row>
    <row r="19" spans="1:19" ht="16.7" customHeight="1">
      <c r="A19" s="444">
        <v>4</v>
      </c>
      <c r="B19" s="434"/>
      <c r="C19" s="97" t="s">
        <v>3493</v>
      </c>
      <c r="D19" s="1451">
        <v>96574494</v>
      </c>
      <c r="E19" s="1414">
        <v>559431432</v>
      </c>
      <c r="F19" s="1451">
        <v>103280</v>
      </c>
      <c r="G19" s="1452">
        <v>35194784</v>
      </c>
      <c r="H19" s="1414">
        <v>265565183</v>
      </c>
      <c r="I19" s="1415">
        <v>7002</v>
      </c>
      <c r="J19" s="1453">
        <v>478528</v>
      </c>
      <c r="K19" s="1452">
        <v>2099546</v>
      </c>
      <c r="L19" s="1452">
        <v>606</v>
      </c>
      <c r="M19" s="443"/>
      <c r="N19" s="443"/>
      <c r="O19" s="443"/>
      <c r="P19" s="1137">
        <v>132247806</v>
      </c>
      <c r="Q19" s="1137">
        <v>827096161</v>
      </c>
      <c r="R19" s="1137">
        <v>110888</v>
      </c>
      <c r="S19" s="446">
        <v>4</v>
      </c>
    </row>
    <row r="20" spans="1:19" ht="16.7" customHeight="1">
      <c r="A20" s="444">
        <v>5</v>
      </c>
      <c r="B20" s="434"/>
      <c r="C20" s="97" t="s">
        <v>2882</v>
      </c>
      <c r="D20" s="1451">
        <v>30057779</v>
      </c>
      <c r="E20" s="1414">
        <v>162391766</v>
      </c>
      <c r="F20" s="1451">
        <v>24936</v>
      </c>
      <c r="G20" s="1452">
        <v>11626405</v>
      </c>
      <c r="H20" s="1414">
        <v>66456966</v>
      </c>
      <c r="I20" s="1415">
        <v>2108</v>
      </c>
      <c r="J20" s="1453">
        <v>58140</v>
      </c>
      <c r="K20" s="1452">
        <v>116061</v>
      </c>
      <c r="L20" s="1452">
        <v>6</v>
      </c>
      <c r="M20" s="443"/>
      <c r="N20" s="443"/>
      <c r="O20" s="443"/>
      <c r="P20" s="1137">
        <v>41742324</v>
      </c>
      <c r="Q20" s="1137">
        <v>228964793</v>
      </c>
      <c r="R20" s="1137">
        <v>27050</v>
      </c>
      <c r="S20" s="446">
        <v>5</v>
      </c>
    </row>
    <row r="21" spans="1:19" ht="16.7" customHeight="1">
      <c r="A21" s="444">
        <v>6</v>
      </c>
      <c r="B21" s="434"/>
      <c r="C21" s="97" t="s">
        <v>2883</v>
      </c>
      <c r="D21" s="1451">
        <v>52855600</v>
      </c>
      <c r="E21" s="1414">
        <v>340010584</v>
      </c>
      <c r="F21" s="1451">
        <v>52164</v>
      </c>
      <c r="G21" s="1452">
        <v>36137032</v>
      </c>
      <c r="H21" s="1414">
        <v>273090546</v>
      </c>
      <c r="I21" s="1415">
        <v>4847</v>
      </c>
      <c r="J21" s="1453">
        <v>910480</v>
      </c>
      <c r="K21" s="1452">
        <v>5318893</v>
      </c>
      <c r="L21" s="1452">
        <v>259</v>
      </c>
      <c r="M21" s="443"/>
      <c r="N21" s="443"/>
      <c r="O21" s="443"/>
      <c r="P21" s="1137">
        <v>89903112</v>
      </c>
      <c r="Q21" s="1137">
        <v>618420023</v>
      </c>
      <c r="R21" s="1137">
        <v>57270</v>
      </c>
      <c r="S21" s="446">
        <v>6</v>
      </c>
    </row>
    <row r="22" spans="1:19" ht="16.7" customHeight="1">
      <c r="A22" s="444">
        <v>7</v>
      </c>
      <c r="B22" s="434"/>
      <c r="C22" s="97" t="s">
        <v>2884</v>
      </c>
      <c r="D22" s="1451">
        <v>22604506</v>
      </c>
      <c r="E22" s="1414">
        <v>143944386</v>
      </c>
      <c r="F22" s="1451">
        <v>22699</v>
      </c>
      <c r="G22" s="1452">
        <v>11026814</v>
      </c>
      <c r="H22" s="1414">
        <v>77620174</v>
      </c>
      <c r="I22" s="1415">
        <v>2094</v>
      </c>
      <c r="J22" s="1453">
        <v>140313</v>
      </c>
      <c r="K22" s="1452">
        <v>618416</v>
      </c>
      <c r="L22" s="1452">
        <v>157</v>
      </c>
      <c r="M22" s="443"/>
      <c r="N22" s="443"/>
      <c r="O22" s="443"/>
      <c r="P22" s="1137">
        <v>33771633</v>
      </c>
      <c r="Q22" s="1137">
        <v>222182976</v>
      </c>
      <c r="R22" s="1137">
        <v>24950</v>
      </c>
      <c r="S22" s="446">
        <v>7</v>
      </c>
    </row>
    <row r="23" spans="1:19" ht="16.7" customHeight="1">
      <c r="A23" s="444">
        <v>8</v>
      </c>
      <c r="B23" s="434"/>
      <c r="C23" s="97"/>
      <c r="D23" s="1451"/>
      <c r="E23" s="1414"/>
      <c r="F23" s="1451"/>
      <c r="G23" s="1452"/>
      <c r="H23" s="1414"/>
      <c r="I23" s="1415"/>
      <c r="J23" s="1453"/>
      <c r="K23" s="1452"/>
      <c r="L23" s="1452"/>
      <c r="M23" s="443"/>
      <c r="N23" s="443"/>
      <c r="O23" s="443"/>
      <c r="P23" s="1137">
        <f t="shared" ref="P23" si="0">D23+G23+J23+M23</f>
        <v>0</v>
      </c>
      <c r="Q23" s="1137">
        <f t="shared" ref="Q23" si="1">E23+H23+K23+N23</f>
        <v>0</v>
      </c>
      <c r="R23" s="1137">
        <f t="shared" ref="R23" si="2">F23+I23+L23+O23</f>
        <v>0</v>
      </c>
      <c r="S23" s="446">
        <v>8</v>
      </c>
    </row>
    <row r="24" spans="1:19" ht="16.7" customHeight="1">
      <c r="A24" s="444">
        <v>9</v>
      </c>
      <c r="B24" s="434"/>
      <c r="C24" s="97"/>
      <c r="D24" s="1451"/>
      <c r="E24" s="1414"/>
      <c r="F24" s="1451"/>
      <c r="G24" s="1452"/>
      <c r="H24" s="1414"/>
      <c r="I24" s="1415"/>
      <c r="J24" s="1453"/>
      <c r="K24" s="1452"/>
      <c r="L24" s="1452"/>
      <c r="M24" s="443"/>
      <c r="N24" s="443"/>
      <c r="O24" s="443"/>
      <c r="P24" s="1137"/>
      <c r="Q24" s="1137"/>
      <c r="R24" s="1137"/>
      <c r="S24" s="446">
        <v>9</v>
      </c>
    </row>
    <row r="25" spans="1:19" ht="16.7" customHeight="1">
      <c r="A25" s="444">
        <v>10</v>
      </c>
      <c r="B25" s="434"/>
      <c r="C25" s="2063" t="s">
        <v>2645</v>
      </c>
      <c r="D25" s="1451"/>
      <c r="E25" s="1414"/>
      <c r="F25" s="1451"/>
      <c r="G25" s="1452"/>
      <c r="H25" s="1414"/>
      <c r="I25" s="1415"/>
      <c r="J25" s="1453"/>
      <c r="K25" s="1452"/>
      <c r="L25" s="1452"/>
      <c r="M25" s="443"/>
      <c r="N25" s="443"/>
      <c r="O25" s="443"/>
      <c r="P25" s="1137"/>
      <c r="Q25" s="1137"/>
      <c r="R25" s="1137"/>
      <c r="S25" s="446">
        <v>10</v>
      </c>
    </row>
    <row r="26" spans="1:19" ht="16.7" customHeight="1">
      <c r="A26" s="444">
        <v>11</v>
      </c>
      <c r="B26" s="434"/>
      <c r="C26" s="97" t="s">
        <v>3494</v>
      </c>
      <c r="D26" s="1451">
        <v>53650671</v>
      </c>
      <c r="E26" s="1414">
        <v>329913633</v>
      </c>
      <c r="F26" s="1451">
        <v>45487</v>
      </c>
      <c r="G26" s="1452">
        <v>11695233</v>
      </c>
      <c r="H26" s="1414">
        <v>81128219</v>
      </c>
      <c r="I26" s="1415">
        <v>2755</v>
      </c>
      <c r="J26" s="1453">
        <v>60383</v>
      </c>
      <c r="K26" s="1452">
        <v>299240</v>
      </c>
      <c r="L26" s="1452">
        <v>50</v>
      </c>
      <c r="M26" s="443"/>
      <c r="N26" s="443"/>
      <c r="O26" s="443"/>
      <c r="P26" s="1137">
        <v>65406287</v>
      </c>
      <c r="Q26" s="1137">
        <v>411341092</v>
      </c>
      <c r="R26" s="1137">
        <v>48292</v>
      </c>
      <c r="S26" s="446">
        <v>11</v>
      </c>
    </row>
    <row r="27" spans="1:19" ht="16.7" customHeight="1">
      <c r="A27" s="444">
        <v>12</v>
      </c>
      <c r="B27" s="434"/>
      <c r="C27" s="97" t="s">
        <v>3495</v>
      </c>
      <c r="D27" s="1451">
        <v>9110220</v>
      </c>
      <c r="E27" s="1414">
        <v>54709494</v>
      </c>
      <c r="F27" s="1451">
        <v>9152</v>
      </c>
      <c r="G27" s="1452">
        <v>5352298</v>
      </c>
      <c r="H27" s="1414">
        <v>47900252</v>
      </c>
      <c r="I27" s="1415">
        <v>413</v>
      </c>
      <c r="J27" s="1453">
        <v>666</v>
      </c>
      <c r="K27" s="1452">
        <v>3011</v>
      </c>
      <c r="L27" s="1452">
        <v>1</v>
      </c>
      <c r="M27" s="443"/>
      <c r="N27" s="443"/>
      <c r="O27" s="443"/>
      <c r="P27" s="1137">
        <v>14463184</v>
      </c>
      <c r="Q27" s="1137">
        <v>102612757</v>
      </c>
      <c r="R27" s="1137">
        <v>9566</v>
      </c>
      <c r="S27" s="446">
        <v>12</v>
      </c>
    </row>
    <row r="28" spans="1:19" ht="16.7" customHeight="1">
      <c r="A28" s="444">
        <v>13</v>
      </c>
      <c r="B28" s="434"/>
      <c r="C28" s="97" t="s">
        <v>2885</v>
      </c>
      <c r="D28" s="1451">
        <v>28321106</v>
      </c>
      <c r="E28" s="1414">
        <v>182594203</v>
      </c>
      <c r="F28" s="1451">
        <v>21799</v>
      </c>
      <c r="G28" s="1452">
        <v>7265407</v>
      </c>
      <c r="H28" s="1414">
        <v>56840203</v>
      </c>
      <c r="I28" s="1415">
        <v>1082</v>
      </c>
      <c r="J28" s="1453">
        <v>989100</v>
      </c>
      <c r="K28" s="1452">
        <v>941465</v>
      </c>
      <c r="L28" s="1452">
        <v>13</v>
      </c>
      <c r="M28" s="443"/>
      <c r="N28" s="443"/>
      <c r="O28" s="443"/>
      <c r="P28" s="1137">
        <v>36575613</v>
      </c>
      <c r="Q28" s="1137">
        <v>240375871</v>
      </c>
      <c r="R28" s="1137">
        <v>22894</v>
      </c>
      <c r="S28" s="446">
        <v>13</v>
      </c>
    </row>
    <row r="29" spans="1:19" ht="16.7" customHeight="1">
      <c r="A29" s="444">
        <v>14</v>
      </c>
      <c r="B29" s="434"/>
      <c r="C29" s="97" t="s">
        <v>2886</v>
      </c>
      <c r="D29" s="1451">
        <v>41616595</v>
      </c>
      <c r="E29" s="1414">
        <v>224901907</v>
      </c>
      <c r="F29" s="1451">
        <v>27770</v>
      </c>
      <c r="G29" s="1452">
        <v>24724023</v>
      </c>
      <c r="H29" s="1414">
        <v>139395141</v>
      </c>
      <c r="I29" s="1415">
        <v>3110</v>
      </c>
      <c r="J29" s="1453">
        <v>6104</v>
      </c>
      <c r="K29" s="1452">
        <v>14105</v>
      </c>
      <c r="L29" s="1452">
        <v>5</v>
      </c>
      <c r="M29" s="443"/>
      <c r="N29" s="443"/>
      <c r="O29" s="443"/>
      <c r="P29" s="1137">
        <v>66346722</v>
      </c>
      <c r="Q29" s="1137">
        <v>364311153</v>
      </c>
      <c r="R29" s="1137">
        <v>30885</v>
      </c>
      <c r="S29" s="446">
        <v>14</v>
      </c>
    </row>
    <row r="30" spans="1:19" ht="16.7" customHeight="1">
      <c r="A30" s="444">
        <v>15</v>
      </c>
      <c r="B30" s="434"/>
      <c r="C30" s="97" t="s">
        <v>3496</v>
      </c>
      <c r="D30" s="1451">
        <v>10964641</v>
      </c>
      <c r="E30" s="1414">
        <v>67739001</v>
      </c>
      <c r="F30" s="1451">
        <v>9003</v>
      </c>
      <c r="G30" s="1452">
        <v>2157167</v>
      </c>
      <c r="H30" s="1414">
        <v>18215884</v>
      </c>
      <c r="I30" s="1415">
        <v>381</v>
      </c>
      <c r="J30" s="1453">
        <v>631</v>
      </c>
      <c r="K30" s="1452">
        <v>2836</v>
      </c>
      <c r="L30" s="1452">
        <v>1</v>
      </c>
      <c r="M30" s="443"/>
      <c r="N30" s="443"/>
      <c r="O30" s="443"/>
      <c r="P30" s="1137">
        <v>13122439</v>
      </c>
      <c r="Q30" s="1137">
        <v>85957721</v>
      </c>
      <c r="R30" s="1137">
        <v>9385</v>
      </c>
      <c r="S30" s="446">
        <v>15</v>
      </c>
    </row>
    <row r="31" spans="1:19" ht="16.7" customHeight="1">
      <c r="A31" s="444">
        <v>16</v>
      </c>
      <c r="B31" s="434"/>
      <c r="C31" s="97" t="s">
        <v>3497</v>
      </c>
      <c r="D31" s="1451">
        <v>25196752</v>
      </c>
      <c r="E31" s="1414">
        <v>151853955</v>
      </c>
      <c r="F31" s="1451">
        <v>23921</v>
      </c>
      <c r="G31" s="1452">
        <v>5858100</v>
      </c>
      <c r="H31" s="1414">
        <v>45716355</v>
      </c>
      <c r="I31" s="1415">
        <v>1366</v>
      </c>
      <c r="J31" s="1453">
        <v>32809</v>
      </c>
      <c r="K31" s="1452">
        <v>193744</v>
      </c>
      <c r="L31" s="1452">
        <v>36</v>
      </c>
      <c r="M31" s="443"/>
      <c r="N31" s="443"/>
      <c r="O31" s="443"/>
      <c r="P31" s="1137">
        <v>31087661</v>
      </c>
      <c r="Q31" s="1137">
        <v>197764054</v>
      </c>
      <c r="R31" s="1137">
        <v>25323</v>
      </c>
      <c r="S31" s="446">
        <v>16</v>
      </c>
    </row>
    <row r="32" spans="1:19" ht="16.7" customHeight="1">
      <c r="A32" s="444">
        <v>17</v>
      </c>
      <c r="B32" s="434"/>
      <c r="C32" s="97"/>
      <c r="D32" s="1451"/>
      <c r="E32" s="1414"/>
      <c r="F32" s="1451"/>
      <c r="G32" s="1452"/>
      <c r="H32" s="1414"/>
      <c r="I32" s="1415"/>
      <c r="J32" s="1453"/>
      <c r="K32" s="1452"/>
      <c r="L32" s="1452"/>
      <c r="M32" s="443"/>
      <c r="N32" s="443"/>
      <c r="O32" s="443"/>
      <c r="P32" s="1137"/>
      <c r="Q32" s="1137"/>
      <c r="R32" s="1137"/>
      <c r="S32" s="446">
        <v>17</v>
      </c>
    </row>
    <row r="33" spans="1:19" ht="16.7" customHeight="1">
      <c r="A33" s="444">
        <v>18</v>
      </c>
      <c r="B33" s="434"/>
      <c r="C33" s="97" t="s">
        <v>2646</v>
      </c>
      <c r="D33" s="1451">
        <v>1362660207</v>
      </c>
      <c r="E33" s="1414">
        <v>8232806884</v>
      </c>
      <c r="F33" s="1451">
        <v>1001062</v>
      </c>
      <c r="G33" s="1452">
        <v>405037173</v>
      </c>
      <c r="H33" s="1414">
        <v>3217878183</v>
      </c>
      <c r="I33" s="1415">
        <v>90672</v>
      </c>
      <c r="J33" s="1453">
        <v>13367956</v>
      </c>
      <c r="K33" s="1452">
        <v>35112663</v>
      </c>
      <c r="L33" s="1452">
        <v>1616</v>
      </c>
      <c r="M33" s="443"/>
      <c r="N33" s="443"/>
      <c r="O33" s="443"/>
      <c r="P33" s="1137">
        <v>1781065336</v>
      </c>
      <c r="Q33" s="1137">
        <v>11485797730</v>
      </c>
      <c r="R33" s="1137">
        <v>1093350</v>
      </c>
      <c r="S33" s="446">
        <v>18</v>
      </c>
    </row>
    <row r="34" spans="1:19" ht="16.7" customHeight="1">
      <c r="A34" s="444">
        <v>19</v>
      </c>
      <c r="B34" s="434"/>
      <c r="C34" s="97"/>
      <c r="D34" s="1447"/>
      <c r="E34" s="1448"/>
      <c r="F34" s="1447"/>
      <c r="G34" s="1449"/>
      <c r="H34" s="1448"/>
      <c r="I34" s="1450"/>
      <c r="J34" s="445"/>
      <c r="K34" s="443"/>
      <c r="L34" s="443"/>
      <c r="M34" s="443"/>
      <c r="N34" s="443"/>
      <c r="O34" s="443"/>
      <c r="P34" s="288"/>
      <c r="Q34" s="288"/>
      <c r="R34" s="288"/>
      <c r="S34" s="446">
        <v>19</v>
      </c>
    </row>
    <row r="35" spans="1:19" ht="16.7" customHeight="1">
      <c r="A35" s="444">
        <v>20</v>
      </c>
      <c r="B35" s="434"/>
      <c r="C35" s="97"/>
      <c r="D35" s="975"/>
      <c r="E35" s="883"/>
      <c r="F35" s="975"/>
      <c r="G35" s="1331"/>
      <c r="H35" s="883"/>
      <c r="I35" s="1332"/>
      <c r="J35" s="1333"/>
      <c r="K35" s="1331"/>
      <c r="L35" s="1331"/>
      <c r="M35" s="443"/>
      <c r="N35" s="443"/>
      <c r="O35" s="443"/>
      <c r="P35" s="288"/>
      <c r="Q35" s="288"/>
      <c r="R35" s="288"/>
      <c r="S35" s="446">
        <v>20</v>
      </c>
    </row>
    <row r="36" spans="1:19" ht="16.7" customHeight="1">
      <c r="A36" s="444">
        <v>21</v>
      </c>
      <c r="B36" s="434"/>
      <c r="C36" s="97"/>
      <c r="D36" s="975"/>
      <c r="E36" s="883"/>
      <c r="F36" s="975"/>
      <c r="G36" s="1331"/>
      <c r="H36" s="883"/>
      <c r="I36" s="1332"/>
      <c r="J36" s="1333"/>
      <c r="K36" s="1331"/>
      <c r="L36" s="1331"/>
      <c r="M36" s="443"/>
      <c r="N36" s="443"/>
      <c r="O36" s="443"/>
      <c r="P36" s="288"/>
      <c r="Q36" s="288"/>
      <c r="R36" s="288"/>
      <c r="S36" s="446">
        <v>21</v>
      </c>
    </row>
    <row r="37" spans="1:19" ht="16.7" customHeight="1">
      <c r="A37" s="444">
        <v>22</v>
      </c>
      <c r="B37" s="434"/>
      <c r="C37" s="97"/>
      <c r="D37" s="975"/>
      <c r="E37" s="883"/>
      <c r="F37" s="975"/>
      <c r="G37" s="1331"/>
      <c r="H37" s="883"/>
      <c r="I37" s="1332"/>
      <c r="J37" s="1333"/>
      <c r="K37" s="1331"/>
      <c r="L37" s="1331"/>
      <c r="M37" s="443"/>
      <c r="N37" s="443"/>
      <c r="O37" s="443"/>
      <c r="P37" s="288"/>
      <c r="Q37" s="288"/>
      <c r="R37" s="288"/>
      <c r="S37" s="446">
        <v>22</v>
      </c>
    </row>
    <row r="38" spans="1:19" ht="16.7" customHeight="1">
      <c r="A38" s="444">
        <v>23</v>
      </c>
      <c r="B38" s="434"/>
      <c r="C38" s="97"/>
      <c r="D38" s="975"/>
      <c r="E38" s="883"/>
      <c r="F38" s="975"/>
      <c r="G38" s="1331"/>
      <c r="H38" s="883"/>
      <c r="I38" s="1332"/>
      <c r="J38" s="1333"/>
      <c r="K38" s="1331"/>
      <c r="L38" s="1331"/>
      <c r="M38" s="443"/>
      <c r="N38" s="443"/>
      <c r="O38" s="443"/>
      <c r="P38" s="288"/>
      <c r="Q38" s="288"/>
      <c r="R38" s="288"/>
      <c r="S38" s="446">
        <v>23</v>
      </c>
    </row>
    <row r="39" spans="1:19" ht="16.7" customHeight="1">
      <c r="A39" s="444">
        <v>24</v>
      </c>
      <c r="B39" s="434"/>
      <c r="C39" s="97"/>
      <c r="D39" s="975"/>
      <c r="E39" s="883"/>
      <c r="F39" s="975"/>
      <c r="G39" s="1331"/>
      <c r="H39" s="883"/>
      <c r="I39" s="1332"/>
      <c r="J39" s="1333"/>
      <c r="K39" s="1331"/>
      <c r="L39" s="1331"/>
      <c r="M39" s="443"/>
      <c r="N39" s="443"/>
      <c r="O39" s="443"/>
      <c r="P39" s="288"/>
      <c r="Q39" s="288"/>
      <c r="R39" s="288"/>
      <c r="S39" s="446">
        <v>24</v>
      </c>
    </row>
    <row r="40" spans="1:19" ht="16.7" customHeight="1">
      <c r="A40" s="444">
        <v>25</v>
      </c>
      <c r="B40" s="434"/>
      <c r="C40" s="97"/>
      <c r="D40" s="975"/>
      <c r="E40" s="883"/>
      <c r="F40" s="975"/>
      <c r="G40" s="1331"/>
      <c r="H40" s="883"/>
      <c r="I40" s="1332"/>
      <c r="J40" s="1333"/>
      <c r="K40" s="1331"/>
      <c r="L40" s="1331"/>
      <c r="M40" s="443"/>
      <c r="N40" s="443"/>
      <c r="O40" s="443"/>
      <c r="P40" s="288"/>
      <c r="Q40" s="288"/>
      <c r="R40" s="288"/>
      <c r="S40" s="446">
        <v>25</v>
      </c>
    </row>
    <row r="41" spans="1:19" ht="16.7" customHeight="1">
      <c r="A41" s="444">
        <v>26</v>
      </c>
      <c r="B41" s="434"/>
      <c r="C41" s="97"/>
      <c r="D41" s="975"/>
      <c r="E41" s="883"/>
      <c r="F41" s="975"/>
      <c r="G41" s="1331"/>
      <c r="H41" s="883"/>
      <c r="I41" s="1332"/>
      <c r="J41" s="1333"/>
      <c r="K41" s="1331"/>
      <c r="L41" s="1331"/>
      <c r="M41" s="443"/>
      <c r="N41" s="443"/>
      <c r="O41" s="443"/>
      <c r="P41" s="288"/>
      <c r="Q41" s="288"/>
      <c r="R41" s="288"/>
      <c r="S41" s="446">
        <v>26</v>
      </c>
    </row>
    <row r="42" spans="1:19" ht="16.7" customHeight="1">
      <c r="A42" s="444">
        <v>27</v>
      </c>
      <c r="B42" s="434"/>
      <c r="C42" s="97"/>
      <c r="D42" s="975"/>
      <c r="E42" s="883"/>
      <c r="F42" s="975"/>
      <c r="G42" s="1331"/>
      <c r="H42" s="883"/>
      <c r="I42" s="1332"/>
      <c r="J42" s="1333"/>
      <c r="K42" s="1331"/>
      <c r="L42" s="1331"/>
      <c r="M42" s="443"/>
      <c r="N42" s="443"/>
      <c r="O42" s="443"/>
      <c r="P42" s="288"/>
      <c r="Q42" s="288"/>
      <c r="R42" s="288"/>
      <c r="S42" s="446">
        <v>27</v>
      </c>
    </row>
    <row r="43" spans="1:19" ht="16.7" customHeight="1">
      <c r="A43" s="444">
        <v>28</v>
      </c>
      <c r="B43" s="434"/>
      <c r="C43" s="97"/>
      <c r="D43" s="975"/>
      <c r="E43" s="883"/>
      <c r="F43" s="975"/>
      <c r="G43" s="1331"/>
      <c r="H43" s="883"/>
      <c r="I43" s="1332"/>
      <c r="J43" s="1333"/>
      <c r="K43" s="1331"/>
      <c r="L43" s="1331"/>
      <c r="M43" s="443"/>
      <c r="N43" s="443"/>
      <c r="O43" s="443"/>
      <c r="P43" s="288"/>
      <c r="Q43" s="288"/>
      <c r="R43" s="288"/>
      <c r="S43" s="446">
        <v>28</v>
      </c>
    </row>
    <row r="44" spans="1:19" ht="16.7" customHeight="1">
      <c r="A44" s="444">
        <v>29</v>
      </c>
      <c r="B44" s="434"/>
      <c r="C44" s="97"/>
      <c r="D44" s="975"/>
      <c r="E44" s="883"/>
      <c r="F44" s="975"/>
      <c r="G44" s="1331"/>
      <c r="H44" s="883"/>
      <c r="I44" s="1332"/>
      <c r="J44" s="1333"/>
      <c r="K44" s="1331"/>
      <c r="L44" s="1331"/>
      <c r="M44" s="443"/>
      <c r="N44" s="443"/>
      <c r="O44" s="443"/>
      <c r="P44" s="288"/>
      <c r="Q44" s="288"/>
      <c r="R44" s="288"/>
      <c r="S44" s="446">
        <v>29</v>
      </c>
    </row>
    <row r="45" spans="1:19" ht="16.7" customHeight="1">
      <c r="A45" s="444">
        <v>30</v>
      </c>
      <c r="B45" s="434"/>
      <c r="C45" s="97"/>
      <c r="D45" s="975"/>
      <c r="E45" s="883"/>
      <c r="F45" s="975"/>
      <c r="G45" s="1331"/>
      <c r="H45" s="883"/>
      <c r="I45" s="1332"/>
      <c r="J45" s="1333"/>
      <c r="K45" s="1331"/>
      <c r="L45" s="1331"/>
      <c r="M45" s="443"/>
      <c r="N45" s="443"/>
      <c r="O45" s="443"/>
      <c r="P45" s="288"/>
      <c r="Q45" s="288"/>
      <c r="R45" s="288"/>
      <c r="S45" s="446">
        <v>30</v>
      </c>
    </row>
    <row r="46" spans="1:19" ht="16.7" customHeight="1">
      <c r="A46" s="444">
        <v>31</v>
      </c>
      <c r="B46" s="434"/>
      <c r="C46" s="97"/>
      <c r="D46" s="975"/>
      <c r="E46" s="883"/>
      <c r="F46" s="975"/>
      <c r="G46" s="1331"/>
      <c r="H46" s="883"/>
      <c r="I46" s="1332"/>
      <c r="J46" s="1333"/>
      <c r="K46" s="1331"/>
      <c r="L46" s="1331"/>
      <c r="M46" s="443"/>
      <c r="N46" s="443"/>
      <c r="O46" s="443"/>
      <c r="P46" s="288"/>
      <c r="Q46" s="288"/>
      <c r="R46" s="288"/>
      <c r="S46" s="446">
        <v>31</v>
      </c>
    </row>
    <row r="47" spans="1:19" ht="16.7" customHeight="1">
      <c r="A47" s="444">
        <v>32</v>
      </c>
      <c r="B47" s="434"/>
      <c r="C47" s="97"/>
      <c r="D47" s="975"/>
      <c r="E47" s="883"/>
      <c r="F47" s="975"/>
      <c r="G47" s="1331"/>
      <c r="H47" s="883"/>
      <c r="I47" s="1332"/>
      <c r="J47" s="1333"/>
      <c r="K47" s="1331"/>
      <c r="L47" s="1331"/>
      <c r="M47" s="443"/>
      <c r="N47" s="443"/>
      <c r="O47" s="443"/>
      <c r="P47" s="288"/>
      <c r="Q47" s="288"/>
      <c r="R47" s="288"/>
      <c r="S47" s="101">
        <v>32</v>
      </c>
    </row>
    <row r="48" spans="1:19" ht="16.7" customHeight="1">
      <c r="A48" s="444">
        <v>33</v>
      </c>
      <c r="B48" s="434"/>
      <c r="C48" s="97"/>
      <c r="D48" s="975"/>
      <c r="E48" s="883"/>
      <c r="F48" s="975"/>
      <c r="G48" s="1331"/>
      <c r="H48" s="883"/>
      <c r="I48" s="1332"/>
      <c r="J48" s="1333"/>
      <c r="K48" s="1331"/>
      <c r="L48" s="1331"/>
      <c r="M48" s="443"/>
      <c r="N48" s="443"/>
      <c r="O48" s="443"/>
      <c r="P48" s="288"/>
      <c r="Q48" s="288"/>
      <c r="R48" s="288"/>
      <c r="S48" s="446">
        <v>33</v>
      </c>
    </row>
    <row r="49" spans="1:19" ht="16.7" customHeight="1">
      <c r="A49" s="444">
        <v>34</v>
      </c>
      <c r="B49" s="434"/>
      <c r="C49" s="97"/>
      <c r="D49" s="975"/>
      <c r="E49" s="883"/>
      <c r="F49" s="975"/>
      <c r="G49" s="1331"/>
      <c r="H49" s="883"/>
      <c r="I49" s="1332"/>
      <c r="J49" s="1333"/>
      <c r="K49" s="1331"/>
      <c r="L49" s="1331"/>
      <c r="M49" s="443"/>
      <c r="N49" s="443"/>
      <c r="O49" s="443"/>
      <c r="P49" s="288"/>
      <c r="Q49" s="288"/>
      <c r="R49" s="288"/>
      <c r="S49" s="101">
        <v>34</v>
      </c>
    </row>
    <row r="50" spans="1:19" ht="16.7" customHeight="1">
      <c r="A50" s="444">
        <v>35</v>
      </c>
      <c r="B50" s="434"/>
      <c r="C50" s="97"/>
      <c r="D50" s="975"/>
      <c r="E50" s="883"/>
      <c r="F50" s="975"/>
      <c r="G50" s="1331"/>
      <c r="H50" s="883"/>
      <c r="I50" s="1332"/>
      <c r="J50" s="1333"/>
      <c r="K50" s="1331"/>
      <c r="L50" s="1331"/>
      <c r="M50" s="443"/>
      <c r="N50" s="443"/>
      <c r="O50" s="443"/>
      <c r="P50" s="288"/>
      <c r="Q50" s="288"/>
      <c r="R50" s="288"/>
      <c r="S50" s="446">
        <v>35</v>
      </c>
    </row>
    <row r="51" spans="1:19" ht="16.7" customHeight="1">
      <c r="A51" s="444">
        <v>36</v>
      </c>
      <c r="B51" s="434"/>
      <c r="C51" s="97"/>
      <c r="D51" s="440"/>
      <c r="E51" s="245"/>
      <c r="F51" s="440"/>
      <c r="G51" s="443"/>
      <c r="H51" s="245"/>
      <c r="I51" s="276"/>
      <c r="J51" s="445"/>
      <c r="K51" s="443"/>
      <c r="L51" s="443"/>
      <c r="M51" s="443"/>
      <c r="N51" s="443"/>
      <c r="O51" s="443"/>
      <c r="P51" s="288"/>
      <c r="Q51" s="288"/>
      <c r="R51" s="288"/>
      <c r="S51" s="446">
        <v>36</v>
      </c>
    </row>
    <row r="52" spans="1:19" ht="16.7" customHeight="1">
      <c r="A52" s="106">
        <v>37</v>
      </c>
      <c r="B52" s="434"/>
      <c r="C52" s="97"/>
      <c r="D52" s="440"/>
      <c r="E52" s="245"/>
      <c r="F52" s="440"/>
      <c r="G52" s="443"/>
      <c r="H52" s="245"/>
      <c r="I52" s="276"/>
      <c r="J52" s="445"/>
      <c r="K52" s="443"/>
      <c r="L52" s="443"/>
      <c r="M52" s="443"/>
      <c r="N52" s="443"/>
      <c r="O52" s="443"/>
      <c r="P52" s="288"/>
      <c r="Q52" s="288"/>
      <c r="R52" s="288"/>
      <c r="S52" s="101">
        <v>37</v>
      </c>
    </row>
    <row r="53" spans="1:19" ht="16.7" customHeight="1">
      <c r="A53" s="106">
        <v>38</v>
      </c>
      <c r="B53" s="434"/>
      <c r="C53" s="97"/>
      <c r="D53" s="440"/>
      <c r="E53" s="245"/>
      <c r="F53" s="440"/>
      <c r="G53" s="443"/>
      <c r="H53" s="245"/>
      <c r="I53" s="276"/>
      <c r="J53" s="445"/>
      <c r="K53" s="443"/>
      <c r="L53" s="443"/>
      <c r="M53" s="443"/>
      <c r="N53" s="443"/>
      <c r="O53" s="443"/>
      <c r="P53" s="288"/>
      <c r="Q53" s="288"/>
      <c r="R53" s="288"/>
      <c r="S53" s="101">
        <v>38</v>
      </c>
    </row>
    <row r="54" spans="1:19" ht="16.7" customHeight="1">
      <c r="A54" s="444">
        <v>39</v>
      </c>
      <c r="B54" s="434"/>
      <c r="C54" s="97"/>
      <c r="D54" s="440"/>
      <c r="E54" s="245"/>
      <c r="F54" s="440"/>
      <c r="G54" s="443"/>
      <c r="H54" s="245"/>
      <c r="I54" s="276"/>
      <c r="J54" s="445"/>
      <c r="K54" s="443"/>
      <c r="L54" s="443"/>
      <c r="M54" s="443"/>
      <c r="N54" s="443"/>
      <c r="O54" s="443"/>
      <c r="P54" s="288"/>
      <c r="Q54" s="288"/>
      <c r="R54" s="288"/>
      <c r="S54" s="446">
        <v>39</v>
      </c>
    </row>
    <row r="55" spans="1:19" ht="16.7" customHeight="1">
      <c r="A55" s="444">
        <v>40</v>
      </c>
      <c r="B55" s="434"/>
      <c r="C55" s="97"/>
      <c r="D55" s="440"/>
      <c r="E55" s="245"/>
      <c r="F55" s="440"/>
      <c r="G55" s="443"/>
      <c r="H55" s="245"/>
      <c r="I55" s="276"/>
      <c r="J55" s="445"/>
      <c r="K55" s="443"/>
      <c r="L55" s="443"/>
      <c r="M55" s="443"/>
      <c r="N55" s="443"/>
      <c r="O55" s="443"/>
      <c r="P55" s="288"/>
      <c r="Q55" s="288"/>
      <c r="R55" s="288"/>
      <c r="S55" s="446">
        <v>40</v>
      </c>
    </row>
    <row r="56" spans="1:19" ht="16.7" customHeight="1">
      <c r="A56" s="444">
        <v>41</v>
      </c>
      <c r="B56" s="434"/>
      <c r="C56" s="97"/>
      <c r="D56" s="440"/>
      <c r="E56" s="245"/>
      <c r="F56" s="440"/>
      <c r="G56" s="443"/>
      <c r="H56" s="245"/>
      <c r="I56" s="276"/>
      <c r="J56" s="445"/>
      <c r="K56" s="443"/>
      <c r="L56" s="443"/>
      <c r="M56" s="443"/>
      <c r="N56" s="443"/>
      <c r="O56" s="443"/>
      <c r="P56" s="288"/>
      <c r="Q56" s="288"/>
      <c r="R56" s="288"/>
      <c r="S56" s="446">
        <v>41</v>
      </c>
    </row>
    <row r="57" spans="1:19" ht="16.7" customHeight="1">
      <c r="A57" s="444">
        <v>42</v>
      </c>
      <c r="B57" s="434"/>
      <c r="C57" s="97"/>
      <c r="D57" s="440"/>
      <c r="E57" s="245"/>
      <c r="F57" s="440"/>
      <c r="G57" s="443"/>
      <c r="H57" s="245"/>
      <c r="I57" s="276"/>
      <c r="J57" s="445"/>
      <c r="K57" s="443"/>
      <c r="L57" s="443"/>
      <c r="M57" s="443"/>
      <c r="N57" s="443"/>
      <c r="O57" s="443"/>
      <c r="P57" s="288"/>
      <c r="Q57" s="288"/>
      <c r="R57" s="288"/>
      <c r="S57" s="446">
        <v>42</v>
      </c>
    </row>
    <row r="58" spans="1:19" ht="16.7" customHeight="1">
      <c r="A58" s="444">
        <v>43</v>
      </c>
      <c r="B58" s="434"/>
      <c r="C58" s="97"/>
      <c r="D58" s="440"/>
      <c r="E58" s="245"/>
      <c r="F58" s="440"/>
      <c r="G58" s="443"/>
      <c r="H58" s="245"/>
      <c r="I58" s="276"/>
      <c r="J58" s="445"/>
      <c r="K58" s="443"/>
      <c r="L58" s="443"/>
      <c r="M58" s="443"/>
      <c r="N58" s="443"/>
      <c r="O58" s="443"/>
      <c r="P58" s="288"/>
      <c r="Q58" s="288"/>
      <c r="R58" s="288"/>
      <c r="S58" s="446">
        <v>43</v>
      </c>
    </row>
    <row r="59" spans="1:19" ht="16.7" customHeight="1">
      <c r="A59" s="444">
        <v>44</v>
      </c>
      <c r="B59" s="434"/>
      <c r="C59" s="97"/>
      <c r="D59" s="440"/>
      <c r="E59" s="245"/>
      <c r="F59" s="440"/>
      <c r="G59" s="443"/>
      <c r="H59" s="245"/>
      <c r="I59" s="276"/>
      <c r="J59" s="445"/>
      <c r="K59" s="443"/>
      <c r="L59" s="443"/>
      <c r="M59" s="443"/>
      <c r="N59" s="443"/>
      <c r="O59" s="443"/>
      <c r="P59" s="288"/>
      <c r="Q59" s="288"/>
      <c r="R59" s="288"/>
      <c r="S59" s="446">
        <v>44</v>
      </c>
    </row>
    <row r="60" spans="1:19" ht="16.7" customHeight="1">
      <c r="A60" s="444">
        <v>45</v>
      </c>
      <c r="B60" s="434"/>
      <c r="C60" s="97"/>
      <c r="D60" s="440"/>
      <c r="E60" s="245"/>
      <c r="F60" s="440"/>
      <c r="G60" s="443"/>
      <c r="H60" s="245"/>
      <c r="I60" s="276"/>
      <c r="J60" s="445"/>
      <c r="K60" s="443"/>
      <c r="L60" s="443"/>
      <c r="M60" s="443"/>
      <c r="N60" s="443"/>
      <c r="O60" s="443"/>
      <c r="P60" s="288"/>
      <c r="Q60" s="288"/>
      <c r="R60" s="288"/>
      <c r="S60" s="446">
        <v>45</v>
      </c>
    </row>
    <row r="61" spans="1:19" ht="16.7" customHeight="1" thickBot="1">
      <c r="A61" s="290">
        <v>46</v>
      </c>
      <c r="B61" s="447"/>
      <c r="C61" s="654" t="s">
        <v>522</v>
      </c>
      <c r="D61" s="2060">
        <f>SUM(D17:D60)</f>
        <v>1777174679</v>
      </c>
      <c r="E61" s="2060">
        <f t="shared" ref="E61:R61" si="3">SUM(E17:E60)</f>
        <v>10679795891</v>
      </c>
      <c r="F61" s="2060">
        <f t="shared" si="3"/>
        <v>1379221</v>
      </c>
      <c r="G61" s="2060">
        <f t="shared" si="3"/>
        <v>610847095</v>
      </c>
      <c r="H61" s="2060">
        <f t="shared" si="3"/>
        <v>4664142095</v>
      </c>
      <c r="I61" s="2060">
        <f t="shared" si="3"/>
        <v>120320</v>
      </c>
      <c r="J61" s="2060">
        <f t="shared" si="3"/>
        <v>16237448</v>
      </c>
      <c r="K61" s="2060">
        <f t="shared" si="3"/>
        <v>45162337</v>
      </c>
      <c r="L61" s="2060">
        <f t="shared" si="3"/>
        <v>2764</v>
      </c>
      <c r="M61" s="2060">
        <f t="shared" si="3"/>
        <v>0</v>
      </c>
      <c r="N61" s="2060">
        <f t="shared" si="3"/>
        <v>0</v>
      </c>
      <c r="O61" s="2060">
        <f t="shared" si="3"/>
        <v>0</v>
      </c>
      <c r="P61" s="2060">
        <f t="shared" si="3"/>
        <v>2404259222</v>
      </c>
      <c r="Q61" s="2060">
        <f t="shared" si="3"/>
        <v>15389100323</v>
      </c>
      <c r="R61" s="2060">
        <f t="shared" si="3"/>
        <v>1502305</v>
      </c>
      <c r="S61" s="452">
        <v>46</v>
      </c>
    </row>
    <row r="62" spans="1:19" ht="16.7" customHeight="1">
      <c r="A62" s="74" t="s">
        <v>1842</v>
      </c>
      <c r="B62" s="139"/>
      <c r="C62" s="74"/>
      <c r="D62" s="74"/>
      <c r="E62" s="74"/>
      <c r="F62" s="74"/>
      <c r="G62" s="74"/>
      <c r="H62" s="74"/>
      <c r="I62" s="74"/>
      <c r="J62" s="74"/>
      <c r="K62" s="74"/>
      <c r="L62" s="74"/>
      <c r="M62" s="74"/>
      <c r="N62" s="74"/>
      <c r="O62" s="74"/>
      <c r="P62" s="74"/>
      <c r="Q62" s="74"/>
      <c r="R62" s="74" t="s">
        <v>1842</v>
      </c>
      <c r="S62" s="74"/>
    </row>
    <row r="63" spans="1:19" ht="16.7" customHeight="1">
      <c r="A63" s="109" t="s">
        <v>1843</v>
      </c>
      <c r="B63" s="79"/>
      <c r="C63" s="109"/>
      <c r="D63" s="109"/>
      <c r="E63" s="109"/>
      <c r="F63" s="109"/>
      <c r="G63" s="109"/>
      <c r="H63" s="109"/>
      <c r="I63" s="109"/>
      <c r="J63" s="109" t="s">
        <v>1844</v>
      </c>
      <c r="K63" s="109"/>
      <c r="L63" s="109"/>
      <c r="M63" s="109"/>
      <c r="N63" s="109"/>
      <c r="O63" s="109"/>
      <c r="P63" s="109"/>
      <c r="Q63" s="109"/>
      <c r="R63" s="109"/>
      <c r="S63" s="109"/>
    </row>
    <row r="64" spans="1:19" ht="15.75">
      <c r="A64" s="74"/>
      <c r="B64" s="139"/>
      <c r="C64" s="74"/>
      <c r="D64" s="74"/>
      <c r="E64" s="74"/>
      <c r="F64" s="74"/>
      <c r="G64" s="74"/>
      <c r="H64" s="74"/>
      <c r="I64" s="74"/>
      <c r="J64" s="74"/>
      <c r="K64" s="74"/>
      <c r="L64" s="74"/>
      <c r="M64" s="74"/>
      <c r="N64" s="74"/>
      <c r="O64" s="74"/>
      <c r="P64" s="74"/>
      <c r="Q64" s="74"/>
      <c r="R64" s="74"/>
      <c r="S64" s="74"/>
    </row>
    <row r="65" spans="1:19" s="1640" customFormat="1" ht="15.75">
      <c r="B65" s="1642"/>
      <c r="D65" s="1643"/>
      <c r="G65" s="1643"/>
      <c r="J65" s="1644"/>
    </row>
    <row r="66" spans="1:19">
      <c r="A66" s="74"/>
      <c r="D66" s="59"/>
      <c r="E66" s="74"/>
      <c r="F66" s="74"/>
      <c r="G66" s="74"/>
      <c r="H66" s="74"/>
      <c r="I66" s="74"/>
      <c r="J66" s="74"/>
      <c r="K66" s="74"/>
      <c r="L66" s="74"/>
      <c r="M66" s="74"/>
      <c r="N66" s="74"/>
      <c r="O66" s="74"/>
      <c r="P66" s="74"/>
      <c r="Q66" s="74"/>
      <c r="R66" s="74"/>
      <c r="S66" s="74"/>
    </row>
    <row r="67" spans="1:19">
      <c r="A67" s="74"/>
      <c r="D67" s="1127"/>
      <c r="E67" s="74"/>
      <c r="F67" s="1506"/>
      <c r="G67" s="1654"/>
      <c r="H67" s="74"/>
      <c r="I67" s="1657"/>
      <c r="J67" s="1654"/>
      <c r="K67" s="74"/>
      <c r="L67" s="1506"/>
      <c r="M67" s="1654"/>
      <c r="N67" s="74"/>
      <c r="O67" s="1506"/>
      <c r="P67" s="74"/>
      <c r="Q67" s="74"/>
      <c r="R67" s="74"/>
      <c r="S67" s="74"/>
    </row>
    <row r="68" spans="1:19">
      <c r="A68" s="74"/>
      <c r="C68" s="59"/>
      <c r="E68" s="74"/>
      <c r="F68" s="74"/>
      <c r="G68" s="74"/>
      <c r="H68" s="74"/>
      <c r="I68" s="74"/>
      <c r="J68" s="59"/>
      <c r="K68" s="74"/>
      <c r="L68" s="74"/>
      <c r="M68" s="74"/>
      <c r="N68" s="74"/>
      <c r="O68" s="74"/>
      <c r="P68" s="74"/>
      <c r="Q68" s="74"/>
      <c r="R68" s="74"/>
      <c r="S68" s="74"/>
    </row>
    <row r="69" spans="1:19">
      <c r="A69" s="74"/>
      <c r="E69" s="74"/>
      <c r="F69" s="74"/>
      <c r="G69" s="74"/>
      <c r="H69" s="74"/>
      <c r="I69" s="74"/>
      <c r="K69" s="74"/>
      <c r="L69" s="74"/>
      <c r="M69" s="74"/>
      <c r="N69" s="74"/>
      <c r="O69" s="74"/>
      <c r="P69" s="74"/>
      <c r="Q69" s="74"/>
      <c r="R69" s="74"/>
      <c r="S69" s="74"/>
    </row>
    <row r="70" spans="1:19">
      <c r="A70" s="74"/>
      <c r="E70" s="74"/>
      <c r="F70" s="74"/>
      <c r="G70" s="74"/>
      <c r="H70" s="74"/>
      <c r="I70" s="74"/>
      <c r="K70" s="74"/>
      <c r="L70" s="74"/>
      <c r="M70" s="74"/>
      <c r="N70" s="74"/>
      <c r="O70" s="74"/>
      <c r="P70" s="74"/>
      <c r="Q70" s="74"/>
      <c r="R70" s="74"/>
      <c r="S70" s="74"/>
    </row>
    <row r="71" spans="1:19">
      <c r="A71" s="74"/>
      <c r="C71" s="59"/>
      <c r="E71" s="74"/>
      <c r="F71" s="74"/>
      <c r="G71" s="74"/>
      <c r="H71" s="74"/>
      <c r="I71" s="74"/>
      <c r="J71" s="59"/>
      <c r="K71" s="74"/>
      <c r="L71" s="74"/>
      <c r="M71" s="74"/>
      <c r="N71" s="74"/>
      <c r="O71" s="74"/>
      <c r="P71" s="74"/>
      <c r="Q71" s="74"/>
      <c r="R71" s="74"/>
      <c r="S71" s="74"/>
    </row>
    <row r="72" spans="1:19">
      <c r="A72" s="74"/>
      <c r="C72" s="59"/>
      <c r="E72" s="74"/>
      <c r="F72" s="74"/>
      <c r="G72" s="74"/>
      <c r="H72" s="74"/>
      <c r="I72" s="74"/>
      <c r="J72" s="59"/>
      <c r="K72" s="74"/>
      <c r="L72" s="74"/>
      <c r="M72" s="74"/>
      <c r="N72" s="74"/>
      <c r="O72" s="74"/>
      <c r="P72" s="74"/>
      <c r="Q72" s="74"/>
      <c r="R72" s="74"/>
      <c r="S72" s="74"/>
    </row>
    <row r="73" spans="1:19">
      <c r="A73" s="74"/>
      <c r="C73" s="59"/>
      <c r="E73" s="74"/>
      <c r="F73" s="74"/>
      <c r="G73" s="74"/>
      <c r="H73" s="74"/>
      <c r="I73" s="74"/>
      <c r="J73" s="59"/>
      <c r="K73" s="74"/>
      <c r="L73" s="74"/>
      <c r="M73" s="74"/>
      <c r="N73" s="74"/>
      <c r="O73" s="74"/>
      <c r="P73" s="74"/>
      <c r="Q73" s="74"/>
      <c r="R73" s="74"/>
      <c r="S73" s="74"/>
    </row>
    <row r="74" spans="1:19">
      <c r="A74" s="74"/>
      <c r="C74" s="59"/>
      <c r="E74" s="74"/>
      <c r="F74" s="74"/>
      <c r="G74" s="74"/>
      <c r="H74" s="74"/>
      <c r="I74" s="74"/>
      <c r="J74" s="59"/>
      <c r="K74" s="74"/>
      <c r="L74" s="74"/>
      <c r="M74" s="74"/>
      <c r="N74" s="74"/>
      <c r="O74" s="74"/>
      <c r="P74" s="74"/>
      <c r="Q74" s="74"/>
      <c r="R74" s="74"/>
      <c r="S74" s="74"/>
    </row>
    <row r="75" spans="1:19">
      <c r="A75" s="74"/>
      <c r="B75" s="74"/>
      <c r="C75" s="59"/>
      <c r="D75" s="74"/>
      <c r="E75" s="74"/>
      <c r="G75" s="74"/>
      <c r="H75" s="74"/>
      <c r="I75" s="74"/>
      <c r="J75" s="59"/>
      <c r="K75" s="74"/>
      <c r="L75" s="74"/>
      <c r="M75" s="74"/>
      <c r="N75" s="74"/>
      <c r="O75" s="74"/>
      <c r="P75" s="74"/>
      <c r="Q75" s="74"/>
      <c r="R75" s="74"/>
      <c r="S75" s="74"/>
    </row>
    <row r="76" spans="1:19">
      <c r="A76" s="74"/>
      <c r="B76" s="74"/>
      <c r="C76" s="59"/>
      <c r="D76" s="74"/>
      <c r="E76" s="74"/>
      <c r="G76" s="74"/>
      <c r="H76" s="74"/>
      <c r="I76" s="74"/>
      <c r="J76" s="59"/>
      <c r="K76" s="74"/>
      <c r="L76" s="74"/>
      <c r="M76" s="74"/>
      <c r="N76" s="74"/>
      <c r="O76" s="74"/>
      <c r="P76" s="74"/>
      <c r="Q76" s="74"/>
      <c r="R76" s="74"/>
      <c r="S76" s="74"/>
    </row>
    <row r="77" spans="1:19">
      <c r="A77" s="74"/>
      <c r="B77" s="74"/>
      <c r="C77" s="59"/>
      <c r="D77" s="74"/>
      <c r="E77" s="74"/>
      <c r="G77" s="74"/>
      <c r="H77" s="74"/>
      <c r="I77" s="74"/>
      <c r="J77" s="59"/>
      <c r="K77" s="74"/>
      <c r="L77" s="74"/>
      <c r="M77" s="74"/>
      <c r="N77" s="74"/>
      <c r="O77" s="74"/>
      <c r="P77" s="74"/>
      <c r="Q77" s="74"/>
      <c r="R77" s="74"/>
      <c r="S77" s="74"/>
    </row>
    <row r="78" spans="1:19">
      <c r="A78" s="74"/>
      <c r="B78" s="74"/>
      <c r="C78" s="59"/>
      <c r="D78" s="74"/>
      <c r="E78" s="74"/>
      <c r="G78" s="74"/>
      <c r="H78" s="74"/>
      <c r="I78" s="74"/>
      <c r="J78" s="59"/>
      <c r="K78" s="74"/>
      <c r="L78" s="74"/>
      <c r="M78" s="74"/>
      <c r="N78" s="74"/>
      <c r="O78" s="74"/>
      <c r="P78" s="74"/>
      <c r="Q78" s="74"/>
      <c r="R78" s="74"/>
      <c r="S78" s="74"/>
    </row>
    <row r="79" spans="1:19">
      <c r="A79" s="74"/>
      <c r="B79" s="74"/>
      <c r="D79" s="74"/>
      <c r="E79" s="74"/>
      <c r="G79" s="74"/>
      <c r="H79" s="74"/>
      <c r="I79" s="74"/>
      <c r="J79" s="74"/>
      <c r="K79" s="74"/>
      <c r="L79" s="74"/>
      <c r="M79" s="74"/>
      <c r="N79" s="74"/>
      <c r="O79" s="74"/>
      <c r="P79" s="74"/>
      <c r="Q79" s="74"/>
      <c r="R79" s="74"/>
      <c r="S79" s="74"/>
    </row>
    <row r="80" spans="1:19">
      <c r="A80" s="74"/>
      <c r="B80" s="74"/>
      <c r="D80" s="74"/>
      <c r="E80" s="74"/>
      <c r="G80" s="74"/>
      <c r="H80" s="74"/>
      <c r="I80" s="74"/>
      <c r="J80" s="74"/>
      <c r="K80" s="74"/>
      <c r="L80" s="74"/>
      <c r="M80" s="74"/>
      <c r="N80" s="74"/>
      <c r="O80" s="74"/>
      <c r="P80" s="74"/>
      <c r="Q80" s="74"/>
      <c r="R80" s="74"/>
      <c r="S80" s="74"/>
    </row>
    <row r="81" spans="1:19">
      <c r="A81" s="74"/>
      <c r="B81" s="74"/>
      <c r="D81" s="74"/>
      <c r="E81" s="74"/>
      <c r="G81" s="74"/>
      <c r="H81" s="74"/>
      <c r="I81" s="74"/>
      <c r="J81" s="74"/>
      <c r="K81" s="74"/>
      <c r="L81" s="74"/>
      <c r="M81" s="74"/>
      <c r="N81" s="74"/>
      <c r="O81" s="74"/>
      <c r="P81" s="74"/>
      <c r="Q81" s="74"/>
      <c r="R81" s="74"/>
      <c r="S81" s="74"/>
    </row>
    <row r="82" spans="1:19">
      <c r="A82" s="74"/>
      <c r="B82" s="74"/>
      <c r="D82" s="74"/>
      <c r="E82" s="74"/>
      <c r="G82" s="74"/>
      <c r="H82" s="74"/>
      <c r="I82" s="74"/>
      <c r="J82" s="74"/>
      <c r="K82" s="74"/>
      <c r="L82" s="74"/>
      <c r="M82" s="74"/>
      <c r="N82" s="74"/>
      <c r="O82" s="74"/>
      <c r="P82" s="74"/>
      <c r="Q82" s="74"/>
      <c r="R82" s="74"/>
      <c r="S82" s="74"/>
    </row>
    <row r="83" spans="1:19">
      <c r="A83" s="74"/>
      <c r="B83" s="74"/>
      <c r="D83" s="74"/>
      <c r="E83" s="74"/>
      <c r="G83" s="74"/>
      <c r="H83" s="74"/>
      <c r="I83" s="74"/>
      <c r="J83" s="74"/>
      <c r="K83" s="74"/>
      <c r="L83" s="74"/>
      <c r="M83" s="74"/>
      <c r="N83" s="74"/>
      <c r="O83" s="74"/>
      <c r="P83" s="74"/>
      <c r="Q83" s="74"/>
      <c r="R83" s="74"/>
      <c r="S83" s="74"/>
    </row>
    <row r="84" spans="1:19">
      <c r="A84" s="74"/>
      <c r="B84" s="74"/>
      <c r="D84" s="74"/>
      <c r="E84" s="74"/>
      <c r="G84" s="74"/>
      <c r="H84" s="74"/>
      <c r="I84" s="74"/>
      <c r="J84" s="74"/>
      <c r="K84" s="74"/>
      <c r="L84" s="74"/>
      <c r="M84" s="74"/>
      <c r="N84" s="74"/>
      <c r="O84" s="74"/>
      <c r="P84" s="74"/>
      <c r="Q84" s="74"/>
      <c r="R84" s="74"/>
      <c r="S84" s="74"/>
    </row>
    <row r="85" spans="1:19">
      <c r="A85" s="74"/>
      <c r="B85" s="74"/>
      <c r="C85" s="74"/>
      <c r="D85" s="74"/>
      <c r="E85" s="74"/>
      <c r="G85" s="74"/>
      <c r="H85" s="74"/>
      <c r="I85" s="74"/>
      <c r="J85" s="74"/>
      <c r="K85" s="74"/>
      <c r="L85" s="74"/>
      <c r="M85" s="74"/>
      <c r="N85" s="74"/>
      <c r="O85" s="74"/>
      <c r="P85" s="74"/>
      <c r="Q85" s="74"/>
      <c r="R85" s="74"/>
      <c r="S85" s="74"/>
    </row>
    <row r="86" spans="1:19">
      <c r="A86" s="74"/>
      <c r="B86" s="74"/>
      <c r="C86" s="74"/>
      <c r="D86" s="74"/>
      <c r="E86" s="74"/>
      <c r="F86" s="74"/>
      <c r="G86" s="74"/>
      <c r="H86" s="74"/>
      <c r="I86" s="74"/>
      <c r="J86" s="74"/>
      <c r="K86" s="74"/>
      <c r="L86" s="74"/>
      <c r="M86" s="74"/>
      <c r="N86" s="74"/>
      <c r="O86" s="74"/>
      <c r="P86" s="74"/>
      <c r="Q86" s="74"/>
      <c r="R86" s="74"/>
      <c r="S86" s="74"/>
    </row>
    <row r="87" spans="1:19">
      <c r="A87" s="74"/>
      <c r="B87" s="74"/>
      <c r="C87" s="74"/>
      <c r="D87" s="74"/>
      <c r="E87" s="74"/>
      <c r="F87" s="74"/>
      <c r="G87" s="74"/>
      <c r="H87" s="74"/>
      <c r="I87" s="74"/>
      <c r="J87" s="74"/>
      <c r="K87" s="74"/>
      <c r="L87" s="74"/>
      <c r="M87" s="74"/>
      <c r="N87" s="74"/>
      <c r="O87" s="74"/>
      <c r="P87" s="74"/>
      <c r="Q87" s="74"/>
      <c r="R87" s="74"/>
      <c r="S87" s="74"/>
    </row>
    <row r="88" spans="1:19">
      <c r="A88" s="74"/>
      <c r="B88" s="74"/>
      <c r="C88" s="74"/>
      <c r="D88" s="74"/>
      <c r="E88" s="74"/>
      <c r="F88" s="74"/>
      <c r="G88" s="74"/>
      <c r="H88" s="74"/>
      <c r="I88" s="74"/>
      <c r="J88" s="74"/>
      <c r="K88" s="74"/>
      <c r="L88" s="74"/>
      <c r="M88" s="74"/>
      <c r="N88" s="74"/>
      <c r="O88" s="74"/>
      <c r="P88" s="74"/>
      <c r="Q88" s="74"/>
      <c r="R88" s="74"/>
      <c r="S88" s="74"/>
    </row>
    <row r="89" spans="1:19">
      <c r="A89" s="74"/>
      <c r="B89" s="74"/>
      <c r="C89" s="74"/>
      <c r="D89" s="74"/>
      <c r="E89" s="74"/>
      <c r="F89" s="74"/>
      <c r="G89" s="74"/>
      <c r="H89" s="74"/>
      <c r="I89" s="74"/>
      <c r="J89" s="74"/>
      <c r="K89" s="74"/>
      <c r="L89" s="74"/>
      <c r="M89" s="74"/>
      <c r="N89" s="74"/>
      <c r="O89" s="74"/>
      <c r="P89" s="74"/>
      <c r="Q89" s="74"/>
      <c r="R89" s="74"/>
      <c r="S89" s="74"/>
    </row>
    <row r="90" spans="1:19">
      <c r="A90" s="74"/>
      <c r="B90" s="74"/>
      <c r="C90" s="74"/>
      <c r="D90" s="74"/>
      <c r="E90" s="74"/>
      <c r="F90" s="74"/>
      <c r="G90" s="74"/>
      <c r="H90" s="74"/>
      <c r="I90" s="74"/>
      <c r="J90" s="74"/>
      <c r="K90" s="74"/>
      <c r="L90" s="74"/>
      <c r="M90" s="74"/>
      <c r="N90" s="74"/>
      <c r="O90" s="74"/>
      <c r="P90" s="74"/>
      <c r="Q90" s="74"/>
      <c r="R90" s="74"/>
      <c r="S90" s="74"/>
    </row>
    <row r="91" spans="1:19">
      <c r="A91" s="74"/>
      <c r="B91" s="74"/>
      <c r="C91" s="74"/>
      <c r="D91" s="74"/>
      <c r="E91" s="74"/>
      <c r="F91" s="74"/>
      <c r="G91" s="74"/>
      <c r="H91" s="74"/>
      <c r="I91" s="74"/>
      <c r="J91" s="74"/>
      <c r="K91" s="74"/>
      <c r="L91" s="74"/>
      <c r="M91" s="74"/>
      <c r="N91" s="74"/>
      <c r="O91" s="74"/>
      <c r="P91" s="74"/>
      <c r="Q91" s="74"/>
      <c r="R91" s="74"/>
      <c r="S91" s="74"/>
    </row>
    <row r="92" spans="1:19">
      <c r="A92" s="74"/>
      <c r="B92" s="74"/>
      <c r="C92" s="74"/>
      <c r="D92" s="74"/>
      <c r="E92" s="74"/>
      <c r="F92" s="74"/>
      <c r="G92" s="74"/>
      <c r="H92" s="74"/>
      <c r="I92" s="74"/>
      <c r="J92" s="74"/>
      <c r="K92" s="74"/>
      <c r="L92" s="74"/>
      <c r="M92" s="74"/>
      <c r="N92" s="74"/>
      <c r="O92" s="74"/>
      <c r="P92" s="74"/>
      <c r="Q92" s="74"/>
      <c r="R92" s="74"/>
      <c r="S92" s="74"/>
    </row>
    <row r="93" spans="1:19">
      <c r="A93" s="74"/>
      <c r="B93" s="74"/>
      <c r="C93" s="74"/>
      <c r="D93" s="74"/>
      <c r="E93" s="74"/>
      <c r="F93" s="74"/>
      <c r="G93" s="74"/>
      <c r="H93" s="74"/>
      <c r="I93" s="74"/>
      <c r="J93" s="74"/>
      <c r="K93" s="74"/>
      <c r="L93" s="74"/>
      <c r="M93" s="74"/>
      <c r="N93" s="74"/>
      <c r="O93" s="74"/>
      <c r="P93" s="74"/>
      <c r="Q93" s="74"/>
      <c r="R93" s="74"/>
      <c r="S93" s="74"/>
    </row>
    <row r="94" spans="1:19">
      <c r="A94" s="74"/>
      <c r="B94" s="74"/>
      <c r="C94" s="74"/>
      <c r="D94" s="74"/>
      <c r="E94" s="74"/>
      <c r="F94" s="74"/>
      <c r="G94" s="74"/>
      <c r="H94" s="74"/>
      <c r="I94" s="74"/>
      <c r="J94" s="74"/>
      <c r="K94" s="74"/>
      <c r="L94" s="74"/>
      <c r="M94" s="74"/>
      <c r="N94" s="74"/>
      <c r="O94" s="74"/>
      <c r="P94" s="74"/>
      <c r="Q94" s="74"/>
      <c r="R94" s="74"/>
      <c r="S94" s="74"/>
    </row>
    <row r="95" spans="1:19">
      <c r="A95" s="74"/>
      <c r="B95" s="74"/>
      <c r="C95" s="74"/>
      <c r="D95" s="74"/>
      <c r="E95" s="74"/>
      <c r="F95" s="74"/>
      <c r="G95" s="74"/>
      <c r="H95" s="74"/>
      <c r="I95" s="74"/>
      <c r="J95" s="74"/>
      <c r="K95" s="74"/>
      <c r="L95" s="74"/>
      <c r="M95" s="74"/>
      <c r="N95" s="74"/>
      <c r="O95" s="74"/>
      <c r="P95" s="74"/>
      <c r="Q95" s="74"/>
      <c r="R95" s="74"/>
      <c r="S95" s="74"/>
    </row>
    <row r="96" spans="1:19">
      <c r="A96" s="74"/>
      <c r="B96" s="74"/>
      <c r="C96" s="74"/>
      <c r="D96" s="74"/>
      <c r="E96" s="74"/>
      <c r="F96" s="74"/>
      <c r="G96" s="74"/>
      <c r="H96" s="74"/>
      <c r="I96" s="74"/>
      <c r="J96" s="74"/>
      <c r="K96" s="74"/>
      <c r="L96" s="74"/>
      <c r="M96" s="74"/>
      <c r="N96" s="74"/>
      <c r="O96" s="74"/>
      <c r="P96" s="74"/>
      <c r="Q96" s="74"/>
      <c r="R96" s="74"/>
      <c r="S96" s="74"/>
    </row>
    <row r="97" spans="1:19">
      <c r="A97" s="74"/>
      <c r="B97" s="74"/>
      <c r="C97" s="74"/>
      <c r="D97" s="74"/>
      <c r="E97" s="74"/>
      <c r="F97" s="74"/>
      <c r="G97" s="74"/>
      <c r="H97" s="74"/>
      <c r="I97" s="74"/>
      <c r="J97" s="74"/>
      <c r="K97" s="74"/>
      <c r="L97" s="74"/>
      <c r="M97" s="74"/>
      <c r="N97" s="74"/>
      <c r="O97" s="74"/>
      <c r="P97" s="74"/>
      <c r="Q97" s="74"/>
      <c r="R97" s="74"/>
      <c r="S97" s="74"/>
    </row>
    <row r="98" spans="1:19">
      <c r="A98" s="74"/>
      <c r="B98" s="74"/>
      <c r="C98" s="74"/>
      <c r="D98" s="74"/>
      <c r="E98" s="74"/>
      <c r="F98" s="74"/>
      <c r="G98" s="74"/>
      <c r="H98" s="74"/>
      <c r="I98" s="74"/>
      <c r="J98" s="74"/>
      <c r="K98" s="74"/>
      <c r="L98" s="74"/>
      <c r="M98" s="74"/>
      <c r="N98" s="74"/>
      <c r="O98" s="74"/>
      <c r="P98" s="74"/>
      <c r="Q98" s="74"/>
      <c r="R98" s="74"/>
      <c r="S98" s="74"/>
    </row>
    <row r="99" spans="1:19">
      <c r="A99" s="74"/>
      <c r="B99" s="74"/>
      <c r="C99" s="74"/>
      <c r="D99" s="74"/>
      <c r="E99" s="74"/>
      <c r="F99" s="74"/>
      <c r="G99" s="74"/>
      <c r="H99" s="74"/>
      <c r="I99" s="74"/>
      <c r="J99" s="74"/>
      <c r="K99" s="74"/>
      <c r="L99" s="74"/>
      <c r="M99" s="74"/>
      <c r="N99" s="74"/>
      <c r="O99" s="74"/>
      <c r="P99" s="74"/>
      <c r="Q99" s="74"/>
      <c r="R99" s="74"/>
      <c r="S99" s="74"/>
    </row>
    <row r="100" spans="1:19">
      <c r="A100" s="74"/>
      <c r="B100" s="74"/>
      <c r="C100" s="74"/>
      <c r="D100" s="74"/>
      <c r="E100" s="74"/>
      <c r="F100" s="74"/>
      <c r="G100" s="74"/>
      <c r="H100" s="74"/>
      <c r="I100" s="74"/>
      <c r="J100" s="74"/>
      <c r="K100" s="74"/>
      <c r="L100" s="74"/>
      <c r="M100" s="74"/>
      <c r="N100" s="74"/>
      <c r="O100" s="74"/>
      <c r="P100" s="74"/>
      <c r="Q100" s="74"/>
      <c r="R100" s="74"/>
      <c r="S100" s="74"/>
    </row>
    <row r="101" spans="1:19">
      <c r="A101" s="74"/>
      <c r="B101" s="74"/>
      <c r="C101" s="74"/>
      <c r="D101" s="74"/>
      <c r="E101" s="74"/>
      <c r="F101" s="74"/>
      <c r="G101" s="74"/>
      <c r="H101" s="74"/>
      <c r="I101" s="74"/>
      <c r="J101" s="74"/>
      <c r="K101" s="74"/>
      <c r="L101" s="74"/>
      <c r="M101" s="74"/>
      <c r="N101" s="74"/>
      <c r="O101" s="74"/>
      <c r="P101" s="74"/>
      <c r="Q101" s="74"/>
      <c r="R101" s="74"/>
      <c r="S101" s="74"/>
    </row>
    <row r="102" spans="1:19">
      <c r="A102" s="74"/>
      <c r="B102" s="74"/>
      <c r="C102" s="74"/>
      <c r="D102" s="74"/>
      <c r="E102" s="74"/>
      <c r="F102" s="74"/>
      <c r="G102" s="74"/>
      <c r="H102" s="74"/>
      <c r="I102" s="74"/>
      <c r="J102" s="74"/>
      <c r="K102" s="74"/>
      <c r="L102" s="74"/>
      <c r="M102" s="74"/>
      <c r="N102" s="74"/>
      <c r="O102" s="74"/>
      <c r="P102" s="74"/>
      <c r="Q102" s="74"/>
      <c r="R102" s="74"/>
      <c r="S102" s="74"/>
    </row>
    <row r="103" spans="1:19">
      <c r="A103" s="74"/>
      <c r="B103" s="74"/>
      <c r="C103" s="74"/>
      <c r="D103" s="74"/>
      <c r="E103" s="74"/>
      <c r="F103" s="74"/>
      <c r="G103" s="74"/>
      <c r="H103" s="74"/>
      <c r="I103" s="74"/>
      <c r="J103" s="74"/>
      <c r="K103" s="74"/>
      <c r="L103" s="74"/>
      <c r="M103" s="74"/>
      <c r="N103" s="74"/>
      <c r="O103" s="74"/>
      <c r="P103" s="74"/>
      <c r="Q103" s="74"/>
      <c r="R103" s="74"/>
      <c r="S103" s="74"/>
    </row>
    <row r="104" spans="1:19">
      <c r="A104" s="74"/>
      <c r="B104" s="74"/>
      <c r="C104" s="74"/>
      <c r="D104" s="74"/>
      <c r="E104" s="74"/>
      <c r="F104" s="74"/>
      <c r="G104" s="74"/>
      <c r="H104" s="74"/>
      <c r="I104" s="74"/>
      <c r="J104" s="74"/>
      <c r="K104" s="74"/>
      <c r="L104" s="74"/>
      <c r="M104" s="74"/>
      <c r="N104" s="74"/>
      <c r="O104" s="74"/>
      <c r="P104" s="74"/>
      <c r="Q104" s="74"/>
      <c r="R104" s="74"/>
      <c r="S104" s="74"/>
    </row>
    <row r="105" spans="1:19">
      <c r="A105" s="74"/>
      <c r="B105" s="74"/>
      <c r="C105" s="74"/>
      <c r="D105" s="74"/>
      <c r="E105" s="74"/>
      <c r="F105" s="74"/>
      <c r="G105" s="74"/>
      <c r="H105" s="74"/>
      <c r="I105" s="74"/>
      <c r="J105" s="74"/>
      <c r="K105" s="74"/>
      <c r="L105" s="74"/>
      <c r="M105" s="74"/>
      <c r="N105" s="74"/>
      <c r="O105" s="74"/>
      <c r="P105" s="74"/>
      <c r="Q105" s="74"/>
      <c r="R105" s="74"/>
      <c r="S105" s="74"/>
    </row>
    <row r="106" spans="1:19">
      <c r="A106" s="74"/>
      <c r="B106" s="74"/>
      <c r="C106" s="74"/>
      <c r="D106" s="74"/>
      <c r="E106" s="74"/>
      <c r="F106" s="74"/>
      <c r="G106" s="74"/>
      <c r="H106" s="74"/>
      <c r="I106" s="74"/>
      <c r="J106" s="74"/>
      <c r="K106" s="74"/>
      <c r="L106" s="74"/>
      <c r="M106" s="74"/>
      <c r="N106" s="74"/>
      <c r="O106" s="74"/>
      <c r="P106" s="74"/>
      <c r="Q106" s="74"/>
      <c r="R106" s="74"/>
      <c r="S106" s="74"/>
    </row>
    <row r="107" spans="1:19">
      <c r="A107" s="74"/>
      <c r="B107" s="74"/>
      <c r="C107" s="74"/>
      <c r="D107" s="74"/>
      <c r="E107" s="74"/>
      <c r="F107" s="74"/>
      <c r="G107" s="74"/>
      <c r="H107" s="74"/>
      <c r="I107" s="74"/>
      <c r="J107" s="74"/>
      <c r="K107" s="74"/>
      <c r="L107" s="74"/>
      <c r="M107" s="74"/>
      <c r="N107" s="74"/>
      <c r="O107" s="74"/>
      <c r="P107" s="74"/>
      <c r="Q107" s="74"/>
      <c r="R107" s="74"/>
      <c r="S107" s="74"/>
    </row>
    <row r="108" spans="1:19">
      <c r="A108" s="74"/>
      <c r="B108" s="74"/>
      <c r="C108" s="74"/>
      <c r="D108" s="74"/>
      <c r="E108" s="74"/>
      <c r="F108" s="74"/>
      <c r="G108" s="74"/>
      <c r="H108" s="74"/>
      <c r="I108" s="74"/>
      <c r="J108" s="74"/>
      <c r="K108" s="74"/>
      <c r="L108" s="74"/>
      <c r="M108" s="74"/>
      <c r="N108" s="74"/>
      <c r="O108" s="74"/>
      <c r="P108" s="74"/>
      <c r="Q108" s="74"/>
      <c r="R108" s="74"/>
      <c r="S108" s="74"/>
    </row>
    <row r="109" spans="1:19">
      <c r="A109" s="74"/>
      <c r="B109" s="74"/>
      <c r="C109" s="74"/>
      <c r="D109" s="74"/>
      <c r="E109" s="74"/>
      <c r="F109" s="74"/>
      <c r="G109" s="74"/>
      <c r="H109" s="74"/>
      <c r="I109" s="74"/>
      <c r="J109" s="74"/>
      <c r="K109" s="74"/>
      <c r="L109" s="74"/>
      <c r="M109" s="74"/>
      <c r="N109" s="74"/>
      <c r="O109" s="74"/>
      <c r="P109" s="74"/>
      <c r="Q109" s="74"/>
      <c r="R109" s="74"/>
      <c r="S109" s="74"/>
    </row>
    <row r="110" spans="1:19">
      <c r="A110" s="74"/>
      <c r="B110" s="74"/>
      <c r="C110" s="74"/>
      <c r="D110" s="74"/>
      <c r="E110" s="74"/>
      <c r="F110" s="74"/>
      <c r="G110" s="74"/>
      <c r="H110" s="74"/>
      <c r="I110" s="74"/>
      <c r="J110" s="74"/>
      <c r="K110" s="74"/>
      <c r="L110" s="74"/>
      <c r="M110" s="74"/>
      <c r="N110" s="74"/>
      <c r="O110" s="74"/>
      <c r="P110" s="74"/>
      <c r="Q110" s="74"/>
      <c r="R110" s="74"/>
      <c r="S110" s="74"/>
    </row>
    <row r="111" spans="1:19">
      <c r="A111" s="74"/>
      <c r="B111" s="74"/>
      <c r="C111" s="74"/>
      <c r="D111" s="74"/>
      <c r="E111" s="74"/>
      <c r="F111" s="74"/>
      <c r="G111" s="74"/>
      <c r="H111" s="74"/>
      <c r="I111" s="74"/>
      <c r="J111" s="74"/>
      <c r="K111" s="74"/>
      <c r="L111" s="74"/>
      <c r="M111" s="74"/>
      <c r="N111" s="74"/>
      <c r="O111" s="74"/>
      <c r="P111" s="74"/>
      <c r="Q111" s="74"/>
      <c r="R111" s="74"/>
      <c r="S111" s="74"/>
    </row>
    <row r="112" spans="1:19">
      <c r="A112" s="74"/>
      <c r="B112" s="74"/>
      <c r="C112" s="74"/>
      <c r="D112" s="74"/>
      <c r="E112" s="74"/>
      <c r="F112" s="74"/>
      <c r="G112" s="74"/>
      <c r="H112" s="74"/>
      <c r="I112" s="74"/>
      <c r="J112" s="74"/>
      <c r="K112" s="74"/>
      <c r="L112" s="74"/>
      <c r="M112" s="74"/>
      <c r="N112" s="74"/>
      <c r="O112" s="74"/>
      <c r="P112" s="74"/>
      <c r="Q112" s="74"/>
      <c r="R112" s="74"/>
      <c r="S112" s="74"/>
    </row>
    <row r="113" spans="1:19">
      <c r="A113" s="74"/>
      <c r="B113" s="74"/>
      <c r="C113" s="74"/>
      <c r="D113" s="74"/>
      <c r="E113" s="74"/>
      <c r="F113" s="74"/>
      <c r="G113" s="74"/>
      <c r="H113" s="74"/>
      <c r="I113" s="74"/>
      <c r="J113" s="74"/>
      <c r="K113" s="74"/>
      <c r="L113" s="74"/>
      <c r="M113" s="74"/>
      <c r="N113" s="74"/>
      <c r="O113" s="74"/>
      <c r="P113" s="74"/>
      <c r="Q113" s="74"/>
      <c r="R113" s="74"/>
      <c r="S113" s="74"/>
    </row>
    <row r="114" spans="1:19">
      <c r="A114" s="74"/>
      <c r="B114" s="74"/>
      <c r="C114" s="74"/>
      <c r="D114" s="74"/>
      <c r="E114" s="74"/>
      <c r="F114" s="74"/>
      <c r="G114" s="74"/>
      <c r="H114" s="74"/>
      <c r="I114" s="74"/>
      <c r="J114" s="74"/>
      <c r="K114" s="74"/>
      <c r="L114" s="74"/>
      <c r="M114" s="74"/>
      <c r="N114" s="74"/>
      <c r="O114" s="74"/>
      <c r="P114" s="74"/>
      <c r="Q114" s="74"/>
      <c r="R114" s="74"/>
      <c r="S114" s="74"/>
    </row>
    <row r="115" spans="1:19">
      <c r="A115" s="74"/>
      <c r="B115" s="74"/>
      <c r="C115" s="74"/>
      <c r="D115" s="74"/>
      <c r="E115" s="74"/>
      <c r="F115" s="74"/>
      <c r="G115" s="74"/>
      <c r="H115" s="74"/>
      <c r="I115" s="74"/>
      <c r="J115" s="74"/>
      <c r="K115" s="74"/>
      <c r="L115" s="74"/>
      <c r="M115" s="74"/>
      <c r="N115" s="74"/>
      <c r="O115" s="74"/>
      <c r="P115" s="74"/>
      <c r="Q115" s="74"/>
      <c r="R115" s="74"/>
      <c r="S115" s="74"/>
    </row>
    <row r="116" spans="1:19">
      <c r="A116" s="74"/>
      <c r="B116" s="74"/>
      <c r="C116" s="74"/>
      <c r="D116" s="74"/>
      <c r="E116" s="74"/>
      <c r="F116" s="74"/>
      <c r="G116" s="74"/>
      <c r="H116" s="74"/>
      <c r="I116" s="74"/>
      <c r="J116" s="74"/>
      <c r="K116" s="74"/>
      <c r="L116" s="74"/>
      <c r="M116" s="74"/>
      <c r="N116" s="74"/>
      <c r="O116" s="74"/>
      <c r="P116" s="74"/>
      <c r="Q116" s="74"/>
      <c r="R116" s="74"/>
      <c r="S116" s="74"/>
    </row>
    <row r="117" spans="1:19">
      <c r="A117" s="74"/>
      <c r="B117" s="74"/>
      <c r="C117" s="74"/>
      <c r="D117" s="74"/>
      <c r="E117" s="74"/>
      <c r="F117" s="74"/>
      <c r="G117" s="74"/>
      <c r="H117" s="74"/>
      <c r="I117" s="74"/>
      <c r="J117" s="74"/>
      <c r="K117" s="74"/>
      <c r="L117" s="74"/>
      <c r="M117" s="74"/>
      <c r="N117" s="74"/>
      <c r="O117" s="74"/>
      <c r="P117" s="74"/>
      <c r="Q117" s="74"/>
      <c r="R117" s="74"/>
      <c r="S117" s="74"/>
    </row>
    <row r="118" spans="1:19">
      <c r="A118" s="74"/>
      <c r="B118" s="74"/>
      <c r="C118" s="74"/>
      <c r="D118" s="74"/>
      <c r="E118" s="74"/>
      <c r="F118" s="74"/>
      <c r="G118" s="74"/>
      <c r="H118" s="74"/>
      <c r="I118" s="74"/>
      <c r="J118" s="74"/>
      <c r="K118" s="74"/>
      <c r="L118" s="74"/>
      <c r="M118" s="74"/>
      <c r="N118" s="74"/>
      <c r="O118" s="74"/>
      <c r="P118" s="74"/>
      <c r="Q118" s="74"/>
      <c r="R118" s="74"/>
      <c r="S118" s="74"/>
    </row>
    <row r="119" spans="1:19">
      <c r="A119" s="74"/>
      <c r="B119" s="74"/>
      <c r="C119" s="74"/>
      <c r="D119" s="74"/>
      <c r="E119" s="74"/>
      <c r="F119" s="74"/>
      <c r="G119" s="74"/>
      <c r="H119" s="74"/>
      <c r="I119" s="74"/>
      <c r="J119" s="74"/>
      <c r="K119" s="74"/>
      <c r="L119" s="74"/>
      <c r="M119" s="74"/>
      <c r="N119" s="74"/>
      <c r="O119" s="74"/>
      <c r="P119" s="74"/>
      <c r="Q119" s="74"/>
      <c r="R119" s="74"/>
      <c r="S119" s="74"/>
    </row>
    <row r="120" spans="1:19">
      <c r="A120" s="74"/>
      <c r="B120" s="74"/>
      <c r="C120" s="74"/>
      <c r="D120" s="74"/>
      <c r="E120" s="74"/>
      <c r="F120" s="74"/>
      <c r="G120" s="74"/>
      <c r="H120" s="74"/>
      <c r="I120" s="74"/>
      <c r="J120" s="74"/>
      <c r="K120" s="74"/>
      <c r="L120" s="74"/>
      <c r="M120" s="74"/>
      <c r="N120" s="74"/>
      <c r="O120" s="74"/>
      <c r="P120" s="74"/>
      <c r="Q120" s="74"/>
      <c r="R120" s="74"/>
      <c r="S120" s="74"/>
    </row>
    <row r="121" spans="1:19">
      <c r="A121" s="74"/>
      <c r="B121" s="74"/>
      <c r="C121" s="74"/>
      <c r="D121" s="74"/>
      <c r="E121" s="74"/>
      <c r="F121" s="74"/>
      <c r="G121" s="74"/>
      <c r="H121" s="74"/>
      <c r="I121" s="74"/>
      <c r="J121" s="74"/>
      <c r="K121" s="74"/>
      <c r="L121" s="74"/>
      <c r="M121" s="74"/>
      <c r="N121" s="74"/>
      <c r="O121" s="74"/>
      <c r="P121" s="74"/>
      <c r="Q121" s="74"/>
      <c r="R121" s="74"/>
      <c r="S121" s="74"/>
    </row>
    <row r="122" spans="1:19">
      <c r="A122" s="74"/>
      <c r="B122" s="74"/>
      <c r="C122" s="74"/>
      <c r="D122" s="74"/>
      <c r="E122" s="74"/>
      <c r="F122" s="74"/>
      <c r="G122" s="74"/>
      <c r="H122" s="74"/>
      <c r="I122" s="74"/>
      <c r="J122" s="74"/>
      <c r="K122" s="74"/>
      <c r="L122" s="74"/>
      <c r="M122" s="74"/>
      <c r="N122" s="74"/>
      <c r="O122" s="74"/>
      <c r="P122" s="74"/>
      <c r="Q122" s="74"/>
      <c r="R122" s="74"/>
      <c r="S122" s="74"/>
    </row>
    <row r="123" spans="1:19">
      <c r="A123" s="74"/>
      <c r="B123" s="74"/>
      <c r="C123" s="74"/>
      <c r="D123" s="74"/>
      <c r="E123" s="74"/>
      <c r="F123" s="74"/>
      <c r="G123" s="74"/>
      <c r="H123" s="74"/>
      <c r="I123" s="74"/>
      <c r="J123" s="74"/>
      <c r="K123" s="74"/>
      <c r="L123" s="74"/>
      <c r="M123" s="74"/>
      <c r="N123" s="74"/>
      <c r="O123" s="74"/>
      <c r="P123" s="74"/>
      <c r="Q123" s="74"/>
      <c r="R123" s="74"/>
      <c r="S123" s="74"/>
    </row>
    <row r="124" spans="1:19">
      <c r="A124" s="74"/>
      <c r="B124" s="74"/>
      <c r="C124" s="74"/>
      <c r="D124" s="74"/>
      <c r="E124" s="74"/>
      <c r="F124" s="74"/>
      <c r="G124" s="74"/>
      <c r="H124" s="74"/>
      <c r="I124" s="74"/>
      <c r="J124" s="74"/>
      <c r="K124" s="74"/>
      <c r="L124" s="74"/>
      <c r="M124" s="74"/>
      <c r="N124" s="74"/>
      <c r="O124" s="74"/>
      <c r="P124" s="74"/>
      <c r="Q124" s="74"/>
      <c r="R124" s="74"/>
      <c r="S124" s="74"/>
    </row>
    <row r="125" spans="1:19">
      <c r="A125" s="74"/>
      <c r="B125" s="74"/>
      <c r="C125" s="74"/>
      <c r="D125" s="74"/>
      <c r="E125" s="74"/>
      <c r="F125" s="74"/>
      <c r="G125" s="74"/>
      <c r="H125" s="74"/>
      <c r="I125" s="74"/>
      <c r="J125" s="74"/>
      <c r="K125" s="74"/>
      <c r="L125" s="74"/>
      <c r="M125" s="74"/>
      <c r="N125" s="74"/>
      <c r="O125" s="74"/>
      <c r="P125" s="74"/>
      <c r="Q125" s="74"/>
      <c r="R125" s="74"/>
      <c r="S125" s="74"/>
    </row>
    <row r="126" spans="1:19">
      <c r="A126" s="74"/>
      <c r="B126" s="74"/>
      <c r="C126" s="74"/>
      <c r="D126" s="74"/>
      <c r="E126" s="74"/>
      <c r="F126" s="74"/>
      <c r="G126" s="74"/>
      <c r="H126" s="74"/>
      <c r="I126" s="74"/>
      <c r="J126" s="74"/>
      <c r="K126" s="74"/>
      <c r="L126" s="74"/>
      <c r="M126" s="74"/>
      <c r="N126" s="74"/>
      <c r="O126" s="74"/>
      <c r="P126" s="74"/>
      <c r="Q126" s="74"/>
      <c r="R126" s="74"/>
      <c r="S126" s="74"/>
    </row>
    <row r="127" spans="1:19">
      <c r="A127" s="74"/>
      <c r="B127" s="74"/>
      <c r="C127" s="74"/>
      <c r="D127" s="74"/>
      <c r="E127" s="74"/>
      <c r="F127" s="74"/>
      <c r="G127" s="74"/>
      <c r="H127" s="74"/>
      <c r="I127" s="74"/>
      <c r="J127" s="74"/>
      <c r="K127" s="74"/>
      <c r="L127" s="74"/>
      <c r="M127" s="74"/>
      <c r="N127" s="74"/>
      <c r="O127" s="74"/>
      <c r="P127" s="74"/>
      <c r="Q127" s="74"/>
      <c r="R127" s="74"/>
      <c r="S127" s="74"/>
    </row>
    <row r="128" spans="1:19">
      <c r="A128" s="74"/>
      <c r="B128" s="74"/>
      <c r="C128" s="74"/>
      <c r="D128" s="74"/>
      <c r="E128" s="74"/>
      <c r="F128" s="74"/>
      <c r="G128" s="74"/>
      <c r="H128" s="74"/>
      <c r="I128" s="74"/>
      <c r="J128" s="74"/>
      <c r="K128" s="74"/>
      <c r="L128" s="74"/>
      <c r="M128" s="74"/>
      <c r="N128" s="74"/>
      <c r="O128" s="74"/>
      <c r="P128" s="74"/>
      <c r="Q128" s="74"/>
      <c r="R128" s="74"/>
      <c r="S128" s="74"/>
    </row>
    <row r="129" spans="1:19">
      <c r="A129" s="74"/>
      <c r="B129" s="74"/>
      <c r="C129" s="74"/>
      <c r="D129" s="74"/>
      <c r="E129" s="74"/>
      <c r="F129" s="74"/>
      <c r="G129" s="74"/>
      <c r="H129" s="74"/>
      <c r="I129" s="74"/>
      <c r="J129" s="74"/>
      <c r="K129" s="74"/>
      <c r="L129" s="74"/>
      <c r="M129" s="74"/>
      <c r="N129" s="74"/>
      <c r="O129" s="74"/>
      <c r="P129" s="74"/>
      <c r="Q129" s="74"/>
      <c r="R129" s="74"/>
      <c r="S129" s="74"/>
    </row>
    <row r="130" spans="1:19">
      <c r="A130" s="74"/>
      <c r="B130" s="74"/>
      <c r="C130" s="74"/>
      <c r="D130" s="74"/>
      <c r="E130" s="74"/>
      <c r="F130" s="74"/>
      <c r="G130" s="74"/>
      <c r="H130" s="74"/>
      <c r="I130" s="74"/>
      <c r="J130" s="74"/>
      <c r="K130" s="74"/>
      <c r="L130" s="74"/>
      <c r="M130" s="74"/>
      <c r="N130" s="74"/>
      <c r="O130" s="74"/>
      <c r="P130" s="74"/>
      <c r="Q130" s="74"/>
      <c r="R130" s="74"/>
      <c r="S130" s="74"/>
    </row>
    <row r="131" spans="1:19">
      <c r="A131" s="74"/>
      <c r="B131" s="74"/>
      <c r="C131" s="74"/>
      <c r="D131" s="74"/>
      <c r="E131" s="74"/>
      <c r="F131" s="74"/>
      <c r="G131" s="74"/>
      <c r="H131" s="74"/>
      <c r="I131" s="74"/>
      <c r="J131" s="74"/>
      <c r="K131" s="74"/>
      <c r="L131" s="74"/>
      <c r="M131" s="74"/>
      <c r="N131" s="74"/>
      <c r="O131" s="74"/>
      <c r="P131" s="74"/>
      <c r="Q131" s="74"/>
      <c r="R131" s="74"/>
      <c r="S131" s="74"/>
    </row>
    <row r="132" spans="1:19">
      <c r="A132" s="74"/>
      <c r="B132" s="74"/>
      <c r="C132" s="74"/>
      <c r="D132" s="74"/>
      <c r="E132" s="74"/>
      <c r="F132" s="74"/>
      <c r="G132" s="74"/>
      <c r="H132" s="74"/>
      <c r="I132" s="74"/>
      <c r="J132" s="74"/>
      <c r="K132" s="74"/>
      <c r="L132" s="74"/>
      <c r="M132" s="74"/>
      <c r="N132" s="74"/>
      <c r="O132" s="74"/>
      <c r="P132" s="74"/>
      <c r="Q132" s="74"/>
      <c r="R132" s="74"/>
      <c r="S132" s="74"/>
    </row>
    <row r="133" spans="1:19">
      <c r="A133" s="74"/>
      <c r="B133" s="74"/>
      <c r="C133" s="74"/>
      <c r="D133" s="74"/>
      <c r="E133" s="74"/>
      <c r="F133" s="74"/>
      <c r="G133" s="74"/>
      <c r="H133" s="74"/>
      <c r="I133" s="74"/>
      <c r="J133" s="74"/>
      <c r="K133" s="74"/>
      <c r="L133" s="74"/>
      <c r="M133" s="74"/>
      <c r="N133" s="74"/>
      <c r="O133" s="74"/>
      <c r="P133" s="74"/>
      <c r="Q133" s="74"/>
      <c r="R133" s="74"/>
      <c r="S133" s="74"/>
    </row>
    <row r="134" spans="1:19">
      <c r="A134" s="74"/>
      <c r="B134" s="74"/>
      <c r="C134" s="74"/>
      <c r="D134" s="74"/>
      <c r="E134" s="74"/>
      <c r="F134" s="74"/>
      <c r="G134" s="74"/>
      <c r="H134" s="74"/>
      <c r="I134" s="74"/>
      <c r="J134" s="74"/>
      <c r="K134" s="74"/>
      <c r="L134" s="74"/>
      <c r="M134" s="74"/>
      <c r="N134" s="74"/>
      <c r="O134" s="74"/>
      <c r="P134" s="74"/>
      <c r="Q134" s="74"/>
      <c r="R134" s="74"/>
      <c r="S134" s="74"/>
    </row>
    <row r="135" spans="1:19">
      <c r="A135" s="74"/>
      <c r="B135" s="74"/>
      <c r="C135" s="74"/>
      <c r="D135" s="74"/>
      <c r="E135" s="74"/>
      <c r="F135" s="74"/>
      <c r="G135" s="74"/>
      <c r="H135" s="74"/>
      <c r="I135" s="74"/>
      <c r="J135" s="74"/>
      <c r="K135" s="74"/>
      <c r="L135" s="74"/>
      <c r="M135" s="74"/>
      <c r="N135" s="74"/>
      <c r="O135" s="74"/>
      <c r="P135" s="74"/>
      <c r="Q135" s="74"/>
      <c r="R135" s="74"/>
      <c r="S135" s="74"/>
    </row>
    <row r="136" spans="1:19">
      <c r="A136" s="74"/>
      <c r="B136" s="74"/>
      <c r="C136" s="74"/>
      <c r="D136" s="74"/>
      <c r="E136" s="74"/>
      <c r="F136" s="74"/>
      <c r="G136" s="74"/>
      <c r="H136" s="74"/>
      <c r="I136" s="74"/>
      <c r="J136" s="74"/>
      <c r="K136" s="74"/>
      <c r="L136" s="74"/>
      <c r="M136" s="74"/>
      <c r="N136" s="74"/>
      <c r="O136" s="74"/>
      <c r="P136" s="74"/>
      <c r="Q136" s="74"/>
      <c r="R136" s="74"/>
      <c r="S136" s="74"/>
    </row>
    <row r="137" spans="1:19">
      <c r="A137" s="74"/>
      <c r="B137" s="74"/>
      <c r="C137" s="74"/>
      <c r="D137" s="74"/>
      <c r="E137" s="74"/>
      <c r="F137" s="74"/>
      <c r="G137" s="74"/>
      <c r="H137" s="74"/>
      <c r="I137" s="74"/>
      <c r="J137" s="74"/>
      <c r="K137" s="74"/>
      <c r="L137" s="74"/>
      <c r="M137" s="74"/>
      <c r="N137" s="74"/>
      <c r="O137" s="74"/>
      <c r="P137" s="74"/>
      <c r="Q137" s="74"/>
      <c r="R137" s="74"/>
      <c r="S137" s="74"/>
    </row>
    <row r="138" spans="1:19">
      <c r="A138" s="74"/>
      <c r="B138" s="74"/>
      <c r="C138" s="74"/>
      <c r="D138" s="74"/>
      <c r="E138" s="74"/>
      <c r="F138" s="74"/>
      <c r="G138" s="74"/>
      <c r="H138" s="74"/>
      <c r="I138" s="74"/>
      <c r="J138" s="74"/>
      <c r="K138" s="74"/>
      <c r="L138" s="74"/>
      <c r="M138" s="74"/>
      <c r="N138" s="74"/>
      <c r="O138" s="74"/>
      <c r="P138" s="74"/>
      <c r="Q138" s="74"/>
      <c r="R138" s="74"/>
      <c r="S138" s="74"/>
    </row>
    <row r="139" spans="1:19">
      <c r="A139" s="74"/>
      <c r="B139" s="74"/>
      <c r="C139" s="74"/>
      <c r="D139" s="74"/>
      <c r="E139" s="74"/>
      <c r="F139" s="74"/>
      <c r="G139" s="74"/>
      <c r="H139" s="74"/>
      <c r="I139" s="74"/>
      <c r="J139" s="74"/>
      <c r="K139" s="74"/>
      <c r="L139" s="74"/>
      <c r="M139" s="74"/>
      <c r="N139" s="74"/>
      <c r="O139" s="74"/>
      <c r="P139" s="74"/>
      <c r="Q139" s="74"/>
      <c r="R139" s="74"/>
      <c r="S139" s="74"/>
    </row>
    <row r="140" spans="1:19">
      <c r="A140" s="74"/>
      <c r="B140" s="74"/>
      <c r="C140" s="74"/>
      <c r="D140" s="74"/>
      <c r="E140" s="74"/>
      <c r="F140" s="74"/>
      <c r="G140" s="74"/>
      <c r="H140" s="74"/>
      <c r="I140" s="74"/>
      <c r="J140" s="74"/>
      <c r="K140" s="74"/>
      <c r="L140" s="74"/>
      <c r="M140" s="74"/>
      <c r="N140" s="74"/>
      <c r="O140" s="74"/>
      <c r="P140" s="74"/>
      <c r="Q140" s="74"/>
      <c r="R140" s="74"/>
      <c r="S140" s="74"/>
    </row>
    <row r="141" spans="1:19">
      <c r="A141" s="74"/>
      <c r="B141" s="74"/>
      <c r="C141" s="74"/>
      <c r="D141" s="74"/>
      <c r="E141" s="74"/>
      <c r="F141" s="74"/>
      <c r="G141" s="74"/>
      <c r="H141" s="74"/>
      <c r="I141" s="74"/>
      <c r="J141" s="74"/>
      <c r="K141" s="74"/>
      <c r="L141" s="74"/>
      <c r="M141" s="74"/>
      <c r="N141" s="74"/>
      <c r="O141" s="74"/>
      <c r="P141" s="74"/>
      <c r="Q141" s="74"/>
      <c r="R141" s="74"/>
      <c r="S141" s="74"/>
    </row>
    <row r="142" spans="1:19">
      <c r="A142" s="74"/>
      <c r="B142" s="74"/>
      <c r="C142" s="74"/>
      <c r="D142" s="74"/>
      <c r="E142" s="74"/>
      <c r="F142" s="74"/>
      <c r="G142" s="74"/>
      <c r="H142" s="74"/>
      <c r="I142" s="74"/>
      <c r="J142" s="74"/>
      <c r="K142" s="74"/>
      <c r="L142" s="74"/>
      <c r="M142" s="74"/>
      <c r="N142" s="74"/>
      <c r="O142" s="74"/>
      <c r="P142" s="74"/>
      <c r="Q142" s="74"/>
      <c r="R142" s="74"/>
      <c r="S142" s="74"/>
    </row>
    <row r="143" spans="1:19">
      <c r="A143" s="74"/>
      <c r="B143" s="74"/>
      <c r="C143" s="74"/>
      <c r="D143" s="74"/>
      <c r="E143" s="74"/>
      <c r="F143" s="74"/>
      <c r="G143" s="74"/>
      <c r="H143" s="74"/>
      <c r="I143" s="74"/>
      <c r="J143" s="74"/>
      <c r="K143" s="74"/>
      <c r="L143" s="74"/>
      <c r="M143" s="74"/>
      <c r="N143" s="74"/>
      <c r="O143" s="74"/>
      <c r="P143" s="74"/>
      <c r="Q143" s="74"/>
      <c r="R143" s="74"/>
      <c r="S143" s="74"/>
    </row>
    <row r="144" spans="1:19">
      <c r="A144" s="74"/>
      <c r="B144" s="74"/>
      <c r="C144" s="74"/>
      <c r="D144" s="74"/>
      <c r="E144" s="74"/>
      <c r="F144" s="74"/>
      <c r="G144" s="74"/>
      <c r="H144" s="74"/>
      <c r="I144" s="74"/>
      <c r="J144" s="74"/>
      <c r="K144" s="74"/>
      <c r="L144" s="74"/>
      <c r="M144" s="74"/>
      <c r="N144" s="74"/>
      <c r="O144" s="74"/>
      <c r="P144" s="74"/>
      <c r="Q144" s="74"/>
      <c r="R144" s="74"/>
      <c r="S144" s="74"/>
    </row>
    <row r="145" spans="1:19">
      <c r="A145" s="74"/>
      <c r="B145" s="74"/>
      <c r="C145" s="74"/>
      <c r="D145" s="74"/>
      <c r="E145" s="74"/>
      <c r="F145" s="74"/>
      <c r="G145" s="74"/>
      <c r="H145" s="74"/>
      <c r="I145" s="74"/>
      <c r="J145" s="74"/>
      <c r="K145" s="74"/>
      <c r="L145" s="74"/>
      <c r="M145" s="74"/>
      <c r="N145" s="74"/>
      <c r="O145" s="74"/>
      <c r="P145" s="74"/>
      <c r="Q145" s="74"/>
      <c r="R145" s="74"/>
      <c r="S145" s="74"/>
    </row>
    <row r="146" spans="1:19">
      <c r="A146" s="74"/>
      <c r="B146" s="74"/>
      <c r="C146" s="74"/>
      <c r="D146" s="74"/>
      <c r="E146" s="74"/>
      <c r="F146" s="74"/>
      <c r="G146" s="74"/>
      <c r="H146" s="74"/>
      <c r="I146" s="74"/>
      <c r="J146" s="74"/>
      <c r="K146" s="74"/>
      <c r="L146" s="74"/>
      <c r="M146" s="74"/>
      <c r="N146" s="74"/>
      <c r="O146" s="74"/>
      <c r="P146" s="74"/>
      <c r="Q146" s="74"/>
      <c r="R146" s="74"/>
      <c r="S146" s="74"/>
    </row>
    <row r="147" spans="1:19">
      <c r="A147" s="74"/>
      <c r="B147" s="74"/>
      <c r="C147" s="74"/>
      <c r="D147" s="74"/>
      <c r="E147" s="74"/>
      <c r="F147" s="74"/>
      <c r="G147" s="74"/>
      <c r="H147" s="74"/>
      <c r="I147" s="74"/>
      <c r="J147" s="74"/>
      <c r="K147" s="74"/>
      <c r="L147" s="74"/>
      <c r="M147" s="74"/>
      <c r="N147" s="74"/>
      <c r="O147" s="74"/>
      <c r="P147" s="74"/>
      <c r="Q147" s="74"/>
      <c r="R147" s="74"/>
      <c r="S147" s="74"/>
    </row>
    <row r="148" spans="1:19">
      <c r="A148" s="74"/>
      <c r="B148" s="74"/>
      <c r="C148" s="74"/>
      <c r="D148" s="74"/>
      <c r="E148" s="74"/>
      <c r="F148" s="74"/>
      <c r="G148" s="74"/>
      <c r="H148" s="74"/>
      <c r="I148" s="74"/>
      <c r="J148" s="74"/>
      <c r="K148" s="74"/>
      <c r="L148" s="74"/>
      <c r="M148" s="74"/>
      <c r="N148" s="74"/>
      <c r="O148" s="74"/>
      <c r="P148" s="74"/>
      <c r="Q148" s="74"/>
      <c r="R148" s="74"/>
      <c r="S148" s="74"/>
    </row>
    <row r="149" spans="1:19">
      <c r="A149" s="74"/>
      <c r="B149" s="74"/>
      <c r="C149" s="74"/>
      <c r="D149" s="74"/>
      <c r="E149" s="74"/>
      <c r="F149" s="74"/>
      <c r="G149" s="74"/>
      <c r="H149" s="74"/>
      <c r="I149" s="74"/>
      <c r="J149" s="74"/>
      <c r="K149" s="74"/>
      <c r="L149" s="74"/>
      <c r="M149" s="74"/>
      <c r="N149" s="74"/>
      <c r="O149" s="74"/>
      <c r="P149" s="74"/>
      <c r="Q149" s="74"/>
      <c r="R149" s="74"/>
      <c r="S149" s="74"/>
    </row>
    <row r="150" spans="1:19">
      <c r="A150" s="74"/>
      <c r="B150" s="74"/>
      <c r="C150" s="74"/>
      <c r="D150" s="74"/>
      <c r="E150" s="74"/>
      <c r="F150" s="74"/>
      <c r="G150" s="74"/>
      <c r="H150" s="74"/>
      <c r="I150" s="74"/>
      <c r="J150" s="74"/>
      <c r="K150" s="74"/>
      <c r="L150" s="74"/>
      <c r="M150" s="74"/>
      <c r="N150" s="74"/>
      <c r="O150" s="74"/>
      <c r="P150" s="74"/>
      <c r="Q150" s="74"/>
      <c r="R150" s="74"/>
      <c r="S150" s="74"/>
    </row>
    <row r="151" spans="1:19">
      <c r="A151" s="74"/>
      <c r="B151" s="74"/>
      <c r="C151" s="74"/>
      <c r="D151" s="74"/>
      <c r="E151" s="74"/>
      <c r="F151" s="74"/>
      <c r="G151" s="74"/>
      <c r="H151" s="74"/>
      <c r="I151" s="74"/>
      <c r="J151" s="74"/>
      <c r="K151" s="74"/>
      <c r="L151" s="74"/>
      <c r="M151" s="74"/>
      <c r="N151" s="74"/>
      <c r="O151" s="74"/>
      <c r="P151" s="74"/>
      <c r="Q151" s="74"/>
      <c r="R151" s="74"/>
      <c r="S151" s="74"/>
    </row>
    <row r="152" spans="1:19">
      <c r="A152" s="74"/>
      <c r="B152" s="74"/>
      <c r="C152" s="74"/>
      <c r="D152" s="74"/>
      <c r="E152" s="74"/>
      <c r="F152" s="74"/>
      <c r="G152" s="74"/>
      <c r="H152" s="74"/>
      <c r="I152" s="74"/>
      <c r="J152" s="74"/>
      <c r="K152" s="74"/>
      <c r="L152" s="74"/>
      <c r="M152" s="74"/>
      <c r="N152" s="74"/>
      <c r="O152" s="74"/>
      <c r="P152" s="74"/>
      <c r="Q152" s="74"/>
      <c r="R152" s="74"/>
      <c r="S152" s="74"/>
    </row>
    <row r="153" spans="1:19">
      <c r="A153" s="74"/>
      <c r="B153" s="74"/>
      <c r="C153" s="74"/>
      <c r="D153" s="74"/>
      <c r="E153" s="74"/>
      <c r="F153" s="74"/>
      <c r="G153" s="74"/>
      <c r="H153" s="74"/>
      <c r="I153" s="74"/>
      <c r="J153" s="74"/>
      <c r="K153" s="74"/>
      <c r="L153" s="74"/>
      <c r="M153" s="74"/>
      <c r="N153" s="74"/>
      <c r="O153" s="74"/>
      <c r="P153" s="74"/>
      <c r="Q153" s="74"/>
      <c r="R153" s="74"/>
      <c r="S153" s="74"/>
    </row>
    <row r="154" spans="1:19">
      <c r="A154" s="74"/>
      <c r="B154" s="74"/>
      <c r="C154" s="74"/>
      <c r="D154" s="74"/>
      <c r="E154" s="74"/>
      <c r="F154" s="74"/>
      <c r="G154" s="74"/>
      <c r="H154" s="74"/>
      <c r="I154" s="74"/>
      <c r="J154" s="74"/>
      <c r="K154" s="74"/>
      <c r="L154" s="74"/>
      <c r="M154" s="74"/>
      <c r="N154" s="74"/>
      <c r="O154" s="74"/>
      <c r="P154" s="74"/>
      <c r="Q154" s="74"/>
      <c r="R154" s="74"/>
      <c r="S154" s="74"/>
    </row>
    <row r="155" spans="1:19">
      <c r="A155" s="74"/>
      <c r="B155" s="74"/>
      <c r="C155" s="74"/>
      <c r="D155" s="74"/>
      <c r="E155" s="74"/>
      <c r="F155" s="74"/>
      <c r="G155" s="74"/>
      <c r="H155" s="74"/>
      <c r="I155" s="74"/>
      <c r="J155" s="74"/>
      <c r="K155" s="74"/>
      <c r="L155" s="74"/>
      <c r="M155" s="74"/>
      <c r="N155" s="74"/>
      <c r="O155" s="74"/>
      <c r="P155" s="74"/>
      <c r="Q155" s="74"/>
      <c r="R155" s="74"/>
      <c r="S155" s="74"/>
    </row>
    <row r="156" spans="1:19">
      <c r="A156" s="74"/>
      <c r="B156" s="74"/>
      <c r="C156" s="74"/>
      <c r="D156" s="74"/>
      <c r="E156" s="74"/>
      <c r="F156" s="74"/>
      <c r="G156" s="74"/>
      <c r="H156" s="74"/>
      <c r="I156" s="74"/>
      <c r="J156" s="74"/>
      <c r="K156" s="74"/>
      <c r="L156" s="74"/>
      <c r="M156" s="74"/>
      <c r="N156" s="74"/>
      <c r="O156" s="74"/>
      <c r="P156" s="74"/>
      <c r="Q156" s="74"/>
      <c r="R156" s="74"/>
      <c r="S156" s="74"/>
    </row>
    <row r="157" spans="1:19">
      <c r="A157" s="74"/>
      <c r="B157" s="74"/>
      <c r="C157" s="74"/>
      <c r="D157" s="74"/>
      <c r="E157" s="74"/>
      <c r="F157" s="74"/>
      <c r="G157" s="74"/>
      <c r="H157" s="74"/>
      <c r="I157" s="74"/>
      <c r="J157" s="74"/>
      <c r="K157" s="74"/>
      <c r="L157" s="74"/>
      <c r="M157" s="74"/>
      <c r="N157" s="74"/>
      <c r="O157" s="74"/>
      <c r="P157" s="74"/>
      <c r="Q157" s="74"/>
      <c r="R157" s="74"/>
      <c r="S157" s="74"/>
    </row>
    <row r="158" spans="1:19">
      <c r="A158" s="74"/>
      <c r="B158" s="74"/>
      <c r="C158" s="74"/>
      <c r="D158" s="74"/>
      <c r="E158" s="74"/>
      <c r="F158" s="74"/>
      <c r="G158" s="74"/>
      <c r="H158" s="74"/>
      <c r="I158" s="74"/>
      <c r="J158" s="74"/>
      <c r="K158" s="74"/>
      <c r="L158" s="74"/>
      <c r="M158" s="74"/>
      <c r="N158" s="74"/>
      <c r="O158" s="74"/>
      <c r="P158" s="74"/>
      <c r="Q158" s="74"/>
      <c r="R158" s="74"/>
      <c r="S158" s="74"/>
    </row>
    <row r="159" spans="1:19">
      <c r="A159" s="74"/>
      <c r="B159" s="74"/>
      <c r="C159" s="74"/>
      <c r="D159" s="74"/>
      <c r="E159" s="74"/>
      <c r="F159" s="74"/>
      <c r="G159" s="74"/>
      <c r="H159" s="74"/>
      <c r="I159" s="74"/>
      <c r="J159" s="74"/>
      <c r="K159" s="74"/>
      <c r="L159" s="74"/>
      <c r="M159" s="74"/>
      <c r="N159" s="74"/>
      <c r="O159" s="74"/>
      <c r="P159" s="74"/>
      <c r="Q159" s="74"/>
      <c r="R159" s="74"/>
      <c r="S159" s="74"/>
    </row>
    <row r="160" spans="1:19">
      <c r="A160" s="74"/>
      <c r="B160" s="74"/>
      <c r="C160" s="74"/>
      <c r="D160" s="74"/>
      <c r="E160" s="74"/>
      <c r="F160" s="74"/>
      <c r="G160" s="74"/>
      <c r="H160" s="74"/>
      <c r="I160" s="74"/>
      <c r="J160" s="74"/>
      <c r="K160" s="74"/>
      <c r="L160" s="74"/>
      <c r="M160" s="74"/>
      <c r="N160" s="74"/>
      <c r="O160" s="74"/>
      <c r="P160" s="74"/>
      <c r="Q160" s="74"/>
      <c r="R160" s="74"/>
      <c r="S160" s="74"/>
    </row>
    <row r="161" spans="1:19">
      <c r="A161" s="74"/>
      <c r="B161" s="74"/>
      <c r="C161" s="74"/>
      <c r="D161" s="74"/>
      <c r="E161" s="74"/>
      <c r="F161" s="74"/>
      <c r="G161" s="74"/>
      <c r="H161" s="74"/>
      <c r="I161" s="74"/>
      <c r="J161" s="74"/>
      <c r="K161" s="74"/>
      <c r="L161" s="74"/>
      <c r="M161" s="74"/>
      <c r="N161" s="74"/>
      <c r="O161" s="74"/>
      <c r="P161" s="74"/>
      <c r="Q161" s="74"/>
      <c r="R161" s="74"/>
      <c r="S161" s="74"/>
    </row>
    <row r="162" spans="1:19">
      <c r="A162" s="74"/>
      <c r="B162" s="74"/>
      <c r="C162" s="74"/>
      <c r="D162" s="74"/>
      <c r="E162" s="74"/>
      <c r="F162" s="74"/>
      <c r="G162" s="74"/>
      <c r="H162" s="74"/>
      <c r="I162" s="74"/>
      <c r="J162" s="74"/>
      <c r="K162" s="74"/>
      <c r="L162" s="74"/>
      <c r="M162" s="74"/>
      <c r="N162" s="74"/>
      <c r="O162" s="74"/>
      <c r="P162" s="74"/>
      <c r="Q162" s="74"/>
      <c r="R162" s="74"/>
      <c r="S162" s="74"/>
    </row>
    <row r="163" spans="1:19">
      <c r="A163" s="74"/>
      <c r="B163" s="74"/>
      <c r="C163" s="74"/>
      <c r="D163" s="74"/>
      <c r="E163" s="74"/>
      <c r="F163" s="74"/>
      <c r="G163" s="74"/>
      <c r="H163" s="74"/>
      <c r="I163" s="74"/>
      <c r="J163" s="74"/>
      <c r="K163" s="74"/>
      <c r="L163" s="74"/>
      <c r="M163" s="74"/>
      <c r="N163" s="74"/>
      <c r="O163" s="74"/>
      <c r="P163" s="74"/>
      <c r="Q163" s="74"/>
      <c r="R163" s="74"/>
      <c r="S163" s="74"/>
    </row>
    <row r="164" spans="1:19">
      <c r="A164" s="74"/>
      <c r="B164" s="74"/>
      <c r="C164" s="74"/>
      <c r="D164" s="74"/>
      <c r="E164" s="74"/>
      <c r="F164" s="74"/>
      <c r="G164" s="74"/>
      <c r="H164" s="74"/>
      <c r="I164" s="74"/>
      <c r="J164" s="74"/>
      <c r="K164" s="74"/>
      <c r="L164" s="74"/>
      <c r="M164" s="74"/>
      <c r="N164" s="74"/>
      <c r="O164" s="74"/>
      <c r="P164" s="74"/>
      <c r="Q164" s="74"/>
      <c r="R164" s="74"/>
      <c r="S164" s="74"/>
    </row>
    <row r="165" spans="1:19">
      <c r="A165" s="74"/>
      <c r="B165" s="74"/>
      <c r="C165" s="74"/>
      <c r="D165" s="74"/>
      <c r="E165" s="74"/>
      <c r="F165" s="74"/>
      <c r="G165" s="74"/>
      <c r="H165" s="74"/>
      <c r="I165" s="74"/>
      <c r="J165" s="74"/>
      <c r="K165" s="74"/>
      <c r="L165" s="74"/>
      <c r="M165" s="74"/>
      <c r="N165" s="74"/>
      <c r="O165" s="74"/>
      <c r="P165" s="74"/>
      <c r="Q165" s="74"/>
      <c r="R165" s="74"/>
      <c r="S165" s="74"/>
    </row>
    <row r="166" spans="1:19">
      <c r="A166" s="74"/>
      <c r="B166" s="74"/>
      <c r="C166" s="74"/>
      <c r="D166" s="74"/>
      <c r="E166" s="74"/>
      <c r="F166" s="74"/>
      <c r="G166" s="74"/>
      <c r="H166" s="74"/>
      <c r="I166" s="74"/>
      <c r="J166" s="74"/>
      <c r="K166" s="74"/>
      <c r="L166" s="74"/>
      <c r="M166" s="74"/>
      <c r="N166" s="74"/>
      <c r="O166" s="74"/>
      <c r="P166" s="74"/>
      <c r="Q166" s="74"/>
      <c r="R166" s="74"/>
      <c r="S166" s="74"/>
    </row>
    <row r="167" spans="1:19">
      <c r="A167" s="74"/>
      <c r="B167" s="74"/>
      <c r="C167" s="74"/>
      <c r="D167" s="74"/>
      <c r="E167" s="74"/>
      <c r="F167" s="74"/>
      <c r="G167" s="74"/>
      <c r="H167" s="74"/>
      <c r="I167" s="74"/>
      <c r="J167" s="74"/>
      <c r="K167" s="74"/>
      <c r="L167" s="74"/>
      <c r="M167" s="74"/>
      <c r="N167" s="74"/>
      <c r="O167" s="74"/>
      <c r="P167" s="74"/>
      <c r="Q167" s="74"/>
      <c r="R167" s="74"/>
      <c r="S167" s="74"/>
    </row>
    <row r="168" spans="1:19">
      <c r="A168" s="74"/>
      <c r="B168" s="74"/>
      <c r="C168" s="74"/>
      <c r="D168" s="74"/>
      <c r="E168" s="74"/>
      <c r="F168" s="74"/>
      <c r="G168" s="74"/>
      <c r="H168" s="74"/>
      <c r="I168" s="74"/>
      <c r="J168" s="74"/>
      <c r="K168" s="74"/>
      <c r="L168" s="74"/>
      <c r="M168" s="74"/>
      <c r="N168" s="74"/>
      <c r="O168" s="74"/>
      <c r="P168" s="74"/>
      <c r="Q168" s="74"/>
      <c r="R168" s="74"/>
      <c r="S168" s="74"/>
    </row>
    <row r="169" spans="1:19">
      <c r="A169" s="74"/>
      <c r="B169" s="74"/>
      <c r="C169" s="74"/>
      <c r="D169" s="74"/>
      <c r="E169" s="74"/>
      <c r="F169" s="74"/>
      <c r="G169" s="74"/>
      <c r="H169" s="74"/>
      <c r="I169" s="74"/>
      <c r="J169" s="74"/>
      <c r="K169" s="74"/>
      <c r="L169" s="74"/>
      <c r="M169" s="74"/>
      <c r="N169" s="74"/>
      <c r="O169" s="74"/>
      <c r="P169" s="74"/>
      <c r="Q169" s="74"/>
      <c r="R169" s="74"/>
      <c r="S169" s="74"/>
    </row>
    <row r="170" spans="1:19">
      <c r="A170" s="74"/>
      <c r="B170" s="74"/>
      <c r="C170" s="74"/>
      <c r="D170" s="74"/>
      <c r="E170" s="74"/>
      <c r="F170" s="74"/>
      <c r="G170" s="74"/>
      <c r="H170" s="74"/>
      <c r="I170" s="74"/>
      <c r="J170" s="74"/>
      <c r="K170" s="74"/>
      <c r="L170" s="74"/>
      <c r="M170" s="74"/>
      <c r="N170" s="74"/>
      <c r="O170" s="74"/>
      <c r="P170" s="74"/>
      <c r="Q170" s="74"/>
      <c r="R170" s="74"/>
      <c r="S170" s="74"/>
    </row>
    <row r="171" spans="1:19">
      <c r="A171" s="74"/>
      <c r="B171" s="74"/>
      <c r="C171" s="74"/>
      <c r="D171" s="74"/>
      <c r="E171" s="74"/>
      <c r="F171" s="74"/>
      <c r="G171" s="74"/>
      <c r="H171" s="74"/>
      <c r="I171" s="74"/>
      <c r="J171" s="74"/>
      <c r="K171" s="74"/>
      <c r="L171" s="74"/>
      <c r="M171" s="74"/>
      <c r="N171" s="74"/>
      <c r="O171" s="74"/>
      <c r="P171" s="74"/>
      <c r="Q171" s="74"/>
      <c r="R171" s="74"/>
      <c r="S171" s="74"/>
    </row>
    <row r="172" spans="1:19">
      <c r="A172" s="74"/>
      <c r="B172" s="74"/>
      <c r="C172" s="74"/>
      <c r="D172" s="74"/>
      <c r="E172" s="74"/>
      <c r="F172" s="74"/>
      <c r="G172" s="74"/>
      <c r="H172" s="74"/>
      <c r="I172" s="74"/>
      <c r="J172" s="74"/>
      <c r="K172" s="74"/>
      <c r="L172" s="74"/>
      <c r="M172" s="74"/>
      <c r="N172" s="74"/>
      <c r="O172" s="74"/>
      <c r="P172" s="74"/>
      <c r="Q172" s="74"/>
      <c r="R172" s="74"/>
      <c r="S172" s="74"/>
    </row>
    <row r="173" spans="1:19">
      <c r="A173" s="74"/>
      <c r="B173" s="74"/>
      <c r="C173" s="74"/>
      <c r="D173" s="74"/>
      <c r="E173" s="74"/>
      <c r="F173" s="74"/>
      <c r="G173" s="74"/>
      <c r="H173" s="74"/>
      <c r="I173" s="74"/>
      <c r="J173" s="74"/>
      <c r="K173" s="74"/>
      <c r="L173" s="74"/>
      <c r="M173" s="74"/>
      <c r="N173" s="74"/>
      <c r="O173" s="74"/>
      <c r="P173" s="74"/>
      <c r="Q173" s="74"/>
      <c r="R173" s="74"/>
      <c r="S173" s="74"/>
    </row>
    <row r="174" spans="1:19">
      <c r="A174" s="74"/>
      <c r="B174" s="74"/>
      <c r="C174" s="74"/>
      <c r="D174" s="74"/>
      <c r="E174" s="74"/>
      <c r="F174" s="74"/>
      <c r="G174" s="74"/>
      <c r="H174" s="74"/>
      <c r="I174" s="74"/>
      <c r="J174" s="74"/>
      <c r="K174" s="74"/>
      <c r="L174" s="74"/>
      <c r="M174" s="74"/>
      <c r="N174" s="74"/>
      <c r="O174" s="74"/>
      <c r="P174" s="74"/>
      <c r="Q174" s="74"/>
      <c r="R174" s="74"/>
      <c r="S174" s="74"/>
    </row>
    <row r="175" spans="1:19">
      <c r="A175" s="74"/>
      <c r="B175" s="74"/>
      <c r="C175" s="74"/>
      <c r="D175" s="74"/>
      <c r="E175" s="74"/>
      <c r="F175" s="74"/>
      <c r="G175" s="74"/>
      <c r="H175" s="74"/>
      <c r="I175" s="74"/>
      <c r="J175" s="74"/>
      <c r="K175" s="74"/>
      <c r="L175" s="74"/>
      <c r="M175" s="74"/>
      <c r="N175" s="74"/>
      <c r="O175" s="74"/>
      <c r="P175" s="74"/>
      <c r="Q175" s="74"/>
      <c r="R175" s="74"/>
      <c r="S175" s="74"/>
    </row>
    <row r="176" spans="1:19">
      <c r="A176" s="74"/>
      <c r="B176" s="74"/>
      <c r="C176" s="74"/>
      <c r="D176" s="74"/>
      <c r="E176" s="74"/>
      <c r="F176" s="74"/>
      <c r="G176" s="74"/>
      <c r="H176" s="74"/>
      <c r="I176" s="74"/>
      <c r="J176" s="74"/>
      <c r="K176" s="74"/>
      <c r="L176" s="74"/>
      <c r="M176" s="74"/>
      <c r="N176" s="74"/>
      <c r="O176" s="74"/>
      <c r="P176" s="74"/>
      <c r="Q176" s="74"/>
      <c r="R176" s="74"/>
      <c r="S176" s="74"/>
    </row>
    <row r="177" spans="1:19">
      <c r="A177" s="74"/>
      <c r="B177" s="74"/>
      <c r="C177" s="74"/>
      <c r="D177" s="74"/>
      <c r="E177" s="74"/>
      <c r="F177" s="74"/>
      <c r="G177" s="74"/>
      <c r="H177" s="74"/>
      <c r="I177" s="74"/>
      <c r="J177" s="74"/>
      <c r="K177" s="74"/>
      <c r="L177" s="74"/>
      <c r="M177" s="74"/>
      <c r="N177" s="74"/>
      <c r="O177" s="74"/>
      <c r="P177" s="74"/>
      <c r="Q177" s="74"/>
      <c r="R177" s="74"/>
      <c r="S177" s="74"/>
    </row>
    <row r="178" spans="1:19">
      <c r="A178" s="74"/>
      <c r="B178" s="74"/>
      <c r="C178" s="74"/>
      <c r="D178" s="74"/>
      <c r="E178" s="74"/>
      <c r="F178" s="74"/>
      <c r="G178" s="74"/>
      <c r="H178" s="74"/>
      <c r="I178" s="74"/>
      <c r="J178" s="74"/>
      <c r="K178" s="74"/>
      <c r="L178" s="74"/>
      <c r="M178" s="74"/>
      <c r="N178" s="74"/>
      <c r="O178" s="74"/>
      <c r="P178" s="74"/>
      <c r="Q178" s="74"/>
      <c r="R178" s="74"/>
      <c r="S178" s="74"/>
    </row>
    <row r="179" spans="1:19">
      <c r="A179" s="74"/>
      <c r="B179" s="74"/>
      <c r="C179" s="74"/>
      <c r="D179" s="74"/>
      <c r="E179" s="74"/>
      <c r="F179" s="74"/>
      <c r="G179" s="74"/>
      <c r="H179" s="74"/>
      <c r="I179" s="74"/>
      <c r="J179" s="74"/>
      <c r="K179" s="74"/>
      <c r="L179" s="74"/>
      <c r="M179" s="74"/>
      <c r="N179" s="74"/>
      <c r="O179" s="74"/>
      <c r="P179" s="74"/>
      <c r="Q179" s="74"/>
      <c r="R179" s="74"/>
      <c r="S179" s="74"/>
    </row>
    <row r="180" spans="1:19">
      <c r="A180" s="74"/>
      <c r="B180" s="74"/>
      <c r="C180" s="74"/>
      <c r="D180" s="74"/>
      <c r="E180" s="74"/>
      <c r="F180" s="74"/>
      <c r="G180" s="74"/>
      <c r="H180" s="74"/>
      <c r="I180" s="74"/>
      <c r="J180" s="74"/>
      <c r="K180" s="74"/>
      <c r="L180" s="74"/>
      <c r="M180" s="74"/>
      <c r="N180" s="74"/>
      <c r="O180" s="74"/>
      <c r="P180" s="74"/>
      <c r="Q180" s="74"/>
      <c r="R180" s="74"/>
      <c r="S180" s="74"/>
    </row>
    <row r="181" spans="1:19">
      <c r="A181" s="74"/>
      <c r="B181" s="74"/>
      <c r="C181" s="74"/>
      <c r="D181" s="74"/>
      <c r="E181" s="74"/>
      <c r="F181" s="74"/>
      <c r="G181" s="74"/>
      <c r="H181" s="74"/>
      <c r="I181" s="74"/>
      <c r="J181" s="74"/>
      <c r="K181" s="74"/>
      <c r="L181" s="74"/>
      <c r="M181" s="74"/>
      <c r="N181" s="74"/>
      <c r="O181" s="74"/>
      <c r="P181" s="74"/>
      <c r="Q181" s="74"/>
      <c r="R181" s="74"/>
      <c r="S181" s="74"/>
    </row>
    <row r="182" spans="1:19">
      <c r="A182" s="74"/>
      <c r="B182" s="74"/>
      <c r="C182" s="74"/>
      <c r="D182" s="74"/>
      <c r="E182" s="74"/>
      <c r="F182" s="74"/>
      <c r="G182" s="74"/>
      <c r="H182" s="74"/>
      <c r="I182" s="74"/>
      <c r="J182" s="74"/>
      <c r="K182" s="74"/>
      <c r="L182" s="74"/>
      <c r="M182" s="74"/>
      <c r="N182" s="74"/>
      <c r="O182" s="74"/>
      <c r="P182" s="74"/>
      <c r="Q182" s="74"/>
      <c r="R182" s="74"/>
      <c r="S182" s="74"/>
    </row>
    <row r="183" spans="1:19">
      <c r="A183" s="74"/>
      <c r="B183" s="74"/>
      <c r="C183" s="74"/>
      <c r="D183" s="74"/>
      <c r="E183" s="74"/>
      <c r="F183" s="74"/>
      <c r="G183" s="74"/>
      <c r="H183" s="74"/>
      <c r="I183" s="74"/>
      <c r="J183" s="74"/>
      <c r="K183" s="74"/>
      <c r="L183" s="74"/>
      <c r="M183" s="74"/>
      <c r="N183" s="74"/>
      <c r="O183" s="74"/>
      <c r="P183" s="74"/>
      <c r="Q183" s="74"/>
      <c r="R183" s="74"/>
      <c r="S183" s="74"/>
    </row>
    <row r="184" spans="1:19">
      <c r="A184" s="74"/>
      <c r="B184" s="74"/>
      <c r="C184" s="74"/>
      <c r="D184" s="74"/>
      <c r="E184" s="74"/>
      <c r="F184" s="74"/>
      <c r="G184" s="74"/>
      <c r="H184" s="74"/>
      <c r="I184" s="74"/>
      <c r="J184" s="74"/>
      <c r="K184" s="74"/>
      <c r="L184" s="74"/>
      <c r="M184" s="74"/>
      <c r="N184" s="74"/>
      <c r="O184" s="74"/>
      <c r="P184" s="74"/>
      <c r="Q184" s="74"/>
      <c r="R184" s="74"/>
      <c r="S184" s="74"/>
    </row>
    <row r="185" spans="1:19">
      <c r="A185" s="74"/>
      <c r="B185" s="74"/>
      <c r="C185" s="74"/>
      <c r="D185" s="74"/>
      <c r="E185" s="74"/>
      <c r="F185" s="74"/>
      <c r="G185" s="74"/>
      <c r="H185" s="74"/>
      <c r="I185" s="74"/>
      <c r="J185" s="74"/>
      <c r="K185" s="74"/>
      <c r="L185" s="74"/>
      <c r="M185" s="74"/>
      <c r="N185" s="74"/>
      <c r="O185" s="74"/>
      <c r="P185" s="74"/>
      <c r="Q185" s="74"/>
      <c r="R185" s="74"/>
      <c r="S185" s="74"/>
    </row>
    <row r="186" spans="1:19">
      <c r="A186" s="74"/>
      <c r="B186" s="74"/>
      <c r="C186" s="74"/>
      <c r="D186" s="74"/>
      <c r="E186" s="74"/>
      <c r="F186" s="74"/>
      <c r="G186" s="74"/>
      <c r="H186" s="74"/>
      <c r="I186" s="74"/>
      <c r="J186" s="74"/>
      <c r="K186" s="74"/>
      <c r="L186" s="74"/>
      <c r="M186" s="74"/>
      <c r="N186" s="74"/>
      <c r="O186" s="74"/>
      <c r="P186" s="74"/>
      <c r="Q186" s="74"/>
      <c r="R186" s="74"/>
      <c r="S186" s="74"/>
    </row>
    <row r="187" spans="1:19">
      <c r="A187" s="74"/>
      <c r="B187" s="74"/>
      <c r="C187" s="74"/>
      <c r="D187" s="74"/>
      <c r="E187" s="74"/>
      <c r="F187" s="74"/>
      <c r="G187" s="74"/>
      <c r="H187" s="74"/>
      <c r="I187" s="74"/>
      <c r="J187" s="74"/>
      <c r="K187" s="74"/>
      <c r="L187" s="74"/>
      <c r="M187" s="74"/>
      <c r="N187" s="74"/>
      <c r="O187" s="74"/>
      <c r="P187" s="74"/>
      <c r="Q187" s="74"/>
      <c r="R187" s="74"/>
      <c r="S187" s="74"/>
    </row>
    <row r="188" spans="1:19">
      <c r="A188" s="74"/>
      <c r="B188" s="74"/>
      <c r="C188" s="74"/>
      <c r="D188" s="74"/>
      <c r="E188" s="74"/>
      <c r="F188" s="74"/>
      <c r="G188" s="74"/>
      <c r="H188" s="74"/>
      <c r="I188" s="74"/>
      <c r="J188" s="74"/>
      <c r="K188" s="74"/>
      <c r="L188" s="74"/>
      <c r="M188" s="74"/>
      <c r="N188" s="74"/>
      <c r="O188" s="74"/>
      <c r="P188" s="74"/>
      <c r="Q188" s="74"/>
      <c r="R188" s="74"/>
      <c r="S188" s="74"/>
    </row>
    <row r="189" spans="1:19">
      <c r="A189" s="74"/>
      <c r="B189" s="74"/>
      <c r="C189" s="74"/>
      <c r="D189" s="74"/>
      <c r="E189" s="74"/>
      <c r="F189" s="74"/>
      <c r="G189" s="74"/>
      <c r="H189" s="74"/>
      <c r="I189" s="74"/>
      <c r="J189" s="74"/>
      <c r="K189" s="74"/>
      <c r="L189" s="74"/>
      <c r="M189" s="74"/>
      <c r="N189" s="74"/>
      <c r="O189" s="74"/>
      <c r="P189" s="74"/>
      <c r="Q189" s="74"/>
      <c r="R189" s="74"/>
      <c r="S189" s="74"/>
    </row>
    <row r="190" spans="1:19">
      <c r="A190" s="74"/>
      <c r="B190" s="74"/>
      <c r="C190" s="74"/>
      <c r="D190" s="74"/>
      <c r="E190" s="74"/>
      <c r="F190" s="74"/>
      <c r="G190" s="74"/>
      <c r="H190" s="74"/>
      <c r="I190" s="74"/>
      <c r="J190" s="74"/>
      <c r="K190" s="74"/>
      <c r="L190" s="74"/>
      <c r="M190" s="74"/>
      <c r="N190" s="74"/>
      <c r="O190" s="74"/>
      <c r="P190" s="74"/>
      <c r="Q190" s="74"/>
      <c r="R190" s="74"/>
      <c r="S190" s="74"/>
    </row>
    <row r="191" spans="1:19">
      <c r="A191" s="74"/>
      <c r="B191" s="74"/>
      <c r="C191" s="74"/>
      <c r="D191" s="74"/>
      <c r="E191" s="74"/>
      <c r="F191" s="74"/>
      <c r="G191" s="74"/>
      <c r="H191" s="74"/>
      <c r="I191" s="74"/>
      <c r="J191" s="74"/>
      <c r="K191" s="74"/>
      <c r="L191" s="74"/>
      <c r="M191" s="74"/>
      <c r="N191" s="74"/>
      <c r="O191" s="74"/>
      <c r="P191" s="74"/>
      <c r="Q191" s="74"/>
      <c r="R191" s="74"/>
      <c r="S191" s="74"/>
    </row>
    <row r="192" spans="1:19">
      <c r="A192" s="74"/>
      <c r="B192" s="74"/>
      <c r="C192" s="74"/>
      <c r="D192" s="74"/>
      <c r="E192" s="74"/>
      <c r="F192" s="74"/>
      <c r="G192" s="74"/>
      <c r="H192" s="74"/>
      <c r="I192" s="74"/>
      <c r="J192" s="74"/>
      <c r="K192" s="74"/>
      <c r="L192" s="74"/>
      <c r="M192" s="74"/>
      <c r="N192" s="74"/>
      <c r="O192" s="74"/>
      <c r="P192" s="74"/>
      <c r="Q192" s="74"/>
      <c r="R192" s="74"/>
      <c r="S192" s="74"/>
    </row>
    <row r="193" spans="1:19">
      <c r="A193" s="74"/>
      <c r="B193" s="74"/>
      <c r="C193" s="74"/>
      <c r="D193" s="74"/>
      <c r="E193" s="74"/>
      <c r="F193" s="74"/>
      <c r="G193" s="74"/>
      <c r="H193" s="74"/>
      <c r="I193" s="74"/>
      <c r="J193" s="74"/>
      <c r="K193" s="74"/>
      <c r="L193" s="74"/>
      <c r="M193" s="74"/>
      <c r="N193" s="74"/>
      <c r="O193" s="74"/>
      <c r="P193" s="74"/>
      <c r="Q193" s="74"/>
      <c r="R193" s="74"/>
      <c r="S193" s="74"/>
    </row>
    <row r="194" spans="1:19">
      <c r="A194" s="74"/>
      <c r="B194" s="74"/>
      <c r="C194" s="74"/>
      <c r="D194" s="74"/>
      <c r="E194" s="74"/>
      <c r="F194" s="74"/>
      <c r="G194" s="74"/>
      <c r="H194" s="74"/>
      <c r="I194" s="74"/>
      <c r="J194" s="74"/>
      <c r="K194" s="74"/>
      <c r="L194" s="74"/>
      <c r="M194" s="74"/>
      <c r="N194" s="74"/>
      <c r="O194" s="74"/>
      <c r="P194" s="74"/>
      <c r="Q194" s="74"/>
      <c r="R194" s="74"/>
      <c r="S194" s="74"/>
    </row>
    <row r="195" spans="1:19">
      <c r="A195" s="74"/>
      <c r="B195" s="74"/>
      <c r="C195" s="74"/>
      <c r="D195" s="74"/>
      <c r="E195" s="74"/>
      <c r="F195" s="74"/>
      <c r="G195" s="74"/>
      <c r="H195" s="74"/>
      <c r="I195" s="74"/>
      <c r="J195" s="74"/>
      <c r="K195" s="74"/>
      <c r="L195" s="74"/>
      <c r="M195" s="74"/>
      <c r="N195" s="74"/>
      <c r="O195" s="74"/>
      <c r="P195" s="74"/>
      <c r="Q195" s="74"/>
      <c r="R195" s="74"/>
      <c r="S195" s="74"/>
    </row>
    <row r="196" spans="1:19">
      <c r="A196" s="74"/>
      <c r="B196" s="74"/>
      <c r="C196" s="74"/>
      <c r="D196" s="74"/>
      <c r="E196" s="74"/>
      <c r="F196" s="74"/>
      <c r="G196" s="74"/>
      <c r="H196" s="74"/>
      <c r="I196" s="74"/>
      <c r="J196" s="74"/>
      <c r="K196" s="74"/>
      <c r="L196" s="74"/>
      <c r="M196" s="74"/>
      <c r="N196" s="74"/>
      <c r="O196" s="74"/>
      <c r="P196" s="74"/>
      <c r="Q196" s="74"/>
      <c r="R196" s="74"/>
      <c r="S196" s="74"/>
    </row>
    <row r="197" spans="1:19">
      <c r="A197" s="74"/>
      <c r="B197" s="74"/>
      <c r="C197" s="74"/>
      <c r="D197" s="74"/>
      <c r="E197" s="74"/>
      <c r="F197" s="74"/>
      <c r="G197" s="74"/>
      <c r="H197" s="74"/>
      <c r="I197" s="74"/>
      <c r="J197" s="74"/>
      <c r="K197" s="74"/>
      <c r="L197" s="74"/>
      <c r="M197" s="74"/>
      <c r="N197" s="74"/>
      <c r="O197" s="74"/>
      <c r="P197" s="74"/>
      <c r="Q197" s="74"/>
      <c r="R197" s="74"/>
      <c r="S197" s="74"/>
    </row>
    <row r="198" spans="1:19">
      <c r="A198" s="74"/>
      <c r="B198" s="74"/>
      <c r="C198" s="74"/>
      <c r="D198" s="74"/>
      <c r="E198" s="74"/>
      <c r="F198" s="74"/>
      <c r="G198" s="74"/>
      <c r="H198" s="74"/>
      <c r="I198" s="74"/>
      <c r="J198" s="74"/>
      <c r="K198" s="74"/>
      <c r="L198" s="74"/>
      <c r="M198" s="74"/>
      <c r="N198" s="74"/>
      <c r="O198" s="74"/>
      <c r="P198" s="74"/>
      <c r="Q198" s="74"/>
      <c r="R198" s="74"/>
      <c r="S198" s="74"/>
    </row>
    <row r="199" spans="1:19">
      <c r="A199" s="74"/>
      <c r="B199" s="74"/>
      <c r="C199" s="74"/>
      <c r="D199" s="74"/>
      <c r="E199" s="74"/>
      <c r="F199" s="74"/>
      <c r="G199" s="74"/>
      <c r="H199" s="74"/>
      <c r="I199" s="74"/>
      <c r="J199" s="74"/>
      <c r="K199" s="74"/>
      <c r="L199" s="74"/>
      <c r="M199" s="74"/>
      <c r="N199" s="74"/>
      <c r="O199" s="74"/>
      <c r="P199" s="74"/>
      <c r="Q199" s="74"/>
      <c r="R199" s="74"/>
      <c r="S199" s="74"/>
    </row>
    <row r="200" spans="1:19">
      <c r="A200" s="74"/>
      <c r="B200" s="74"/>
      <c r="C200" s="74"/>
      <c r="D200" s="74"/>
      <c r="E200" s="74"/>
      <c r="F200" s="74"/>
      <c r="G200" s="74"/>
      <c r="H200" s="74"/>
      <c r="I200" s="74"/>
      <c r="J200" s="74"/>
      <c r="K200" s="74"/>
      <c r="L200" s="74"/>
      <c r="M200" s="74"/>
      <c r="N200" s="74"/>
      <c r="O200" s="74"/>
      <c r="P200" s="74"/>
      <c r="Q200" s="74"/>
      <c r="R200" s="74"/>
      <c r="S200" s="74"/>
    </row>
    <row r="201" spans="1:19">
      <c r="A201" s="74"/>
      <c r="B201" s="74"/>
      <c r="C201" s="74"/>
      <c r="D201" s="74"/>
      <c r="E201" s="74"/>
      <c r="F201" s="74"/>
      <c r="G201" s="74"/>
      <c r="H201" s="74"/>
      <c r="I201" s="74"/>
      <c r="J201" s="74"/>
      <c r="K201" s="74"/>
      <c r="L201" s="74"/>
      <c r="M201" s="74"/>
      <c r="N201" s="74"/>
      <c r="O201" s="74"/>
      <c r="P201" s="74"/>
      <c r="Q201" s="74"/>
      <c r="R201" s="74"/>
      <c r="S201" s="74"/>
    </row>
    <row r="202" spans="1:19">
      <c r="A202" s="74"/>
      <c r="B202" s="74"/>
      <c r="C202" s="74"/>
      <c r="D202" s="74"/>
      <c r="E202" s="74"/>
      <c r="F202" s="74"/>
      <c r="G202" s="74"/>
      <c r="H202" s="74"/>
      <c r="I202" s="74"/>
      <c r="J202" s="74"/>
      <c r="K202" s="74"/>
      <c r="L202" s="74"/>
      <c r="M202" s="74"/>
      <c r="N202" s="74"/>
      <c r="O202" s="74"/>
      <c r="P202" s="74"/>
      <c r="Q202" s="74"/>
      <c r="R202" s="74"/>
      <c r="S202" s="74"/>
    </row>
    <row r="203" spans="1:19">
      <c r="A203" s="74"/>
      <c r="B203" s="74"/>
      <c r="C203" s="74"/>
      <c r="D203" s="74"/>
      <c r="E203" s="74"/>
      <c r="F203" s="74"/>
      <c r="G203" s="74"/>
      <c r="H203" s="74"/>
      <c r="I203" s="74"/>
      <c r="J203" s="74"/>
      <c r="K203" s="74"/>
      <c r="L203" s="74"/>
      <c r="M203" s="74"/>
      <c r="N203" s="74"/>
      <c r="O203" s="74"/>
      <c r="P203" s="74"/>
      <c r="Q203" s="74"/>
      <c r="R203" s="74"/>
      <c r="S203" s="74"/>
    </row>
    <row r="204" spans="1:19">
      <c r="A204" s="74"/>
      <c r="B204" s="74"/>
      <c r="C204" s="74"/>
      <c r="D204" s="74"/>
      <c r="E204" s="74"/>
      <c r="F204" s="74"/>
      <c r="G204" s="74"/>
      <c r="H204" s="74"/>
      <c r="I204" s="74"/>
      <c r="J204" s="74"/>
      <c r="K204" s="74"/>
      <c r="L204" s="74"/>
      <c r="M204" s="74"/>
      <c r="N204" s="74"/>
      <c r="O204" s="74"/>
      <c r="P204" s="74"/>
      <c r="Q204" s="74"/>
      <c r="R204" s="74"/>
      <c r="S204" s="74"/>
    </row>
    <row r="205" spans="1:19">
      <c r="A205" s="74"/>
      <c r="B205" s="74"/>
      <c r="C205" s="74"/>
      <c r="D205" s="74"/>
      <c r="E205" s="74"/>
      <c r="F205" s="74"/>
      <c r="G205" s="74"/>
      <c r="H205" s="74"/>
      <c r="I205" s="74"/>
      <c r="J205" s="74"/>
      <c r="K205" s="74"/>
      <c r="L205" s="74"/>
      <c r="M205" s="74"/>
      <c r="N205" s="74"/>
      <c r="O205" s="74"/>
      <c r="P205" s="74"/>
      <c r="Q205" s="74"/>
      <c r="R205" s="74"/>
      <c r="S205" s="74"/>
    </row>
    <row r="206" spans="1:19">
      <c r="A206" s="74"/>
      <c r="B206" s="74"/>
      <c r="C206" s="74"/>
      <c r="D206" s="74"/>
      <c r="E206" s="74"/>
      <c r="F206" s="74"/>
      <c r="G206" s="74"/>
      <c r="H206" s="74"/>
      <c r="I206" s="74"/>
      <c r="J206" s="74"/>
      <c r="K206" s="74"/>
      <c r="L206" s="74"/>
      <c r="M206" s="74"/>
      <c r="N206" s="74"/>
      <c r="O206" s="74"/>
      <c r="P206" s="74"/>
      <c r="Q206" s="74"/>
      <c r="R206" s="74"/>
      <c r="S206" s="74"/>
    </row>
    <row r="207" spans="1:19">
      <c r="A207" s="74"/>
      <c r="B207" s="74"/>
      <c r="C207" s="74"/>
      <c r="D207" s="74"/>
      <c r="E207" s="74"/>
      <c r="F207" s="74"/>
      <c r="G207" s="74"/>
      <c r="H207" s="74"/>
      <c r="I207" s="74"/>
      <c r="J207" s="74"/>
      <c r="K207" s="74"/>
      <c r="L207" s="74"/>
      <c r="M207" s="74"/>
      <c r="N207" s="74"/>
      <c r="O207" s="74"/>
      <c r="P207" s="74"/>
      <c r="Q207" s="74"/>
      <c r="R207" s="74"/>
      <c r="S207" s="74"/>
    </row>
    <row r="208" spans="1:19">
      <c r="A208" s="74"/>
      <c r="B208" s="74"/>
      <c r="C208" s="74"/>
      <c r="D208" s="74"/>
      <c r="E208" s="74"/>
      <c r="F208" s="74"/>
      <c r="G208" s="74"/>
      <c r="H208" s="74"/>
      <c r="I208" s="74"/>
      <c r="J208" s="74"/>
      <c r="K208" s="74"/>
      <c r="L208" s="74"/>
      <c r="M208" s="74"/>
      <c r="N208" s="74"/>
      <c r="O208" s="74"/>
      <c r="P208" s="74"/>
      <c r="Q208" s="74"/>
      <c r="R208" s="74"/>
      <c r="S208" s="74"/>
    </row>
    <row r="209" spans="1:19">
      <c r="A209" s="74"/>
      <c r="B209" s="74"/>
      <c r="C209" s="74"/>
      <c r="D209" s="74"/>
      <c r="E209" s="74"/>
      <c r="F209" s="74"/>
      <c r="G209" s="74"/>
      <c r="H209" s="74"/>
      <c r="I209" s="74"/>
      <c r="J209" s="74"/>
      <c r="K209" s="74"/>
      <c r="L209" s="74"/>
      <c r="M209" s="74"/>
      <c r="N209" s="74"/>
      <c r="O209" s="74"/>
      <c r="P209" s="74"/>
      <c r="Q209" s="74"/>
      <c r="R209" s="74"/>
      <c r="S209" s="74"/>
    </row>
    <row r="210" spans="1:19">
      <c r="A210" s="74"/>
      <c r="B210" s="74"/>
      <c r="C210" s="74"/>
      <c r="D210" s="74"/>
      <c r="E210" s="74"/>
      <c r="F210" s="74"/>
      <c r="G210" s="74"/>
      <c r="H210" s="74"/>
      <c r="I210" s="74"/>
      <c r="J210" s="74"/>
      <c r="K210" s="74"/>
      <c r="L210" s="74"/>
      <c r="M210" s="74"/>
      <c r="N210" s="74"/>
      <c r="O210" s="74"/>
      <c r="P210" s="74"/>
      <c r="Q210" s="74"/>
      <c r="R210" s="74"/>
      <c r="S210" s="74"/>
    </row>
    <row r="211" spans="1:19">
      <c r="A211" s="74"/>
      <c r="B211" s="74"/>
      <c r="C211" s="74"/>
      <c r="D211" s="74"/>
      <c r="E211" s="74"/>
      <c r="F211" s="74"/>
      <c r="G211" s="74"/>
      <c r="H211" s="74"/>
      <c r="I211" s="74"/>
      <c r="J211" s="74"/>
      <c r="K211" s="74"/>
      <c r="L211" s="74"/>
      <c r="M211" s="74"/>
      <c r="N211" s="74"/>
      <c r="O211" s="74"/>
      <c r="P211" s="74"/>
      <c r="Q211" s="74"/>
      <c r="R211" s="74"/>
      <c r="S211" s="74"/>
    </row>
    <row r="212" spans="1:19">
      <c r="A212" s="74"/>
      <c r="B212" s="74"/>
      <c r="C212" s="74"/>
      <c r="D212" s="74"/>
      <c r="E212" s="74"/>
      <c r="F212" s="74"/>
      <c r="G212" s="74"/>
      <c r="H212" s="74"/>
      <c r="I212" s="74"/>
      <c r="J212" s="74"/>
      <c r="K212" s="74"/>
      <c r="L212" s="74"/>
      <c r="M212" s="74"/>
      <c r="N212" s="74"/>
      <c r="O212" s="74"/>
      <c r="P212" s="74"/>
      <c r="Q212" s="74"/>
      <c r="R212" s="74"/>
      <c r="S212" s="74"/>
    </row>
    <row r="213" spans="1:19">
      <c r="A213" s="74"/>
      <c r="B213" s="74"/>
      <c r="C213" s="74"/>
      <c r="D213" s="74"/>
      <c r="E213" s="74"/>
      <c r="F213" s="74"/>
      <c r="G213" s="74"/>
      <c r="H213" s="74"/>
      <c r="I213" s="74"/>
      <c r="J213" s="74"/>
      <c r="K213" s="74"/>
      <c r="L213" s="74"/>
      <c r="M213" s="74"/>
      <c r="N213" s="74"/>
      <c r="O213" s="74"/>
      <c r="P213" s="74"/>
      <c r="Q213" s="74"/>
      <c r="R213" s="74"/>
      <c r="S213" s="74"/>
    </row>
    <row r="214" spans="1:19">
      <c r="A214" s="74"/>
      <c r="B214" s="74"/>
      <c r="C214" s="74"/>
      <c r="D214" s="74"/>
      <c r="E214" s="74"/>
      <c r="F214" s="74"/>
      <c r="G214" s="74"/>
      <c r="H214" s="74"/>
      <c r="I214" s="74"/>
      <c r="J214" s="74"/>
      <c r="K214" s="74"/>
      <c r="L214" s="74"/>
      <c r="M214" s="74"/>
      <c r="N214" s="74"/>
      <c r="O214" s="74"/>
      <c r="P214" s="74"/>
      <c r="Q214" s="74"/>
      <c r="R214" s="74"/>
      <c r="S214" s="74"/>
    </row>
    <row r="215" spans="1:19">
      <c r="A215" s="74"/>
      <c r="B215" s="74"/>
      <c r="C215" s="74"/>
      <c r="D215" s="74"/>
      <c r="E215" s="74"/>
      <c r="F215" s="74"/>
      <c r="G215" s="74"/>
      <c r="H215" s="74"/>
      <c r="I215" s="74"/>
      <c r="J215" s="74"/>
      <c r="K215" s="74"/>
      <c r="L215" s="74"/>
      <c r="M215" s="74"/>
      <c r="N215" s="74"/>
      <c r="O215" s="74"/>
      <c r="P215" s="74"/>
      <c r="Q215" s="74"/>
      <c r="R215" s="74"/>
      <c r="S215" s="74"/>
    </row>
    <row r="216" spans="1:19">
      <c r="A216" s="74"/>
      <c r="B216" s="74"/>
      <c r="C216" s="74"/>
      <c r="D216" s="74"/>
      <c r="E216" s="74"/>
      <c r="F216" s="74"/>
      <c r="G216" s="74"/>
      <c r="H216" s="74"/>
      <c r="I216" s="74"/>
      <c r="J216" s="74"/>
      <c r="K216" s="74"/>
      <c r="L216" s="74"/>
      <c r="M216" s="74"/>
      <c r="N216" s="74"/>
      <c r="O216" s="74"/>
      <c r="P216" s="74"/>
      <c r="Q216" s="74"/>
      <c r="R216" s="74"/>
      <c r="S216" s="74"/>
    </row>
    <row r="217" spans="1:19">
      <c r="A217" s="74"/>
      <c r="B217" s="74"/>
      <c r="C217" s="74"/>
      <c r="D217" s="74"/>
      <c r="E217" s="74"/>
      <c r="F217" s="74"/>
      <c r="G217" s="74"/>
      <c r="H217" s="74"/>
      <c r="I217" s="74"/>
      <c r="J217" s="74"/>
      <c r="K217" s="74"/>
      <c r="L217" s="74"/>
      <c r="M217" s="74"/>
      <c r="N217" s="74"/>
      <c r="O217" s="74"/>
      <c r="P217" s="74"/>
      <c r="Q217" s="74"/>
      <c r="R217" s="74"/>
      <c r="S217" s="74"/>
    </row>
    <row r="218" spans="1:19">
      <c r="A218" s="74"/>
      <c r="B218" s="74"/>
      <c r="C218" s="74"/>
      <c r="D218" s="74"/>
      <c r="E218" s="74"/>
      <c r="F218" s="74"/>
      <c r="G218" s="74"/>
      <c r="H218" s="74"/>
      <c r="I218" s="74"/>
      <c r="J218" s="74"/>
      <c r="K218" s="74"/>
      <c r="L218" s="74"/>
      <c r="M218" s="74"/>
      <c r="N218" s="74"/>
      <c r="O218" s="74"/>
      <c r="P218" s="74"/>
      <c r="Q218" s="74"/>
      <c r="R218" s="74"/>
      <c r="S218" s="74"/>
    </row>
    <row r="219" spans="1:19">
      <c r="A219" s="74"/>
      <c r="B219" s="74"/>
      <c r="C219" s="74"/>
      <c r="D219" s="74"/>
      <c r="E219" s="74"/>
      <c r="F219" s="74"/>
      <c r="G219" s="74"/>
      <c r="H219" s="74"/>
      <c r="I219" s="74"/>
      <c r="J219" s="74"/>
      <c r="K219" s="74"/>
      <c r="L219" s="74"/>
      <c r="M219" s="74"/>
      <c r="N219" s="74"/>
      <c r="O219" s="74"/>
      <c r="P219" s="74"/>
      <c r="Q219" s="74"/>
      <c r="R219" s="74"/>
      <c r="S219" s="74"/>
    </row>
    <row r="220" spans="1:19">
      <c r="A220" s="74"/>
      <c r="B220" s="74"/>
      <c r="C220" s="74"/>
      <c r="D220" s="74"/>
      <c r="E220" s="74"/>
      <c r="F220" s="74"/>
      <c r="G220" s="74"/>
      <c r="H220" s="74"/>
      <c r="I220" s="74"/>
      <c r="J220" s="74"/>
      <c r="K220" s="74"/>
      <c r="L220" s="74"/>
      <c r="M220" s="74"/>
      <c r="N220" s="74"/>
      <c r="O220" s="74"/>
      <c r="P220" s="74"/>
      <c r="Q220" s="74"/>
      <c r="R220" s="74"/>
      <c r="S220" s="74"/>
    </row>
    <row r="221" spans="1:19">
      <c r="A221" s="74"/>
      <c r="B221" s="74"/>
      <c r="C221" s="74"/>
      <c r="D221" s="74"/>
      <c r="E221" s="74"/>
      <c r="F221" s="74"/>
      <c r="G221" s="74"/>
      <c r="H221" s="74"/>
      <c r="I221" s="74"/>
      <c r="J221" s="74"/>
      <c r="K221" s="74"/>
      <c r="L221" s="74"/>
      <c r="M221" s="74"/>
      <c r="N221" s="74"/>
      <c r="O221" s="74"/>
      <c r="P221" s="74"/>
      <c r="Q221" s="74"/>
      <c r="R221" s="74"/>
      <c r="S221" s="74"/>
    </row>
    <row r="222" spans="1:19">
      <c r="A222" s="74"/>
      <c r="B222" s="74"/>
      <c r="C222" s="74"/>
      <c r="D222" s="74"/>
      <c r="E222" s="74"/>
      <c r="F222" s="74"/>
      <c r="G222" s="74"/>
      <c r="H222" s="74"/>
      <c r="I222" s="74"/>
      <c r="J222" s="74"/>
      <c r="K222" s="74"/>
      <c r="L222" s="74"/>
      <c r="M222" s="74"/>
      <c r="N222" s="74"/>
      <c r="O222" s="74"/>
      <c r="P222" s="74"/>
      <c r="Q222" s="74"/>
      <c r="R222" s="74"/>
      <c r="S222" s="74"/>
    </row>
    <row r="223" spans="1:19">
      <c r="A223" s="74"/>
      <c r="B223" s="74"/>
      <c r="C223" s="74"/>
      <c r="D223" s="74"/>
      <c r="E223" s="74"/>
      <c r="F223" s="74"/>
      <c r="G223" s="74"/>
      <c r="H223" s="74"/>
      <c r="I223" s="74"/>
      <c r="J223" s="74"/>
      <c r="K223" s="74"/>
      <c r="L223" s="74"/>
      <c r="M223" s="74"/>
      <c r="N223" s="74"/>
      <c r="O223" s="74"/>
      <c r="P223" s="74"/>
      <c r="Q223" s="74"/>
      <c r="R223" s="74"/>
      <c r="S223" s="74"/>
    </row>
    <row r="224" spans="1:19">
      <c r="A224" s="74"/>
      <c r="B224" s="74"/>
      <c r="C224" s="74"/>
      <c r="D224" s="74"/>
      <c r="E224" s="74"/>
      <c r="F224" s="74"/>
      <c r="G224" s="74"/>
      <c r="H224" s="74"/>
      <c r="I224" s="74"/>
      <c r="J224" s="74"/>
      <c r="K224" s="74"/>
      <c r="L224" s="74"/>
      <c r="M224" s="74"/>
      <c r="N224" s="74"/>
      <c r="O224" s="74"/>
      <c r="P224" s="74"/>
      <c r="Q224" s="74"/>
      <c r="R224" s="74"/>
      <c r="S224" s="74"/>
    </row>
    <row r="225" spans="1:19">
      <c r="A225" s="74"/>
      <c r="B225" s="74"/>
      <c r="C225" s="74"/>
      <c r="D225" s="74"/>
      <c r="E225" s="74"/>
      <c r="F225" s="74"/>
      <c r="G225" s="74"/>
      <c r="H225" s="74"/>
      <c r="I225" s="74"/>
      <c r="J225" s="74"/>
      <c r="K225" s="74"/>
      <c r="L225" s="74"/>
      <c r="M225" s="74"/>
      <c r="N225" s="74"/>
      <c r="O225" s="74"/>
      <c r="P225" s="74"/>
      <c r="Q225" s="74"/>
      <c r="R225" s="74"/>
      <c r="S225" s="74"/>
    </row>
    <row r="226" spans="1:19">
      <c r="A226" s="74"/>
      <c r="B226" s="74"/>
      <c r="C226" s="74"/>
      <c r="D226" s="74"/>
      <c r="E226" s="74"/>
      <c r="F226" s="74"/>
      <c r="G226" s="74"/>
      <c r="H226" s="74"/>
      <c r="I226" s="74"/>
      <c r="J226" s="74"/>
      <c r="K226" s="74"/>
      <c r="L226" s="74"/>
      <c r="M226" s="74"/>
      <c r="N226" s="74"/>
      <c r="O226" s="74"/>
      <c r="P226" s="74"/>
      <c r="Q226" s="74"/>
      <c r="R226" s="74"/>
      <c r="S226" s="74"/>
    </row>
    <row r="227" spans="1:19">
      <c r="A227" s="74"/>
      <c r="B227" s="74"/>
      <c r="C227" s="74"/>
      <c r="D227" s="74"/>
      <c r="E227" s="74"/>
      <c r="F227" s="74"/>
      <c r="G227" s="74"/>
      <c r="H227" s="74"/>
      <c r="I227" s="74"/>
      <c r="J227" s="74"/>
      <c r="K227" s="74"/>
      <c r="L227" s="74"/>
      <c r="M227" s="74"/>
      <c r="N227" s="74"/>
      <c r="O227" s="74"/>
      <c r="P227" s="74"/>
      <c r="Q227" s="74"/>
      <c r="R227" s="74"/>
      <c r="S227" s="74"/>
    </row>
    <row r="228" spans="1:19">
      <c r="A228" s="74"/>
      <c r="B228" s="74"/>
      <c r="C228" s="74"/>
      <c r="D228" s="74"/>
      <c r="E228" s="74"/>
      <c r="F228" s="74"/>
      <c r="G228" s="74"/>
      <c r="H228" s="74"/>
      <c r="I228" s="74"/>
      <c r="J228" s="74"/>
      <c r="K228" s="74"/>
      <c r="L228" s="74"/>
      <c r="M228" s="74"/>
      <c r="N228" s="74"/>
      <c r="O228" s="74"/>
      <c r="P228" s="74"/>
      <c r="Q228" s="74"/>
      <c r="R228" s="74"/>
      <c r="S228" s="74"/>
    </row>
    <row r="229" spans="1:19">
      <c r="A229" s="74"/>
      <c r="B229" s="74"/>
      <c r="C229" s="74"/>
      <c r="D229" s="74"/>
      <c r="E229" s="74"/>
      <c r="F229" s="74"/>
      <c r="G229" s="74"/>
      <c r="H229" s="74"/>
      <c r="I229" s="74"/>
      <c r="J229" s="74"/>
      <c r="K229" s="74"/>
      <c r="L229" s="74"/>
      <c r="M229" s="74"/>
      <c r="N229" s="74"/>
      <c r="O229" s="74"/>
      <c r="P229" s="74"/>
      <c r="Q229" s="74"/>
      <c r="R229" s="74"/>
      <c r="S229" s="74"/>
    </row>
    <row r="230" spans="1:19">
      <c r="A230" s="74"/>
      <c r="B230" s="74"/>
      <c r="C230" s="74"/>
      <c r="D230" s="74"/>
      <c r="E230" s="74"/>
      <c r="F230" s="74"/>
      <c r="G230" s="74"/>
      <c r="H230" s="74"/>
      <c r="I230" s="74"/>
      <c r="J230" s="74"/>
      <c r="K230" s="74"/>
      <c r="L230" s="74"/>
      <c r="M230" s="74"/>
      <c r="N230" s="74"/>
      <c r="O230" s="74"/>
      <c r="P230" s="74"/>
      <c r="Q230" s="74"/>
      <c r="R230" s="74"/>
      <c r="S230" s="74"/>
    </row>
    <row r="231" spans="1:19">
      <c r="A231" s="74"/>
      <c r="B231" s="74"/>
      <c r="C231" s="74"/>
      <c r="D231" s="74"/>
      <c r="E231" s="74"/>
      <c r="F231" s="74"/>
      <c r="G231" s="74"/>
      <c r="H231" s="74"/>
      <c r="I231" s="74"/>
      <c r="J231" s="74"/>
      <c r="K231" s="74"/>
      <c r="L231" s="74"/>
      <c r="M231" s="74"/>
      <c r="N231" s="74"/>
      <c r="O231" s="74"/>
      <c r="P231" s="74"/>
      <c r="Q231" s="74"/>
      <c r="R231" s="74"/>
      <c r="S231" s="74"/>
    </row>
    <row r="232" spans="1:19">
      <c r="A232" s="74"/>
      <c r="B232" s="74"/>
      <c r="C232" s="74"/>
      <c r="D232" s="74"/>
      <c r="E232" s="74"/>
      <c r="F232" s="74"/>
      <c r="G232" s="74"/>
      <c r="H232" s="74"/>
      <c r="I232" s="74"/>
      <c r="J232" s="74"/>
      <c r="K232" s="74"/>
      <c r="L232" s="74"/>
      <c r="M232" s="74"/>
      <c r="N232" s="74"/>
      <c r="O232" s="74"/>
      <c r="P232" s="74"/>
      <c r="Q232" s="74"/>
      <c r="R232" s="74"/>
      <c r="S232" s="74"/>
    </row>
    <row r="233" spans="1:19">
      <c r="A233" s="74"/>
      <c r="B233" s="74"/>
      <c r="C233" s="74"/>
      <c r="D233" s="74"/>
      <c r="E233" s="74"/>
      <c r="F233" s="74"/>
      <c r="G233" s="74"/>
      <c r="H233" s="74"/>
      <c r="I233" s="74"/>
      <c r="J233" s="74"/>
      <c r="K233" s="74"/>
      <c r="L233" s="74"/>
      <c r="M233" s="74"/>
      <c r="N233" s="74"/>
      <c r="O233" s="74"/>
      <c r="P233" s="74"/>
      <c r="Q233" s="74"/>
      <c r="R233" s="74"/>
      <c r="S233" s="74"/>
    </row>
    <row r="234" spans="1:19">
      <c r="A234" s="74"/>
      <c r="B234" s="74"/>
      <c r="C234" s="74"/>
      <c r="D234" s="74"/>
      <c r="E234" s="74"/>
      <c r="F234" s="74"/>
      <c r="G234" s="74"/>
      <c r="H234" s="74"/>
      <c r="I234" s="74"/>
      <c r="J234" s="74"/>
      <c r="K234" s="74"/>
      <c r="L234" s="74"/>
      <c r="M234" s="74"/>
      <c r="N234" s="74"/>
      <c r="O234" s="74"/>
      <c r="P234" s="74"/>
      <c r="Q234" s="74"/>
      <c r="R234" s="74"/>
      <c r="S234" s="74"/>
    </row>
    <row r="235" spans="1:19">
      <c r="A235" s="74"/>
      <c r="B235" s="74"/>
      <c r="C235" s="74"/>
      <c r="D235" s="74"/>
      <c r="E235" s="74"/>
      <c r="F235" s="74"/>
      <c r="G235" s="74"/>
      <c r="H235" s="74"/>
      <c r="I235" s="74"/>
      <c r="J235" s="74"/>
      <c r="K235" s="74"/>
      <c r="L235" s="74"/>
      <c r="M235" s="74"/>
      <c r="N235" s="74"/>
      <c r="O235" s="74"/>
      <c r="P235" s="74"/>
      <c r="Q235" s="74"/>
      <c r="R235" s="74"/>
      <c r="S235" s="74"/>
    </row>
    <row r="236" spans="1:19">
      <c r="A236" s="74"/>
      <c r="B236" s="74"/>
      <c r="C236" s="74"/>
      <c r="D236" s="74"/>
      <c r="E236" s="74"/>
      <c r="F236" s="74"/>
      <c r="G236" s="74"/>
      <c r="H236" s="74"/>
      <c r="I236" s="74"/>
      <c r="J236" s="74"/>
      <c r="K236" s="74"/>
      <c r="L236" s="74"/>
      <c r="M236" s="74"/>
      <c r="N236" s="74"/>
      <c r="O236" s="74"/>
      <c r="P236" s="74"/>
      <c r="Q236" s="74"/>
      <c r="R236" s="74"/>
      <c r="S236" s="74"/>
    </row>
    <row r="237" spans="1:19">
      <c r="A237" s="74"/>
      <c r="B237" s="74"/>
      <c r="C237" s="74"/>
      <c r="D237" s="74"/>
      <c r="E237" s="74"/>
      <c r="F237" s="74"/>
      <c r="G237" s="74"/>
      <c r="H237" s="74"/>
      <c r="I237" s="74"/>
      <c r="J237" s="74"/>
      <c r="K237" s="74"/>
      <c r="L237" s="74"/>
      <c r="M237" s="74"/>
      <c r="N237" s="74"/>
      <c r="O237" s="74"/>
      <c r="P237" s="74"/>
      <c r="Q237" s="74"/>
      <c r="R237" s="74"/>
      <c r="S237" s="74"/>
    </row>
    <row r="238" spans="1:19">
      <c r="A238" s="74"/>
      <c r="B238" s="74"/>
      <c r="C238" s="74"/>
      <c r="D238" s="74"/>
      <c r="E238" s="74"/>
      <c r="F238" s="74"/>
      <c r="G238" s="74"/>
      <c r="H238" s="74"/>
      <c r="I238" s="74"/>
      <c r="J238" s="74"/>
      <c r="K238" s="74"/>
      <c r="L238" s="74"/>
      <c r="M238" s="74"/>
      <c r="N238" s="74"/>
      <c r="O238" s="74"/>
      <c r="P238" s="74"/>
      <c r="Q238" s="74"/>
      <c r="R238" s="74"/>
      <c r="S238" s="74"/>
    </row>
    <row r="239" spans="1:19">
      <c r="A239" s="74"/>
      <c r="B239" s="74"/>
      <c r="C239" s="74"/>
      <c r="D239" s="74"/>
      <c r="E239" s="74"/>
      <c r="F239" s="74"/>
      <c r="G239" s="74"/>
      <c r="H239" s="74"/>
      <c r="I239" s="74"/>
      <c r="J239" s="74"/>
      <c r="K239" s="74"/>
      <c r="L239" s="74"/>
      <c r="M239" s="74"/>
      <c r="N239" s="74"/>
      <c r="O239" s="74"/>
      <c r="P239" s="74"/>
      <c r="Q239" s="74"/>
      <c r="R239" s="74"/>
      <c r="S239" s="74"/>
    </row>
    <row r="240" spans="1:19">
      <c r="A240" s="74"/>
      <c r="B240" s="74"/>
      <c r="C240" s="74"/>
      <c r="D240" s="74"/>
      <c r="E240" s="74"/>
      <c r="F240" s="74"/>
      <c r="G240" s="74"/>
      <c r="H240" s="74"/>
      <c r="I240" s="74"/>
      <c r="J240" s="74"/>
      <c r="K240" s="74"/>
      <c r="L240" s="74"/>
      <c r="M240" s="74"/>
      <c r="N240" s="74"/>
      <c r="O240" s="74"/>
      <c r="P240" s="74"/>
      <c r="Q240" s="74"/>
      <c r="R240" s="74"/>
      <c r="S240" s="74"/>
    </row>
    <row r="241" spans="1:19">
      <c r="A241" s="74"/>
      <c r="B241" s="74"/>
      <c r="C241" s="74"/>
      <c r="D241" s="74"/>
      <c r="E241" s="74"/>
      <c r="F241" s="74"/>
      <c r="G241" s="74"/>
      <c r="H241" s="74"/>
      <c r="I241" s="74"/>
      <c r="J241" s="74"/>
      <c r="K241" s="74"/>
      <c r="L241" s="74"/>
      <c r="M241" s="74"/>
      <c r="N241" s="74"/>
      <c r="O241" s="74"/>
      <c r="P241" s="74"/>
      <c r="Q241" s="74"/>
      <c r="R241" s="74"/>
      <c r="S241" s="74"/>
    </row>
    <row r="242" spans="1:19">
      <c r="A242" s="74"/>
      <c r="B242" s="74"/>
      <c r="C242" s="74"/>
      <c r="D242" s="74"/>
      <c r="E242" s="74"/>
      <c r="F242" s="74"/>
      <c r="G242" s="74"/>
      <c r="H242" s="74"/>
      <c r="I242" s="74"/>
      <c r="J242" s="74"/>
      <c r="K242" s="74"/>
      <c r="L242" s="74"/>
      <c r="M242" s="74"/>
      <c r="N242" s="74"/>
      <c r="O242" s="74"/>
      <c r="P242" s="74"/>
      <c r="Q242" s="74"/>
      <c r="R242" s="74"/>
      <c r="S242" s="74"/>
    </row>
    <row r="243" spans="1:19">
      <c r="A243" s="74"/>
      <c r="B243" s="74"/>
      <c r="C243" s="74"/>
      <c r="D243" s="74"/>
      <c r="E243" s="74"/>
      <c r="F243" s="74"/>
      <c r="G243" s="74"/>
      <c r="H243" s="74"/>
      <c r="I243" s="74"/>
      <c r="J243" s="74"/>
      <c r="K243" s="74"/>
      <c r="L243" s="74"/>
      <c r="M243" s="74"/>
      <c r="N243" s="74"/>
      <c r="O243" s="74"/>
      <c r="P243" s="74"/>
      <c r="Q243" s="74"/>
      <c r="R243" s="74"/>
      <c r="S243" s="74"/>
    </row>
    <row r="244" spans="1:19">
      <c r="A244" s="74"/>
      <c r="B244" s="74"/>
      <c r="C244" s="74"/>
      <c r="D244" s="74"/>
      <c r="E244" s="74"/>
      <c r="F244" s="74"/>
      <c r="G244" s="74"/>
      <c r="H244" s="74"/>
      <c r="I244" s="74"/>
      <c r="J244" s="74"/>
      <c r="K244" s="74"/>
      <c r="L244" s="74"/>
      <c r="M244" s="74"/>
      <c r="N244" s="74"/>
      <c r="O244" s="74"/>
      <c r="P244" s="74"/>
      <c r="Q244" s="74"/>
      <c r="R244" s="74"/>
      <c r="S244" s="74"/>
    </row>
    <row r="245" spans="1:19">
      <c r="A245" s="74"/>
      <c r="B245" s="74"/>
      <c r="C245" s="74"/>
      <c r="D245" s="74"/>
      <c r="E245" s="74"/>
      <c r="F245" s="74"/>
      <c r="G245" s="74"/>
      <c r="H245" s="74"/>
      <c r="I245" s="74"/>
      <c r="J245" s="74"/>
      <c r="K245" s="74"/>
      <c r="L245" s="74"/>
      <c r="M245" s="74"/>
      <c r="N245" s="74"/>
      <c r="O245" s="74"/>
      <c r="P245" s="74"/>
      <c r="Q245" s="74"/>
      <c r="R245" s="74"/>
      <c r="S245" s="74"/>
    </row>
    <row r="246" spans="1:19">
      <c r="A246" s="74"/>
      <c r="B246" s="74"/>
      <c r="C246" s="74"/>
      <c r="D246" s="74"/>
      <c r="E246" s="74"/>
      <c r="F246" s="74"/>
      <c r="G246" s="74"/>
      <c r="H246" s="74"/>
      <c r="I246" s="74"/>
      <c r="J246" s="74"/>
      <c r="K246" s="74"/>
      <c r="L246" s="74"/>
      <c r="M246" s="74"/>
      <c r="N246" s="74"/>
      <c r="O246" s="74"/>
      <c r="P246" s="74"/>
      <c r="Q246" s="74"/>
      <c r="R246" s="74"/>
      <c r="S246" s="74"/>
    </row>
    <row r="247" spans="1:19">
      <c r="A247" s="74"/>
      <c r="B247" s="74"/>
      <c r="C247" s="74"/>
      <c r="D247" s="74"/>
      <c r="E247" s="74"/>
      <c r="F247" s="74"/>
      <c r="G247" s="74"/>
      <c r="H247" s="74"/>
      <c r="I247" s="74"/>
      <c r="J247" s="74"/>
      <c r="K247" s="74"/>
      <c r="L247" s="74"/>
      <c r="M247" s="74"/>
      <c r="N247" s="74"/>
      <c r="O247" s="74"/>
      <c r="P247" s="74"/>
      <c r="Q247" s="74"/>
      <c r="R247" s="74"/>
      <c r="S247" s="74"/>
    </row>
    <row r="248" spans="1:19">
      <c r="A248" s="74"/>
      <c r="B248" s="74"/>
      <c r="C248" s="74"/>
      <c r="D248" s="74"/>
      <c r="E248" s="74"/>
      <c r="F248" s="74"/>
      <c r="G248" s="74"/>
      <c r="H248" s="74"/>
      <c r="I248" s="74"/>
      <c r="J248" s="74"/>
      <c r="K248" s="74"/>
      <c r="L248" s="74"/>
      <c r="M248" s="74"/>
      <c r="N248" s="74"/>
      <c r="O248" s="74"/>
      <c r="P248" s="74"/>
      <c r="Q248" s="74"/>
      <c r="R248" s="74"/>
      <c r="S248" s="74"/>
    </row>
    <row r="249" spans="1:19">
      <c r="A249" s="74"/>
      <c r="B249" s="74"/>
      <c r="C249" s="74"/>
      <c r="D249" s="74"/>
      <c r="E249" s="74"/>
      <c r="F249" s="74"/>
      <c r="G249" s="74"/>
      <c r="H249" s="74"/>
      <c r="I249" s="74"/>
      <c r="J249" s="74"/>
      <c r="K249" s="74"/>
      <c r="L249" s="74"/>
      <c r="M249" s="74"/>
      <c r="N249" s="74"/>
      <c r="O249" s="74"/>
      <c r="P249" s="74"/>
      <c r="Q249" s="74"/>
      <c r="R249" s="74"/>
      <c r="S249" s="74"/>
    </row>
    <row r="250" spans="1:19">
      <c r="A250" s="74"/>
      <c r="B250" s="74"/>
      <c r="C250" s="74"/>
      <c r="D250" s="74"/>
      <c r="E250" s="74"/>
      <c r="F250" s="74"/>
      <c r="G250" s="74"/>
      <c r="H250" s="74"/>
      <c r="I250" s="74"/>
      <c r="J250" s="74"/>
      <c r="K250" s="74"/>
      <c r="L250" s="74"/>
      <c r="M250" s="74"/>
      <c r="N250" s="74"/>
      <c r="O250" s="74"/>
      <c r="P250" s="74"/>
      <c r="Q250" s="74"/>
      <c r="R250" s="74"/>
      <c r="S250" s="74"/>
    </row>
    <row r="251" spans="1:19">
      <c r="A251" s="74"/>
      <c r="B251" s="74"/>
      <c r="C251" s="74"/>
      <c r="D251" s="74"/>
      <c r="E251" s="74"/>
      <c r="F251" s="74"/>
      <c r="G251" s="74"/>
      <c r="H251" s="74"/>
      <c r="I251" s="74"/>
      <c r="J251" s="74"/>
      <c r="K251" s="74"/>
      <c r="L251" s="74"/>
      <c r="M251" s="74"/>
      <c r="N251" s="74"/>
      <c r="O251" s="74"/>
      <c r="P251" s="74"/>
      <c r="Q251" s="74"/>
      <c r="R251" s="74"/>
      <c r="S251" s="74"/>
    </row>
    <row r="252" spans="1:19">
      <c r="A252" s="74"/>
      <c r="B252" s="74"/>
      <c r="C252" s="74"/>
      <c r="D252" s="74"/>
      <c r="E252" s="74"/>
      <c r="F252" s="74"/>
      <c r="G252" s="74"/>
      <c r="H252" s="74"/>
      <c r="I252" s="74"/>
      <c r="J252" s="74"/>
      <c r="K252" s="74"/>
      <c r="L252" s="74"/>
      <c r="M252" s="74"/>
      <c r="N252" s="74"/>
      <c r="O252" s="74"/>
      <c r="P252" s="74"/>
      <c r="Q252" s="74"/>
      <c r="R252" s="74"/>
      <c r="S252" s="74"/>
    </row>
    <row r="253" spans="1:19">
      <c r="A253" s="74"/>
      <c r="B253" s="74"/>
      <c r="C253" s="74"/>
      <c r="D253" s="74"/>
      <c r="E253" s="74"/>
      <c r="F253" s="74"/>
      <c r="G253" s="74"/>
      <c r="H253" s="74"/>
      <c r="I253" s="74"/>
      <c r="J253" s="74"/>
      <c r="K253" s="74"/>
      <c r="L253" s="74"/>
      <c r="M253" s="74"/>
      <c r="N253" s="74"/>
      <c r="O253" s="74"/>
      <c r="P253" s="74"/>
      <c r="Q253" s="74"/>
      <c r="R253" s="74"/>
      <c r="S253" s="74"/>
    </row>
    <row r="254" spans="1:19">
      <c r="A254" s="74"/>
      <c r="B254" s="74"/>
      <c r="C254" s="74"/>
      <c r="D254" s="74"/>
      <c r="E254" s="74"/>
      <c r="F254" s="74"/>
      <c r="G254" s="74"/>
      <c r="H254" s="74"/>
      <c r="I254" s="74"/>
      <c r="J254" s="74"/>
      <c r="K254" s="74"/>
      <c r="L254" s="74"/>
      <c r="M254" s="74"/>
      <c r="N254" s="74"/>
      <c r="O254" s="74"/>
      <c r="P254" s="74"/>
      <c r="Q254" s="74"/>
      <c r="R254" s="74"/>
      <c r="S254" s="74"/>
    </row>
    <row r="255" spans="1:19">
      <c r="A255" s="74"/>
      <c r="B255" s="74"/>
      <c r="C255" s="74"/>
      <c r="D255" s="74"/>
      <c r="E255" s="74"/>
      <c r="F255" s="74"/>
      <c r="G255" s="74"/>
      <c r="H255" s="74"/>
      <c r="I255" s="74"/>
      <c r="J255" s="74"/>
      <c r="K255" s="74"/>
      <c r="L255" s="74"/>
      <c r="M255" s="74"/>
      <c r="N255" s="74"/>
      <c r="O255" s="74"/>
      <c r="P255" s="74"/>
      <c r="Q255" s="74"/>
      <c r="R255" s="74"/>
      <c r="S255" s="74"/>
    </row>
    <row r="256" spans="1:19">
      <c r="A256" s="74"/>
      <c r="B256" s="74"/>
      <c r="C256" s="74"/>
      <c r="D256" s="74"/>
      <c r="E256" s="74"/>
      <c r="F256" s="74"/>
      <c r="G256" s="74"/>
      <c r="H256" s="74"/>
      <c r="I256" s="74"/>
      <c r="J256" s="74"/>
      <c r="K256" s="74"/>
      <c r="L256" s="74"/>
      <c r="M256" s="74"/>
      <c r="N256" s="74"/>
      <c r="O256" s="74"/>
      <c r="P256" s="74"/>
      <c r="Q256" s="74"/>
      <c r="R256" s="74"/>
      <c r="S256" s="74"/>
    </row>
    <row r="257" spans="1:19">
      <c r="A257" s="74"/>
      <c r="B257" s="74"/>
      <c r="C257" s="74"/>
      <c r="D257" s="74"/>
      <c r="E257" s="74"/>
      <c r="F257" s="74"/>
      <c r="G257" s="74"/>
      <c r="H257" s="74"/>
      <c r="I257" s="74"/>
      <c r="J257" s="74"/>
      <c r="K257" s="74"/>
      <c r="L257" s="74"/>
      <c r="M257" s="74"/>
      <c r="N257" s="74"/>
      <c r="O257" s="74"/>
      <c r="P257" s="74"/>
      <c r="Q257" s="74"/>
      <c r="R257" s="74"/>
      <c r="S257" s="74"/>
    </row>
    <row r="258" spans="1:19">
      <c r="A258" s="74"/>
      <c r="B258" s="74"/>
      <c r="C258" s="74"/>
      <c r="D258" s="74"/>
      <c r="E258" s="74"/>
      <c r="F258" s="74"/>
      <c r="G258" s="74"/>
      <c r="H258" s="74"/>
      <c r="I258" s="74"/>
      <c r="J258" s="74"/>
      <c r="K258" s="74"/>
      <c r="L258" s="74"/>
      <c r="M258" s="74"/>
      <c r="N258" s="74"/>
      <c r="O258" s="74"/>
      <c r="P258" s="74"/>
      <c r="Q258" s="74"/>
      <c r="R258" s="74"/>
      <c r="S258" s="74"/>
    </row>
    <row r="259" spans="1:19">
      <c r="A259" s="74"/>
      <c r="B259" s="74"/>
      <c r="C259" s="74"/>
      <c r="D259" s="74"/>
      <c r="E259" s="74"/>
      <c r="F259" s="74"/>
      <c r="G259" s="74"/>
      <c r="H259" s="74"/>
      <c r="I259" s="74"/>
      <c r="J259" s="74"/>
      <c r="K259" s="74"/>
      <c r="L259" s="74"/>
      <c r="M259" s="74"/>
      <c r="N259" s="74"/>
      <c r="O259" s="74"/>
      <c r="P259" s="74"/>
      <c r="Q259" s="74"/>
      <c r="R259" s="74"/>
      <c r="S259" s="74"/>
    </row>
    <row r="260" spans="1:19">
      <c r="A260" s="74"/>
      <c r="B260" s="74"/>
      <c r="C260" s="74"/>
      <c r="D260" s="74"/>
      <c r="E260" s="74"/>
      <c r="F260" s="74"/>
      <c r="G260" s="74"/>
      <c r="H260" s="74"/>
      <c r="I260" s="74"/>
      <c r="J260" s="74"/>
      <c r="K260" s="74"/>
      <c r="L260" s="74"/>
      <c r="M260" s="74"/>
      <c r="N260" s="74"/>
      <c r="O260" s="74"/>
      <c r="P260" s="74"/>
      <c r="Q260" s="74"/>
      <c r="R260" s="74"/>
      <c r="S260" s="74"/>
    </row>
    <row r="261" spans="1:19">
      <c r="A261" s="74"/>
      <c r="B261" s="74"/>
      <c r="C261" s="74"/>
      <c r="D261" s="74"/>
      <c r="E261" s="74"/>
      <c r="F261" s="74"/>
      <c r="G261" s="74"/>
      <c r="H261" s="74"/>
      <c r="I261" s="74"/>
      <c r="J261" s="74"/>
      <c r="K261" s="74"/>
      <c r="L261" s="74"/>
      <c r="M261" s="74"/>
      <c r="N261" s="74"/>
      <c r="O261" s="74"/>
      <c r="P261" s="74"/>
      <c r="Q261" s="74"/>
      <c r="R261" s="74"/>
      <c r="S261" s="74"/>
    </row>
    <row r="262" spans="1:19">
      <c r="A262" s="74"/>
      <c r="B262" s="74"/>
      <c r="C262" s="74"/>
      <c r="D262" s="74"/>
      <c r="E262" s="74"/>
      <c r="F262" s="74"/>
      <c r="G262" s="74"/>
      <c r="H262" s="74"/>
      <c r="I262" s="74"/>
      <c r="J262" s="74"/>
      <c r="K262" s="74"/>
      <c r="L262" s="74"/>
      <c r="M262" s="74"/>
      <c r="N262" s="74"/>
      <c r="O262" s="74"/>
      <c r="P262" s="74"/>
      <c r="Q262" s="74"/>
      <c r="R262" s="74"/>
      <c r="S262" s="74"/>
    </row>
    <row r="263" spans="1:19">
      <c r="A263" s="74"/>
      <c r="B263" s="74"/>
      <c r="C263" s="74"/>
      <c r="D263" s="74"/>
      <c r="E263" s="74"/>
      <c r="F263" s="74"/>
      <c r="G263" s="74"/>
      <c r="H263" s="74"/>
      <c r="I263" s="74"/>
      <c r="J263" s="74"/>
      <c r="K263" s="74"/>
      <c r="L263" s="74"/>
      <c r="M263" s="74"/>
      <c r="N263" s="74"/>
      <c r="O263" s="74"/>
      <c r="P263" s="74"/>
      <c r="Q263" s="74"/>
      <c r="R263" s="74"/>
      <c r="S263" s="74"/>
    </row>
    <row r="264" spans="1:19">
      <c r="A264" s="74"/>
      <c r="B264" s="74"/>
      <c r="C264" s="74"/>
      <c r="D264" s="74"/>
      <c r="E264" s="74"/>
      <c r="F264" s="74"/>
      <c r="G264" s="74"/>
      <c r="H264" s="74"/>
      <c r="I264" s="74"/>
      <c r="J264" s="74"/>
      <c r="K264" s="74"/>
      <c r="L264" s="74"/>
      <c r="M264" s="74"/>
      <c r="N264" s="74"/>
      <c r="O264" s="74"/>
      <c r="P264" s="74"/>
      <c r="Q264" s="74"/>
      <c r="R264" s="74"/>
      <c r="S264" s="74"/>
    </row>
    <row r="265" spans="1:19">
      <c r="A265" s="74"/>
      <c r="B265" s="74"/>
      <c r="C265" s="74"/>
      <c r="D265" s="74"/>
      <c r="E265" s="74"/>
      <c r="F265" s="74"/>
      <c r="G265" s="74"/>
      <c r="H265" s="74"/>
      <c r="I265" s="74"/>
      <c r="J265" s="74"/>
      <c r="K265" s="74"/>
      <c r="L265" s="74"/>
      <c r="M265" s="74"/>
      <c r="N265" s="74"/>
      <c r="O265" s="74"/>
      <c r="P265" s="74"/>
      <c r="Q265" s="74"/>
      <c r="R265" s="74"/>
      <c r="S265" s="74"/>
    </row>
    <row r="266" spans="1:19">
      <c r="A266" s="74"/>
      <c r="B266" s="74"/>
      <c r="C266" s="74"/>
      <c r="D266" s="74"/>
      <c r="E266" s="74"/>
      <c r="F266" s="74"/>
      <c r="G266" s="74"/>
      <c r="H266" s="74"/>
      <c r="I266" s="74"/>
      <c r="J266" s="74"/>
      <c r="K266" s="74"/>
      <c r="L266" s="74"/>
      <c r="M266" s="74"/>
      <c r="N266" s="74"/>
      <c r="O266" s="74"/>
      <c r="P266" s="74"/>
      <c r="Q266" s="74"/>
      <c r="R266" s="74"/>
      <c r="S266" s="74"/>
    </row>
    <row r="267" spans="1:19">
      <c r="A267" s="74"/>
      <c r="B267" s="74"/>
      <c r="C267" s="74"/>
      <c r="D267" s="74"/>
      <c r="E267" s="74"/>
      <c r="F267" s="74"/>
      <c r="G267" s="74"/>
      <c r="H267" s="74"/>
      <c r="I267" s="74"/>
      <c r="J267" s="74"/>
      <c r="K267" s="74"/>
      <c r="L267" s="74"/>
      <c r="M267" s="74"/>
      <c r="N267" s="74"/>
      <c r="O267" s="74"/>
      <c r="P267" s="74"/>
      <c r="Q267" s="74"/>
      <c r="R267" s="74"/>
      <c r="S267" s="74"/>
    </row>
    <row r="268" spans="1:19">
      <c r="A268" s="74"/>
      <c r="B268" s="74"/>
      <c r="C268" s="74"/>
      <c r="D268" s="74"/>
      <c r="E268" s="74"/>
      <c r="F268" s="74"/>
      <c r="G268" s="74"/>
      <c r="H268" s="74"/>
      <c r="I268" s="74"/>
      <c r="J268" s="74"/>
      <c r="K268" s="74"/>
      <c r="L268" s="74"/>
      <c r="M268" s="74"/>
      <c r="N268" s="74"/>
      <c r="O268" s="74"/>
      <c r="P268" s="74"/>
      <c r="Q268" s="74"/>
      <c r="R268" s="74"/>
      <c r="S268" s="74"/>
    </row>
    <row r="269" spans="1:19">
      <c r="A269" s="74"/>
      <c r="B269" s="74"/>
      <c r="C269" s="74"/>
      <c r="D269" s="74"/>
      <c r="E269" s="74"/>
      <c r="F269" s="74"/>
      <c r="G269" s="74"/>
      <c r="H269" s="74"/>
      <c r="I269" s="74"/>
      <c r="J269" s="74"/>
      <c r="K269" s="74"/>
      <c r="L269" s="74"/>
      <c r="M269" s="74"/>
      <c r="N269" s="74"/>
      <c r="O269" s="74"/>
      <c r="P269" s="74"/>
      <c r="Q269" s="74"/>
      <c r="R269" s="74"/>
      <c r="S269" s="74"/>
    </row>
    <row r="270" spans="1:19">
      <c r="A270" s="74"/>
      <c r="B270" s="74"/>
      <c r="C270" s="74"/>
      <c r="D270" s="74"/>
      <c r="E270" s="74"/>
      <c r="F270" s="74"/>
      <c r="G270" s="74"/>
      <c r="H270" s="74"/>
      <c r="I270" s="74"/>
      <c r="J270" s="74"/>
      <c r="K270" s="74"/>
      <c r="L270" s="74"/>
      <c r="M270" s="74"/>
      <c r="N270" s="74"/>
      <c r="O270" s="74"/>
      <c r="P270" s="74"/>
      <c r="Q270" s="74"/>
      <c r="R270" s="74"/>
      <c r="S270" s="74"/>
    </row>
    <row r="271" spans="1:19">
      <c r="A271" s="74"/>
      <c r="B271" s="74"/>
      <c r="C271" s="74"/>
      <c r="D271" s="74"/>
      <c r="E271" s="74"/>
      <c r="F271" s="74"/>
      <c r="G271" s="74"/>
      <c r="H271" s="74"/>
      <c r="I271" s="74"/>
      <c r="J271" s="74"/>
      <c r="K271" s="74"/>
      <c r="L271" s="74"/>
      <c r="M271" s="74"/>
      <c r="N271" s="74"/>
      <c r="O271" s="74"/>
      <c r="P271" s="74"/>
      <c r="Q271" s="74"/>
      <c r="R271" s="74"/>
      <c r="S271" s="74"/>
    </row>
    <row r="272" spans="1:19">
      <c r="A272" s="74"/>
      <c r="B272" s="74"/>
      <c r="C272" s="74"/>
      <c r="D272" s="74"/>
      <c r="E272" s="74"/>
      <c r="F272" s="74"/>
      <c r="G272" s="74"/>
      <c r="H272" s="74"/>
      <c r="I272" s="74"/>
      <c r="J272" s="74"/>
      <c r="K272" s="74"/>
      <c r="L272" s="74"/>
      <c r="M272" s="74"/>
      <c r="N272" s="74"/>
      <c r="O272" s="74"/>
      <c r="P272" s="74"/>
      <c r="Q272" s="74"/>
      <c r="R272" s="74"/>
      <c r="S272" s="74"/>
    </row>
    <row r="273" spans="1:19">
      <c r="A273" s="74"/>
      <c r="B273" s="74"/>
      <c r="C273" s="74"/>
      <c r="D273" s="74"/>
      <c r="E273" s="74"/>
      <c r="F273" s="74"/>
      <c r="G273" s="74"/>
      <c r="H273" s="74"/>
      <c r="I273" s="74"/>
      <c r="J273" s="74"/>
      <c r="K273" s="74"/>
      <c r="L273" s="74"/>
      <c r="M273" s="74"/>
      <c r="N273" s="74"/>
      <c r="O273" s="74"/>
      <c r="P273" s="74"/>
      <c r="Q273" s="74"/>
      <c r="R273" s="74"/>
      <c r="S273" s="74"/>
    </row>
    <row r="274" spans="1:19">
      <c r="A274" s="74"/>
      <c r="B274" s="74"/>
      <c r="C274" s="74"/>
      <c r="D274" s="74"/>
      <c r="E274" s="74"/>
      <c r="F274" s="74"/>
      <c r="G274" s="74"/>
      <c r="H274" s="74"/>
      <c r="I274" s="74"/>
      <c r="J274" s="74"/>
      <c r="K274" s="74"/>
      <c r="L274" s="74"/>
      <c r="M274" s="74"/>
      <c r="N274" s="74"/>
      <c r="O274" s="74"/>
      <c r="P274" s="74"/>
      <c r="Q274" s="74"/>
      <c r="R274" s="74"/>
      <c r="S274" s="74"/>
    </row>
    <row r="275" spans="1:19">
      <c r="A275" s="74"/>
      <c r="B275" s="74"/>
      <c r="C275" s="74"/>
      <c r="D275" s="74"/>
      <c r="E275" s="74"/>
      <c r="F275" s="74"/>
      <c r="G275" s="74"/>
      <c r="H275" s="74"/>
      <c r="I275" s="74"/>
      <c r="J275" s="74"/>
      <c r="K275" s="74"/>
      <c r="L275" s="74"/>
      <c r="M275" s="74"/>
      <c r="N275" s="74"/>
      <c r="O275" s="74"/>
      <c r="P275" s="74"/>
      <c r="Q275" s="74"/>
      <c r="R275" s="74"/>
      <c r="S275" s="74"/>
    </row>
    <row r="276" spans="1:19">
      <c r="A276" s="74"/>
      <c r="B276" s="74"/>
      <c r="C276" s="74"/>
      <c r="D276" s="74"/>
      <c r="E276" s="74"/>
      <c r="F276" s="74"/>
      <c r="G276" s="74"/>
      <c r="H276" s="74"/>
      <c r="I276" s="74"/>
      <c r="J276" s="74"/>
      <c r="K276" s="74"/>
      <c r="L276" s="74"/>
      <c r="M276" s="74"/>
      <c r="N276" s="74"/>
      <c r="O276" s="74"/>
      <c r="P276" s="74"/>
      <c r="Q276" s="74"/>
      <c r="R276" s="74"/>
      <c r="S276" s="74"/>
    </row>
    <row r="277" spans="1:19">
      <c r="A277" s="74"/>
      <c r="B277" s="74"/>
      <c r="C277" s="74"/>
      <c r="D277" s="74"/>
      <c r="E277" s="74"/>
      <c r="F277" s="74"/>
      <c r="G277" s="74"/>
      <c r="H277" s="74"/>
      <c r="I277" s="74"/>
      <c r="J277" s="74"/>
      <c r="K277" s="74"/>
      <c r="L277" s="74"/>
      <c r="M277" s="74"/>
      <c r="N277" s="74"/>
      <c r="O277" s="74"/>
      <c r="P277" s="74"/>
      <c r="Q277" s="74"/>
      <c r="R277" s="74"/>
      <c r="S277" s="74"/>
    </row>
    <row r="278" spans="1:19">
      <c r="A278" s="74"/>
      <c r="B278" s="74"/>
      <c r="C278" s="74"/>
      <c r="D278" s="74"/>
      <c r="E278" s="74"/>
      <c r="F278" s="74"/>
      <c r="G278" s="74"/>
      <c r="H278" s="74"/>
      <c r="I278" s="74"/>
      <c r="J278" s="74"/>
      <c r="K278" s="74"/>
      <c r="L278" s="74"/>
      <c r="M278" s="74"/>
      <c r="N278" s="74"/>
      <c r="O278" s="74"/>
      <c r="P278" s="74"/>
      <c r="Q278" s="74"/>
      <c r="R278" s="74"/>
      <c r="S278" s="74"/>
    </row>
    <row r="279" spans="1:19">
      <c r="A279" s="74"/>
      <c r="B279" s="74"/>
      <c r="C279" s="74"/>
      <c r="D279" s="74"/>
      <c r="E279" s="74"/>
      <c r="F279" s="74"/>
      <c r="G279" s="74"/>
      <c r="H279" s="74"/>
      <c r="I279" s="74"/>
      <c r="J279" s="74"/>
      <c r="K279" s="74"/>
      <c r="L279" s="74"/>
      <c r="M279" s="74"/>
      <c r="N279" s="74"/>
      <c r="O279" s="74"/>
      <c r="P279" s="74"/>
      <c r="Q279" s="74"/>
      <c r="R279" s="74"/>
      <c r="S279" s="74"/>
    </row>
    <row r="280" spans="1:19">
      <c r="A280" s="74"/>
      <c r="B280" s="74"/>
      <c r="C280" s="74"/>
      <c r="D280" s="74"/>
      <c r="E280" s="74"/>
      <c r="F280" s="74"/>
      <c r="G280" s="74"/>
      <c r="H280" s="74"/>
      <c r="I280" s="74"/>
      <c r="J280" s="74"/>
      <c r="K280" s="74"/>
      <c r="L280" s="74"/>
      <c r="M280" s="74"/>
      <c r="N280" s="74"/>
      <c r="O280" s="74"/>
      <c r="P280" s="74"/>
      <c r="Q280" s="74"/>
      <c r="R280" s="74"/>
      <c r="S280" s="74"/>
    </row>
    <row r="281" spans="1:19">
      <c r="A281" s="74"/>
      <c r="B281" s="74"/>
      <c r="C281" s="74"/>
      <c r="D281" s="74"/>
      <c r="E281" s="74"/>
      <c r="F281" s="74"/>
      <c r="G281" s="74"/>
      <c r="H281" s="74"/>
      <c r="I281" s="74"/>
      <c r="J281" s="74"/>
      <c r="K281" s="74"/>
      <c r="L281" s="74"/>
      <c r="M281" s="74"/>
      <c r="N281" s="74"/>
      <c r="O281" s="74"/>
      <c r="P281" s="74"/>
      <c r="Q281" s="74"/>
      <c r="R281" s="74"/>
      <c r="S281" s="74"/>
    </row>
    <row r="282" spans="1:19">
      <c r="A282" s="74"/>
      <c r="B282" s="74"/>
      <c r="C282" s="74"/>
      <c r="D282" s="74"/>
      <c r="E282" s="74"/>
      <c r="F282" s="74"/>
      <c r="G282" s="74"/>
      <c r="H282" s="74"/>
      <c r="I282" s="74"/>
      <c r="J282" s="74"/>
      <c r="K282" s="74"/>
      <c r="L282" s="74"/>
      <c r="M282" s="74"/>
      <c r="N282" s="74"/>
      <c r="O282" s="74"/>
      <c r="P282" s="74"/>
      <c r="Q282" s="74"/>
      <c r="R282" s="74"/>
      <c r="S282" s="74"/>
    </row>
    <row r="283" spans="1:19">
      <c r="A283" s="74"/>
      <c r="B283" s="74"/>
      <c r="C283" s="74"/>
      <c r="D283" s="74"/>
      <c r="E283" s="74"/>
      <c r="F283" s="74"/>
      <c r="G283" s="74"/>
      <c r="H283" s="74"/>
      <c r="I283" s="74"/>
      <c r="J283" s="74"/>
      <c r="K283" s="74"/>
      <c r="L283" s="74"/>
      <c r="M283" s="74"/>
      <c r="N283" s="74"/>
      <c r="O283" s="74"/>
      <c r="P283" s="74"/>
      <c r="Q283" s="74"/>
      <c r="R283" s="74"/>
      <c r="S283" s="74"/>
    </row>
    <row r="284" spans="1:19">
      <c r="A284" s="74"/>
      <c r="B284" s="74"/>
      <c r="C284" s="74"/>
      <c r="D284" s="74"/>
      <c r="E284" s="74"/>
      <c r="F284" s="74"/>
      <c r="G284" s="74"/>
      <c r="H284" s="74"/>
      <c r="I284" s="74"/>
      <c r="J284" s="74"/>
      <c r="K284" s="74"/>
      <c r="L284" s="74"/>
      <c r="M284" s="74"/>
      <c r="N284" s="74"/>
      <c r="O284" s="74"/>
      <c r="P284" s="74"/>
      <c r="Q284" s="74"/>
      <c r="R284" s="74"/>
      <c r="S284" s="74"/>
    </row>
    <row r="285" spans="1:19">
      <c r="A285" s="74"/>
      <c r="B285" s="74"/>
      <c r="C285" s="74"/>
      <c r="D285" s="74"/>
      <c r="E285" s="74"/>
      <c r="F285" s="74"/>
      <c r="G285" s="74"/>
      <c r="H285" s="74"/>
      <c r="I285" s="74"/>
      <c r="J285" s="74"/>
      <c r="K285" s="74"/>
      <c r="L285" s="74"/>
      <c r="M285" s="74"/>
      <c r="N285" s="74"/>
      <c r="O285" s="74"/>
      <c r="P285" s="74"/>
      <c r="Q285" s="74"/>
      <c r="R285" s="74"/>
      <c r="S285" s="74"/>
    </row>
    <row r="286" spans="1:19">
      <c r="A286" s="74"/>
      <c r="B286" s="74"/>
      <c r="C286" s="74"/>
      <c r="D286" s="74"/>
      <c r="E286" s="74"/>
      <c r="F286" s="74"/>
      <c r="G286" s="74"/>
      <c r="H286" s="74"/>
      <c r="I286" s="74"/>
      <c r="J286" s="74"/>
      <c r="K286" s="74"/>
      <c r="L286" s="74"/>
      <c r="M286" s="74"/>
      <c r="N286" s="74"/>
      <c r="O286" s="74"/>
      <c r="P286" s="74"/>
      <c r="Q286" s="74"/>
      <c r="R286" s="74"/>
      <c r="S286" s="74"/>
    </row>
    <row r="287" spans="1:19">
      <c r="A287" s="74"/>
      <c r="B287" s="74"/>
      <c r="C287" s="74"/>
      <c r="D287" s="74"/>
      <c r="E287" s="74"/>
      <c r="F287" s="74"/>
      <c r="G287" s="74"/>
      <c r="H287" s="74"/>
      <c r="I287" s="74"/>
      <c r="J287" s="74"/>
      <c r="K287" s="74"/>
      <c r="L287" s="74"/>
      <c r="M287" s="74"/>
      <c r="N287" s="74"/>
      <c r="O287" s="74"/>
      <c r="P287" s="74"/>
      <c r="Q287" s="74"/>
      <c r="R287" s="74"/>
      <c r="S287" s="74"/>
    </row>
    <row r="288" spans="1:19">
      <c r="A288" s="74"/>
      <c r="B288" s="74"/>
      <c r="C288" s="74"/>
      <c r="D288" s="74"/>
      <c r="E288" s="74"/>
      <c r="F288" s="74"/>
      <c r="G288" s="74"/>
      <c r="H288" s="74"/>
      <c r="I288" s="74"/>
      <c r="J288" s="74"/>
      <c r="K288" s="74"/>
      <c r="L288" s="74"/>
      <c r="M288" s="74"/>
      <c r="N288" s="74"/>
      <c r="O288" s="74"/>
      <c r="P288" s="74"/>
      <c r="Q288" s="74"/>
      <c r="R288" s="74"/>
      <c r="S288" s="74"/>
    </row>
    <row r="289" spans="1:19">
      <c r="A289" s="74"/>
      <c r="B289" s="74"/>
      <c r="C289" s="74"/>
      <c r="D289" s="74"/>
      <c r="E289" s="74"/>
      <c r="F289" s="74"/>
      <c r="G289" s="74"/>
      <c r="H289" s="74"/>
      <c r="I289" s="74"/>
      <c r="J289" s="74"/>
      <c r="K289" s="74"/>
      <c r="L289" s="74"/>
      <c r="M289" s="74"/>
      <c r="N289" s="74"/>
      <c r="O289" s="74"/>
      <c r="P289" s="74"/>
      <c r="Q289" s="74"/>
      <c r="R289" s="74"/>
      <c r="S289" s="74"/>
    </row>
    <row r="290" spans="1:19">
      <c r="A290" s="74"/>
      <c r="B290" s="74"/>
      <c r="C290" s="74"/>
      <c r="D290" s="74"/>
      <c r="E290" s="74"/>
      <c r="F290" s="74"/>
      <c r="G290" s="74"/>
      <c r="H290" s="74"/>
      <c r="I290" s="74"/>
      <c r="J290" s="74"/>
      <c r="K290" s="74"/>
      <c r="L290" s="74"/>
      <c r="M290" s="74"/>
      <c r="N290" s="74"/>
      <c r="O290" s="74"/>
      <c r="P290" s="74"/>
      <c r="Q290" s="74"/>
      <c r="R290" s="74"/>
      <c r="S290" s="74"/>
    </row>
    <row r="291" spans="1:19">
      <c r="A291" s="74"/>
      <c r="B291" s="74"/>
      <c r="C291" s="74"/>
      <c r="D291" s="74"/>
      <c r="E291" s="74"/>
      <c r="F291" s="74"/>
      <c r="G291" s="74"/>
      <c r="H291" s="74"/>
      <c r="I291" s="74"/>
      <c r="J291" s="74"/>
      <c r="K291" s="74"/>
      <c r="L291" s="74"/>
      <c r="M291" s="74"/>
      <c r="N291" s="74"/>
      <c r="O291" s="74"/>
      <c r="P291" s="74"/>
      <c r="Q291" s="74"/>
      <c r="R291" s="74"/>
      <c r="S291" s="74"/>
    </row>
    <row r="292" spans="1:19">
      <c r="A292" s="74"/>
      <c r="B292" s="74"/>
      <c r="C292" s="74"/>
      <c r="D292" s="74"/>
      <c r="E292" s="74"/>
      <c r="F292" s="74"/>
      <c r="G292" s="74"/>
      <c r="H292" s="74"/>
      <c r="I292" s="74"/>
      <c r="J292" s="74"/>
      <c r="K292" s="74"/>
      <c r="L292" s="74"/>
      <c r="M292" s="74"/>
      <c r="N292" s="74"/>
      <c r="O292" s="74"/>
      <c r="P292" s="74"/>
      <c r="Q292" s="74"/>
      <c r="R292" s="74"/>
      <c r="S292" s="74"/>
    </row>
    <row r="293" spans="1:19">
      <c r="A293" s="74"/>
      <c r="B293" s="74"/>
      <c r="C293" s="74"/>
      <c r="D293" s="74"/>
      <c r="E293" s="74"/>
      <c r="F293" s="74"/>
      <c r="G293" s="74"/>
      <c r="H293" s="74"/>
      <c r="I293" s="74"/>
      <c r="J293" s="74"/>
      <c r="K293" s="74"/>
      <c r="L293" s="74"/>
      <c r="M293" s="74"/>
      <c r="N293" s="74"/>
      <c r="O293" s="74"/>
      <c r="P293" s="74"/>
      <c r="Q293" s="74"/>
      <c r="R293" s="74"/>
      <c r="S293" s="74"/>
    </row>
    <row r="294" spans="1:19">
      <c r="A294" s="74"/>
      <c r="B294" s="74"/>
      <c r="C294" s="74"/>
      <c r="D294" s="74"/>
      <c r="E294" s="74"/>
      <c r="F294" s="74"/>
      <c r="G294" s="74"/>
      <c r="H294" s="74"/>
      <c r="I294" s="74"/>
      <c r="J294" s="74"/>
      <c r="K294" s="74"/>
      <c r="L294" s="74"/>
      <c r="M294" s="74"/>
      <c r="N294" s="74"/>
      <c r="O294" s="74"/>
      <c r="P294" s="74"/>
      <c r="Q294" s="74"/>
      <c r="R294" s="74"/>
      <c r="S294" s="74"/>
    </row>
    <row r="295" spans="1:19">
      <c r="A295" s="74"/>
      <c r="B295" s="74"/>
      <c r="C295" s="74"/>
      <c r="D295" s="74"/>
      <c r="E295" s="74"/>
      <c r="F295" s="74"/>
      <c r="G295" s="74"/>
      <c r="H295" s="74"/>
      <c r="I295" s="74"/>
      <c r="J295" s="74"/>
      <c r="K295" s="74"/>
      <c r="L295" s="74"/>
      <c r="M295" s="74"/>
      <c r="N295" s="74"/>
      <c r="O295" s="74"/>
      <c r="P295" s="74"/>
      <c r="Q295" s="74"/>
      <c r="R295" s="74"/>
      <c r="S295" s="74"/>
    </row>
    <row r="296" spans="1:19">
      <c r="A296" s="74"/>
      <c r="B296" s="74"/>
      <c r="C296" s="74"/>
      <c r="D296" s="74"/>
      <c r="E296" s="74"/>
      <c r="F296" s="74"/>
      <c r="G296" s="74"/>
      <c r="H296" s="74"/>
      <c r="I296" s="74"/>
      <c r="J296" s="74"/>
      <c r="K296" s="74"/>
      <c r="L296" s="74"/>
      <c r="M296" s="74"/>
      <c r="N296" s="74"/>
      <c r="O296" s="74"/>
      <c r="P296" s="74"/>
      <c r="Q296" s="74"/>
      <c r="R296" s="74"/>
      <c r="S296" s="74"/>
    </row>
    <row r="297" spans="1:19">
      <c r="A297" s="74"/>
      <c r="B297" s="74"/>
      <c r="C297" s="74"/>
      <c r="D297" s="74"/>
      <c r="E297" s="74"/>
      <c r="F297" s="74"/>
      <c r="G297" s="74"/>
      <c r="H297" s="74"/>
      <c r="I297" s="74"/>
      <c r="J297" s="74"/>
      <c r="K297" s="74"/>
      <c r="L297" s="74"/>
      <c r="M297" s="74"/>
      <c r="N297" s="74"/>
      <c r="O297" s="74"/>
      <c r="P297" s="74"/>
      <c r="Q297" s="74"/>
      <c r="R297" s="74"/>
      <c r="S297" s="74"/>
    </row>
    <row r="298" spans="1:19">
      <c r="A298" s="74"/>
      <c r="B298" s="74"/>
      <c r="C298" s="74"/>
      <c r="D298" s="74"/>
      <c r="E298" s="74"/>
      <c r="F298" s="74"/>
      <c r="G298" s="74"/>
      <c r="H298" s="74"/>
      <c r="I298" s="74"/>
      <c r="J298" s="74"/>
      <c r="K298" s="74"/>
      <c r="L298" s="74"/>
      <c r="M298" s="74"/>
      <c r="N298" s="74"/>
      <c r="O298" s="74"/>
      <c r="P298" s="74"/>
      <c r="Q298" s="74"/>
      <c r="R298" s="74"/>
      <c r="S298" s="74"/>
    </row>
    <row r="299" spans="1:19">
      <c r="A299" s="74"/>
      <c r="B299" s="74"/>
      <c r="C299" s="74"/>
      <c r="D299" s="74"/>
      <c r="E299" s="74"/>
      <c r="F299" s="74"/>
      <c r="G299" s="74"/>
      <c r="H299" s="74"/>
      <c r="I299" s="74"/>
      <c r="J299" s="74"/>
      <c r="K299" s="74"/>
      <c r="L299" s="74"/>
      <c r="M299" s="74"/>
      <c r="N299" s="74"/>
      <c r="O299" s="74"/>
      <c r="P299" s="74"/>
      <c r="Q299" s="74"/>
      <c r="R299" s="74"/>
      <c r="S299" s="74"/>
    </row>
    <row r="300" spans="1:19">
      <c r="A300" s="74"/>
      <c r="B300" s="74"/>
      <c r="C300" s="74"/>
      <c r="D300" s="74"/>
      <c r="E300" s="74"/>
      <c r="F300" s="74"/>
      <c r="G300" s="74"/>
      <c r="H300" s="74"/>
      <c r="I300" s="74"/>
      <c r="J300" s="74"/>
      <c r="K300" s="74"/>
      <c r="L300" s="74"/>
      <c r="M300" s="74"/>
      <c r="N300" s="74"/>
      <c r="O300" s="74"/>
      <c r="P300" s="74"/>
      <c r="Q300" s="74"/>
      <c r="R300" s="74"/>
      <c r="S300" s="74"/>
    </row>
    <row r="301" spans="1:19">
      <c r="A301" s="74"/>
      <c r="B301" s="74"/>
      <c r="C301" s="74"/>
      <c r="D301" s="74"/>
      <c r="E301" s="74"/>
      <c r="F301" s="74"/>
      <c r="G301" s="74"/>
      <c r="H301" s="74"/>
      <c r="I301" s="74"/>
      <c r="J301" s="74"/>
      <c r="K301" s="74"/>
      <c r="L301" s="74"/>
      <c r="M301" s="74"/>
      <c r="N301" s="74"/>
      <c r="O301" s="74"/>
      <c r="P301" s="74"/>
      <c r="Q301" s="74"/>
      <c r="R301" s="74"/>
      <c r="S301" s="74"/>
    </row>
    <row r="302" spans="1:19">
      <c r="A302" s="74"/>
      <c r="B302" s="74"/>
      <c r="C302" s="74"/>
      <c r="D302" s="74"/>
      <c r="E302" s="74"/>
      <c r="F302" s="74"/>
      <c r="G302" s="74"/>
      <c r="H302" s="74"/>
      <c r="I302" s="74"/>
      <c r="J302" s="74"/>
      <c r="K302" s="74"/>
      <c r="L302" s="74"/>
      <c r="M302" s="74"/>
      <c r="N302" s="74"/>
      <c r="O302" s="74"/>
      <c r="P302" s="74"/>
      <c r="Q302" s="74"/>
      <c r="R302" s="74"/>
      <c r="S302" s="74"/>
    </row>
    <row r="303" spans="1:19">
      <c r="A303" s="74"/>
      <c r="B303" s="74"/>
      <c r="C303" s="74"/>
      <c r="D303" s="74"/>
      <c r="E303" s="74"/>
      <c r="F303" s="74"/>
      <c r="G303" s="74"/>
      <c r="H303" s="74"/>
      <c r="I303" s="74"/>
      <c r="J303" s="74"/>
      <c r="K303" s="74"/>
      <c r="L303" s="74"/>
      <c r="M303" s="74"/>
      <c r="N303" s="74"/>
      <c r="O303" s="74"/>
      <c r="P303" s="74"/>
      <c r="Q303" s="74"/>
      <c r="R303" s="74"/>
      <c r="S303" s="74"/>
    </row>
    <row r="304" spans="1:19">
      <c r="A304" s="74"/>
      <c r="B304" s="74"/>
      <c r="C304" s="74"/>
      <c r="D304" s="74"/>
      <c r="E304" s="74"/>
      <c r="F304" s="74"/>
      <c r="G304" s="74"/>
      <c r="H304" s="74"/>
      <c r="I304" s="74"/>
      <c r="J304" s="74"/>
      <c r="K304" s="74"/>
      <c r="L304" s="74"/>
      <c r="M304" s="74"/>
      <c r="N304" s="74"/>
      <c r="O304" s="74"/>
      <c r="P304" s="74"/>
      <c r="Q304" s="74"/>
      <c r="R304" s="74"/>
      <c r="S304" s="74"/>
    </row>
    <row r="305" spans="1:19">
      <c r="A305" s="74"/>
      <c r="B305" s="74"/>
      <c r="C305" s="74"/>
      <c r="D305" s="74"/>
      <c r="E305" s="74"/>
      <c r="F305" s="74"/>
      <c r="G305" s="74"/>
      <c r="H305" s="74"/>
      <c r="I305" s="74"/>
      <c r="J305" s="74"/>
      <c r="K305" s="74"/>
      <c r="L305" s="74"/>
      <c r="M305" s="74"/>
      <c r="N305" s="74"/>
      <c r="O305" s="74"/>
      <c r="P305" s="74"/>
      <c r="Q305" s="74"/>
      <c r="R305" s="74"/>
      <c r="S305" s="74"/>
    </row>
    <row r="306" spans="1:19">
      <c r="A306" s="74"/>
      <c r="B306" s="74"/>
      <c r="C306" s="74"/>
      <c r="D306" s="74"/>
      <c r="E306" s="74"/>
      <c r="F306" s="74"/>
      <c r="G306" s="74"/>
      <c r="H306" s="74"/>
      <c r="I306" s="74"/>
      <c r="J306" s="74"/>
      <c r="K306" s="74"/>
      <c r="L306" s="74"/>
      <c r="M306" s="74"/>
      <c r="N306" s="74"/>
      <c r="O306" s="74"/>
      <c r="P306" s="74"/>
      <c r="Q306" s="74"/>
      <c r="R306" s="74"/>
      <c r="S306" s="74"/>
    </row>
    <row r="307" spans="1:19">
      <c r="A307" s="74"/>
      <c r="B307" s="74"/>
      <c r="C307" s="74"/>
      <c r="D307" s="74"/>
      <c r="E307" s="74"/>
      <c r="F307" s="74"/>
      <c r="G307" s="74"/>
      <c r="H307" s="74"/>
      <c r="I307" s="74"/>
      <c r="J307" s="74"/>
      <c r="K307" s="74"/>
      <c r="L307" s="74"/>
      <c r="M307" s="74"/>
      <c r="N307" s="74"/>
      <c r="O307" s="74"/>
      <c r="P307" s="74"/>
      <c r="Q307" s="74"/>
      <c r="R307" s="74"/>
      <c r="S307" s="74"/>
    </row>
    <row r="308" spans="1:19">
      <c r="A308" s="74"/>
      <c r="B308" s="74"/>
      <c r="C308" s="74"/>
      <c r="D308" s="74"/>
      <c r="E308" s="74"/>
      <c r="F308" s="74"/>
      <c r="G308" s="74"/>
      <c r="H308" s="74"/>
      <c r="I308" s="74"/>
      <c r="J308" s="74"/>
      <c r="K308" s="74"/>
      <c r="L308" s="74"/>
      <c r="M308" s="74"/>
      <c r="N308" s="74"/>
      <c r="O308" s="74"/>
      <c r="P308" s="74"/>
      <c r="Q308" s="74"/>
      <c r="R308" s="74"/>
      <c r="S308" s="74"/>
    </row>
    <row r="309" spans="1:19">
      <c r="A309" s="74"/>
      <c r="B309" s="74"/>
      <c r="C309" s="74"/>
      <c r="D309" s="74"/>
      <c r="E309" s="74"/>
      <c r="F309" s="74"/>
      <c r="G309" s="74"/>
      <c r="H309" s="74"/>
      <c r="I309" s="74"/>
      <c r="J309" s="74"/>
      <c r="K309" s="74"/>
      <c r="L309" s="74"/>
      <c r="M309" s="74"/>
      <c r="N309" s="74"/>
      <c r="O309" s="74"/>
      <c r="P309" s="74"/>
      <c r="Q309" s="74"/>
      <c r="R309" s="74"/>
      <c r="S309" s="74"/>
    </row>
    <row r="310" spans="1:19">
      <c r="A310" s="74"/>
      <c r="B310" s="74"/>
      <c r="C310" s="74"/>
      <c r="D310" s="74"/>
      <c r="E310" s="74"/>
      <c r="F310" s="74"/>
      <c r="G310" s="74"/>
      <c r="H310" s="74"/>
      <c r="I310" s="74"/>
      <c r="J310" s="74"/>
      <c r="K310" s="74"/>
      <c r="L310" s="74"/>
      <c r="M310" s="74"/>
      <c r="N310" s="74"/>
      <c r="O310" s="74"/>
      <c r="P310" s="74"/>
      <c r="Q310" s="74"/>
      <c r="R310" s="74"/>
      <c r="S310" s="74"/>
    </row>
    <row r="311" spans="1:19">
      <c r="A311" s="74"/>
      <c r="B311" s="74"/>
      <c r="C311" s="74"/>
      <c r="D311" s="74"/>
      <c r="E311" s="74"/>
      <c r="F311" s="74"/>
      <c r="G311" s="74"/>
      <c r="H311" s="74"/>
      <c r="I311" s="74"/>
      <c r="J311" s="74"/>
      <c r="K311" s="74"/>
      <c r="L311" s="74"/>
      <c r="M311" s="74"/>
      <c r="N311" s="74"/>
      <c r="O311" s="74"/>
      <c r="P311" s="74"/>
      <c r="Q311" s="74"/>
      <c r="R311" s="74"/>
      <c r="S311" s="74"/>
    </row>
    <row r="312" spans="1:19">
      <c r="A312" s="74"/>
      <c r="B312" s="74"/>
      <c r="C312" s="74"/>
      <c r="D312" s="74"/>
      <c r="E312" s="74"/>
      <c r="F312" s="74"/>
      <c r="G312" s="74"/>
      <c r="H312" s="74"/>
      <c r="I312" s="74"/>
      <c r="J312" s="74"/>
      <c r="K312" s="74"/>
      <c r="L312" s="74"/>
      <c r="M312" s="74"/>
      <c r="N312" s="74"/>
      <c r="O312" s="74"/>
      <c r="P312" s="74"/>
      <c r="Q312" s="74"/>
      <c r="R312" s="74"/>
      <c r="S312" s="74"/>
    </row>
    <row r="313" spans="1:19">
      <c r="A313" s="74"/>
      <c r="B313" s="74"/>
      <c r="C313" s="74"/>
      <c r="D313" s="74"/>
      <c r="E313" s="74"/>
      <c r="F313" s="74"/>
      <c r="G313" s="74"/>
      <c r="H313" s="74"/>
      <c r="I313" s="74"/>
      <c r="J313" s="74"/>
      <c r="K313" s="74"/>
      <c r="L313" s="74"/>
      <c r="M313" s="74"/>
      <c r="N313" s="74"/>
      <c r="O313" s="74"/>
      <c r="P313" s="74"/>
      <c r="Q313" s="74"/>
      <c r="R313" s="74"/>
      <c r="S313" s="74"/>
    </row>
    <row r="314" spans="1:19">
      <c r="A314" s="74"/>
      <c r="B314" s="74"/>
      <c r="C314" s="74"/>
      <c r="D314" s="74"/>
      <c r="E314" s="74"/>
      <c r="F314" s="74"/>
      <c r="G314" s="74"/>
      <c r="H314" s="74"/>
      <c r="I314" s="74"/>
      <c r="J314" s="74"/>
      <c r="K314" s="74"/>
      <c r="L314" s="74"/>
      <c r="M314" s="74"/>
      <c r="N314" s="74"/>
      <c r="O314" s="74"/>
      <c r="P314" s="74"/>
      <c r="Q314" s="74"/>
      <c r="R314" s="74"/>
      <c r="S314" s="74"/>
    </row>
    <row r="315" spans="1:19">
      <c r="A315" s="74"/>
      <c r="B315" s="74"/>
      <c r="C315" s="74"/>
      <c r="D315" s="74"/>
      <c r="E315" s="74"/>
      <c r="F315" s="74"/>
      <c r="G315" s="74"/>
      <c r="H315" s="74"/>
      <c r="I315" s="74"/>
      <c r="J315" s="74"/>
      <c r="K315" s="74"/>
      <c r="L315" s="74"/>
      <c r="M315" s="74"/>
      <c r="N315" s="74"/>
      <c r="O315" s="74"/>
      <c r="P315" s="74"/>
      <c r="Q315" s="74"/>
      <c r="R315" s="74"/>
      <c r="S315" s="74"/>
    </row>
    <row r="316" spans="1:19">
      <c r="A316" s="74"/>
      <c r="B316" s="74"/>
      <c r="C316" s="74"/>
      <c r="D316" s="74"/>
      <c r="E316" s="74"/>
      <c r="F316" s="74"/>
      <c r="G316" s="74"/>
      <c r="H316" s="74"/>
      <c r="I316" s="74"/>
      <c r="J316" s="74"/>
      <c r="K316" s="74"/>
      <c r="L316" s="74"/>
      <c r="M316" s="74"/>
      <c r="N316" s="74"/>
      <c r="O316" s="74"/>
      <c r="P316" s="74"/>
      <c r="Q316" s="74"/>
      <c r="R316" s="74"/>
      <c r="S316" s="74"/>
    </row>
    <row r="317" spans="1:19">
      <c r="A317" s="74"/>
      <c r="B317" s="74"/>
      <c r="C317" s="74"/>
      <c r="D317" s="74"/>
      <c r="E317" s="74"/>
      <c r="F317" s="74"/>
      <c r="G317" s="74"/>
      <c r="H317" s="74"/>
      <c r="I317" s="74"/>
      <c r="J317" s="74"/>
      <c r="K317" s="74"/>
      <c r="L317" s="74"/>
      <c r="M317" s="74"/>
      <c r="N317" s="74"/>
      <c r="O317" s="74"/>
      <c r="P317" s="74"/>
      <c r="Q317" s="74"/>
      <c r="R317" s="74"/>
      <c r="S317" s="74"/>
    </row>
    <row r="318" spans="1:19">
      <c r="A318" s="74"/>
      <c r="B318" s="74"/>
      <c r="C318" s="74"/>
      <c r="D318" s="74"/>
      <c r="E318" s="74"/>
      <c r="F318" s="74"/>
      <c r="G318" s="74"/>
      <c r="H318" s="74"/>
      <c r="I318" s="74"/>
      <c r="J318" s="74"/>
      <c r="K318" s="74"/>
      <c r="L318" s="74"/>
      <c r="M318" s="74"/>
      <c r="N318" s="74"/>
      <c r="O318" s="74"/>
      <c r="P318" s="74"/>
      <c r="Q318" s="74"/>
      <c r="R318" s="74"/>
      <c r="S318" s="74"/>
    </row>
    <row r="319" spans="1:19">
      <c r="A319" s="74"/>
      <c r="B319" s="74"/>
      <c r="C319" s="74"/>
      <c r="D319" s="74"/>
      <c r="E319" s="74"/>
      <c r="F319" s="74"/>
      <c r="G319" s="74"/>
      <c r="H319" s="74"/>
      <c r="I319" s="74"/>
      <c r="J319" s="74"/>
      <c r="K319" s="74"/>
      <c r="L319" s="74"/>
      <c r="M319" s="74"/>
      <c r="N319" s="74"/>
      <c r="O319" s="74"/>
      <c r="P319" s="74"/>
      <c r="Q319" s="74"/>
      <c r="R319" s="74"/>
      <c r="S319" s="74"/>
    </row>
    <row r="320" spans="1:19">
      <c r="A320" s="74"/>
      <c r="B320" s="74"/>
      <c r="C320" s="74"/>
      <c r="D320" s="74"/>
      <c r="E320" s="74"/>
      <c r="F320" s="74"/>
      <c r="G320" s="74"/>
      <c r="H320" s="74"/>
      <c r="I320" s="74"/>
      <c r="J320" s="74"/>
      <c r="K320" s="74"/>
      <c r="L320" s="74"/>
      <c r="M320" s="74"/>
      <c r="N320" s="74"/>
      <c r="O320" s="74"/>
      <c r="P320" s="74"/>
      <c r="Q320" s="74"/>
      <c r="R320" s="74"/>
      <c r="S320" s="74"/>
    </row>
    <row r="321" spans="1:19">
      <c r="A321" s="74"/>
      <c r="B321" s="74"/>
      <c r="C321" s="74"/>
      <c r="D321" s="74"/>
      <c r="E321" s="74"/>
      <c r="F321" s="74"/>
      <c r="G321" s="74"/>
      <c r="H321" s="74"/>
      <c r="I321" s="74"/>
      <c r="J321" s="74"/>
      <c r="K321" s="74"/>
      <c r="L321" s="74"/>
      <c r="M321" s="74"/>
      <c r="N321" s="74"/>
      <c r="O321" s="74"/>
      <c r="P321" s="74"/>
      <c r="Q321" s="74"/>
      <c r="R321" s="74"/>
      <c r="S321" s="74"/>
    </row>
    <row r="322" spans="1:19">
      <c r="A322" s="74"/>
      <c r="B322" s="74"/>
      <c r="C322" s="74"/>
      <c r="D322" s="74"/>
      <c r="E322" s="74"/>
      <c r="F322" s="74"/>
      <c r="G322" s="74"/>
      <c r="H322" s="74"/>
      <c r="I322" s="74"/>
      <c r="J322" s="74"/>
      <c r="K322" s="74"/>
      <c r="L322" s="74"/>
      <c r="M322" s="74"/>
      <c r="N322" s="74"/>
      <c r="O322" s="74"/>
      <c r="P322" s="74"/>
      <c r="Q322" s="74"/>
      <c r="R322" s="74"/>
      <c r="S322" s="74"/>
    </row>
    <row r="323" spans="1:19">
      <c r="A323" s="74"/>
      <c r="B323" s="74"/>
      <c r="C323" s="74"/>
      <c r="D323" s="74"/>
      <c r="E323" s="74"/>
      <c r="F323" s="74"/>
      <c r="G323" s="74"/>
      <c r="H323" s="74"/>
      <c r="I323" s="74"/>
      <c r="J323" s="74"/>
      <c r="K323" s="74"/>
      <c r="L323" s="74"/>
      <c r="M323" s="74"/>
      <c r="N323" s="74"/>
      <c r="O323" s="74"/>
      <c r="P323" s="74"/>
      <c r="Q323" s="74"/>
      <c r="R323" s="74"/>
      <c r="S323" s="74"/>
    </row>
    <row r="324" spans="1:19">
      <c r="A324" s="74"/>
      <c r="B324" s="74"/>
      <c r="C324" s="74"/>
      <c r="D324" s="74"/>
      <c r="E324" s="74"/>
      <c r="F324" s="74"/>
      <c r="G324" s="74"/>
      <c r="H324" s="74"/>
      <c r="I324" s="74"/>
      <c r="J324" s="74"/>
      <c r="K324" s="74"/>
      <c r="L324" s="74"/>
      <c r="M324" s="74"/>
      <c r="N324" s="74"/>
      <c r="O324" s="74"/>
      <c r="P324" s="74"/>
      <c r="Q324" s="74"/>
      <c r="R324" s="74"/>
      <c r="S324" s="74"/>
    </row>
    <row r="325" spans="1:19">
      <c r="A325" s="74"/>
      <c r="B325" s="74"/>
      <c r="C325" s="74"/>
      <c r="D325" s="74"/>
      <c r="E325" s="74"/>
      <c r="F325" s="74"/>
      <c r="G325" s="74"/>
      <c r="H325" s="74"/>
      <c r="I325" s="74"/>
      <c r="J325" s="74"/>
      <c r="K325" s="74"/>
      <c r="L325" s="74"/>
      <c r="M325" s="74"/>
      <c r="N325" s="74"/>
      <c r="O325" s="74"/>
      <c r="P325" s="74"/>
      <c r="Q325" s="74"/>
      <c r="R325" s="74"/>
      <c r="S325" s="74"/>
    </row>
    <row r="326" spans="1:19">
      <c r="A326" s="74"/>
      <c r="B326" s="74"/>
      <c r="C326" s="74"/>
      <c r="D326" s="74"/>
      <c r="E326" s="74"/>
      <c r="F326" s="74"/>
      <c r="G326" s="74"/>
      <c r="H326" s="74"/>
      <c r="I326" s="74"/>
      <c r="J326" s="74"/>
      <c r="K326" s="74"/>
      <c r="L326" s="74"/>
      <c r="M326" s="74"/>
      <c r="N326" s="74"/>
      <c r="O326" s="74"/>
      <c r="P326" s="74"/>
      <c r="Q326" s="74"/>
      <c r="R326" s="74"/>
      <c r="S326" s="74"/>
    </row>
    <row r="327" spans="1:19">
      <c r="A327" s="74"/>
      <c r="B327" s="74"/>
      <c r="C327" s="74"/>
      <c r="D327" s="74"/>
      <c r="E327" s="74"/>
      <c r="F327" s="74"/>
      <c r="G327" s="74"/>
      <c r="H327" s="74"/>
      <c r="I327" s="74"/>
      <c r="J327" s="74"/>
      <c r="K327" s="74"/>
      <c r="L327" s="74"/>
      <c r="M327" s="74"/>
      <c r="N327" s="74"/>
      <c r="O327" s="74"/>
      <c r="P327" s="74"/>
      <c r="Q327" s="74"/>
      <c r="R327" s="74"/>
      <c r="S327" s="74"/>
    </row>
    <row r="328" spans="1:19">
      <c r="A328" s="74"/>
      <c r="B328" s="74"/>
      <c r="C328" s="74"/>
      <c r="D328" s="74"/>
      <c r="E328" s="74"/>
      <c r="F328" s="74"/>
      <c r="G328" s="74"/>
      <c r="H328" s="74"/>
      <c r="I328" s="74"/>
      <c r="J328" s="74"/>
      <c r="K328" s="74"/>
      <c r="L328" s="74"/>
      <c r="M328" s="74"/>
      <c r="N328" s="74"/>
      <c r="O328" s="74"/>
      <c r="P328" s="74"/>
      <c r="Q328" s="74"/>
      <c r="R328" s="74"/>
      <c r="S328" s="74"/>
    </row>
    <row r="329" spans="1:19">
      <c r="A329" s="74"/>
      <c r="B329" s="74"/>
      <c r="C329" s="74"/>
      <c r="D329" s="74"/>
      <c r="E329" s="74"/>
      <c r="F329" s="74"/>
      <c r="G329" s="74"/>
      <c r="H329" s="74"/>
      <c r="I329" s="74"/>
      <c r="J329" s="74"/>
      <c r="K329" s="74"/>
      <c r="L329" s="74"/>
      <c r="M329" s="74"/>
      <c r="N329" s="74"/>
      <c r="O329" s="74"/>
      <c r="P329" s="74"/>
      <c r="Q329" s="74"/>
      <c r="R329" s="74"/>
      <c r="S329" s="74"/>
    </row>
    <row r="330" spans="1:19">
      <c r="A330" s="74"/>
      <c r="B330" s="74"/>
      <c r="C330" s="74"/>
      <c r="D330" s="74"/>
      <c r="E330" s="74"/>
      <c r="F330" s="74"/>
      <c r="G330" s="74"/>
      <c r="H330" s="74"/>
      <c r="I330" s="74"/>
      <c r="J330" s="74"/>
      <c r="K330" s="74"/>
      <c r="L330" s="74"/>
      <c r="M330" s="74"/>
      <c r="N330" s="74"/>
      <c r="O330" s="74"/>
      <c r="P330" s="74"/>
      <c r="Q330" s="74"/>
      <c r="R330" s="74"/>
      <c r="S330" s="74"/>
    </row>
    <row r="331" spans="1:19">
      <c r="A331" s="74"/>
      <c r="B331" s="74"/>
      <c r="C331" s="74"/>
      <c r="D331" s="74"/>
      <c r="E331" s="74"/>
      <c r="F331" s="74"/>
      <c r="G331" s="74"/>
      <c r="H331" s="74"/>
      <c r="I331" s="74"/>
      <c r="J331" s="74"/>
      <c r="K331" s="74"/>
      <c r="L331" s="74"/>
      <c r="M331" s="74"/>
      <c r="N331" s="74"/>
      <c r="O331" s="74"/>
      <c r="P331" s="74"/>
      <c r="Q331" s="74"/>
      <c r="R331" s="74"/>
      <c r="S331" s="74"/>
    </row>
    <row r="332" spans="1:19">
      <c r="A332" s="74"/>
      <c r="B332" s="74"/>
      <c r="C332" s="74"/>
      <c r="D332" s="74"/>
      <c r="E332" s="74"/>
      <c r="F332" s="74"/>
      <c r="G332" s="74"/>
      <c r="H332" s="74"/>
      <c r="I332" s="74"/>
      <c r="J332" s="74"/>
      <c r="K332" s="74"/>
      <c r="L332" s="74"/>
      <c r="M332" s="74"/>
      <c r="N332" s="74"/>
      <c r="O332" s="74"/>
      <c r="P332" s="74"/>
      <c r="Q332" s="74"/>
      <c r="R332" s="74"/>
      <c r="S332" s="74"/>
    </row>
    <row r="333" spans="1:19">
      <c r="A333" s="74"/>
      <c r="B333" s="74"/>
      <c r="C333" s="74"/>
      <c r="D333" s="74"/>
      <c r="E333" s="74"/>
      <c r="F333" s="74"/>
      <c r="G333" s="74"/>
      <c r="H333" s="74"/>
      <c r="I333" s="74"/>
      <c r="J333" s="74"/>
      <c r="K333" s="74"/>
      <c r="L333" s="74"/>
      <c r="M333" s="74"/>
      <c r="N333" s="74"/>
      <c r="O333" s="74"/>
      <c r="P333" s="74"/>
      <c r="Q333" s="74"/>
      <c r="R333" s="74"/>
      <c r="S333" s="74"/>
    </row>
    <row r="334" spans="1:19">
      <c r="A334" s="74"/>
      <c r="B334" s="74"/>
      <c r="C334" s="74"/>
      <c r="D334" s="74"/>
      <c r="E334" s="74"/>
      <c r="F334" s="74"/>
      <c r="G334" s="74"/>
      <c r="H334" s="74"/>
      <c r="I334" s="74"/>
      <c r="J334" s="74"/>
      <c r="K334" s="74"/>
      <c r="L334" s="74"/>
      <c r="M334" s="74"/>
      <c r="N334" s="74"/>
      <c r="O334" s="74"/>
      <c r="P334" s="74"/>
      <c r="Q334" s="74"/>
      <c r="R334" s="74"/>
      <c r="S334" s="74"/>
    </row>
    <row r="335" spans="1:19">
      <c r="A335" s="74"/>
      <c r="B335" s="74"/>
      <c r="C335" s="74"/>
      <c r="D335" s="74"/>
      <c r="E335" s="74"/>
      <c r="F335" s="74"/>
      <c r="G335" s="74"/>
      <c r="H335" s="74"/>
      <c r="I335" s="74"/>
      <c r="J335" s="74"/>
      <c r="K335" s="74"/>
      <c r="L335" s="74"/>
      <c r="M335" s="74"/>
      <c r="N335" s="74"/>
      <c r="O335" s="74"/>
      <c r="P335" s="74"/>
      <c r="Q335" s="74"/>
      <c r="R335" s="74"/>
      <c r="S335" s="74"/>
    </row>
    <row r="336" spans="1:19">
      <c r="A336" s="74"/>
      <c r="B336" s="74"/>
      <c r="C336" s="74"/>
      <c r="D336" s="74"/>
      <c r="E336" s="74"/>
      <c r="F336" s="74"/>
      <c r="G336" s="74"/>
      <c r="H336" s="74"/>
      <c r="I336" s="74"/>
      <c r="J336" s="74"/>
      <c r="K336" s="74"/>
      <c r="L336" s="74"/>
      <c r="M336" s="74"/>
      <c r="N336" s="74"/>
      <c r="O336" s="74"/>
      <c r="P336" s="74"/>
      <c r="Q336" s="74"/>
      <c r="R336" s="74"/>
      <c r="S336" s="74"/>
    </row>
    <row r="337" spans="1:19">
      <c r="A337" s="74"/>
      <c r="B337" s="74"/>
      <c r="C337" s="74"/>
      <c r="D337" s="74"/>
      <c r="E337" s="74"/>
      <c r="F337" s="74"/>
      <c r="G337" s="74"/>
      <c r="H337" s="74"/>
      <c r="I337" s="74"/>
      <c r="J337" s="74"/>
      <c r="K337" s="74"/>
      <c r="L337" s="74"/>
      <c r="M337" s="74"/>
      <c r="N337" s="74"/>
      <c r="O337" s="74"/>
      <c r="P337" s="74"/>
      <c r="Q337" s="74"/>
      <c r="R337" s="74"/>
      <c r="S337" s="74"/>
    </row>
    <row r="338" spans="1:19">
      <c r="A338" s="74"/>
      <c r="B338" s="74"/>
      <c r="C338" s="74"/>
      <c r="D338" s="74"/>
      <c r="E338" s="74"/>
      <c r="F338" s="74"/>
      <c r="G338" s="74"/>
      <c r="H338" s="74"/>
      <c r="I338" s="74"/>
      <c r="J338" s="74"/>
      <c r="K338" s="74"/>
      <c r="L338" s="74"/>
      <c r="M338" s="74"/>
      <c r="N338" s="74"/>
      <c r="O338" s="74"/>
      <c r="P338" s="74"/>
      <c r="Q338" s="74"/>
      <c r="R338" s="74"/>
      <c r="S338" s="74"/>
    </row>
    <row r="339" spans="1:19">
      <c r="A339" s="74"/>
      <c r="B339" s="74"/>
      <c r="C339" s="74"/>
      <c r="D339" s="74"/>
      <c r="E339" s="74"/>
      <c r="F339" s="74"/>
      <c r="G339" s="74"/>
      <c r="H339" s="74"/>
      <c r="I339" s="74"/>
      <c r="J339" s="74"/>
      <c r="K339" s="74"/>
      <c r="L339" s="74"/>
      <c r="M339" s="74"/>
      <c r="N339" s="74"/>
      <c r="O339" s="74"/>
      <c r="P339" s="74"/>
      <c r="Q339" s="74"/>
      <c r="R339" s="74"/>
      <c r="S339" s="74"/>
    </row>
    <row r="340" spans="1:19">
      <c r="A340" s="74"/>
      <c r="B340" s="74"/>
      <c r="C340" s="74"/>
      <c r="D340" s="74"/>
      <c r="E340" s="74"/>
      <c r="F340" s="74"/>
      <c r="G340" s="74"/>
      <c r="H340" s="74"/>
      <c r="I340" s="74"/>
      <c r="J340" s="74"/>
      <c r="K340" s="74"/>
      <c r="L340" s="74"/>
      <c r="M340" s="74"/>
      <c r="N340" s="74"/>
      <c r="O340" s="74"/>
      <c r="P340" s="74"/>
      <c r="Q340" s="74"/>
      <c r="R340" s="74"/>
      <c r="S340" s="74"/>
    </row>
    <row r="341" spans="1:19">
      <c r="A341" s="74"/>
      <c r="B341" s="74"/>
      <c r="C341" s="74"/>
      <c r="D341" s="74"/>
      <c r="E341" s="74"/>
      <c r="F341" s="74"/>
      <c r="G341" s="74"/>
      <c r="H341" s="74"/>
      <c r="I341" s="74"/>
      <c r="J341" s="74"/>
      <c r="K341" s="74"/>
      <c r="L341" s="74"/>
      <c r="M341" s="74"/>
      <c r="N341" s="74"/>
      <c r="O341" s="74"/>
      <c r="P341" s="74"/>
      <c r="Q341" s="74"/>
      <c r="R341" s="74"/>
      <c r="S341" s="74"/>
    </row>
    <row r="342" spans="1:19">
      <c r="A342" s="74"/>
      <c r="B342" s="74"/>
      <c r="C342" s="74"/>
      <c r="D342" s="74"/>
      <c r="E342" s="74"/>
      <c r="F342" s="74"/>
      <c r="G342" s="74"/>
      <c r="H342" s="74"/>
      <c r="I342" s="74"/>
      <c r="J342" s="74"/>
      <c r="K342" s="74"/>
      <c r="L342" s="74"/>
      <c r="M342" s="74"/>
      <c r="N342" s="74"/>
      <c r="O342" s="74"/>
      <c r="P342" s="74"/>
      <c r="Q342" s="74"/>
      <c r="R342" s="74"/>
      <c r="S342" s="74"/>
    </row>
    <row r="343" spans="1:19">
      <c r="A343" s="74"/>
      <c r="B343" s="74"/>
      <c r="C343" s="74"/>
      <c r="D343" s="74"/>
      <c r="E343" s="74"/>
      <c r="F343" s="74"/>
      <c r="G343" s="74"/>
      <c r="H343" s="74"/>
      <c r="I343" s="74"/>
      <c r="J343" s="74"/>
      <c r="K343" s="74"/>
      <c r="L343" s="74"/>
      <c r="M343" s="74"/>
      <c r="N343" s="74"/>
      <c r="O343" s="74"/>
      <c r="P343" s="74"/>
      <c r="Q343" s="74"/>
      <c r="R343" s="74"/>
      <c r="S343" s="74"/>
    </row>
    <row r="344" spans="1:19">
      <c r="A344" s="74"/>
      <c r="B344" s="74"/>
      <c r="C344" s="74"/>
      <c r="D344" s="74"/>
      <c r="E344" s="74"/>
      <c r="F344" s="74"/>
      <c r="G344" s="74"/>
      <c r="H344" s="74"/>
      <c r="I344" s="74"/>
      <c r="J344" s="74"/>
      <c r="K344" s="74"/>
      <c r="L344" s="74"/>
      <c r="M344" s="74"/>
      <c r="N344" s="74"/>
      <c r="O344" s="74"/>
      <c r="P344" s="74"/>
      <c r="Q344" s="74"/>
      <c r="R344" s="74"/>
      <c r="S344" s="74"/>
    </row>
    <row r="345" spans="1:19">
      <c r="A345" s="74"/>
      <c r="B345" s="74"/>
      <c r="C345" s="74"/>
      <c r="D345" s="74"/>
      <c r="E345" s="74"/>
      <c r="F345" s="74"/>
      <c r="G345" s="74"/>
      <c r="H345" s="74"/>
      <c r="I345" s="74"/>
      <c r="J345" s="74"/>
      <c r="K345" s="74"/>
      <c r="L345" s="74"/>
      <c r="M345" s="74"/>
      <c r="N345" s="74"/>
      <c r="O345" s="74"/>
      <c r="P345" s="74"/>
      <c r="Q345" s="74"/>
      <c r="R345" s="74"/>
      <c r="S345" s="74"/>
    </row>
    <row r="346" spans="1:19">
      <c r="A346" s="74"/>
      <c r="B346" s="74"/>
      <c r="C346" s="74"/>
      <c r="D346" s="74"/>
      <c r="E346" s="74"/>
      <c r="F346" s="74"/>
      <c r="G346" s="74"/>
      <c r="H346" s="74"/>
      <c r="I346" s="74"/>
      <c r="J346" s="74"/>
      <c r="K346" s="74"/>
      <c r="L346" s="74"/>
      <c r="M346" s="74"/>
      <c r="N346" s="74"/>
      <c r="O346" s="74"/>
      <c r="P346" s="74"/>
      <c r="Q346" s="74"/>
      <c r="R346" s="74"/>
      <c r="S346" s="74"/>
    </row>
    <row r="347" spans="1:19">
      <c r="A347" s="74"/>
      <c r="B347" s="74"/>
      <c r="C347" s="74"/>
      <c r="D347" s="74"/>
      <c r="E347" s="74"/>
      <c r="F347" s="74"/>
      <c r="G347" s="74"/>
      <c r="H347" s="74"/>
      <c r="I347" s="74"/>
      <c r="J347" s="74"/>
      <c r="K347" s="74"/>
      <c r="L347" s="74"/>
      <c r="M347" s="74"/>
      <c r="N347" s="74"/>
      <c r="O347" s="74"/>
      <c r="P347" s="74"/>
      <c r="Q347" s="74"/>
      <c r="R347" s="74"/>
      <c r="S347" s="74"/>
    </row>
    <row r="348" spans="1:19">
      <c r="A348" s="74"/>
      <c r="B348" s="74"/>
      <c r="C348" s="74"/>
      <c r="D348" s="74"/>
      <c r="E348" s="74"/>
      <c r="F348" s="74"/>
      <c r="G348" s="74"/>
      <c r="H348" s="74"/>
      <c r="I348" s="74"/>
      <c r="J348" s="74"/>
      <c r="K348" s="74"/>
      <c r="L348" s="74"/>
      <c r="M348" s="74"/>
      <c r="N348" s="74"/>
      <c r="O348" s="74"/>
      <c r="P348" s="74"/>
      <c r="Q348" s="74"/>
      <c r="R348" s="74"/>
      <c r="S348" s="74"/>
    </row>
    <row r="349" spans="1:19">
      <c r="A349" s="74"/>
      <c r="B349" s="74"/>
      <c r="C349" s="74"/>
      <c r="D349" s="74"/>
      <c r="E349" s="74"/>
      <c r="F349" s="74"/>
      <c r="G349" s="74"/>
      <c r="H349" s="74"/>
      <c r="I349" s="74"/>
      <c r="J349" s="74"/>
      <c r="K349" s="74"/>
      <c r="L349" s="74"/>
      <c r="M349" s="74"/>
      <c r="N349" s="74"/>
      <c r="O349" s="74"/>
      <c r="P349" s="74"/>
      <c r="Q349" s="74"/>
      <c r="R349" s="74"/>
      <c r="S349" s="74"/>
    </row>
    <row r="350" spans="1:19">
      <c r="A350" s="74"/>
      <c r="B350" s="74"/>
      <c r="C350" s="74"/>
      <c r="D350" s="74"/>
      <c r="E350" s="74"/>
      <c r="F350" s="74"/>
      <c r="G350" s="74"/>
      <c r="H350" s="74"/>
      <c r="I350" s="74"/>
      <c r="J350" s="74"/>
      <c r="K350" s="74"/>
      <c r="L350" s="74"/>
      <c r="M350" s="74"/>
      <c r="N350" s="74"/>
      <c r="O350" s="74"/>
      <c r="P350" s="74"/>
      <c r="Q350" s="74"/>
      <c r="R350" s="74"/>
      <c r="S350" s="74"/>
    </row>
    <row r="351" spans="1:19">
      <c r="A351" s="74"/>
      <c r="B351" s="74"/>
      <c r="C351" s="74"/>
      <c r="D351" s="74"/>
      <c r="E351" s="74"/>
      <c r="F351" s="74"/>
      <c r="G351" s="74"/>
      <c r="H351" s="74"/>
      <c r="I351" s="74"/>
      <c r="J351" s="74"/>
      <c r="K351" s="74"/>
      <c r="L351" s="74"/>
      <c r="M351" s="74"/>
      <c r="N351" s="74"/>
      <c r="O351" s="74"/>
      <c r="P351" s="74"/>
      <c r="Q351" s="74"/>
      <c r="R351" s="74"/>
      <c r="S351" s="74"/>
    </row>
    <row r="352" spans="1:19">
      <c r="A352" s="74"/>
      <c r="B352" s="74"/>
      <c r="C352" s="74"/>
      <c r="D352" s="74"/>
      <c r="E352" s="74"/>
      <c r="F352" s="74"/>
      <c r="G352" s="74"/>
      <c r="H352" s="74"/>
      <c r="I352" s="74"/>
      <c r="J352" s="74"/>
      <c r="K352" s="74"/>
      <c r="L352" s="74"/>
      <c r="M352" s="74"/>
      <c r="N352" s="74"/>
      <c r="O352" s="74"/>
      <c r="P352" s="74"/>
      <c r="Q352" s="74"/>
      <c r="R352" s="74"/>
      <c r="S352" s="74"/>
    </row>
    <row r="353" spans="1:19">
      <c r="A353" s="74"/>
      <c r="B353" s="74"/>
      <c r="C353" s="74"/>
      <c r="D353" s="74"/>
      <c r="E353" s="74"/>
      <c r="F353" s="74"/>
      <c r="G353" s="74"/>
      <c r="H353" s="74"/>
      <c r="I353" s="74"/>
      <c r="J353" s="74"/>
      <c r="K353" s="74"/>
      <c r="L353" s="74"/>
      <c r="M353" s="74"/>
      <c r="N353" s="74"/>
      <c r="O353" s="74"/>
      <c r="P353" s="74"/>
      <c r="Q353" s="74"/>
      <c r="R353" s="74"/>
      <c r="S353" s="74"/>
    </row>
    <row r="354" spans="1:19">
      <c r="A354" s="74"/>
      <c r="B354" s="74"/>
      <c r="C354" s="74"/>
      <c r="D354" s="74"/>
      <c r="E354" s="74"/>
      <c r="F354" s="74"/>
      <c r="G354" s="74"/>
      <c r="H354" s="74"/>
      <c r="I354" s="74"/>
      <c r="J354" s="74"/>
      <c r="K354" s="74"/>
      <c r="L354" s="74"/>
      <c r="M354" s="74"/>
      <c r="N354" s="74"/>
      <c r="O354" s="74"/>
      <c r="P354" s="74"/>
      <c r="Q354" s="74"/>
      <c r="R354" s="74"/>
      <c r="S354" s="74"/>
    </row>
    <row r="355" spans="1:19">
      <c r="A355" s="74"/>
      <c r="B355" s="74"/>
      <c r="C355" s="74"/>
      <c r="D355" s="74"/>
      <c r="E355" s="74"/>
      <c r="F355" s="74"/>
      <c r="G355" s="74"/>
      <c r="H355" s="74"/>
      <c r="I355" s="74"/>
      <c r="J355" s="74"/>
      <c r="K355" s="74"/>
      <c r="L355" s="74"/>
      <c r="M355" s="74"/>
      <c r="N355" s="74"/>
      <c r="O355" s="74"/>
      <c r="P355" s="74"/>
      <c r="Q355" s="74"/>
      <c r="R355" s="74"/>
      <c r="S355" s="74"/>
    </row>
    <row r="356" spans="1:19">
      <c r="A356" s="74"/>
      <c r="B356" s="74"/>
      <c r="C356" s="74"/>
      <c r="D356" s="74"/>
      <c r="E356" s="74"/>
      <c r="F356" s="74"/>
      <c r="G356" s="74"/>
      <c r="H356" s="74"/>
      <c r="I356" s="74"/>
      <c r="J356" s="74"/>
      <c r="K356" s="74"/>
      <c r="L356" s="74"/>
      <c r="M356" s="74"/>
      <c r="N356" s="74"/>
      <c r="O356" s="74"/>
      <c r="P356" s="74"/>
      <c r="Q356" s="74"/>
      <c r="R356" s="74"/>
      <c r="S356" s="74"/>
    </row>
    <row r="357" spans="1:19">
      <c r="A357" s="74"/>
      <c r="B357" s="74"/>
      <c r="C357" s="74"/>
      <c r="D357" s="74"/>
      <c r="E357" s="74"/>
      <c r="F357" s="74"/>
      <c r="G357" s="74"/>
      <c r="H357" s="74"/>
      <c r="I357" s="74"/>
      <c r="J357" s="74"/>
      <c r="K357" s="74"/>
      <c r="L357" s="74"/>
      <c r="M357" s="74"/>
      <c r="N357" s="74"/>
      <c r="O357" s="74"/>
      <c r="P357" s="74"/>
      <c r="Q357" s="74"/>
      <c r="R357" s="74"/>
      <c r="S357" s="74"/>
    </row>
    <row r="358" spans="1:19">
      <c r="A358" s="74"/>
      <c r="B358" s="74"/>
      <c r="C358" s="74"/>
      <c r="D358" s="74"/>
      <c r="E358" s="74"/>
      <c r="F358" s="74"/>
      <c r="G358" s="74"/>
      <c r="H358" s="74"/>
      <c r="I358" s="74"/>
      <c r="J358" s="74"/>
      <c r="K358" s="74"/>
      <c r="L358" s="74"/>
      <c r="M358" s="74"/>
      <c r="N358" s="74"/>
      <c r="O358" s="74"/>
      <c r="P358" s="74"/>
      <c r="Q358" s="74"/>
      <c r="R358" s="74"/>
      <c r="S358" s="74"/>
    </row>
    <row r="359" spans="1:19">
      <c r="A359" s="74"/>
      <c r="B359" s="74"/>
      <c r="C359" s="74"/>
      <c r="D359" s="74"/>
      <c r="E359" s="74"/>
      <c r="F359" s="74"/>
      <c r="G359" s="74"/>
      <c r="H359" s="74"/>
      <c r="I359" s="74"/>
      <c r="J359" s="74"/>
      <c r="K359" s="74"/>
      <c r="L359" s="74"/>
      <c r="M359" s="74"/>
      <c r="N359" s="74"/>
      <c r="O359" s="74"/>
      <c r="P359" s="74"/>
      <c r="Q359" s="74"/>
      <c r="R359" s="74"/>
      <c r="S359" s="74"/>
    </row>
    <row r="360" spans="1:19">
      <c r="A360" s="74"/>
      <c r="B360" s="74"/>
      <c r="C360" s="74"/>
      <c r="D360" s="74"/>
      <c r="E360" s="74"/>
      <c r="F360" s="74"/>
      <c r="G360" s="74"/>
      <c r="H360" s="74"/>
      <c r="I360" s="74"/>
      <c r="J360" s="74"/>
      <c r="K360" s="74"/>
      <c r="L360" s="74"/>
      <c r="M360" s="74"/>
      <c r="N360" s="74"/>
      <c r="O360" s="74"/>
      <c r="P360" s="74"/>
      <c r="Q360" s="74"/>
      <c r="R360" s="74"/>
      <c r="S360" s="74"/>
    </row>
    <row r="361" spans="1:19">
      <c r="A361" s="74"/>
      <c r="B361" s="74"/>
      <c r="C361" s="74"/>
      <c r="D361" s="74"/>
      <c r="E361" s="74"/>
      <c r="F361" s="74"/>
      <c r="G361" s="74"/>
      <c r="H361" s="74"/>
      <c r="I361" s="74"/>
      <c r="J361" s="74"/>
      <c r="K361" s="74"/>
      <c r="L361" s="74"/>
      <c r="M361" s="74"/>
      <c r="N361" s="74"/>
      <c r="O361" s="74"/>
      <c r="P361" s="74"/>
      <c r="Q361" s="74"/>
      <c r="R361" s="74"/>
      <c r="S361" s="74"/>
    </row>
    <row r="362" spans="1:19">
      <c r="A362" s="74"/>
      <c r="B362" s="74"/>
      <c r="C362" s="74"/>
      <c r="D362" s="74"/>
      <c r="E362" s="74"/>
      <c r="F362" s="74"/>
      <c r="G362" s="74"/>
      <c r="H362" s="74"/>
      <c r="I362" s="74"/>
      <c r="J362" s="74"/>
      <c r="K362" s="74"/>
      <c r="L362" s="74"/>
      <c r="M362" s="74"/>
      <c r="N362" s="74"/>
      <c r="O362" s="74"/>
      <c r="P362" s="74"/>
      <c r="Q362" s="74"/>
      <c r="R362" s="74"/>
      <c r="S362" s="74"/>
    </row>
    <row r="363" spans="1:19">
      <c r="A363" s="74"/>
      <c r="B363" s="74"/>
      <c r="C363" s="74"/>
      <c r="D363" s="74"/>
      <c r="E363" s="74"/>
      <c r="F363" s="74"/>
      <c r="G363" s="74"/>
      <c r="H363" s="74"/>
      <c r="I363" s="74"/>
      <c r="J363" s="74"/>
      <c r="K363" s="74"/>
      <c r="L363" s="74"/>
      <c r="M363" s="74"/>
      <c r="N363" s="74"/>
      <c r="O363" s="74"/>
      <c r="P363" s="74"/>
      <c r="Q363" s="74"/>
      <c r="R363" s="74"/>
      <c r="S363" s="74"/>
    </row>
    <row r="364" spans="1:19">
      <c r="A364" s="74"/>
      <c r="B364" s="74"/>
      <c r="C364" s="74"/>
      <c r="D364" s="74"/>
      <c r="E364" s="74"/>
      <c r="F364" s="74"/>
      <c r="G364" s="74"/>
      <c r="H364" s="74"/>
      <c r="I364" s="74"/>
      <c r="J364" s="74"/>
      <c r="K364" s="74"/>
      <c r="L364" s="74"/>
      <c r="M364" s="74"/>
      <c r="N364" s="74"/>
      <c r="O364" s="74"/>
      <c r="P364" s="74"/>
      <c r="Q364" s="74"/>
      <c r="R364" s="74"/>
      <c r="S364" s="74"/>
    </row>
    <row r="365" spans="1:19">
      <c r="A365" s="74"/>
      <c r="B365" s="74"/>
      <c r="C365" s="74"/>
      <c r="D365" s="74"/>
      <c r="E365" s="74"/>
      <c r="F365" s="74"/>
      <c r="G365" s="74"/>
      <c r="H365" s="74"/>
      <c r="I365" s="74"/>
      <c r="J365" s="74"/>
      <c r="K365" s="74"/>
      <c r="L365" s="74"/>
      <c r="M365" s="74"/>
      <c r="N365" s="74"/>
      <c r="O365" s="74"/>
      <c r="P365" s="74"/>
      <c r="Q365" s="74"/>
      <c r="R365" s="74"/>
      <c r="S365" s="74"/>
    </row>
    <row r="366" spans="1:19">
      <c r="A366" s="74"/>
      <c r="B366" s="74"/>
      <c r="C366" s="74"/>
      <c r="D366" s="74"/>
      <c r="E366" s="74"/>
      <c r="F366" s="74"/>
      <c r="G366" s="74"/>
      <c r="H366" s="74"/>
      <c r="I366" s="74"/>
      <c r="J366" s="74"/>
      <c r="K366" s="74"/>
      <c r="L366" s="74"/>
      <c r="M366" s="74"/>
      <c r="N366" s="74"/>
      <c r="O366" s="74"/>
      <c r="P366" s="74"/>
      <c r="Q366" s="74"/>
      <c r="R366" s="74"/>
      <c r="S366" s="74"/>
    </row>
    <row r="367" spans="1:19">
      <c r="A367" s="74"/>
      <c r="B367" s="74"/>
      <c r="C367" s="74"/>
      <c r="D367" s="74"/>
      <c r="E367" s="74"/>
      <c r="F367" s="74"/>
      <c r="G367" s="74"/>
      <c r="H367" s="74"/>
      <c r="I367" s="74"/>
      <c r="J367" s="74"/>
      <c r="K367" s="74"/>
      <c r="L367" s="74"/>
      <c r="M367" s="74"/>
      <c r="N367" s="74"/>
      <c r="O367" s="74"/>
      <c r="P367" s="74"/>
      <c r="Q367" s="74"/>
      <c r="R367" s="74"/>
      <c r="S367" s="74"/>
    </row>
    <row r="368" spans="1:19">
      <c r="A368" s="74"/>
      <c r="B368" s="74"/>
      <c r="C368" s="74"/>
      <c r="D368" s="74"/>
      <c r="E368" s="74"/>
      <c r="F368" s="74"/>
      <c r="G368" s="74"/>
      <c r="H368" s="74"/>
      <c r="I368" s="74"/>
      <c r="J368" s="74"/>
      <c r="K368" s="74"/>
      <c r="L368" s="74"/>
      <c r="M368" s="74"/>
      <c r="N368" s="74"/>
      <c r="O368" s="74"/>
      <c r="P368" s="74"/>
      <c r="Q368" s="74"/>
      <c r="R368" s="74"/>
      <c r="S368" s="74"/>
    </row>
    <row r="369" spans="1:19">
      <c r="A369" s="74"/>
      <c r="B369" s="74"/>
      <c r="C369" s="74"/>
      <c r="D369" s="74"/>
      <c r="E369" s="74"/>
      <c r="F369" s="74"/>
      <c r="G369" s="74"/>
      <c r="H369" s="74"/>
      <c r="I369" s="74"/>
      <c r="J369" s="74"/>
      <c r="K369" s="74"/>
      <c r="L369" s="74"/>
      <c r="M369" s="74"/>
      <c r="N369" s="74"/>
      <c r="O369" s="74"/>
      <c r="P369" s="74"/>
      <c r="Q369" s="74"/>
      <c r="R369" s="74"/>
      <c r="S369" s="74"/>
    </row>
    <row r="370" spans="1:19">
      <c r="A370" s="74"/>
      <c r="B370" s="74"/>
      <c r="C370" s="74"/>
      <c r="D370" s="74"/>
      <c r="E370" s="74"/>
      <c r="F370" s="74"/>
      <c r="G370" s="74"/>
      <c r="H370" s="74"/>
      <c r="I370" s="74"/>
      <c r="J370" s="74"/>
      <c r="K370" s="74"/>
      <c r="L370" s="74"/>
      <c r="M370" s="74"/>
      <c r="N370" s="74"/>
      <c r="O370" s="74"/>
      <c r="P370" s="74"/>
      <c r="Q370" s="74"/>
      <c r="R370" s="74"/>
      <c r="S370" s="74"/>
    </row>
    <row r="371" spans="1:19">
      <c r="A371" s="74"/>
      <c r="B371" s="74"/>
      <c r="C371" s="74"/>
      <c r="D371" s="74"/>
      <c r="E371" s="74"/>
      <c r="F371" s="74"/>
      <c r="G371" s="74"/>
      <c r="H371" s="74"/>
      <c r="I371" s="74"/>
      <c r="J371" s="74"/>
      <c r="K371" s="74"/>
      <c r="L371" s="74"/>
      <c r="M371" s="74"/>
      <c r="N371" s="74"/>
      <c r="O371" s="74"/>
      <c r="P371" s="74"/>
      <c r="Q371" s="74"/>
      <c r="R371" s="74"/>
      <c r="S371" s="74"/>
    </row>
    <row r="372" spans="1:19">
      <c r="A372" s="74"/>
      <c r="B372" s="74"/>
      <c r="C372" s="74"/>
      <c r="D372" s="74"/>
      <c r="E372" s="74"/>
      <c r="F372" s="74"/>
      <c r="G372" s="74"/>
      <c r="H372" s="74"/>
      <c r="I372" s="74"/>
      <c r="J372" s="74"/>
      <c r="K372" s="74"/>
      <c r="L372" s="74"/>
      <c r="M372" s="74"/>
      <c r="N372" s="74"/>
      <c r="O372" s="74"/>
      <c r="P372" s="74"/>
      <c r="Q372" s="74"/>
      <c r="R372" s="74"/>
      <c r="S372" s="74"/>
    </row>
    <row r="373" spans="1:19">
      <c r="A373" s="74"/>
      <c r="B373" s="74"/>
      <c r="C373" s="74"/>
      <c r="D373" s="74"/>
      <c r="E373" s="74"/>
      <c r="F373" s="74"/>
      <c r="G373" s="74"/>
      <c r="H373" s="74"/>
      <c r="I373" s="74"/>
      <c r="J373" s="74"/>
      <c r="K373" s="74"/>
      <c r="L373" s="74"/>
      <c r="M373" s="74"/>
      <c r="N373" s="74"/>
      <c r="O373" s="74"/>
      <c r="P373" s="74"/>
      <c r="Q373" s="74"/>
      <c r="R373" s="74"/>
      <c r="S373" s="74"/>
    </row>
    <row r="374" spans="1:19">
      <c r="A374" s="74"/>
      <c r="B374" s="74"/>
      <c r="C374" s="74"/>
      <c r="D374" s="74"/>
      <c r="E374" s="74"/>
      <c r="F374" s="74"/>
      <c r="G374" s="74"/>
      <c r="H374" s="74"/>
      <c r="I374" s="74"/>
      <c r="J374" s="74"/>
      <c r="K374" s="74"/>
      <c r="L374" s="74"/>
      <c r="M374" s="74"/>
      <c r="N374" s="74"/>
      <c r="O374" s="74"/>
      <c r="P374" s="74"/>
      <c r="Q374" s="74"/>
      <c r="R374" s="74"/>
      <c r="S374" s="74"/>
    </row>
    <row r="375" spans="1:19">
      <c r="A375" s="74"/>
      <c r="B375" s="74"/>
      <c r="C375" s="74"/>
      <c r="D375" s="74"/>
      <c r="E375" s="74"/>
      <c r="F375" s="74"/>
      <c r="G375" s="74"/>
      <c r="H375" s="74"/>
      <c r="I375" s="74"/>
      <c r="J375" s="74"/>
      <c r="K375" s="74"/>
      <c r="L375" s="74"/>
      <c r="M375" s="74"/>
      <c r="N375" s="74"/>
      <c r="O375" s="74"/>
      <c r="P375" s="74"/>
      <c r="Q375" s="74"/>
      <c r="R375" s="74"/>
      <c r="S375" s="74"/>
    </row>
    <row r="376" spans="1:19">
      <c r="A376" s="74"/>
      <c r="B376" s="74"/>
      <c r="C376" s="74"/>
      <c r="D376" s="74"/>
      <c r="E376" s="74"/>
      <c r="F376" s="74"/>
      <c r="G376" s="74"/>
      <c r="H376" s="74"/>
      <c r="I376" s="74"/>
      <c r="J376" s="74"/>
      <c r="K376" s="74"/>
      <c r="L376" s="74"/>
      <c r="M376" s="74"/>
      <c r="N376" s="74"/>
      <c r="O376" s="74"/>
      <c r="P376" s="74"/>
      <c r="Q376" s="74"/>
      <c r="R376" s="74"/>
      <c r="S376" s="74"/>
    </row>
    <row r="377" spans="1:19">
      <c r="A377" s="74"/>
      <c r="B377" s="74"/>
      <c r="C377" s="74"/>
      <c r="D377" s="74"/>
      <c r="E377" s="74"/>
      <c r="F377" s="74"/>
      <c r="G377" s="74"/>
      <c r="H377" s="74"/>
      <c r="I377" s="74"/>
      <c r="J377" s="74"/>
      <c r="K377" s="74"/>
      <c r="L377" s="74"/>
      <c r="M377" s="74"/>
      <c r="N377" s="74"/>
      <c r="O377" s="74"/>
      <c r="P377" s="74"/>
      <c r="Q377" s="74"/>
      <c r="R377" s="74"/>
      <c r="S377" s="74"/>
    </row>
    <row r="378" spans="1:19">
      <c r="A378" s="74"/>
      <c r="B378" s="74"/>
      <c r="C378" s="74"/>
      <c r="D378" s="74"/>
      <c r="E378" s="74"/>
      <c r="F378" s="74"/>
      <c r="G378" s="74"/>
      <c r="H378" s="74"/>
      <c r="I378" s="74"/>
      <c r="J378" s="74"/>
      <c r="K378" s="74"/>
      <c r="L378" s="74"/>
      <c r="M378" s="74"/>
      <c r="N378" s="74"/>
      <c r="O378" s="74"/>
      <c r="P378" s="74"/>
      <c r="Q378" s="74"/>
      <c r="R378" s="74"/>
      <c r="S378" s="74"/>
    </row>
    <row r="379" spans="1:19">
      <c r="A379" s="74"/>
      <c r="B379" s="74"/>
      <c r="C379" s="74"/>
      <c r="D379" s="74"/>
      <c r="E379" s="74"/>
      <c r="F379" s="74"/>
      <c r="G379" s="74"/>
      <c r="H379" s="74"/>
      <c r="I379" s="74"/>
      <c r="J379" s="74"/>
      <c r="K379" s="74"/>
      <c r="L379" s="74"/>
      <c r="M379" s="74"/>
      <c r="N379" s="74"/>
      <c r="O379" s="74"/>
      <c r="P379" s="74"/>
      <c r="Q379" s="74"/>
      <c r="R379" s="74"/>
      <c r="S379" s="74"/>
    </row>
    <row r="380" spans="1:19">
      <c r="A380" s="74"/>
      <c r="B380" s="74"/>
      <c r="C380" s="74"/>
      <c r="D380" s="74"/>
      <c r="E380" s="74"/>
      <c r="F380" s="74"/>
      <c r="G380" s="74"/>
      <c r="H380" s="74"/>
      <c r="I380" s="74"/>
      <c r="J380" s="74"/>
      <c r="K380" s="74"/>
      <c r="L380" s="74"/>
      <c r="M380" s="74"/>
      <c r="N380" s="74"/>
      <c r="O380" s="74"/>
      <c r="P380" s="74"/>
      <c r="Q380" s="74"/>
      <c r="R380" s="74"/>
      <c r="S380" s="74"/>
    </row>
    <row r="381" spans="1:19">
      <c r="A381" s="74"/>
      <c r="B381" s="74"/>
      <c r="C381" s="74"/>
      <c r="D381" s="74"/>
      <c r="E381" s="74"/>
      <c r="F381" s="74"/>
      <c r="G381" s="74"/>
      <c r="H381" s="74"/>
      <c r="I381" s="74"/>
      <c r="J381" s="74"/>
      <c r="K381" s="74"/>
      <c r="L381" s="74"/>
      <c r="M381" s="74"/>
      <c r="N381" s="74"/>
      <c r="O381" s="74"/>
      <c r="P381" s="74"/>
      <c r="Q381" s="74"/>
      <c r="R381" s="74"/>
      <c r="S381" s="74"/>
    </row>
    <row r="382" spans="1:19">
      <c r="A382" s="74"/>
      <c r="B382" s="74"/>
      <c r="C382" s="74"/>
      <c r="D382" s="74"/>
      <c r="E382" s="74"/>
      <c r="F382" s="74"/>
      <c r="G382" s="74"/>
      <c r="H382" s="74"/>
      <c r="I382" s="74"/>
      <c r="J382" s="74"/>
      <c r="K382" s="74"/>
      <c r="L382" s="74"/>
      <c r="M382" s="74"/>
      <c r="N382" s="74"/>
      <c r="O382" s="74"/>
      <c r="P382" s="74"/>
      <c r="Q382" s="74"/>
      <c r="R382" s="74"/>
      <c r="S382" s="74"/>
    </row>
    <row r="383" spans="1:19">
      <c r="A383" s="74"/>
      <c r="B383" s="74"/>
      <c r="C383" s="74"/>
      <c r="D383" s="74"/>
      <c r="E383" s="74"/>
      <c r="F383" s="74"/>
      <c r="G383" s="74"/>
      <c r="H383" s="74"/>
      <c r="I383" s="74"/>
      <c r="J383" s="74"/>
      <c r="K383" s="74"/>
      <c r="L383" s="74"/>
      <c r="M383" s="74"/>
      <c r="N383" s="74"/>
      <c r="O383" s="74"/>
      <c r="P383" s="74"/>
      <c r="Q383" s="74"/>
      <c r="R383" s="74"/>
      <c r="S383" s="74"/>
    </row>
    <row r="384" spans="1:19">
      <c r="A384" s="74"/>
      <c r="B384" s="74"/>
      <c r="C384" s="74"/>
      <c r="D384" s="74"/>
      <c r="E384" s="74"/>
      <c r="F384" s="74"/>
      <c r="G384" s="74"/>
      <c r="H384" s="74"/>
      <c r="I384" s="74"/>
      <c r="J384" s="74"/>
      <c r="K384" s="74"/>
      <c r="L384" s="74"/>
      <c r="M384" s="74"/>
      <c r="N384" s="74"/>
      <c r="O384" s="74"/>
      <c r="P384" s="74"/>
      <c r="Q384" s="74"/>
      <c r="R384" s="74"/>
      <c r="S384" s="74"/>
    </row>
    <row r="385" spans="1:19">
      <c r="A385" s="74"/>
      <c r="B385" s="74"/>
      <c r="C385" s="74"/>
      <c r="D385" s="74"/>
      <c r="E385" s="74"/>
      <c r="F385" s="74"/>
      <c r="G385" s="74"/>
      <c r="H385" s="74"/>
      <c r="I385" s="74"/>
      <c r="J385" s="74"/>
      <c r="K385" s="74"/>
      <c r="L385" s="74"/>
      <c r="M385" s="74"/>
      <c r="N385" s="74"/>
      <c r="O385" s="74"/>
      <c r="P385" s="74"/>
      <c r="Q385" s="74"/>
      <c r="R385" s="74"/>
      <c r="S385" s="74"/>
    </row>
    <row r="386" spans="1:19">
      <c r="A386" s="74"/>
      <c r="B386" s="74"/>
      <c r="C386" s="74"/>
      <c r="D386" s="74"/>
      <c r="E386" s="74"/>
      <c r="F386" s="74"/>
      <c r="G386" s="74"/>
      <c r="H386" s="74"/>
      <c r="I386" s="74"/>
      <c r="J386" s="74"/>
      <c r="K386" s="74"/>
      <c r="L386" s="74"/>
      <c r="M386" s="74"/>
      <c r="N386" s="74"/>
      <c r="O386" s="74"/>
      <c r="P386" s="74"/>
      <c r="Q386" s="74"/>
      <c r="R386" s="74"/>
      <c r="S386" s="74"/>
    </row>
    <row r="387" spans="1:19">
      <c r="A387" s="74"/>
      <c r="B387" s="74"/>
      <c r="C387" s="74"/>
      <c r="D387" s="74"/>
      <c r="E387" s="74"/>
      <c r="F387" s="74"/>
      <c r="G387" s="74"/>
      <c r="H387" s="74"/>
      <c r="I387" s="74"/>
      <c r="J387" s="74"/>
      <c r="K387" s="74"/>
      <c r="L387" s="74"/>
      <c r="M387" s="74"/>
      <c r="N387" s="74"/>
      <c r="O387" s="74"/>
      <c r="P387" s="74"/>
      <c r="Q387" s="74"/>
      <c r="R387" s="74"/>
      <c r="S387" s="74"/>
    </row>
    <row r="388" spans="1:19">
      <c r="A388" s="74"/>
      <c r="B388" s="74"/>
      <c r="C388" s="74"/>
      <c r="D388" s="74"/>
      <c r="E388" s="74"/>
      <c r="F388" s="74"/>
      <c r="G388" s="74"/>
      <c r="H388" s="74"/>
      <c r="I388" s="74"/>
      <c r="J388" s="74"/>
      <c r="K388" s="74"/>
      <c r="L388" s="74"/>
      <c r="M388" s="74"/>
      <c r="N388" s="74"/>
      <c r="O388" s="74"/>
      <c r="P388" s="74"/>
      <c r="Q388" s="74"/>
      <c r="R388" s="74"/>
      <c r="S388" s="74"/>
    </row>
    <row r="389" spans="1:19">
      <c r="A389" s="74"/>
      <c r="B389" s="74"/>
      <c r="C389" s="74"/>
      <c r="D389" s="74"/>
      <c r="E389" s="74"/>
      <c r="F389" s="74"/>
      <c r="G389" s="74"/>
      <c r="H389" s="74"/>
      <c r="I389" s="74"/>
      <c r="J389" s="74"/>
      <c r="K389" s="74"/>
      <c r="L389" s="74"/>
      <c r="M389" s="74"/>
      <c r="N389" s="74"/>
      <c r="O389" s="74"/>
      <c r="P389" s="74"/>
      <c r="Q389" s="74"/>
      <c r="R389" s="74"/>
      <c r="S389" s="74"/>
    </row>
    <row r="390" spans="1:19">
      <c r="A390" s="74"/>
      <c r="B390" s="74"/>
      <c r="C390" s="74"/>
      <c r="D390" s="74"/>
      <c r="E390" s="74"/>
      <c r="F390" s="74"/>
      <c r="G390" s="74"/>
      <c r="H390" s="74"/>
      <c r="I390" s="74"/>
      <c r="J390" s="74"/>
      <c r="K390" s="74"/>
      <c r="L390" s="74"/>
      <c r="M390" s="74"/>
      <c r="N390" s="74"/>
      <c r="O390" s="74"/>
      <c r="P390" s="74"/>
      <c r="Q390" s="74"/>
      <c r="R390" s="74"/>
      <c r="S390" s="74"/>
    </row>
    <row r="391" spans="1:19">
      <c r="A391" s="74"/>
      <c r="B391" s="74"/>
      <c r="C391" s="74"/>
      <c r="D391" s="74"/>
      <c r="E391" s="74"/>
      <c r="F391" s="74"/>
      <c r="G391" s="74"/>
      <c r="H391" s="74"/>
      <c r="I391" s="74"/>
      <c r="J391" s="74"/>
      <c r="K391" s="74"/>
      <c r="L391" s="74"/>
      <c r="M391" s="74"/>
      <c r="N391" s="74"/>
      <c r="O391" s="74"/>
      <c r="P391" s="74"/>
      <c r="Q391" s="74"/>
      <c r="R391" s="74"/>
      <c r="S391" s="74"/>
    </row>
    <row r="392" spans="1:19">
      <c r="A392" s="74"/>
      <c r="B392" s="74"/>
      <c r="C392" s="74"/>
      <c r="D392" s="74"/>
      <c r="E392" s="74"/>
      <c r="F392" s="74"/>
      <c r="G392" s="74"/>
      <c r="H392" s="74"/>
      <c r="I392" s="74"/>
      <c r="J392" s="74"/>
      <c r="K392" s="74"/>
      <c r="L392" s="74"/>
      <c r="M392" s="74"/>
      <c r="N392" s="74"/>
      <c r="O392" s="74"/>
      <c r="P392" s="74"/>
      <c r="Q392" s="74"/>
      <c r="R392" s="74"/>
      <c r="S392" s="74"/>
    </row>
    <row r="393" spans="1:19">
      <c r="A393" s="74"/>
      <c r="B393" s="74"/>
      <c r="C393" s="74"/>
      <c r="D393" s="74"/>
      <c r="E393" s="74"/>
      <c r="F393" s="74"/>
      <c r="G393" s="74"/>
      <c r="H393" s="74"/>
      <c r="I393" s="74"/>
      <c r="J393" s="74"/>
      <c r="K393" s="74"/>
      <c r="L393" s="74"/>
      <c r="M393" s="74"/>
      <c r="N393" s="74"/>
      <c r="O393" s="74"/>
      <c r="P393" s="74"/>
      <c r="Q393" s="74"/>
      <c r="R393" s="74"/>
      <c r="S393" s="74"/>
    </row>
    <row r="394" spans="1:19">
      <c r="A394" s="74"/>
      <c r="B394" s="74"/>
      <c r="C394" s="74"/>
      <c r="D394" s="74"/>
      <c r="E394" s="74"/>
      <c r="F394" s="74"/>
      <c r="G394" s="74"/>
      <c r="H394" s="74"/>
      <c r="I394" s="74"/>
      <c r="J394" s="74"/>
      <c r="K394" s="74"/>
      <c r="L394" s="74"/>
      <c r="M394" s="74"/>
      <c r="N394" s="74"/>
      <c r="O394" s="74"/>
      <c r="P394" s="74"/>
      <c r="Q394" s="74"/>
      <c r="R394" s="74"/>
      <c r="S394" s="74"/>
    </row>
    <row r="395" spans="1:19">
      <c r="A395" s="74"/>
      <c r="B395" s="74"/>
      <c r="C395" s="74"/>
      <c r="D395" s="74"/>
      <c r="E395" s="74"/>
      <c r="F395" s="74"/>
      <c r="G395" s="74"/>
      <c r="H395" s="74"/>
      <c r="I395" s="74"/>
      <c r="J395" s="74"/>
      <c r="K395" s="74"/>
      <c r="L395" s="74"/>
      <c r="M395" s="74"/>
      <c r="N395" s="74"/>
      <c r="O395" s="74"/>
      <c r="P395" s="74"/>
      <c r="Q395" s="74"/>
      <c r="R395" s="74"/>
      <c r="S395" s="74"/>
    </row>
    <row r="396" spans="1:19">
      <c r="A396" s="74"/>
      <c r="B396" s="74"/>
      <c r="C396" s="74"/>
      <c r="D396" s="74"/>
      <c r="E396" s="74"/>
      <c r="F396" s="74"/>
      <c r="G396" s="74"/>
      <c r="H396" s="74"/>
      <c r="I396" s="74"/>
      <c r="J396" s="74"/>
      <c r="K396" s="74"/>
      <c r="L396" s="74"/>
      <c r="M396" s="74"/>
      <c r="N396" s="74"/>
      <c r="O396" s="74"/>
      <c r="P396" s="74"/>
      <c r="Q396" s="74"/>
      <c r="R396" s="74"/>
      <c r="S396" s="74"/>
    </row>
    <row r="397" spans="1:19">
      <c r="A397" s="74"/>
      <c r="B397" s="74"/>
      <c r="C397" s="74"/>
      <c r="D397" s="74"/>
      <c r="E397" s="74"/>
      <c r="F397" s="74"/>
      <c r="G397" s="74"/>
      <c r="H397" s="74"/>
      <c r="I397" s="74"/>
      <c r="J397" s="74"/>
      <c r="K397" s="74"/>
      <c r="L397" s="74"/>
      <c r="M397" s="74"/>
      <c r="N397" s="74"/>
      <c r="O397" s="74"/>
      <c r="P397" s="74"/>
      <c r="Q397" s="74"/>
      <c r="R397" s="74"/>
      <c r="S397" s="74"/>
    </row>
    <row r="398" spans="1:19">
      <c r="A398" s="74"/>
      <c r="B398" s="74"/>
      <c r="C398" s="74"/>
      <c r="D398" s="74"/>
      <c r="E398" s="74"/>
      <c r="F398" s="74"/>
      <c r="G398" s="74"/>
      <c r="H398" s="74"/>
      <c r="I398" s="74"/>
      <c r="J398" s="74"/>
      <c r="K398" s="74"/>
      <c r="L398" s="74"/>
      <c r="M398" s="74"/>
      <c r="N398" s="74"/>
      <c r="O398" s="74"/>
      <c r="P398" s="74"/>
      <c r="Q398" s="74"/>
      <c r="R398" s="74"/>
      <c r="S398" s="74"/>
    </row>
    <row r="399" spans="1:19">
      <c r="A399" s="74"/>
      <c r="B399" s="74"/>
      <c r="C399" s="74"/>
      <c r="D399" s="74"/>
      <c r="E399" s="74"/>
      <c r="F399" s="74"/>
      <c r="G399" s="74"/>
      <c r="H399" s="74"/>
      <c r="I399" s="74"/>
      <c r="J399" s="74"/>
      <c r="K399" s="74"/>
      <c r="L399" s="74"/>
      <c r="M399" s="74"/>
      <c r="N399" s="74"/>
      <c r="O399" s="74"/>
      <c r="P399" s="74"/>
      <c r="Q399" s="74"/>
      <c r="R399" s="74"/>
      <c r="S399" s="74"/>
    </row>
    <row r="400" spans="1:19">
      <c r="A400" s="74"/>
      <c r="B400" s="74"/>
      <c r="C400" s="74"/>
      <c r="D400" s="74"/>
      <c r="E400" s="74"/>
      <c r="F400" s="74"/>
      <c r="G400" s="74"/>
      <c r="H400" s="74"/>
      <c r="I400" s="74"/>
      <c r="J400" s="74"/>
      <c r="K400" s="74"/>
      <c r="L400" s="74"/>
      <c r="M400" s="74"/>
      <c r="N400" s="74"/>
      <c r="O400" s="74"/>
      <c r="P400" s="74"/>
      <c r="Q400" s="74"/>
      <c r="R400" s="74"/>
      <c r="S400" s="74"/>
    </row>
    <row r="401" spans="1:19">
      <c r="A401" s="74"/>
      <c r="B401" s="74"/>
      <c r="C401" s="74"/>
      <c r="D401" s="74"/>
      <c r="E401" s="74"/>
      <c r="F401" s="74"/>
      <c r="G401" s="74"/>
      <c r="H401" s="74"/>
      <c r="I401" s="74"/>
      <c r="J401" s="74"/>
      <c r="K401" s="74"/>
      <c r="L401" s="74"/>
      <c r="M401" s="74"/>
      <c r="N401" s="74"/>
      <c r="O401" s="74"/>
      <c r="P401" s="74"/>
      <c r="Q401" s="74"/>
      <c r="R401" s="74"/>
      <c r="S401" s="74"/>
    </row>
    <row r="402" spans="1:19">
      <c r="A402" s="74"/>
      <c r="B402" s="74"/>
      <c r="C402" s="74"/>
      <c r="D402" s="74"/>
      <c r="E402" s="74"/>
      <c r="F402" s="74"/>
      <c r="G402" s="74"/>
      <c r="H402" s="74"/>
      <c r="I402" s="74"/>
      <c r="J402" s="74"/>
      <c r="K402" s="74"/>
      <c r="L402" s="74"/>
      <c r="M402" s="74"/>
      <c r="N402" s="74"/>
      <c r="O402" s="74"/>
      <c r="P402" s="74"/>
      <c r="Q402" s="74"/>
      <c r="R402" s="74"/>
      <c r="S402" s="74"/>
    </row>
    <row r="403" spans="1:19">
      <c r="A403" s="74"/>
      <c r="B403" s="74"/>
      <c r="C403" s="74"/>
      <c r="D403" s="74"/>
      <c r="E403" s="74"/>
      <c r="F403" s="74"/>
      <c r="G403" s="74"/>
      <c r="H403" s="74"/>
      <c r="I403" s="74"/>
      <c r="J403" s="74"/>
      <c r="K403" s="74"/>
      <c r="L403" s="74"/>
      <c r="M403" s="74"/>
      <c r="N403" s="74"/>
      <c r="O403" s="74"/>
      <c r="P403" s="74"/>
      <c r="Q403" s="74"/>
      <c r="R403" s="74"/>
      <c r="S403" s="74"/>
    </row>
    <row r="404" spans="1:19">
      <c r="A404" s="74"/>
      <c r="B404" s="74"/>
      <c r="C404" s="74"/>
      <c r="D404" s="74"/>
      <c r="E404" s="74"/>
      <c r="F404" s="74"/>
      <c r="G404" s="74"/>
      <c r="H404" s="74"/>
      <c r="I404" s="74"/>
      <c r="J404" s="74"/>
      <c r="K404" s="74"/>
      <c r="L404" s="74"/>
      <c r="M404" s="74"/>
      <c r="N404" s="74"/>
      <c r="O404" s="74"/>
      <c r="P404" s="74"/>
      <c r="Q404" s="74"/>
      <c r="R404" s="74"/>
      <c r="S404" s="74"/>
    </row>
    <row r="405" spans="1:19">
      <c r="A405" s="74"/>
      <c r="B405" s="74"/>
      <c r="C405" s="74"/>
      <c r="D405" s="74"/>
      <c r="E405" s="74"/>
      <c r="F405" s="74"/>
      <c r="G405" s="74"/>
      <c r="H405" s="74"/>
      <c r="I405" s="74"/>
      <c r="J405" s="74"/>
      <c r="K405" s="74"/>
      <c r="L405" s="74"/>
      <c r="M405" s="74"/>
      <c r="N405" s="74"/>
      <c r="O405" s="74"/>
      <c r="P405" s="74"/>
      <c r="Q405" s="74"/>
      <c r="R405" s="74"/>
      <c r="S405" s="74"/>
    </row>
    <row r="406" spans="1:19">
      <c r="A406" s="74"/>
      <c r="B406" s="74"/>
      <c r="C406" s="74"/>
      <c r="D406" s="74"/>
      <c r="E406" s="74"/>
      <c r="F406" s="74"/>
      <c r="G406" s="74"/>
      <c r="H406" s="74"/>
      <c r="I406" s="74"/>
      <c r="J406" s="74"/>
      <c r="K406" s="74"/>
      <c r="L406" s="74"/>
      <c r="M406" s="74"/>
      <c r="N406" s="74"/>
      <c r="O406" s="74"/>
      <c r="P406" s="74"/>
      <c r="Q406" s="74"/>
      <c r="R406" s="74"/>
      <c r="S406" s="74"/>
    </row>
    <row r="407" spans="1:19">
      <c r="A407" s="74"/>
      <c r="B407" s="74"/>
      <c r="C407" s="74"/>
      <c r="D407" s="74"/>
      <c r="E407" s="74"/>
      <c r="F407" s="74"/>
      <c r="G407" s="74"/>
      <c r="H407" s="74"/>
      <c r="I407" s="74"/>
      <c r="J407" s="74"/>
      <c r="K407" s="74"/>
      <c r="L407" s="74"/>
      <c r="M407" s="74"/>
      <c r="N407" s="74"/>
      <c r="O407" s="74"/>
      <c r="P407" s="74"/>
      <c r="Q407" s="74"/>
      <c r="R407" s="74"/>
      <c r="S407" s="74"/>
    </row>
    <row r="408" spans="1:19">
      <c r="A408" s="74"/>
      <c r="B408" s="74"/>
      <c r="C408" s="74"/>
      <c r="D408" s="74"/>
      <c r="E408" s="74"/>
      <c r="F408" s="74"/>
      <c r="G408" s="74"/>
      <c r="H408" s="74"/>
      <c r="I408" s="74"/>
      <c r="J408" s="74"/>
      <c r="K408" s="74"/>
      <c r="L408" s="74"/>
      <c r="M408" s="74"/>
      <c r="N408" s="74"/>
      <c r="O408" s="74"/>
      <c r="P408" s="74"/>
      <c r="Q408" s="74"/>
      <c r="R408" s="74"/>
      <c r="S408" s="74"/>
    </row>
    <row r="409" spans="1:19">
      <c r="A409" s="74"/>
      <c r="B409" s="74"/>
      <c r="C409" s="74"/>
      <c r="D409" s="74"/>
      <c r="E409" s="74"/>
      <c r="F409" s="74"/>
      <c r="G409" s="74"/>
      <c r="H409" s="74"/>
      <c r="I409" s="74"/>
      <c r="J409" s="74"/>
      <c r="K409" s="74"/>
      <c r="L409" s="74"/>
      <c r="M409" s="74"/>
      <c r="N409" s="74"/>
      <c r="O409" s="74"/>
      <c r="P409" s="74"/>
      <c r="Q409" s="74"/>
      <c r="R409" s="74"/>
      <c r="S409" s="74"/>
    </row>
    <row r="410" spans="1:19">
      <c r="A410" s="74"/>
      <c r="B410" s="74"/>
      <c r="C410" s="74"/>
      <c r="D410" s="74"/>
      <c r="E410" s="74"/>
      <c r="F410" s="74"/>
      <c r="G410" s="74"/>
      <c r="H410" s="74"/>
      <c r="I410" s="74"/>
      <c r="J410" s="74"/>
      <c r="K410" s="74"/>
      <c r="L410" s="74"/>
      <c r="M410" s="74"/>
      <c r="N410" s="74"/>
      <c r="O410" s="74"/>
      <c r="P410" s="74"/>
      <c r="Q410" s="74"/>
      <c r="R410" s="74"/>
      <c r="S410" s="74"/>
    </row>
    <row r="411" spans="1:19">
      <c r="A411" s="74"/>
      <c r="B411" s="74"/>
      <c r="C411" s="74"/>
      <c r="D411" s="74"/>
      <c r="E411" s="74"/>
      <c r="F411" s="74"/>
      <c r="G411" s="74"/>
      <c r="H411" s="74"/>
      <c r="I411" s="74"/>
      <c r="J411" s="74"/>
      <c r="K411" s="74"/>
      <c r="L411" s="74"/>
      <c r="M411" s="74"/>
      <c r="N411" s="74"/>
      <c r="O411" s="74"/>
      <c r="P411" s="74"/>
      <c r="Q411" s="74"/>
      <c r="R411" s="74"/>
      <c r="S411" s="74"/>
    </row>
    <row r="412" spans="1:19">
      <c r="A412" s="74"/>
      <c r="B412" s="74"/>
      <c r="C412" s="74"/>
      <c r="D412" s="74"/>
      <c r="E412" s="74"/>
      <c r="F412" s="74"/>
      <c r="G412" s="74"/>
      <c r="H412" s="74"/>
      <c r="I412" s="74"/>
      <c r="J412" s="74"/>
      <c r="K412" s="74"/>
      <c r="L412" s="74"/>
      <c r="M412" s="74"/>
      <c r="N412" s="74"/>
      <c r="O412" s="74"/>
      <c r="P412" s="74"/>
      <c r="Q412" s="74"/>
      <c r="R412" s="74"/>
      <c r="S412" s="74"/>
    </row>
    <row r="413" spans="1:19">
      <c r="A413" s="74"/>
      <c r="B413" s="74"/>
      <c r="C413" s="74"/>
      <c r="D413" s="74"/>
      <c r="E413" s="74"/>
      <c r="F413" s="74"/>
      <c r="G413" s="74"/>
      <c r="H413" s="74"/>
      <c r="I413" s="74"/>
      <c r="J413" s="74"/>
      <c r="K413" s="74"/>
      <c r="L413" s="74"/>
      <c r="M413" s="74"/>
      <c r="N413" s="74"/>
      <c r="O413" s="74"/>
      <c r="P413" s="74"/>
      <c r="Q413" s="74"/>
      <c r="R413" s="74"/>
      <c r="S413" s="74"/>
    </row>
    <row r="414" spans="1:19">
      <c r="A414" s="74"/>
      <c r="B414" s="74"/>
      <c r="C414" s="74"/>
      <c r="D414" s="74"/>
      <c r="E414" s="74"/>
      <c r="F414" s="74"/>
      <c r="G414" s="74"/>
      <c r="H414" s="74"/>
      <c r="I414" s="74"/>
      <c r="J414" s="74"/>
      <c r="K414" s="74"/>
      <c r="L414" s="74"/>
      <c r="M414" s="74"/>
      <c r="N414" s="74"/>
      <c r="O414" s="74"/>
      <c r="P414" s="74"/>
      <c r="Q414" s="74"/>
      <c r="R414" s="74"/>
      <c r="S414" s="74"/>
    </row>
    <row r="415" spans="1:19">
      <c r="A415" s="74"/>
      <c r="B415" s="74"/>
      <c r="C415" s="74"/>
      <c r="D415" s="74"/>
      <c r="E415" s="74"/>
      <c r="F415" s="74"/>
      <c r="G415" s="74"/>
      <c r="H415" s="74"/>
      <c r="I415" s="74"/>
      <c r="J415" s="74"/>
      <c r="K415" s="74"/>
      <c r="L415" s="74"/>
      <c r="M415" s="74"/>
      <c r="N415" s="74"/>
      <c r="O415" s="74"/>
      <c r="P415" s="74"/>
      <c r="Q415" s="74"/>
      <c r="R415" s="74"/>
      <c r="S415" s="74"/>
    </row>
    <row r="416" spans="1:19">
      <c r="A416" s="74"/>
      <c r="B416" s="74"/>
      <c r="C416" s="74"/>
      <c r="D416" s="74"/>
      <c r="E416" s="74"/>
      <c r="F416" s="74"/>
      <c r="G416" s="74"/>
      <c r="H416" s="74"/>
      <c r="I416" s="74"/>
      <c r="J416" s="74"/>
      <c r="K416" s="74"/>
      <c r="L416" s="74"/>
      <c r="M416" s="74"/>
      <c r="N416" s="74"/>
      <c r="O416" s="74"/>
      <c r="P416" s="74"/>
      <c r="Q416" s="74"/>
      <c r="R416" s="74"/>
      <c r="S416" s="74"/>
    </row>
    <row r="417" spans="1:19">
      <c r="A417" s="74"/>
      <c r="B417" s="74"/>
      <c r="C417" s="74"/>
      <c r="D417" s="74"/>
      <c r="E417" s="74"/>
      <c r="F417" s="74"/>
      <c r="G417" s="74"/>
      <c r="H417" s="74"/>
      <c r="I417" s="74"/>
      <c r="J417" s="74"/>
      <c r="K417" s="74"/>
      <c r="L417" s="74"/>
      <c r="M417" s="74"/>
      <c r="N417" s="74"/>
      <c r="O417" s="74"/>
      <c r="P417" s="74"/>
      <c r="Q417" s="74"/>
      <c r="R417" s="74"/>
      <c r="S417" s="74"/>
    </row>
    <row r="418" spans="1:19">
      <c r="A418" s="74"/>
      <c r="B418" s="74"/>
      <c r="C418" s="74"/>
      <c r="D418" s="74"/>
      <c r="E418" s="74"/>
      <c r="F418" s="74"/>
      <c r="G418" s="74"/>
      <c r="H418" s="74"/>
      <c r="I418" s="74"/>
      <c r="J418" s="74"/>
      <c r="K418" s="74"/>
      <c r="L418" s="74"/>
      <c r="M418" s="74"/>
      <c r="N418" s="74"/>
      <c r="O418" s="74"/>
      <c r="P418" s="74"/>
      <c r="Q418" s="74"/>
      <c r="R418" s="74"/>
      <c r="S418" s="74"/>
    </row>
    <row r="419" spans="1:19">
      <c r="A419" s="74"/>
      <c r="B419" s="74"/>
      <c r="C419" s="74"/>
      <c r="D419" s="74"/>
      <c r="E419" s="74"/>
      <c r="F419" s="74"/>
      <c r="G419" s="74"/>
      <c r="H419" s="74"/>
      <c r="I419" s="74"/>
      <c r="J419" s="74"/>
      <c r="K419" s="74"/>
      <c r="L419" s="74"/>
      <c r="M419" s="74"/>
      <c r="N419" s="74"/>
      <c r="O419" s="74"/>
      <c r="P419" s="74"/>
      <c r="Q419" s="74"/>
      <c r="R419" s="74"/>
      <c r="S419" s="74"/>
    </row>
    <row r="420" spans="1:19">
      <c r="A420" s="74"/>
      <c r="B420" s="74"/>
      <c r="C420" s="74"/>
      <c r="D420" s="74"/>
      <c r="E420" s="74"/>
      <c r="F420" s="74"/>
      <c r="G420" s="74"/>
      <c r="H420" s="74"/>
      <c r="I420" s="74"/>
      <c r="J420" s="74"/>
      <c r="K420" s="74"/>
      <c r="L420" s="74"/>
      <c r="M420" s="74"/>
      <c r="N420" s="74"/>
      <c r="O420" s="74"/>
      <c r="P420" s="74"/>
      <c r="Q420" s="74"/>
      <c r="R420" s="74"/>
      <c r="S420" s="74"/>
    </row>
    <row r="421" spans="1:19">
      <c r="A421" s="74"/>
      <c r="B421" s="74"/>
      <c r="C421" s="74"/>
      <c r="D421" s="74"/>
      <c r="E421" s="74"/>
      <c r="F421" s="74"/>
      <c r="G421" s="74"/>
      <c r="H421" s="74"/>
      <c r="I421" s="74"/>
      <c r="J421" s="74"/>
      <c r="K421" s="74"/>
      <c r="L421" s="74"/>
      <c r="M421" s="74"/>
      <c r="N421" s="74"/>
      <c r="O421" s="74"/>
      <c r="P421" s="74"/>
      <c r="Q421" s="74"/>
      <c r="R421" s="74"/>
      <c r="S421" s="74"/>
    </row>
    <row r="422" spans="1:19">
      <c r="A422" s="74"/>
      <c r="B422" s="74"/>
      <c r="C422" s="74"/>
      <c r="D422" s="74"/>
      <c r="E422" s="74"/>
      <c r="F422" s="74"/>
      <c r="G422" s="74"/>
      <c r="H422" s="74"/>
      <c r="I422" s="74"/>
      <c r="J422" s="74"/>
      <c r="K422" s="74"/>
      <c r="L422" s="74"/>
      <c r="M422" s="74"/>
      <c r="N422" s="74"/>
      <c r="O422" s="74"/>
      <c r="P422" s="74"/>
      <c r="Q422" s="74"/>
      <c r="R422" s="74"/>
      <c r="S422" s="74"/>
    </row>
    <row r="423" spans="1:19">
      <c r="A423" s="74"/>
      <c r="B423" s="74"/>
      <c r="C423" s="74"/>
      <c r="D423" s="74"/>
      <c r="E423" s="74"/>
      <c r="F423" s="74"/>
      <c r="G423" s="74"/>
      <c r="H423" s="74"/>
      <c r="I423" s="74"/>
      <c r="J423" s="74"/>
      <c r="K423" s="74"/>
      <c r="L423" s="74"/>
      <c r="M423" s="74"/>
      <c r="N423" s="74"/>
      <c r="O423" s="74"/>
      <c r="P423" s="74"/>
      <c r="Q423" s="74"/>
      <c r="R423" s="74"/>
      <c r="S423" s="74"/>
    </row>
    <row r="424" spans="1:19">
      <c r="A424" s="74"/>
      <c r="B424" s="74"/>
      <c r="C424" s="74"/>
      <c r="D424" s="74"/>
      <c r="E424" s="74"/>
      <c r="F424" s="74"/>
      <c r="G424" s="74"/>
      <c r="H424" s="74"/>
      <c r="I424" s="74"/>
      <c r="J424" s="74"/>
      <c r="K424" s="74"/>
      <c r="L424" s="74"/>
      <c r="M424" s="74"/>
      <c r="N424" s="74"/>
      <c r="O424" s="74"/>
      <c r="P424" s="74"/>
      <c r="Q424" s="74"/>
      <c r="R424" s="74"/>
      <c r="S424" s="74"/>
    </row>
    <row r="425" spans="1:19">
      <c r="A425" s="74"/>
      <c r="B425" s="74"/>
      <c r="C425" s="74"/>
      <c r="D425" s="74"/>
      <c r="E425" s="74"/>
      <c r="F425" s="74"/>
      <c r="G425" s="74"/>
      <c r="H425" s="74"/>
      <c r="I425" s="74"/>
      <c r="J425" s="74"/>
      <c r="K425" s="74"/>
      <c r="L425" s="74"/>
      <c r="M425" s="74"/>
      <c r="N425" s="74"/>
      <c r="O425" s="74"/>
      <c r="P425" s="74"/>
      <c r="Q425" s="74"/>
      <c r="R425" s="74"/>
      <c r="S425" s="74"/>
    </row>
    <row r="426" spans="1:19">
      <c r="A426" s="74"/>
      <c r="B426" s="74"/>
      <c r="C426" s="74"/>
      <c r="D426" s="74"/>
      <c r="E426" s="74"/>
      <c r="F426" s="74"/>
      <c r="G426" s="74"/>
      <c r="H426" s="74"/>
      <c r="I426" s="74"/>
      <c r="J426" s="74"/>
      <c r="K426" s="74"/>
      <c r="L426" s="74"/>
      <c r="M426" s="74"/>
      <c r="N426" s="74"/>
      <c r="O426" s="74"/>
      <c r="P426" s="74"/>
      <c r="Q426" s="74"/>
      <c r="R426" s="74"/>
      <c r="S426" s="74"/>
    </row>
    <row r="427" spans="1:19">
      <c r="A427" s="74"/>
      <c r="B427" s="74"/>
      <c r="C427" s="74"/>
      <c r="D427" s="74"/>
      <c r="E427" s="74"/>
      <c r="F427" s="74"/>
      <c r="G427" s="74"/>
      <c r="H427" s="74"/>
      <c r="I427" s="74"/>
      <c r="J427" s="74"/>
      <c r="K427" s="74"/>
      <c r="L427" s="74"/>
      <c r="M427" s="74"/>
      <c r="N427" s="74"/>
      <c r="O427" s="74"/>
      <c r="P427" s="74"/>
      <c r="Q427" s="74"/>
      <c r="R427" s="74"/>
      <c r="S427" s="74"/>
    </row>
    <row r="428" spans="1:19">
      <c r="A428" s="74"/>
      <c r="B428" s="74"/>
      <c r="C428" s="74"/>
      <c r="D428" s="74"/>
      <c r="E428" s="74"/>
      <c r="F428" s="74"/>
      <c r="G428" s="74"/>
      <c r="H428" s="74"/>
      <c r="I428" s="74"/>
      <c r="J428" s="74"/>
      <c r="K428" s="74"/>
      <c r="L428" s="74"/>
      <c r="M428" s="74"/>
      <c r="N428" s="74"/>
      <c r="O428" s="74"/>
      <c r="P428" s="74"/>
      <c r="Q428" s="74"/>
      <c r="R428" s="74"/>
      <c r="S428" s="74"/>
    </row>
    <row r="429" spans="1:19">
      <c r="A429" s="74"/>
      <c r="B429" s="74"/>
      <c r="C429" s="74"/>
      <c r="D429" s="74"/>
      <c r="E429" s="74"/>
      <c r="F429" s="74"/>
      <c r="G429" s="74"/>
      <c r="H429" s="74"/>
      <c r="I429" s="74"/>
      <c r="J429" s="74"/>
      <c r="K429" s="74"/>
      <c r="L429" s="74"/>
      <c r="M429" s="74"/>
      <c r="N429" s="74"/>
      <c r="O429" s="74"/>
      <c r="P429" s="74"/>
      <c r="Q429" s="74"/>
      <c r="R429" s="74"/>
      <c r="S429" s="74"/>
    </row>
    <row r="430" spans="1:19">
      <c r="A430" s="74"/>
      <c r="B430" s="74"/>
      <c r="C430" s="74"/>
      <c r="D430" s="74"/>
      <c r="E430" s="74"/>
      <c r="F430" s="74"/>
      <c r="G430" s="74"/>
      <c r="H430" s="74"/>
      <c r="I430" s="74"/>
      <c r="J430" s="74"/>
      <c r="K430" s="74"/>
      <c r="L430" s="74"/>
      <c r="M430" s="74"/>
      <c r="N430" s="74"/>
      <c r="O430" s="74"/>
      <c r="P430" s="74"/>
      <c r="Q430" s="74"/>
      <c r="R430" s="74"/>
      <c r="S430" s="74"/>
    </row>
    <row r="431" spans="1:19">
      <c r="A431" s="74"/>
      <c r="B431" s="74"/>
      <c r="C431" s="74"/>
      <c r="D431" s="74"/>
      <c r="E431" s="74"/>
      <c r="F431" s="74"/>
      <c r="G431" s="74"/>
      <c r="H431" s="74"/>
      <c r="I431" s="74"/>
      <c r="J431" s="74"/>
      <c r="K431" s="74"/>
      <c r="L431" s="74"/>
      <c r="M431" s="74"/>
      <c r="N431" s="74"/>
      <c r="O431" s="74"/>
      <c r="P431" s="74"/>
      <c r="Q431" s="74"/>
      <c r="R431" s="74"/>
      <c r="S431" s="74"/>
    </row>
    <row r="432" spans="1:19">
      <c r="A432" s="74"/>
      <c r="B432" s="74"/>
      <c r="C432" s="74"/>
      <c r="D432" s="74"/>
      <c r="E432" s="74"/>
      <c r="F432" s="74"/>
      <c r="G432" s="74"/>
      <c r="H432" s="74"/>
      <c r="I432" s="74"/>
      <c r="J432" s="74"/>
      <c r="K432" s="74"/>
      <c r="L432" s="74"/>
      <c r="M432" s="74"/>
      <c r="N432" s="74"/>
      <c r="O432" s="74"/>
      <c r="P432" s="74"/>
      <c r="Q432" s="74"/>
      <c r="R432" s="74"/>
      <c r="S432" s="74"/>
    </row>
    <row r="433" spans="1:19">
      <c r="A433" s="74"/>
      <c r="B433" s="74"/>
      <c r="C433" s="74"/>
      <c r="D433" s="74"/>
      <c r="E433" s="74"/>
      <c r="F433" s="74"/>
      <c r="G433" s="74"/>
      <c r="H433" s="74"/>
      <c r="I433" s="74"/>
      <c r="J433" s="74"/>
      <c r="K433" s="74"/>
      <c r="L433" s="74"/>
      <c r="M433" s="74"/>
      <c r="N433" s="74"/>
      <c r="O433" s="74"/>
      <c r="P433" s="74"/>
      <c r="Q433" s="74"/>
      <c r="R433" s="74"/>
      <c r="S433" s="74"/>
    </row>
    <row r="434" spans="1:19">
      <c r="A434" s="74"/>
      <c r="B434" s="74"/>
      <c r="C434" s="74"/>
      <c r="D434" s="74"/>
      <c r="E434" s="74"/>
      <c r="F434" s="74"/>
      <c r="G434" s="74"/>
      <c r="H434" s="74"/>
      <c r="I434" s="74"/>
      <c r="J434" s="74"/>
      <c r="K434" s="74"/>
      <c r="L434" s="74"/>
      <c r="M434" s="74"/>
      <c r="N434" s="74"/>
      <c r="O434" s="74"/>
      <c r="P434" s="74"/>
      <c r="Q434" s="74"/>
      <c r="R434" s="74"/>
      <c r="S434" s="74"/>
    </row>
    <row r="435" spans="1:19">
      <c r="A435" s="74"/>
      <c r="B435" s="74"/>
      <c r="C435" s="74"/>
      <c r="D435" s="74"/>
      <c r="E435" s="74"/>
      <c r="F435" s="74"/>
      <c r="G435" s="74"/>
      <c r="H435" s="74"/>
      <c r="I435" s="74"/>
      <c r="J435" s="74"/>
      <c r="K435" s="74"/>
      <c r="L435" s="74"/>
      <c r="M435" s="74"/>
      <c r="N435" s="74"/>
      <c r="O435" s="74"/>
      <c r="P435" s="74"/>
      <c r="Q435" s="74"/>
      <c r="R435" s="74"/>
      <c r="S435" s="74"/>
    </row>
    <row r="436" spans="1:19">
      <c r="A436" s="74"/>
      <c r="B436" s="74"/>
      <c r="C436" s="74"/>
      <c r="D436" s="74"/>
      <c r="E436" s="74"/>
      <c r="F436" s="74"/>
      <c r="G436" s="74"/>
      <c r="H436" s="74"/>
      <c r="I436" s="74"/>
      <c r="J436" s="74"/>
      <c r="K436" s="74"/>
      <c r="L436" s="74"/>
      <c r="M436" s="74"/>
      <c r="N436" s="74"/>
      <c r="O436" s="74"/>
      <c r="P436" s="74"/>
      <c r="Q436" s="74"/>
      <c r="R436" s="74"/>
      <c r="S436" s="74"/>
    </row>
    <row r="437" spans="1:19">
      <c r="A437" s="74"/>
      <c r="B437" s="74"/>
      <c r="C437" s="74"/>
      <c r="D437" s="74"/>
      <c r="E437" s="74"/>
      <c r="F437" s="74"/>
      <c r="G437" s="74"/>
      <c r="H437" s="74"/>
      <c r="I437" s="74"/>
      <c r="J437" s="74"/>
      <c r="K437" s="74"/>
      <c r="L437" s="74"/>
      <c r="M437" s="74"/>
      <c r="N437" s="74"/>
      <c r="O437" s="74"/>
      <c r="P437" s="74"/>
      <c r="Q437" s="74"/>
      <c r="R437" s="74"/>
      <c r="S437" s="74"/>
    </row>
    <row r="438" spans="1:19">
      <c r="A438" s="74"/>
      <c r="B438" s="74"/>
      <c r="C438" s="74"/>
      <c r="D438" s="74"/>
      <c r="E438" s="74"/>
      <c r="F438" s="74"/>
      <c r="G438" s="74"/>
      <c r="H438" s="74"/>
      <c r="I438" s="74"/>
      <c r="J438" s="74"/>
      <c r="K438" s="74"/>
      <c r="L438" s="74"/>
      <c r="M438" s="74"/>
      <c r="N438" s="74"/>
      <c r="O438" s="74"/>
      <c r="P438" s="74"/>
      <c r="Q438" s="74"/>
      <c r="R438" s="74"/>
      <c r="S438" s="74"/>
    </row>
    <row r="439" spans="1:19">
      <c r="A439" s="74"/>
      <c r="B439" s="74"/>
      <c r="C439" s="74"/>
      <c r="D439" s="74"/>
      <c r="E439" s="74"/>
      <c r="F439" s="74"/>
      <c r="G439" s="74"/>
      <c r="H439" s="74"/>
      <c r="I439" s="74"/>
      <c r="J439" s="74"/>
      <c r="K439" s="74"/>
      <c r="L439" s="74"/>
      <c r="M439" s="74"/>
      <c r="N439" s="74"/>
      <c r="O439" s="74"/>
      <c r="P439" s="74"/>
      <c r="Q439" s="74"/>
      <c r="R439" s="74"/>
      <c r="S439" s="74"/>
    </row>
    <row r="440" spans="1:19">
      <c r="A440" s="74"/>
      <c r="B440" s="74"/>
      <c r="C440" s="74"/>
      <c r="D440" s="74"/>
      <c r="E440" s="74"/>
      <c r="F440" s="74"/>
      <c r="G440" s="74"/>
      <c r="H440" s="74"/>
      <c r="I440" s="74"/>
      <c r="J440" s="74"/>
      <c r="K440" s="74"/>
      <c r="L440" s="74"/>
      <c r="M440" s="74"/>
      <c r="N440" s="74"/>
      <c r="O440" s="74"/>
      <c r="P440" s="74"/>
      <c r="Q440" s="74"/>
      <c r="R440" s="74"/>
      <c r="S440" s="74"/>
    </row>
    <row r="441" spans="1:19">
      <c r="A441" s="74"/>
      <c r="B441" s="74"/>
      <c r="C441" s="74"/>
      <c r="D441" s="74"/>
      <c r="E441" s="74"/>
      <c r="F441" s="74"/>
      <c r="G441" s="74"/>
      <c r="H441" s="74"/>
      <c r="I441" s="74"/>
      <c r="J441" s="74"/>
      <c r="K441" s="74"/>
      <c r="L441" s="74"/>
      <c r="M441" s="74"/>
      <c r="N441" s="74"/>
      <c r="O441" s="74"/>
      <c r="P441" s="74"/>
      <c r="Q441" s="74"/>
      <c r="R441" s="74"/>
      <c r="S441" s="74"/>
    </row>
    <row r="442" spans="1:19">
      <c r="A442" s="74"/>
      <c r="B442" s="74"/>
      <c r="C442" s="74"/>
      <c r="D442" s="74"/>
      <c r="E442" s="74"/>
      <c r="F442" s="74"/>
      <c r="G442" s="74"/>
      <c r="H442" s="74"/>
      <c r="I442" s="74"/>
      <c r="J442" s="74"/>
      <c r="K442" s="74"/>
      <c r="L442" s="74"/>
      <c r="M442" s="74"/>
      <c r="N442" s="74"/>
      <c r="O442" s="74"/>
      <c r="P442" s="74"/>
      <c r="Q442" s="74"/>
      <c r="R442" s="74"/>
      <c r="S442" s="74"/>
    </row>
    <row r="443" spans="1:19">
      <c r="A443" s="74"/>
      <c r="B443" s="74"/>
      <c r="C443" s="74"/>
      <c r="D443" s="74"/>
      <c r="E443" s="74"/>
      <c r="F443" s="74"/>
      <c r="G443" s="74"/>
      <c r="H443" s="74"/>
      <c r="I443" s="74"/>
      <c r="J443" s="74"/>
      <c r="K443" s="74"/>
      <c r="L443" s="74"/>
      <c r="M443" s="74"/>
      <c r="N443" s="74"/>
      <c r="O443" s="74"/>
      <c r="P443" s="74"/>
      <c r="Q443" s="74"/>
      <c r="R443" s="74"/>
      <c r="S443" s="74"/>
    </row>
    <row r="444" spans="1:19">
      <c r="A444" s="74"/>
      <c r="B444" s="74"/>
      <c r="C444" s="74"/>
      <c r="D444" s="74"/>
      <c r="E444" s="74"/>
      <c r="F444" s="74"/>
      <c r="G444" s="74"/>
      <c r="H444" s="74"/>
      <c r="I444" s="74"/>
      <c r="J444" s="74"/>
      <c r="K444" s="74"/>
      <c r="L444" s="74"/>
      <c r="M444" s="74"/>
      <c r="N444" s="74"/>
      <c r="O444" s="74"/>
      <c r="P444" s="74"/>
      <c r="Q444" s="74"/>
      <c r="R444" s="74"/>
      <c r="S444" s="74"/>
    </row>
    <row r="445" spans="1:19">
      <c r="A445" s="74"/>
      <c r="B445" s="74"/>
      <c r="C445" s="74"/>
      <c r="D445" s="74"/>
      <c r="E445" s="74"/>
      <c r="F445" s="74"/>
      <c r="G445" s="74"/>
      <c r="H445" s="74"/>
      <c r="I445" s="74"/>
      <c r="J445" s="74"/>
      <c r="K445" s="74"/>
      <c r="L445" s="74"/>
      <c r="M445" s="74"/>
      <c r="N445" s="74"/>
      <c r="O445" s="74"/>
      <c r="P445" s="74"/>
      <c r="Q445" s="74"/>
      <c r="R445" s="74"/>
      <c r="S445" s="74"/>
    </row>
    <row r="446" spans="1:19">
      <c r="A446" s="74"/>
      <c r="B446" s="74"/>
      <c r="C446" s="74"/>
      <c r="D446" s="74"/>
      <c r="E446" s="74"/>
      <c r="F446" s="74"/>
      <c r="G446" s="74"/>
      <c r="H446" s="74"/>
      <c r="I446" s="74"/>
      <c r="J446" s="74"/>
      <c r="K446" s="74"/>
      <c r="L446" s="74"/>
      <c r="M446" s="74"/>
      <c r="N446" s="74"/>
      <c r="O446" s="74"/>
      <c r="P446" s="74"/>
      <c r="Q446" s="74"/>
      <c r="R446" s="74"/>
      <c r="S446" s="74"/>
    </row>
    <row r="447" spans="1:19">
      <c r="A447" s="74"/>
      <c r="B447" s="74"/>
      <c r="C447" s="74"/>
      <c r="D447" s="74"/>
      <c r="E447" s="74"/>
      <c r="F447" s="74"/>
      <c r="G447" s="74"/>
      <c r="H447" s="74"/>
      <c r="I447" s="74"/>
      <c r="J447" s="74"/>
      <c r="K447" s="74"/>
      <c r="L447" s="74"/>
      <c r="M447" s="74"/>
      <c r="N447" s="74"/>
      <c r="O447" s="74"/>
      <c r="P447" s="74"/>
      <c r="Q447" s="74"/>
      <c r="R447" s="74"/>
      <c r="S447" s="74"/>
    </row>
    <row r="448" spans="1:19">
      <c r="A448" s="74"/>
      <c r="B448" s="74"/>
      <c r="C448" s="74"/>
      <c r="D448" s="74"/>
      <c r="E448" s="74"/>
      <c r="F448" s="74"/>
      <c r="G448" s="74"/>
      <c r="H448" s="74"/>
      <c r="I448" s="74"/>
      <c r="J448" s="74"/>
      <c r="K448" s="74"/>
      <c r="L448" s="74"/>
      <c r="M448" s="74"/>
      <c r="N448" s="74"/>
      <c r="O448" s="74"/>
      <c r="P448" s="74"/>
      <c r="Q448" s="74"/>
      <c r="R448" s="74"/>
      <c r="S448" s="74"/>
    </row>
    <row r="449" spans="1:19">
      <c r="A449" s="74"/>
      <c r="B449" s="74"/>
      <c r="C449" s="74"/>
      <c r="D449" s="74"/>
      <c r="E449" s="74"/>
      <c r="F449" s="74"/>
      <c r="G449" s="74"/>
      <c r="H449" s="74"/>
      <c r="I449" s="74"/>
      <c r="J449" s="74"/>
      <c r="K449" s="74"/>
      <c r="L449" s="74"/>
      <c r="M449" s="74"/>
      <c r="N449" s="74"/>
      <c r="O449" s="74"/>
      <c r="P449" s="74"/>
      <c r="Q449" s="74"/>
      <c r="R449" s="74"/>
      <c r="S449" s="74"/>
    </row>
    <row r="450" spans="1:19">
      <c r="A450" s="74"/>
      <c r="B450" s="74"/>
      <c r="C450" s="74"/>
      <c r="D450" s="74"/>
      <c r="E450" s="74"/>
      <c r="F450" s="74"/>
      <c r="G450" s="74"/>
      <c r="H450" s="74"/>
      <c r="I450" s="74"/>
      <c r="J450" s="74"/>
      <c r="K450" s="74"/>
      <c r="L450" s="74"/>
      <c r="M450" s="74"/>
      <c r="N450" s="74"/>
      <c r="O450" s="74"/>
      <c r="P450" s="74"/>
      <c r="Q450" s="74"/>
      <c r="R450" s="74"/>
      <c r="S450" s="74"/>
    </row>
    <row r="451" spans="1:19">
      <c r="A451" s="74"/>
      <c r="B451" s="74"/>
      <c r="C451" s="74"/>
      <c r="D451" s="74"/>
      <c r="E451" s="74"/>
      <c r="F451" s="74"/>
      <c r="G451" s="74"/>
      <c r="H451" s="74"/>
      <c r="I451" s="74"/>
      <c r="J451" s="74"/>
      <c r="K451" s="74"/>
      <c r="L451" s="74"/>
      <c r="M451" s="74"/>
      <c r="N451" s="74"/>
      <c r="O451" s="74"/>
      <c r="P451" s="74"/>
      <c r="Q451" s="74"/>
      <c r="R451" s="74"/>
      <c r="S451" s="74"/>
    </row>
    <row r="452" spans="1:19">
      <c r="A452" s="74"/>
      <c r="B452" s="74"/>
      <c r="C452" s="74"/>
      <c r="D452" s="74"/>
      <c r="E452" s="74"/>
      <c r="F452" s="74"/>
      <c r="G452" s="74"/>
      <c r="H452" s="74"/>
      <c r="I452" s="74"/>
      <c r="J452" s="74"/>
      <c r="K452" s="74"/>
      <c r="L452" s="74"/>
      <c r="M452" s="74"/>
      <c r="N452" s="74"/>
      <c r="O452" s="74"/>
      <c r="P452" s="74"/>
      <c r="Q452" s="74"/>
      <c r="R452" s="74"/>
      <c r="S452" s="74"/>
    </row>
    <row r="453" spans="1:19">
      <c r="A453" s="74"/>
      <c r="B453" s="74"/>
      <c r="C453" s="74"/>
      <c r="D453" s="74"/>
      <c r="E453" s="74"/>
      <c r="F453" s="74"/>
      <c r="G453" s="74"/>
      <c r="H453" s="74"/>
      <c r="I453" s="74"/>
      <c r="J453" s="74"/>
      <c r="K453" s="74"/>
      <c r="L453" s="74"/>
      <c r="M453" s="74"/>
      <c r="N453" s="74"/>
      <c r="O453" s="74"/>
      <c r="P453" s="74"/>
      <c r="Q453" s="74"/>
      <c r="R453" s="74"/>
      <c r="S453" s="74"/>
    </row>
    <row r="454" spans="1:19">
      <c r="A454" s="74"/>
      <c r="B454" s="74"/>
      <c r="C454" s="74"/>
      <c r="D454" s="74"/>
      <c r="E454" s="74"/>
      <c r="F454" s="74"/>
      <c r="G454" s="74"/>
      <c r="H454" s="74"/>
      <c r="I454" s="74"/>
      <c r="J454" s="74"/>
      <c r="K454" s="74"/>
      <c r="L454" s="74"/>
      <c r="M454" s="74"/>
      <c r="N454" s="74"/>
      <c r="O454" s="74"/>
      <c r="P454" s="74"/>
      <c r="Q454" s="74"/>
      <c r="R454" s="74"/>
      <c r="S454" s="74"/>
    </row>
    <row r="455" spans="1:19">
      <c r="A455" s="74"/>
      <c r="B455" s="74"/>
      <c r="C455" s="74"/>
      <c r="D455" s="74"/>
      <c r="E455" s="74"/>
      <c r="F455" s="74"/>
      <c r="G455" s="74"/>
      <c r="H455" s="74"/>
      <c r="I455" s="74"/>
      <c r="J455" s="74"/>
      <c r="K455" s="74"/>
      <c r="L455" s="74"/>
      <c r="M455" s="74"/>
      <c r="N455" s="74"/>
      <c r="O455" s="74"/>
      <c r="P455" s="74"/>
      <c r="Q455" s="74"/>
      <c r="R455" s="74"/>
      <c r="S455" s="74"/>
    </row>
    <row r="456" spans="1:19">
      <c r="A456" s="74"/>
      <c r="B456" s="74"/>
      <c r="C456" s="74"/>
      <c r="D456" s="74"/>
      <c r="E456" s="74"/>
      <c r="F456" s="74"/>
      <c r="G456" s="74"/>
      <c r="H456" s="74"/>
      <c r="I456" s="74"/>
      <c r="J456" s="74"/>
      <c r="K456" s="74"/>
      <c r="L456" s="74"/>
      <c r="M456" s="74"/>
      <c r="N456" s="74"/>
      <c r="O456" s="74"/>
      <c r="P456" s="74"/>
      <c r="Q456" s="74"/>
      <c r="R456" s="74"/>
      <c r="S456" s="74"/>
    </row>
    <row r="457" spans="1:19">
      <c r="A457" s="74"/>
      <c r="B457" s="74"/>
      <c r="C457" s="74"/>
      <c r="D457" s="74"/>
      <c r="E457" s="74"/>
      <c r="F457" s="74"/>
      <c r="G457" s="74"/>
      <c r="H457" s="74"/>
      <c r="I457" s="74"/>
      <c r="J457" s="74"/>
      <c r="K457" s="74"/>
      <c r="L457" s="74"/>
      <c r="M457" s="74"/>
      <c r="N457" s="74"/>
      <c r="O457" s="74"/>
      <c r="P457" s="74"/>
      <c r="Q457" s="74"/>
      <c r="R457" s="74"/>
      <c r="S457" s="74"/>
    </row>
    <row r="458" spans="1:19">
      <c r="A458" s="74"/>
      <c r="B458" s="74"/>
      <c r="C458" s="74"/>
      <c r="D458" s="74"/>
      <c r="E458" s="74"/>
      <c r="F458" s="74"/>
      <c r="G458" s="74"/>
      <c r="H458" s="74"/>
      <c r="I458" s="74"/>
      <c r="J458" s="74"/>
      <c r="K458" s="74"/>
      <c r="L458" s="74"/>
      <c r="M458" s="74"/>
      <c r="N458" s="74"/>
      <c r="O458" s="74"/>
      <c r="P458" s="74"/>
      <c r="Q458" s="74"/>
      <c r="R458" s="74"/>
      <c r="S458" s="74"/>
    </row>
    <row r="459" spans="1:19">
      <c r="A459" s="74"/>
      <c r="B459" s="74"/>
      <c r="C459" s="74"/>
      <c r="D459" s="74"/>
      <c r="E459" s="74"/>
      <c r="F459" s="74"/>
      <c r="G459" s="74"/>
      <c r="H459" s="74"/>
      <c r="I459" s="74"/>
      <c r="J459" s="74"/>
      <c r="K459" s="74"/>
      <c r="L459" s="74"/>
      <c r="M459" s="74"/>
      <c r="N459" s="74"/>
      <c r="O459" s="74"/>
      <c r="P459" s="74"/>
      <c r="Q459" s="74"/>
      <c r="R459" s="74"/>
      <c r="S459" s="74"/>
    </row>
    <row r="460" spans="1:19">
      <c r="A460" s="74"/>
      <c r="B460" s="74"/>
      <c r="C460" s="74"/>
      <c r="D460" s="74"/>
      <c r="E460" s="74"/>
      <c r="F460" s="74"/>
      <c r="G460" s="74"/>
      <c r="H460" s="74"/>
      <c r="I460" s="74"/>
      <c r="J460" s="74"/>
      <c r="K460" s="74"/>
      <c r="L460" s="74"/>
      <c r="M460" s="74"/>
      <c r="N460" s="74"/>
      <c r="O460" s="74"/>
      <c r="P460" s="74"/>
      <c r="Q460" s="74"/>
      <c r="R460" s="74"/>
      <c r="S460" s="74"/>
    </row>
    <row r="461" spans="1:19">
      <c r="A461" s="74"/>
      <c r="B461" s="74"/>
      <c r="C461" s="74"/>
      <c r="D461" s="74"/>
      <c r="E461" s="74"/>
      <c r="F461" s="74"/>
      <c r="G461" s="74"/>
      <c r="H461" s="74"/>
      <c r="I461" s="74"/>
      <c r="J461" s="74"/>
      <c r="K461" s="74"/>
      <c r="L461" s="74"/>
      <c r="M461" s="74"/>
      <c r="N461" s="74"/>
      <c r="O461" s="74"/>
      <c r="P461" s="74"/>
      <c r="Q461" s="74"/>
      <c r="R461" s="74"/>
      <c r="S461" s="74"/>
    </row>
    <row r="462" spans="1:19">
      <c r="A462" s="74"/>
      <c r="B462" s="74"/>
      <c r="C462" s="74"/>
      <c r="D462" s="74"/>
      <c r="E462" s="74"/>
      <c r="F462" s="74"/>
      <c r="G462" s="74"/>
      <c r="H462" s="74"/>
      <c r="I462" s="74"/>
      <c r="J462" s="74"/>
      <c r="K462" s="74"/>
      <c r="L462" s="74"/>
      <c r="M462" s="74"/>
      <c r="N462" s="74"/>
      <c r="O462" s="74"/>
      <c r="P462" s="74"/>
      <c r="Q462" s="74"/>
      <c r="R462" s="74"/>
      <c r="S462" s="74"/>
    </row>
    <row r="463" spans="1:19">
      <c r="A463" s="74"/>
      <c r="B463" s="74"/>
      <c r="C463" s="74"/>
      <c r="D463" s="74"/>
      <c r="E463" s="74"/>
      <c r="F463" s="74"/>
      <c r="G463" s="74"/>
      <c r="H463" s="74"/>
      <c r="I463" s="74"/>
      <c r="J463" s="74"/>
      <c r="K463" s="74"/>
      <c r="L463" s="74"/>
      <c r="M463" s="74"/>
      <c r="N463" s="74"/>
      <c r="O463" s="74"/>
      <c r="P463" s="74"/>
      <c r="Q463" s="74"/>
      <c r="R463" s="74"/>
      <c r="S463" s="74"/>
    </row>
    <row r="464" spans="1:19">
      <c r="A464" s="74"/>
      <c r="B464" s="74"/>
      <c r="C464" s="74"/>
      <c r="D464" s="74"/>
      <c r="E464" s="74"/>
      <c r="F464" s="74"/>
      <c r="G464" s="74"/>
      <c r="H464" s="74"/>
      <c r="I464" s="74"/>
      <c r="J464" s="74"/>
      <c r="K464" s="74"/>
      <c r="L464" s="74"/>
      <c r="M464" s="74"/>
      <c r="N464" s="74"/>
      <c r="O464" s="74"/>
      <c r="P464" s="74"/>
      <c r="Q464" s="74"/>
      <c r="R464" s="74"/>
      <c r="S464" s="74"/>
    </row>
    <row r="465" spans="1:19">
      <c r="A465" s="74"/>
      <c r="B465" s="74"/>
      <c r="C465" s="74"/>
      <c r="D465" s="74"/>
      <c r="E465" s="74"/>
      <c r="F465" s="74"/>
      <c r="G465" s="74"/>
      <c r="H465" s="74"/>
      <c r="I465" s="74"/>
      <c r="J465" s="74"/>
      <c r="K465" s="74"/>
      <c r="L465" s="74"/>
      <c r="M465" s="74"/>
      <c r="N465" s="74"/>
      <c r="O465" s="74"/>
      <c r="P465" s="74"/>
      <c r="Q465" s="74"/>
      <c r="R465" s="74"/>
      <c r="S465" s="74"/>
    </row>
    <row r="466" spans="1:19">
      <c r="A466" s="74"/>
      <c r="B466" s="74"/>
      <c r="C466" s="74"/>
      <c r="D466" s="74"/>
      <c r="E466" s="74"/>
      <c r="F466" s="74"/>
      <c r="G466" s="74"/>
      <c r="H466" s="74"/>
      <c r="I466" s="74"/>
      <c r="J466" s="74"/>
      <c r="K466" s="74"/>
      <c r="L466" s="74"/>
      <c r="M466" s="74"/>
      <c r="N466" s="74"/>
      <c r="O466" s="74"/>
      <c r="P466" s="74"/>
      <c r="Q466" s="74"/>
      <c r="R466" s="74"/>
      <c r="S466" s="74"/>
    </row>
    <row r="467" spans="1:19">
      <c r="A467" s="74"/>
      <c r="B467" s="74"/>
      <c r="C467" s="74"/>
      <c r="D467" s="74"/>
      <c r="E467" s="74"/>
      <c r="F467" s="74"/>
      <c r="G467" s="74"/>
      <c r="H467" s="74"/>
      <c r="I467" s="74"/>
      <c r="J467" s="74"/>
      <c r="K467" s="74"/>
      <c r="L467" s="74"/>
      <c r="M467" s="74"/>
      <c r="N467" s="74"/>
      <c r="O467" s="74"/>
      <c r="P467" s="74"/>
      <c r="Q467" s="74"/>
      <c r="R467" s="74"/>
      <c r="S467" s="74"/>
    </row>
    <row r="468" spans="1:19">
      <c r="A468" s="74"/>
      <c r="B468" s="74"/>
      <c r="C468" s="74"/>
      <c r="D468" s="74"/>
      <c r="E468" s="74"/>
      <c r="F468" s="74"/>
      <c r="G468" s="74"/>
      <c r="H468" s="74"/>
      <c r="I468" s="74"/>
      <c r="J468" s="74"/>
      <c r="K468" s="74"/>
      <c r="L468" s="74"/>
      <c r="M468" s="74"/>
      <c r="N468" s="74"/>
      <c r="O468" s="74"/>
      <c r="P468" s="74"/>
      <c r="Q468" s="74"/>
      <c r="R468" s="74"/>
      <c r="S468" s="74"/>
    </row>
    <row r="469" spans="1:19">
      <c r="A469" s="74"/>
      <c r="B469" s="74"/>
      <c r="C469" s="74"/>
      <c r="D469" s="74"/>
      <c r="E469" s="74"/>
      <c r="F469" s="74"/>
      <c r="G469" s="74"/>
      <c r="H469" s="74"/>
      <c r="I469" s="74"/>
      <c r="J469" s="74"/>
      <c r="K469" s="74"/>
      <c r="L469" s="74"/>
      <c r="M469" s="74"/>
      <c r="N469" s="74"/>
      <c r="O469" s="74"/>
      <c r="P469" s="74"/>
      <c r="Q469" s="74"/>
      <c r="R469" s="74"/>
      <c r="S469" s="74"/>
    </row>
    <row r="470" spans="1:19">
      <c r="A470" s="74"/>
      <c r="B470" s="74"/>
      <c r="C470" s="74"/>
      <c r="D470" s="74"/>
      <c r="E470" s="74"/>
      <c r="F470" s="74"/>
      <c r="G470" s="74"/>
      <c r="H470" s="74"/>
      <c r="I470" s="74"/>
      <c r="J470" s="74"/>
      <c r="K470" s="74"/>
      <c r="L470" s="74"/>
      <c r="M470" s="74"/>
      <c r="N470" s="74"/>
      <c r="O470" s="74"/>
      <c r="P470" s="74"/>
      <c r="Q470" s="74"/>
      <c r="R470" s="74"/>
      <c r="S470" s="74"/>
    </row>
    <row r="471" spans="1:19">
      <c r="A471" s="74"/>
      <c r="B471" s="74"/>
      <c r="C471" s="74"/>
      <c r="D471" s="74"/>
      <c r="E471" s="74"/>
      <c r="F471" s="74"/>
      <c r="G471" s="74"/>
      <c r="H471" s="74"/>
      <c r="I471" s="74"/>
      <c r="J471" s="74"/>
      <c r="K471" s="74"/>
      <c r="L471" s="74"/>
      <c r="M471" s="74"/>
      <c r="N471" s="74"/>
      <c r="O471" s="74"/>
      <c r="P471" s="74"/>
      <c r="Q471" s="74"/>
      <c r="R471" s="74"/>
      <c r="S471" s="74"/>
    </row>
    <row r="472" spans="1:19">
      <c r="A472" s="74"/>
      <c r="B472" s="74"/>
      <c r="C472" s="74"/>
      <c r="D472" s="74"/>
      <c r="E472" s="74"/>
      <c r="F472" s="74"/>
      <c r="G472" s="74"/>
      <c r="H472" s="74"/>
      <c r="I472" s="74"/>
      <c r="J472" s="74"/>
      <c r="K472" s="74"/>
      <c r="L472" s="74"/>
      <c r="M472" s="74"/>
      <c r="N472" s="74"/>
      <c r="O472" s="74"/>
      <c r="P472" s="74"/>
      <c r="Q472" s="74"/>
      <c r="R472" s="74"/>
      <c r="S472" s="74"/>
    </row>
    <row r="473" spans="1:19">
      <c r="A473" s="74"/>
      <c r="B473" s="74"/>
      <c r="C473" s="74"/>
      <c r="D473" s="74"/>
      <c r="E473" s="74"/>
      <c r="F473" s="74"/>
      <c r="G473" s="74"/>
      <c r="H473" s="74"/>
      <c r="I473" s="74"/>
      <c r="J473" s="74"/>
      <c r="K473" s="74"/>
      <c r="L473" s="74"/>
      <c r="M473" s="74"/>
      <c r="N473" s="74"/>
      <c r="O473" s="74"/>
      <c r="P473" s="74"/>
      <c r="Q473" s="74"/>
      <c r="R473" s="74"/>
      <c r="S473" s="74"/>
    </row>
    <row r="474" spans="1:19">
      <c r="A474" s="74"/>
      <c r="B474" s="74"/>
      <c r="C474" s="74"/>
      <c r="D474" s="74"/>
      <c r="E474" s="74"/>
      <c r="F474" s="74"/>
      <c r="G474" s="74"/>
      <c r="H474" s="74"/>
      <c r="I474" s="74"/>
      <c r="J474" s="74"/>
      <c r="K474" s="74"/>
      <c r="L474" s="74"/>
      <c r="M474" s="74"/>
      <c r="N474" s="74"/>
      <c r="O474" s="74"/>
      <c r="P474" s="74"/>
      <c r="Q474" s="74"/>
      <c r="R474" s="74"/>
      <c r="S474" s="74"/>
    </row>
    <row r="475" spans="1:19">
      <c r="A475" s="74"/>
      <c r="B475" s="74"/>
      <c r="C475" s="74"/>
      <c r="D475" s="74"/>
      <c r="E475" s="74"/>
      <c r="F475" s="74"/>
      <c r="G475" s="74"/>
      <c r="H475" s="74"/>
      <c r="I475" s="74"/>
      <c r="J475" s="74"/>
      <c r="K475" s="74"/>
      <c r="L475" s="74"/>
      <c r="M475" s="74"/>
      <c r="N475" s="74"/>
      <c r="O475" s="74"/>
      <c r="P475" s="74"/>
      <c r="Q475" s="74"/>
      <c r="R475" s="74"/>
      <c r="S475" s="74"/>
    </row>
    <row r="476" spans="1:19">
      <c r="A476" s="74"/>
      <c r="B476" s="74"/>
      <c r="C476" s="74"/>
      <c r="D476" s="74"/>
      <c r="E476" s="74"/>
      <c r="F476" s="74"/>
      <c r="G476" s="74"/>
      <c r="H476" s="74"/>
      <c r="I476" s="74"/>
      <c r="J476" s="74"/>
      <c r="K476" s="74"/>
      <c r="L476" s="74"/>
      <c r="M476" s="74"/>
      <c r="N476" s="74"/>
      <c r="O476" s="74"/>
      <c r="P476" s="74"/>
      <c r="Q476" s="74"/>
      <c r="R476" s="74"/>
      <c r="S476" s="74"/>
    </row>
    <row r="477" spans="1:19">
      <c r="A477" s="74"/>
      <c r="B477" s="74"/>
      <c r="C477" s="74"/>
      <c r="D477" s="74"/>
      <c r="E477" s="74"/>
      <c r="F477" s="74"/>
      <c r="G477" s="74"/>
      <c r="H477" s="74"/>
      <c r="I477" s="74"/>
      <c r="J477" s="74"/>
      <c r="K477" s="74"/>
      <c r="L477" s="74"/>
      <c r="M477" s="74"/>
      <c r="N477" s="74"/>
      <c r="O477" s="74"/>
      <c r="P477" s="74"/>
      <c r="Q477" s="74"/>
      <c r="R477" s="74"/>
      <c r="S477" s="74"/>
    </row>
    <row r="478" spans="1:19">
      <c r="A478" s="74"/>
      <c r="B478" s="74"/>
      <c r="C478" s="74"/>
      <c r="D478" s="74"/>
      <c r="E478" s="74"/>
      <c r="F478" s="74"/>
      <c r="G478" s="74"/>
      <c r="H478" s="74"/>
      <c r="I478" s="74"/>
      <c r="J478" s="74"/>
      <c r="K478" s="74"/>
      <c r="L478" s="74"/>
      <c r="M478" s="74"/>
      <c r="N478" s="74"/>
      <c r="O478" s="74"/>
      <c r="P478" s="74"/>
      <c r="Q478" s="74"/>
      <c r="R478" s="74"/>
      <c r="S478" s="74"/>
    </row>
    <row r="479" spans="1:19">
      <c r="A479" s="74"/>
      <c r="B479" s="74"/>
      <c r="C479" s="74"/>
      <c r="D479" s="74"/>
      <c r="E479" s="74"/>
      <c r="F479" s="74"/>
      <c r="G479" s="74"/>
      <c r="H479" s="74"/>
      <c r="I479" s="74"/>
      <c r="J479" s="74"/>
      <c r="K479" s="74"/>
      <c r="L479" s="74"/>
      <c r="M479" s="74"/>
      <c r="N479" s="74"/>
      <c r="O479" s="74"/>
      <c r="P479" s="74"/>
      <c r="Q479" s="74"/>
      <c r="R479" s="74"/>
      <c r="S479" s="74"/>
    </row>
    <row r="480" spans="1:19">
      <c r="A480" s="74"/>
      <c r="B480" s="74"/>
      <c r="C480" s="74"/>
      <c r="D480" s="74"/>
      <c r="E480" s="74"/>
      <c r="F480" s="74"/>
      <c r="G480" s="74"/>
      <c r="H480" s="74"/>
      <c r="I480" s="74"/>
      <c r="J480" s="74"/>
      <c r="K480" s="74"/>
      <c r="L480" s="74"/>
      <c r="M480" s="74"/>
      <c r="N480" s="74"/>
      <c r="O480" s="74"/>
      <c r="P480" s="74"/>
      <c r="Q480" s="74"/>
      <c r="R480" s="74"/>
      <c r="S480" s="74"/>
    </row>
    <row r="481" spans="1:19">
      <c r="A481" s="74"/>
      <c r="B481" s="74"/>
      <c r="C481" s="74"/>
      <c r="D481" s="74"/>
      <c r="E481" s="74"/>
      <c r="F481" s="74"/>
      <c r="G481" s="74"/>
      <c r="H481" s="74"/>
      <c r="I481" s="74"/>
      <c r="J481" s="74"/>
      <c r="K481" s="74"/>
      <c r="L481" s="74"/>
      <c r="M481" s="74"/>
      <c r="N481" s="74"/>
      <c r="O481" s="74"/>
      <c r="P481" s="74"/>
      <c r="Q481" s="74"/>
      <c r="R481" s="74"/>
      <c r="S481" s="74"/>
    </row>
    <row r="482" spans="1:19">
      <c r="A482" s="74"/>
      <c r="B482" s="74"/>
      <c r="C482" s="74"/>
      <c r="D482" s="74"/>
      <c r="E482" s="74"/>
      <c r="F482" s="74"/>
      <c r="G482" s="74"/>
      <c r="H482" s="74"/>
      <c r="I482" s="74"/>
      <c r="J482" s="74"/>
      <c r="K482" s="74"/>
      <c r="L482" s="74"/>
      <c r="M482" s="74"/>
      <c r="N482" s="74"/>
      <c r="O482" s="74"/>
      <c r="P482" s="74"/>
      <c r="Q482" s="74"/>
      <c r="R482" s="74"/>
      <c r="S482" s="74"/>
    </row>
    <row r="483" spans="1:19">
      <c r="A483" s="74"/>
      <c r="B483" s="74"/>
      <c r="C483" s="74"/>
      <c r="D483" s="74"/>
      <c r="E483" s="74"/>
      <c r="F483" s="74"/>
      <c r="G483" s="74"/>
      <c r="H483" s="74"/>
      <c r="I483" s="74"/>
      <c r="J483" s="74"/>
      <c r="K483" s="74"/>
      <c r="L483" s="74"/>
      <c r="M483" s="74"/>
      <c r="N483" s="74"/>
      <c r="O483" s="74"/>
      <c r="P483" s="74"/>
      <c r="Q483" s="74"/>
      <c r="R483" s="74"/>
      <c r="S483" s="74"/>
    </row>
    <row r="484" spans="1:19">
      <c r="A484" s="74"/>
      <c r="B484" s="74"/>
      <c r="C484" s="74"/>
      <c r="D484" s="74"/>
      <c r="E484" s="74"/>
      <c r="F484" s="74"/>
      <c r="G484" s="74"/>
      <c r="H484" s="74"/>
      <c r="I484" s="74"/>
      <c r="J484" s="74"/>
      <c r="K484" s="74"/>
      <c r="L484" s="74"/>
      <c r="M484" s="74"/>
      <c r="N484" s="74"/>
      <c r="O484" s="74"/>
      <c r="P484" s="74"/>
      <c r="Q484" s="74"/>
      <c r="R484" s="74"/>
      <c r="S484" s="74"/>
    </row>
    <row r="485" spans="1:19">
      <c r="A485" s="74"/>
      <c r="B485" s="74"/>
      <c r="C485" s="74"/>
      <c r="D485" s="74"/>
      <c r="E485" s="74"/>
      <c r="F485" s="74"/>
      <c r="G485" s="74"/>
      <c r="H485" s="74"/>
      <c r="I485" s="74"/>
      <c r="J485" s="74"/>
      <c r="K485" s="74"/>
      <c r="L485" s="74"/>
      <c r="M485" s="74"/>
      <c r="N485" s="74"/>
      <c r="O485" s="74"/>
      <c r="P485" s="74"/>
      <c r="Q485" s="74"/>
      <c r="R485" s="74"/>
      <c r="S485" s="74"/>
    </row>
    <row r="486" spans="1:19">
      <c r="A486" s="74"/>
      <c r="B486" s="74"/>
      <c r="C486" s="74"/>
      <c r="D486" s="74"/>
      <c r="E486" s="74"/>
      <c r="F486" s="74"/>
      <c r="G486" s="74"/>
      <c r="H486" s="74"/>
      <c r="I486" s="74"/>
      <c r="J486" s="74"/>
      <c r="K486" s="74"/>
      <c r="L486" s="74"/>
      <c r="M486" s="74"/>
      <c r="N486" s="74"/>
      <c r="O486" s="74"/>
      <c r="P486" s="74"/>
      <c r="Q486" s="74"/>
      <c r="R486" s="74"/>
      <c r="S486" s="74"/>
    </row>
    <row r="487" spans="1:19">
      <c r="A487" s="74"/>
      <c r="B487" s="74"/>
      <c r="C487" s="74"/>
      <c r="D487" s="74"/>
      <c r="E487" s="74"/>
      <c r="F487" s="74"/>
      <c r="G487" s="74"/>
      <c r="H487" s="74"/>
      <c r="I487" s="74"/>
      <c r="J487" s="74"/>
      <c r="K487" s="74"/>
      <c r="L487" s="74"/>
      <c r="M487" s="74"/>
      <c r="N487" s="74"/>
      <c r="O487" s="74"/>
      <c r="P487" s="74"/>
      <c r="Q487" s="74"/>
      <c r="R487" s="74"/>
      <c r="S487" s="74"/>
    </row>
    <row r="488" spans="1:19">
      <c r="A488" s="74"/>
      <c r="B488" s="74"/>
      <c r="C488" s="74"/>
      <c r="D488" s="74"/>
      <c r="E488" s="74"/>
      <c r="F488" s="74"/>
      <c r="G488" s="74"/>
      <c r="H488" s="74"/>
      <c r="I488" s="74"/>
      <c r="J488" s="74"/>
      <c r="K488" s="74"/>
      <c r="L488" s="74"/>
      <c r="M488" s="74"/>
      <c r="N488" s="74"/>
      <c r="O488" s="74"/>
      <c r="P488" s="74"/>
      <c r="Q488" s="74"/>
      <c r="R488" s="74"/>
      <c r="S488" s="74"/>
    </row>
    <row r="489" spans="1:19">
      <c r="A489" s="74"/>
      <c r="B489" s="74"/>
      <c r="C489" s="74"/>
      <c r="D489" s="74"/>
      <c r="E489" s="74"/>
      <c r="F489" s="74"/>
      <c r="G489" s="74"/>
      <c r="H489" s="74"/>
      <c r="I489" s="74"/>
      <c r="J489" s="74"/>
      <c r="K489" s="74"/>
      <c r="L489" s="74"/>
      <c r="M489" s="74"/>
      <c r="N489" s="74"/>
      <c r="O489" s="74"/>
      <c r="P489" s="74"/>
      <c r="Q489" s="74"/>
      <c r="R489" s="74"/>
      <c r="S489" s="74"/>
    </row>
    <row r="490" spans="1:19">
      <c r="A490" s="74"/>
      <c r="B490" s="74"/>
      <c r="C490" s="74"/>
      <c r="D490" s="74"/>
      <c r="E490" s="74"/>
      <c r="F490" s="74"/>
      <c r="G490" s="74"/>
      <c r="H490" s="74"/>
      <c r="I490" s="74"/>
      <c r="J490" s="74"/>
      <c r="K490" s="74"/>
      <c r="L490" s="74"/>
      <c r="M490" s="74"/>
      <c r="N490" s="74"/>
      <c r="O490" s="74"/>
      <c r="P490" s="74"/>
      <c r="Q490" s="74"/>
      <c r="R490" s="74"/>
      <c r="S490" s="74"/>
    </row>
    <row r="491" spans="1:19">
      <c r="A491" s="74"/>
      <c r="B491" s="74"/>
      <c r="C491" s="74"/>
      <c r="D491" s="74"/>
      <c r="E491" s="74"/>
      <c r="F491" s="74"/>
      <c r="G491" s="74"/>
      <c r="H491" s="74"/>
      <c r="I491" s="74"/>
      <c r="J491" s="74"/>
      <c r="K491" s="74"/>
      <c r="L491" s="74"/>
      <c r="M491" s="74"/>
      <c r="N491" s="74"/>
      <c r="O491" s="74"/>
      <c r="P491" s="74"/>
      <c r="Q491" s="74"/>
      <c r="R491" s="74"/>
      <c r="S491" s="74"/>
    </row>
    <row r="492" spans="1:19">
      <c r="A492" s="74"/>
      <c r="B492" s="74"/>
      <c r="C492" s="74"/>
      <c r="D492" s="74"/>
      <c r="E492" s="74"/>
      <c r="F492" s="74"/>
      <c r="G492" s="74"/>
      <c r="H492" s="74"/>
      <c r="I492" s="74"/>
      <c r="J492" s="74"/>
      <c r="K492" s="74"/>
      <c r="L492" s="74"/>
      <c r="M492" s="74"/>
      <c r="N492" s="74"/>
      <c r="O492" s="74"/>
      <c r="P492" s="74"/>
      <c r="Q492" s="74"/>
      <c r="R492" s="74"/>
      <c r="S492" s="74"/>
    </row>
    <row r="493" spans="1:19">
      <c r="A493" s="74"/>
      <c r="B493" s="74"/>
      <c r="C493" s="74"/>
      <c r="D493" s="74"/>
      <c r="E493" s="74"/>
      <c r="F493" s="74"/>
      <c r="G493" s="74"/>
      <c r="H493" s="74"/>
      <c r="I493" s="74"/>
      <c r="J493" s="74"/>
      <c r="K493" s="74"/>
      <c r="L493" s="74"/>
      <c r="M493" s="74"/>
      <c r="N493" s="74"/>
      <c r="O493" s="74"/>
      <c r="P493" s="74"/>
      <c r="Q493" s="74"/>
      <c r="R493" s="74"/>
      <c r="S493" s="74"/>
    </row>
    <row r="494" spans="1:19">
      <c r="A494" s="74"/>
      <c r="B494" s="74"/>
      <c r="C494" s="74"/>
      <c r="D494" s="74"/>
      <c r="E494" s="74"/>
      <c r="F494" s="74"/>
      <c r="G494" s="74"/>
      <c r="H494" s="74"/>
      <c r="I494" s="74"/>
      <c r="J494" s="74"/>
      <c r="K494" s="74"/>
      <c r="L494" s="74"/>
      <c r="M494" s="74"/>
      <c r="N494" s="74"/>
      <c r="O494" s="74"/>
      <c r="P494" s="74"/>
      <c r="Q494" s="74"/>
      <c r="R494" s="74"/>
      <c r="S494" s="74"/>
    </row>
    <row r="495" spans="1:19">
      <c r="A495" s="74"/>
      <c r="B495" s="74"/>
      <c r="C495" s="74"/>
      <c r="D495" s="74"/>
      <c r="E495" s="74"/>
      <c r="F495" s="74"/>
      <c r="G495" s="74"/>
      <c r="H495" s="74"/>
      <c r="I495" s="74"/>
      <c r="J495" s="74"/>
      <c r="K495" s="74"/>
      <c r="L495" s="74"/>
      <c r="M495" s="74"/>
      <c r="N495" s="74"/>
      <c r="O495" s="74"/>
      <c r="P495" s="74"/>
      <c r="Q495" s="74"/>
      <c r="R495" s="74"/>
      <c r="S495" s="74"/>
    </row>
    <row r="496" spans="1:19">
      <c r="A496" s="74"/>
      <c r="B496" s="74"/>
      <c r="C496" s="74"/>
      <c r="D496" s="74"/>
      <c r="E496" s="74"/>
      <c r="F496" s="74"/>
      <c r="G496" s="74"/>
      <c r="H496" s="74"/>
      <c r="I496" s="74"/>
      <c r="J496" s="74"/>
      <c r="K496" s="74"/>
      <c r="L496" s="74"/>
      <c r="M496" s="74"/>
      <c r="N496" s="74"/>
      <c r="O496" s="74"/>
      <c r="P496" s="74"/>
      <c r="Q496" s="74"/>
      <c r="R496" s="74"/>
      <c r="S496" s="74"/>
    </row>
    <row r="497" spans="1:19">
      <c r="A497" s="74"/>
      <c r="B497" s="74"/>
      <c r="C497" s="74"/>
      <c r="D497" s="74"/>
      <c r="E497" s="74"/>
      <c r="F497" s="74"/>
      <c r="G497" s="74"/>
      <c r="H497" s="74"/>
      <c r="I497" s="74"/>
      <c r="J497" s="74"/>
      <c r="K497" s="74"/>
      <c r="L497" s="74"/>
      <c r="M497" s="74"/>
      <c r="N497" s="74"/>
      <c r="O497" s="74"/>
      <c r="P497" s="74"/>
      <c r="Q497" s="74"/>
      <c r="R497" s="74"/>
      <c r="S497" s="74"/>
    </row>
    <row r="498" spans="1:19">
      <c r="A498" s="74"/>
      <c r="B498" s="74"/>
      <c r="C498" s="74"/>
      <c r="D498" s="74"/>
      <c r="E498" s="74"/>
      <c r="F498" s="74"/>
      <c r="G498" s="74"/>
      <c r="H498" s="74"/>
      <c r="I498" s="74"/>
      <c r="J498" s="74"/>
      <c r="K498" s="74"/>
      <c r="L498" s="74"/>
      <c r="M498" s="74"/>
      <c r="N498" s="74"/>
      <c r="O498" s="74"/>
      <c r="P498" s="74"/>
      <c r="Q498" s="74"/>
      <c r="R498" s="74"/>
      <c r="S498" s="74"/>
    </row>
    <row r="499" spans="1:19">
      <c r="A499" s="74"/>
      <c r="B499" s="74"/>
      <c r="C499" s="74"/>
      <c r="D499" s="74"/>
      <c r="E499" s="74"/>
      <c r="F499" s="74"/>
      <c r="G499" s="74"/>
      <c r="H499" s="74"/>
      <c r="I499" s="74"/>
      <c r="J499" s="74"/>
      <c r="K499" s="74"/>
      <c r="L499" s="74"/>
      <c r="M499" s="74"/>
      <c r="N499" s="74"/>
      <c r="O499" s="74"/>
      <c r="P499" s="74"/>
      <c r="Q499" s="74"/>
      <c r="R499" s="74"/>
      <c r="S499" s="74"/>
    </row>
    <row r="500" spans="1:19">
      <c r="A500" s="74"/>
      <c r="B500" s="74"/>
      <c r="C500" s="74"/>
      <c r="D500" s="74"/>
      <c r="E500" s="74"/>
      <c r="F500" s="74"/>
      <c r="G500" s="74"/>
      <c r="H500" s="74"/>
      <c r="I500" s="74"/>
      <c r="J500" s="74"/>
      <c r="K500" s="74"/>
      <c r="L500" s="74"/>
      <c r="M500" s="74"/>
      <c r="N500" s="74"/>
      <c r="O500" s="74"/>
      <c r="P500" s="74"/>
      <c r="Q500" s="74"/>
      <c r="R500" s="74"/>
      <c r="S500" s="74"/>
    </row>
    <row r="501" spans="1:19">
      <c r="A501" s="74"/>
      <c r="B501" s="74"/>
      <c r="C501" s="74"/>
      <c r="D501" s="74"/>
      <c r="E501" s="74"/>
      <c r="F501" s="74"/>
      <c r="G501" s="74"/>
      <c r="H501" s="74"/>
      <c r="I501" s="74"/>
      <c r="J501" s="74"/>
      <c r="K501" s="74"/>
      <c r="L501" s="74"/>
      <c r="M501" s="74"/>
      <c r="N501" s="74"/>
      <c r="O501" s="74"/>
      <c r="P501" s="74"/>
      <c r="Q501" s="74"/>
      <c r="R501" s="74"/>
      <c r="S501" s="74"/>
    </row>
    <row r="502" spans="1:19">
      <c r="A502" s="74"/>
      <c r="B502" s="74"/>
      <c r="C502" s="74"/>
      <c r="D502" s="74"/>
      <c r="E502" s="74"/>
      <c r="F502" s="74"/>
      <c r="G502" s="74"/>
      <c r="H502" s="74"/>
      <c r="I502" s="74"/>
      <c r="J502" s="74"/>
      <c r="K502" s="74"/>
      <c r="L502" s="74"/>
      <c r="M502" s="74"/>
      <c r="N502" s="74"/>
      <c r="O502" s="74"/>
      <c r="P502" s="74"/>
      <c r="Q502" s="74"/>
      <c r="R502" s="74"/>
      <c r="S502" s="74"/>
    </row>
    <row r="503" spans="1:19">
      <c r="A503" s="74"/>
      <c r="B503" s="74"/>
      <c r="C503" s="74"/>
      <c r="D503" s="74"/>
      <c r="E503" s="74"/>
      <c r="F503" s="74"/>
      <c r="G503" s="74"/>
      <c r="H503" s="74"/>
      <c r="I503" s="74"/>
      <c r="J503" s="74"/>
      <c r="K503" s="74"/>
      <c r="L503" s="74"/>
      <c r="M503" s="74"/>
      <c r="N503" s="74"/>
      <c r="O503" s="74"/>
      <c r="P503" s="74"/>
      <c r="Q503" s="74"/>
      <c r="R503" s="74"/>
      <c r="S503" s="74"/>
    </row>
    <row r="504" spans="1:19">
      <c r="A504" s="74"/>
      <c r="B504" s="74"/>
      <c r="C504" s="74"/>
      <c r="D504" s="74"/>
      <c r="E504" s="74"/>
      <c r="F504" s="74"/>
      <c r="G504" s="74"/>
      <c r="H504" s="74"/>
      <c r="I504" s="74"/>
      <c r="J504" s="74"/>
      <c r="K504" s="74"/>
      <c r="L504" s="74"/>
      <c r="M504" s="74"/>
      <c r="N504" s="74"/>
      <c r="O504" s="74"/>
      <c r="P504" s="74"/>
      <c r="Q504" s="74"/>
      <c r="R504" s="74"/>
      <c r="S504" s="74"/>
    </row>
    <row r="505" spans="1:19">
      <c r="A505" s="74"/>
      <c r="B505" s="74"/>
      <c r="C505" s="74"/>
      <c r="D505" s="74"/>
      <c r="E505" s="74"/>
      <c r="F505" s="74"/>
      <c r="G505" s="74"/>
      <c r="H505" s="74"/>
      <c r="I505" s="74"/>
      <c r="J505" s="74"/>
      <c r="K505" s="74"/>
      <c r="L505" s="74"/>
      <c r="M505" s="74"/>
      <c r="N505" s="74"/>
      <c r="O505" s="74"/>
      <c r="P505" s="74"/>
      <c r="Q505" s="74"/>
      <c r="R505" s="74"/>
      <c r="S505" s="74"/>
    </row>
    <row r="506" spans="1:19">
      <c r="A506" s="74"/>
      <c r="B506" s="74"/>
      <c r="C506" s="74"/>
      <c r="D506" s="74"/>
      <c r="E506" s="74"/>
      <c r="F506" s="74"/>
      <c r="G506" s="74"/>
      <c r="H506" s="74"/>
      <c r="I506" s="74"/>
      <c r="J506" s="74"/>
      <c r="K506" s="74"/>
      <c r="L506" s="74"/>
      <c r="M506" s="74"/>
      <c r="N506" s="74"/>
      <c r="O506" s="74"/>
      <c r="P506" s="74"/>
      <c r="Q506" s="74"/>
      <c r="R506" s="74"/>
      <c r="S506" s="74"/>
    </row>
    <row r="507" spans="1:19">
      <c r="A507" s="74"/>
      <c r="B507" s="74"/>
      <c r="C507" s="74"/>
      <c r="D507" s="74"/>
      <c r="E507" s="74"/>
      <c r="F507" s="74"/>
      <c r="G507" s="74"/>
      <c r="H507" s="74"/>
      <c r="I507" s="74"/>
      <c r="J507" s="74"/>
      <c r="K507" s="74"/>
      <c r="L507" s="74"/>
      <c r="M507" s="74"/>
      <c r="N507" s="74"/>
      <c r="O507" s="74"/>
      <c r="P507" s="74"/>
      <c r="Q507" s="74"/>
      <c r="R507" s="74"/>
      <c r="S507" s="74"/>
    </row>
    <row r="508" spans="1:19">
      <c r="A508" s="74"/>
      <c r="B508" s="74"/>
      <c r="C508" s="74"/>
      <c r="D508" s="74"/>
      <c r="E508" s="74"/>
      <c r="F508" s="74"/>
      <c r="G508" s="74"/>
      <c r="H508" s="74"/>
      <c r="I508" s="74"/>
      <c r="J508" s="74"/>
      <c r="K508" s="74"/>
      <c r="L508" s="74"/>
      <c r="M508" s="74"/>
      <c r="N508" s="74"/>
      <c r="O508" s="74"/>
      <c r="P508" s="74"/>
      <c r="Q508" s="74"/>
      <c r="R508" s="74"/>
      <c r="S508" s="74"/>
    </row>
    <row r="509" spans="1:19">
      <c r="A509" s="74"/>
      <c r="B509" s="74"/>
      <c r="C509" s="74"/>
      <c r="D509" s="74"/>
      <c r="E509" s="74"/>
      <c r="F509" s="74"/>
      <c r="G509" s="74"/>
      <c r="H509" s="74"/>
      <c r="I509" s="74"/>
      <c r="J509" s="74"/>
      <c r="K509" s="74"/>
      <c r="L509" s="74"/>
      <c r="M509" s="74"/>
      <c r="N509" s="74"/>
      <c r="O509" s="74"/>
      <c r="P509" s="74"/>
      <c r="Q509" s="74"/>
      <c r="R509" s="74"/>
      <c r="S509" s="74"/>
    </row>
    <row r="510" spans="1:19">
      <c r="A510" s="74"/>
      <c r="B510" s="74"/>
      <c r="C510" s="74"/>
      <c r="D510" s="74"/>
      <c r="E510" s="74"/>
      <c r="F510" s="74"/>
      <c r="G510" s="74"/>
      <c r="H510" s="74"/>
      <c r="I510" s="74"/>
      <c r="J510" s="74"/>
      <c r="K510" s="74"/>
      <c r="L510" s="74"/>
      <c r="M510" s="74"/>
      <c r="N510" s="74"/>
      <c r="O510" s="74"/>
      <c r="P510" s="74"/>
      <c r="Q510" s="74"/>
      <c r="R510" s="74"/>
      <c r="S510" s="74"/>
    </row>
    <row r="511" spans="1:19">
      <c r="A511" s="74"/>
      <c r="B511" s="74"/>
      <c r="C511" s="74"/>
      <c r="D511" s="74"/>
      <c r="E511" s="74"/>
      <c r="F511" s="74"/>
      <c r="G511" s="74"/>
      <c r="H511" s="74"/>
      <c r="I511" s="74"/>
      <c r="J511" s="74"/>
      <c r="K511" s="74"/>
      <c r="L511" s="74"/>
      <c r="M511" s="74"/>
      <c r="N511" s="74"/>
      <c r="O511" s="74"/>
      <c r="P511" s="74"/>
      <c r="Q511" s="74"/>
      <c r="R511" s="74"/>
      <c r="S511" s="74"/>
    </row>
    <row r="512" spans="1:19">
      <c r="A512" s="74"/>
      <c r="B512" s="74"/>
      <c r="C512" s="74"/>
      <c r="D512" s="74"/>
      <c r="E512" s="74"/>
      <c r="F512" s="74"/>
      <c r="G512" s="74"/>
      <c r="H512" s="74"/>
      <c r="I512" s="74"/>
      <c r="J512" s="74"/>
      <c r="K512" s="74"/>
      <c r="L512" s="74"/>
      <c r="M512" s="74"/>
      <c r="N512" s="74"/>
      <c r="O512" s="74"/>
      <c r="P512" s="74"/>
      <c r="Q512" s="74"/>
      <c r="R512" s="74"/>
      <c r="S512" s="74"/>
    </row>
    <row r="513" spans="1:19">
      <c r="A513" s="74"/>
      <c r="B513" s="74"/>
      <c r="C513" s="74"/>
      <c r="D513" s="74"/>
      <c r="E513" s="74"/>
      <c r="F513" s="74"/>
      <c r="G513" s="74"/>
      <c r="H513" s="74"/>
      <c r="I513" s="74"/>
      <c r="J513" s="74"/>
      <c r="K513" s="74"/>
      <c r="L513" s="74"/>
      <c r="M513" s="74"/>
      <c r="N513" s="74"/>
      <c r="O513" s="74"/>
      <c r="P513" s="74"/>
      <c r="Q513" s="74"/>
      <c r="R513" s="74"/>
      <c r="S513" s="74"/>
    </row>
    <row r="514" spans="1:19">
      <c r="A514" s="74"/>
      <c r="B514" s="74"/>
      <c r="C514" s="74"/>
      <c r="D514" s="74"/>
      <c r="E514" s="74"/>
      <c r="F514" s="74"/>
      <c r="G514" s="74"/>
      <c r="H514" s="74"/>
      <c r="I514" s="74"/>
      <c r="J514" s="74"/>
      <c r="K514" s="74"/>
      <c r="L514" s="74"/>
      <c r="M514" s="74"/>
      <c r="N514" s="74"/>
      <c r="O514" s="74"/>
      <c r="P514" s="74"/>
      <c r="Q514" s="74"/>
      <c r="R514" s="74"/>
      <c r="S514" s="74"/>
    </row>
    <row r="515" spans="1:19">
      <c r="A515" s="74"/>
      <c r="B515" s="74"/>
      <c r="C515" s="74"/>
      <c r="D515" s="74"/>
      <c r="E515" s="74"/>
      <c r="F515" s="74"/>
      <c r="G515" s="74"/>
      <c r="H515" s="74"/>
      <c r="I515" s="74"/>
      <c r="J515" s="74"/>
      <c r="K515" s="74"/>
      <c r="L515" s="74"/>
      <c r="M515" s="74"/>
      <c r="N515" s="74"/>
      <c r="O515" s="74"/>
      <c r="P515" s="74"/>
      <c r="Q515" s="74"/>
      <c r="R515" s="74"/>
      <c r="S515" s="74"/>
    </row>
    <row r="516" spans="1:19">
      <c r="A516" s="74"/>
      <c r="B516" s="74"/>
      <c r="C516" s="74"/>
      <c r="D516" s="74"/>
      <c r="E516" s="74"/>
      <c r="F516" s="74"/>
      <c r="G516" s="74"/>
      <c r="H516" s="74"/>
      <c r="I516" s="74"/>
      <c r="J516" s="74"/>
      <c r="K516" s="74"/>
      <c r="L516" s="74"/>
      <c r="M516" s="74"/>
      <c r="N516" s="74"/>
      <c r="O516" s="74"/>
      <c r="P516" s="74"/>
      <c r="Q516" s="74"/>
      <c r="R516" s="74"/>
      <c r="S516" s="74"/>
    </row>
    <row r="517" spans="1:19">
      <c r="A517" s="74"/>
      <c r="B517" s="74"/>
      <c r="C517" s="74"/>
      <c r="D517" s="74"/>
      <c r="E517" s="74"/>
      <c r="F517" s="74"/>
      <c r="G517" s="74"/>
      <c r="H517" s="74"/>
      <c r="I517" s="74"/>
      <c r="J517" s="74"/>
      <c r="K517" s="74"/>
      <c r="L517" s="74"/>
      <c r="M517" s="74"/>
      <c r="N517" s="74"/>
      <c r="O517" s="74"/>
      <c r="P517" s="74"/>
      <c r="Q517" s="74"/>
      <c r="R517" s="74"/>
      <c r="S517" s="74"/>
    </row>
    <row r="518" spans="1:19">
      <c r="A518" s="74"/>
      <c r="B518" s="74"/>
      <c r="C518" s="74"/>
      <c r="D518" s="74"/>
      <c r="E518" s="74"/>
      <c r="F518" s="74"/>
      <c r="G518" s="74"/>
      <c r="H518" s="74"/>
      <c r="I518" s="74"/>
      <c r="J518" s="74"/>
      <c r="K518" s="74"/>
      <c r="L518" s="74"/>
      <c r="M518" s="74"/>
      <c r="N518" s="74"/>
      <c r="O518" s="74"/>
      <c r="P518" s="74"/>
      <c r="Q518" s="74"/>
      <c r="R518" s="74"/>
      <c r="S518" s="74"/>
    </row>
    <row r="519" spans="1:19">
      <c r="A519" s="74"/>
      <c r="B519" s="74"/>
      <c r="C519" s="74"/>
      <c r="D519" s="74"/>
      <c r="E519" s="74"/>
      <c r="F519" s="74"/>
      <c r="G519" s="74"/>
      <c r="H519" s="74"/>
      <c r="I519" s="74"/>
      <c r="J519" s="74"/>
      <c r="K519" s="74"/>
      <c r="L519" s="74"/>
      <c r="M519" s="74"/>
      <c r="N519" s="74"/>
      <c r="O519" s="74"/>
      <c r="P519" s="74"/>
      <c r="Q519" s="74"/>
      <c r="R519" s="74"/>
      <c r="S519" s="74"/>
    </row>
    <row r="520" spans="1:19">
      <c r="A520" s="74"/>
      <c r="B520" s="74"/>
      <c r="C520" s="74"/>
      <c r="D520" s="74"/>
      <c r="E520" s="74"/>
      <c r="F520" s="74"/>
      <c r="G520" s="74"/>
      <c r="H520" s="74"/>
      <c r="I520" s="74"/>
      <c r="J520" s="74"/>
      <c r="K520" s="74"/>
      <c r="L520" s="74"/>
      <c r="M520" s="74"/>
      <c r="N520" s="74"/>
      <c r="O520" s="74"/>
      <c r="P520" s="74"/>
      <c r="Q520" s="74"/>
      <c r="R520" s="74"/>
      <c r="S520" s="74"/>
    </row>
    <row r="521" spans="1:19">
      <c r="A521" s="74"/>
      <c r="B521" s="74"/>
      <c r="C521" s="74"/>
      <c r="D521" s="74"/>
      <c r="E521" s="74"/>
      <c r="F521" s="74"/>
      <c r="G521" s="74"/>
      <c r="H521" s="74"/>
      <c r="I521" s="74"/>
      <c r="J521" s="74"/>
      <c r="K521" s="74"/>
      <c r="L521" s="74"/>
      <c r="M521" s="74"/>
      <c r="N521" s="74"/>
      <c r="O521" s="74"/>
      <c r="P521" s="74"/>
      <c r="Q521" s="74"/>
      <c r="R521" s="74"/>
      <c r="S521" s="74"/>
    </row>
    <row r="522" spans="1:19">
      <c r="A522" s="74"/>
      <c r="B522" s="74"/>
      <c r="C522" s="74"/>
      <c r="D522" s="74"/>
      <c r="E522" s="74"/>
      <c r="F522" s="74"/>
      <c r="G522" s="74"/>
      <c r="H522" s="74"/>
      <c r="I522" s="74"/>
      <c r="J522" s="74"/>
      <c r="K522" s="74"/>
      <c r="L522" s="74"/>
      <c r="M522" s="74"/>
      <c r="N522" s="74"/>
      <c r="O522" s="74"/>
      <c r="P522" s="74"/>
      <c r="Q522" s="74"/>
      <c r="R522" s="74"/>
      <c r="S522" s="74"/>
    </row>
    <row r="523" spans="1:19">
      <c r="A523" s="74"/>
      <c r="B523" s="74"/>
      <c r="C523" s="74"/>
      <c r="D523" s="74"/>
      <c r="E523" s="74"/>
      <c r="F523" s="74"/>
      <c r="G523" s="74"/>
      <c r="H523" s="74"/>
      <c r="I523" s="74"/>
      <c r="J523" s="74"/>
      <c r="K523" s="74"/>
      <c r="L523" s="74"/>
      <c r="M523" s="74"/>
      <c r="N523" s="74"/>
      <c r="O523" s="74"/>
      <c r="P523" s="74"/>
      <c r="Q523" s="74"/>
      <c r="R523" s="74"/>
      <c r="S523" s="74"/>
    </row>
    <row r="524" spans="1:19">
      <c r="A524" s="74"/>
      <c r="B524" s="74"/>
      <c r="C524" s="74"/>
      <c r="D524" s="74"/>
      <c r="E524" s="74"/>
      <c r="F524" s="74"/>
      <c r="G524" s="74"/>
      <c r="H524" s="74"/>
      <c r="I524" s="74"/>
      <c r="J524" s="74"/>
      <c r="K524" s="74"/>
      <c r="L524" s="74"/>
      <c r="M524" s="74"/>
      <c r="N524" s="74"/>
      <c r="O524" s="74"/>
      <c r="P524" s="74"/>
      <c r="Q524" s="74"/>
      <c r="R524" s="74"/>
      <c r="S524" s="74"/>
    </row>
    <row r="525" spans="1:19">
      <c r="A525" s="74"/>
      <c r="B525" s="74"/>
      <c r="C525" s="74"/>
      <c r="D525" s="74"/>
      <c r="E525" s="74"/>
      <c r="F525" s="74"/>
      <c r="G525" s="74"/>
      <c r="H525" s="74"/>
      <c r="I525" s="74"/>
      <c r="J525" s="74"/>
      <c r="K525" s="74"/>
      <c r="L525" s="74"/>
      <c r="M525" s="74"/>
      <c r="N525" s="74"/>
      <c r="O525" s="74"/>
      <c r="P525" s="74"/>
      <c r="Q525" s="74"/>
      <c r="R525" s="74"/>
      <c r="S525" s="74"/>
    </row>
    <row r="526" spans="1:19">
      <c r="A526" s="74"/>
      <c r="B526" s="74"/>
      <c r="C526" s="74"/>
      <c r="D526" s="74"/>
      <c r="E526" s="74"/>
      <c r="F526" s="74"/>
      <c r="G526" s="74"/>
      <c r="H526" s="74"/>
      <c r="I526" s="74"/>
      <c r="J526" s="74"/>
      <c r="K526" s="74"/>
      <c r="L526" s="74"/>
      <c r="M526" s="74"/>
      <c r="N526" s="74"/>
      <c r="O526" s="74"/>
      <c r="P526" s="74"/>
      <c r="Q526" s="74"/>
      <c r="R526" s="74"/>
      <c r="S526" s="74"/>
    </row>
    <row r="527" spans="1:19">
      <c r="A527" s="74"/>
      <c r="B527" s="74"/>
      <c r="C527" s="74"/>
      <c r="D527" s="74"/>
      <c r="E527" s="74"/>
      <c r="F527" s="74"/>
      <c r="G527" s="74"/>
      <c r="H527" s="74"/>
      <c r="I527" s="74"/>
      <c r="J527" s="74"/>
      <c r="K527" s="74"/>
      <c r="L527" s="74"/>
      <c r="M527" s="74"/>
      <c r="N527" s="74"/>
      <c r="O527" s="74"/>
      <c r="P527" s="74"/>
      <c r="Q527" s="74"/>
      <c r="R527" s="74"/>
      <c r="S527" s="74"/>
    </row>
    <row r="528" spans="1:19">
      <c r="A528" s="74"/>
      <c r="B528" s="74"/>
      <c r="C528" s="74"/>
      <c r="D528" s="74"/>
      <c r="E528" s="74"/>
      <c r="F528" s="74"/>
      <c r="G528" s="74"/>
      <c r="H528" s="74"/>
      <c r="I528" s="74"/>
      <c r="J528" s="74"/>
      <c r="K528" s="74"/>
      <c r="L528" s="74"/>
      <c r="M528" s="74"/>
      <c r="N528" s="74"/>
      <c r="O528" s="74"/>
      <c r="P528" s="74"/>
      <c r="Q528" s="74"/>
      <c r="R528" s="74"/>
      <c r="S528" s="74"/>
    </row>
    <row r="529" spans="1:19">
      <c r="A529" s="74"/>
      <c r="B529" s="74"/>
      <c r="C529" s="74"/>
      <c r="D529" s="74"/>
      <c r="E529" s="74"/>
      <c r="F529" s="74"/>
      <c r="G529" s="74"/>
      <c r="H529" s="74"/>
      <c r="I529" s="74"/>
      <c r="J529" s="74"/>
      <c r="K529" s="74"/>
      <c r="L529" s="74"/>
      <c r="M529" s="74"/>
      <c r="N529" s="74"/>
      <c r="O529" s="74"/>
      <c r="P529" s="74"/>
      <c r="Q529" s="74"/>
      <c r="R529" s="74"/>
      <c r="S529" s="74"/>
    </row>
    <row r="530" spans="1:19">
      <c r="A530" s="74"/>
      <c r="B530" s="74"/>
      <c r="C530" s="74"/>
      <c r="D530" s="74"/>
      <c r="E530" s="74"/>
      <c r="F530" s="74"/>
      <c r="G530" s="74"/>
      <c r="H530" s="74"/>
      <c r="I530" s="74"/>
      <c r="J530" s="74"/>
      <c r="K530" s="74"/>
      <c r="L530" s="74"/>
      <c r="M530" s="74"/>
      <c r="N530" s="74"/>
      <c r="O530" s="74"/>
      <c r="P530" s="74"/>
      <c r="Q530" s="74"/>
      <c r="R530" s="74"/>
      <c r="S530" s="74"/>
    </row>
    <row r="531" spans="1:19">
      <c r="A531" s="74"/>
      <c r="B531" s="74"/>
      <c r="C531" s="74"/>
      <c r="D531" s="74"/>
      <c r="E531" s="74"/>
      <c r="F531" s="74"/>
      <c r="G531" s="74"/>
      <c r="H531" s="74"/>
      <c r="I531" s="74"/>
      <c r="J531" s="74"/>
      <c r="K531" s="74"/>
      <c r="L531" s="74"/>
      <c r="M531" s="74"/>
      <c r="N531" s="74"/>
      <c r="O531" s="74"/>
      <c r="P531" s="74"/>
      <c r="Q531" s="74"/>
      <c r="R531" s="74"/>
      <c r="S531" s="74"/>
    </row>
    <row r="532" spans="1:19">
      <c r="A532" s="74"/>
      <c r="B532" s="74"/>
      <c r="C532" s="74"/>
      <c r="D532" s="74"/>
      <c r="E532" s="74"/>
      <c r="F532" s="74"/>
      <c r="G532" s="74"/>
      <c r="H532" s="74"/>
      <c r="I532" s="74"/>
      <c r="J532" s="74"/>
      <c r="K532" s="74"/>
      <c r="L532" s="74"/>
      <c r="M532" s="74"/>
      <c r="N532" s="74"/>
      <c r="O532" s="74"/>
      <c r="P532" s="74"/>
      <c r="Q532" s="74"/>
      <c r="R532" s="74"/>
      <c r="S532" s="74"/>
    </row>
    <row r="533" spans="1:19">
      <c r="A533" s="74"/>
      <c r="B533" s="74"/>
      <c r="C533" s="74"/>
      <c r="D533" s="74"/>
      <c r="E533" s="74"/>
      <c r="F533" s="74"/>
      <c r="G533" s="74"/>
      <c r="H533" s="74"/>
      <c r="I533" s="74"/>
      <c r="J533" s="74"/>
      <c r="K533" s="74"/>
      <c r="L533" s="74"/>
      <c r="M533" s="74"/>
      <c r="N533" s="74"/>
      <c r="O533" s="74"/>
      <c r="P533" s="74"/>
      <c r="Q533" s="74"/>
      <c r="R533" s="74"/>
      <c r="S533" s="74"/>
    </row>
    <row r="534" spans="1:19">
      <c r="A534" s="74"/>
      <c r="B534" s="74"/>
      <c r="C534" s="74"/>
      <c r="D534" s="74"/>
      <c r="E534" s="74"/>
      <c r="F534" s="74"/>
      <c r="G534" s="74"/>
      <c r="H534" s="74"/>
      <c r="I534" s="74"/>
      <c r="J534" s="74"/>
      <c r="K534" s="74"/>
      <c r="L534" s="74"/>
      <c r="M534" s="74"/>
      <c r="N534" s="74"/>
      <c r="O534" s="74"/>
      <c r="P534" s="74"/>
      <c r="Q534" s="74"/>
      <c r="R534" s="74"/>
      <c r="S534" s="74"/>
    </row>
    <row r="535" spans="1:19">
      <c r="A535" s="74"/>
      <c r="B535" s="74"/>
      <c r="C535" s="74"/>
      <c r="D535" s="74"/>
      <c r="E535" s="74"/>
      <c r="F535" s="74"/>
      <c r="G535" s="74"/>
      <c r="H535" s="74"/>
      <c r="I535" s="74"/>
      <c r="J535" s="74"/>
      <c r="K535" s="74"/>
      <c r="L535" s="74"/>
      <c r="M535" s="74"/>
      <c r="N535" s="74"/>
      <c r="O535" s="74"/>
      <c r="P535" s="74"/>
      <c r="Q535" s="74"/>
      <c r="R535" s="74"/>
      <c r="S535" s="74"/>
    </row>
    <row r="536" spans="1:19">
      <c r="A536" s="74"/>
      <c r="B536" s="74"/>
      <c r="C536" s="74"/>
      <c r="D536" s="74"/>
      <c r="E536" s="74"/>
      <c r="F536" s="74"/>
      <c r="G536" s="74"/>
      <c r="H536" s="74"/>
      <c r="I536" s="74"/>
      <c r="J536" s="74"/>
      <c r="K536" s="74"/>
      <c r="L536" s="74"/>
      <c r="M536" s="74"/>
      <c r="N536" s="74"/>
      <c r="O536" s="74"/>
      <c r="P536" s="74"/>
      <c r="Q536" s="74"/>
      <c r="R536" s="74"/>
      <c r="S536" s="74"/>
    </row>
    <row r="537" spans="1:19">
      <c r="A537" s="74"/>
      <c r="B537" s="74"/>
      <c r="C537" s="74"/>
      <c r="D537" s="74"/>
      <c r="E537" s="74"/>
      <c r="F537" s="74"/>
      <c r="G537" s="74"/>
      <c r="H537" s="74"/>
      <c r="I537" s="74"/>
      <c r="J537" s="74"/>
      <c r="K537" s="74"/>
      <c r="L537" s="74"/>
      <c r="M537" s="74"/>
      <c r="N537" s="74"/>
      <c r="O537" s="74"/>
      <c r="P537" s="74"/>
      <c r="Q537" s="74"/>
      <c r="R537" s="74"/>
      <c r="S537" s="74"/>
    </row>
    <row r="538" spans="1:19">
      <c r="A538" s="74"/>
      <c r="B538" s="74"/>
      <c r="C538" s="74"/>
      <c r="D538" s="74"/>
      <c r="E538" s="74"/>
      <c r="F538" s="74"/>
      <c r="G538" s="74"/>
      <c r="H538" s="74"/>
      <c r="I538" s="74"/>
      <c r="J538" s="74"/>
      <c r="K538" s="74"/>
      <c r="L538" s="74"/>
      <c r="M538" s="74"/>
      <c r="N538" s="74"/>
      <c r="O538" s="74"/>
      <c r="P538" s="74"/>
      <c r="Q538" s="74"/>
      <c r="R538" s="74"/>
      <c r="S538" s="74"/>
    </row>
    <row r="539" spans="1:19">
      <c r="A539" s="74"/>
      <c r="B539" s="74"/>
      <c r="C539" s="74"/>
      <c r="D539" s="74"/>
      <c r="E539" s="74"/>
      <c r="F539" s="74"/>
      <c r="G539" s="74"/>
      <c r="H539" s="74"/>
      <c r="I539" s="74"/>
      <c r="J539" s="74"/>
      <c r="K539" s="74"/>
      <c r="L539" s="74"/>
      <c r="M539" s="74"/>
      <c r="N539" s="74"/>
      <c r="O539" s="74"/>
      <c r="P539" s="74"/>
      <c r="Q539" s="74"/>
      <c r="R539" s="74"/>
      <c r="S539" s="74"/>
    </row>
    <row r="540" spans="1:19">
      <c r="A540" s="74"/>
      <c r="B540" s="74"/>
      <c r="C540" s="74"/>
      <c r="D540" s="74"/>
      <c r="E540" s="74"/>
      <c r="F540" s="74"/>
      <c r="G540" s="74"/>
      <c r="H540" s="74"/>
      <c r="I540" s="74"/>
      <c r="J540" s="74"/>
      <c r="K540" s="74"/>
      <c r="L540" s="74"/>
      <c r="M540" s="74"/>
      <c r="N540" s="74"/>
      <c r="O540" s="74"/>
      <c r="P540" s="74"/>
      <c r="Q540" s="74"/>
      <c r="R540" s="74"/>
      <c r="S540" s="74"/>
    </row>
    <row r="541" spans="1:19">
      <c r="A541" s="74"/>
      <c r="B541" s="74"/>
      <c r="C541" s="74"/>
      <c r="D541" s="74"/>
      <c r="E541" s="74"/>
      <c r="F541" s="74"/>
      <c r="G541" s="74"/>
      <c r="H541" s="74"/>
      <c r="I541" s="74"/>
      <c r="J541" s="74"/>
      <c r="K541" s="74"/>
      <c r="L541" s="74"/>
      <c r="M541" s="74"/>
      <c r="N541" s="74"/>
      <c r="O541" s="74"/>
      <c r="P541" s="74"/>
      <c r="Q541" s="74"/>
      <c r="R541" s="74"/>
      <c r="S541" s="74"/>
    </row>
    <row r="542" spans="1:19">
      <c r="A542" s="74"/>
      <c r="B542" s="74"/>
      <c r="C542" s="74"/>
      <c r="D542" s="74"/>
      <c r="E542" s="74"/>
      <c r="F542" s="74"/>
      <c r="G542" s="74"/>
      <c r="H542" s="74"/>
      <c r="I542" s="74"/>
      <c r="J542" s="74"/>
      <c r="K542" s="74"/>
      <c r="L542" s="74"/>
      <c r="M542" s="74"/>
      <c r="N542" s="74"/>
      <c r="O542" s="74"/>
      <c r="P542" s="74"/>
      <c r="Q542" s="74"/>
      <c r="R542" s="74"/>
      <c r="S542" s="74"/>
    </row>
    <row r="543" spans="1:19">
      <c r="A543" s="74"/>
      <c r="B543" s="74"/>
      <c r="C543" s="74"/>
      <c r="D543" s="74"/>
      <c r="E543" s="74"/>
      <c r="F543" s="74"/>
      <c r="G543" s="74"/>
      <c r="H543" s="74"/>
      <c r="I543" s="74"/>
      <c r="J543" s="74"/>
      <c r="K543" s="74"/>
      <c r="L543" s="74"/>
      <c r="M543" s="74"/>
      <c r="N543" s="74"/>
      <c r="O543" s="74"/>
      <c r="P543" s="74"/>
      <c r="Q543" s="74"/>
      <c r="R543" s="74"/>
      <c r="S543" s="74"/>
    </row>
    <row r="544" spans="1:19">
      <c r="A544" s="74"/>
      <c r="B544" s="74"/>
      <c r="C544" s="74"/>
      <c r="D544" s="74"/>
      <c r="E544" s="74"/>
      <c r="F544" s="74"/>
      <c r="G544" s="74"/>
      <c r="H544" s="74"/>
      <c r="I544" s="74"/>
      <c r="J544" s="74"/>
      <c r="K544" s="74"/>
      <c r="L544" s="74"/>
      <c r="M544" s="74"/>
      <c r="N544" s="74"/>
      <c r="O544" s="74"/>
      <c r="P544" s="74"/>
      <c r="Q544" s="74"/>
      <c r="R544" s="74"/>
      <c r="S544" s="74"/>
    </row>
    <row r="545" spans="1:19">
      <c r="A545" s="74"/>
      <c r="B545" s="74"/>
      <c r="C545" s="74"/>
      <c r="D545" s="74"/>
      <c r="E545" s="74"/>
      <c r="F545" s="74"/>
      <c r="G545" s="74"/>
      <c r="H545" s="74"/>
      <c r="I545" s="74"/>
      <c r="J545" s="74"/>
      <c r="K545" s="74"/>
      <c r="L545" s="74"/>
      <c r="M545" s="74"/>
      <c r="N545" s="74"/>
      <c r="O545" s="74"/>
      <c r="P545" s="74"/>
      <c r="Q545" s="74"/>
      <c r="R545" s="74"/>
      <c r="S545" s="74"/>
    </row>
    <row r="546" spans="1:19">
      <c r="A546" s="74"/>
      <c r="B546" s="74"/>
      <c r="C546" s="74"/>
      <c r="D546" s="74"/>
      <c r="E546" s="74"/>
      <c r="F546" s="74"/>
      <c r="G546" s="74"/>
      <c r="H546" s="74"/>
      <c r="I546" s="74"/>
      <c r="J546" s="74"/>
      <c r="K546" s="74"/>
      <c r="L546" s="74"/>
      <c r="M546" s="74"/>
      <c r="N546" s="74"/>
      <c r="O546" s="74"/>
      <c r="P546" s="74"/>
      <c r="Q546" s="74"/>
      <c r="R546" s="74"/>
      <c r="S546" s="74"/>
    </row>
    <row r="547" spans="1:19">
      <c r="A547" s="74"/>
      <c r="B547" s="74"/>
      <c r="C547" s="74"/>
      <c r="D547" s="74"/>
      <c r="E547" s="74"/>
      <c r="F547" s="74"/>
      <c r="G547" s="74"/>
      <c r="H547" s="74"/>
      <c r="I547" s="74"/>
      <c r="J547" s="74"/>
      <c r="K547" s="74"/>
      <c r="L547" s="74"/>
      <c r="M547" s="74"/>
      <c r="N547" s="74"/>
      <c r="O547" s="74"/>
      <c r="P547" s="74"/>
      <c r="Q547" s="74"/>
      <c r="R547" s="74"/>
      <c r="S547" s="74"/>
    </row>
    <row r="548" spans="1:19">
      <c r="A548" s="74"/>
      <c r="B548" s="74"/>
      <c r="C548" s="74"/>
      <c r="D548" s="74"/>
      <c r="E548" s="74"/>
      <c r="F548" s="74"/>
      <c r="G548" s="74"/>
      <c r="H548" s="74"/>
      <c r="I548" s="74"/>
      <c r="J548" s="74"/>
      <c r="K548" s="74"/>
      <c r="L548" s="74"/>
      <c r="M548" s="74"/>
      <c r="N548" s="74"/>
      <c r="O548" s="74"/>
      <c r="P548" s="74"/>
      <c r="Q548" s="74"/>
      <c r="R548" s="74"/>
      <c r="S548" s="74"/>
    </row>
    <row r="549" spans="1:19">
      <c r="A549" s="74"/>
      <c r="B549" s="74"/>
      <c r="C549" s="74"/>
      <c r="D549" s="74"/>
      <c r="E549" s="74"/>
      <c r="F549" s="74"/>
      <c r="G549" s="74"/>
      <c r="H549" s="74"/>
      <c r="I549" s="74"/>
      <c r="J549" s="74"/>
      <c r="K549" s="74"/>
      <c r="L549" s="74"/>
      <c r="M549" s="74"/>
      <c r="N549" s="74"/>
      <c r="O549" s="74"/>
      <c r="P549" s="74"/>
      <c r="Q549" s="74"/>
      <c r="R549" s="74"/>
      <c r="S549" s="74"/>
    </row>
    <row r="550" spans="1:19">
      <c r="A550" s="74"/>
      <c r="B550" s="74"/>
      <c r="C550" s="74"/>
      <c r="D550" s="74"/>
      <c r="E550" s="74"/>
      <c r="F550" s="74"/>
      <c r="G550" s="74"/>
      <c r="H550" s="74"/>
      <c r="I550" s="74"/>
      <c r="J550" s="74"/>
      <c r="K550" s="74"/>
      <c r="L550" s="74"/>
      <c r="M550" s="74"/>
      <c r="N550" s="74"/>
      <c r="O550" s="74"/>
      <c r="P550" s="74"/>
      <c r="Q550" s="74"/>
      <c r="R550" s="74"/>
      <c r="S550" s="74"/>
    </row>
    <row r="551" spans="1:19">
      <c r="A551" s="74"/>
      <c r="B551" s="74"/>
      <c r="C551" s="74"/>
      <c r="D551" s="74"/>
      <c r="E551" s="74"/>
      <c r="F551" s="74"/>
      <c r="G551" s="74"/>
      <c r="H551" s="74"/>
      <c r="I551" s="74"/>
      <c r="J551" s="74"/>
      <c r="K551" s="74"/>
      <c r="L551" s="74"/>
      <c r="M551" s="74"/>
      <c r="N551" s="74"/>
      <c r="O551" s="74"/>
      <c r="P551" s="74"/>
      <c r="Q551" s="74"/>
      <c r="R551" s="74"/>
      <c r="S551" s="74"/>
    </row>
    <row r="552" spans="1:19">
      <c r="A552" s="74"/>
      <c r="B552" s="74"/>
      <c r="C552" s="74"/>
      <c r="D552" s="74"/>
      <c r="E552" s="74"/>
      <c r="F552" s="74"/>
      <c r="G552" s="74"/>
      <c r="H552" s="74"/>
      <c r="I552" s="74"/>
      <c r="J552" s="74"/>
      <c r="K552" s="74"/>
      <c r="L552" s="74"/>
      <c r="M552" s="74"/>
      <c r="N552" s="74"/>
      <c r="O552" s="74"/>
      <c r="P552" s="74"/>
      <c r="Q552" s="74"/>
      <c r="R552" s="74"/>
      <c r="S552" s="74"/>
    </row>
    <row r="553" spans="1:19">
      <c r="A553" s="74"/>
      <c r="B553" s="74"/>
      <c r="C553" s="74"/>
      <c r="D553" s="74"/>
      <c r="E553" s="74"/>
      <c r="F553" s="74"/>
      <c r="G553" s="74"/>
      <c r="H553" s="74"/>
      <c r="I553" s="74"/>
      <c r="J553" s="74"/>
      <c r="K553" s="74"/>
      <c r="L553" s="74"/>
      <c r="M553" s="74"/>
      <c r="N553" s="74"/>
      <c r="O553" s="74"/>
      <c r="P553" s="74"/>
      <c r="Q553" s="74"/>
      <c r="R553" s="74"/>
      <c r="S553" s="74"/>
    </row>
    <row r="554" spans="1:19">
      <c r="A554" s="74"/>
      <c r="B554" s="74"/>
      <c r="C554" s="74"/>
      <c r="D554" s="74"/>
      <c r="E554" s="74"/>
      <c r="F554" s="74"/>
      <c r="G554" s="74"/>
      <c r="H554" s="74"/>
      <c r="I554" s="74"/>
      <c r="J554" s="74"/>
      <c r="K554" s="74"/>
      <c r="L554" s="74"/>
      <c r="M554" s="74"/>
      <c r="N554" s="74"/>
      <c r="O554" s="74"/>
      <c r="P554" s="74"/>
      <c r="Q554" s="74"/>
      <c r="R554" s="74"/>
      <c r="S554" s="74"/>
    </row>
    <row r="555" spans="1:19">
      <c r="A555" s="74"/>
      <c r="B555" s="74"/>
      <c r="C555" s="74"/>
      <c r="D555" s="74"/>
      <c r="E555" s="74"/>
      <c r="F555" s="74"/>
      <c r="G555" s="74"/>
      <c r="H555" s="74"/>
      <c r="I555" s="74"/>
      <c r="J555" s="74"/>
      <c r="K555" s="74"/>
      <c r="L555" s="74"/>
      <c r="M555" s="74"/>
      <c r="N555" s="74"/>
      <c r="O555" s="74"/>
      <c r="P555" s="74"/>
      <c r="Q555" s="74"/>
      <c r="R555" s="74"/>
      <c r="S555" s="74"/>
    </row>
    <row r="556" spans="1:19">
      <c r="A556" s="74"/>
      <c r="B556" s="74"/>
      <c r="C556" s="74"/>
      <c r="D556" s="74"/>
      <c r="E556" s="74"/>
      <c r="F556" s="74"/>
      <c r="G556" s="74"/>
      <c r="H556" s="74"/>
      <c r="I556" s="74"/>
      <c r="J556" s="74"/>
      <c r="K556" s="74"/>
      <c r="L556" s="74"/>
      <c r="M556" s="74"/>
      <c r="N556" s="74"/>
      <c r="O556" s="74"/>
      <c r="P556" s="74"/>
      <c r="Q556" s="74"/>
      <c r="R556" s="74"/>
      <c r="S556" s="74"/>
    </row>
    <row r="557" spans="1:19">
      <c r="A557" s="74"/>
      <c r="B557" s="74"/>
      <c r="C557" s="74"/>
      <c r="D557" s="74"/>
      <c r="E557" s="74"/>
      <c r="F557" s="74"/>
      <c r="G557" s="74"/>
      <c r="H557" s="74"/>
      <c r="I557" s="74"/>
      <c r="J557" s="74"/>
      <c r="K557" s="74"/>
      <c r="L557" s="74"/>
      <c r="M557" s="74"/>
      <c r="N557" s="74"/>
      <c r="O557" s="74"/>
      <c r="P557" s="74"/>
      <c r="Q557" s="74"/>
      <c r="R557" s="74"/>
      <c r="S557" s="74"/>
    </row>
    <row r="558" spans="1:19">
      <c r="A558" s="74"/>
      <c r="B558" s="74"/>
      <c r="C558" s="74"/>
      <c r="D558" s="74"/>
      <c r="E558" s="74"/>
      <c r="F558" s="74"/>
      <c r="G558" s="74"/>
      <c r="H558" s="74"/>
      <c r="I558" s="74"/>
      <c r="J558" s="74"/>
      <c r="K558" s="74"/>
      <c r="L558" s="74"/>
      <c r="M558" s="74"/>
      <c r="N558" s="74"/>
      <c r="O558" s="74"/>
      <c r="P558" s="74"/>
      <c r="Q558" s="74"/>
      <c r="R558" s="74"/>
      <c r="S558" s="74"/>
    </row>
    <row r="559" spans="1:19">
      <c r="A559" s="74"/>
      <c r="B559" s="74"/>
      <c r="C559" s="74"/>
      <c r="D559" s="74"/>
      <c r="E559" s="74"/>
      <c r="F559" s="74"/>
      <c r="G559" s="74"/>
      <c r="H559" s="74"/>
      <c r="I559" s="74"/>
      <c r="J559" s="74"/>
      <c r="K559" s="74"/>
      <c r="L559" s="74"/>
      <c r="M559" s="74"/>
      <c r="N559" s="74"/>
      <c r="O559" s="74"/>
      <c r="P559" s="74"/>
      <c r="Q559" s="74"/>
      <c r="R559" s="74"/>
      <c r="S559" s="74"/>
    </row>
    <row r="560" spans="1:19">
      <c r="A560" s="74"/>
      <c r="B560" s="74"/>
      <c r="C560" s="74"/>
      <c r="D560" s="74"/>
      <c r="E560" s="74"/>
      <c r="F560" s="74"/>
      <c r="G560" s="74"/>
      <c r="H560" s="74"/>
      <c r="I560" s="74"/>
      <c r="J560" s="74"/>
      <c r="K560" s="74"/>
      <c r="L560" s="74"/>
      <c r="M560" s="74"/>
      <c r="N560" s="74"/>
      <c r="O560" s="74"/>
      <c r="P560" s="74"/>
      <c r="Q560" s="74"/>
      <c r="R560" s="74"/>
      <c r="S560" s="74"/>
    </row>
    <row r="561" spans="1:19">
      <c r="A561" s="74"/>
      <c r="B561" s="74"/>
      <c r="C561" s="74"/>
      <c r="D561" s="74"/>
      <c r="E561" s="74"/>
      <c r="F561" s="74"/>
      <c r="G561" s="74"/>
      <c r="H561" s="74"/>
      <c r="I561" s="74"/>
      <c r="J561" s="74"/>
      <c r="K561" s="74"/>
      <c r="L561" s="74"/>
      <c r="M561" s="74"/>
      <c r="N561" s="74"/>
      <c r="O561" s="74"/>
      <c r="P561" s="74"/>
      <c r="Q561" s="74"/>
      <c r="R561" s="74"/>
      <c r="S561" s="74"/>
    </row>
    <row r="562" spans="1:19">
      <c r="A562" s="74"/>
      <c r="B562" s="74"/>
      <c r="C562" s="74"/>
      <c r="D562" s="74"/>
      <c r="E562" s="74"/>
      <c r="F562" s="74"/>
      <c r="G562" s="74"/>
      <c r="H562" s="74"/>
      <c r="I562" s="74"/>
      <c r="J562" s="74"/>
      <c r="K562" s="74"/>
      <c r="L562" s="74"/>
      <c r="M562" s="74"/>
      <c r="N562" s="74"/>
      <c r="O562" s="74"/>
      <c r="P562" s="74"/>
      <c r="Q562" s="74"/>
      <c r="R562" s="74"/>
      <c r="S562" s="74"/>
    </row>
    <row r="563" spans="1:19">
      <c r="A563" s="74"/>
      <c r="B563" s="74"/>
      <c r="C563" s="74"/>
      <c r="D563" s="74"/>
      <c r="E563" s="74"/>
      <c r="F563" s="74"/>
      <c r="G563" s="74"/>
      <c r="H563" s="74"/>
      <c r="I563" s="74"/>
      <c r="J563" s="74"/>
      <c r="K563" s="74"/>
      <c r="L563" s="74"/>
      <c r="M563" s="74"/>
      <c r="N563" s="74"/>
      <c r="O563" s="74"/>
      <c r="P563" s="74"/>
      <c r="Q563" s="74"/>
      <c r="R563" s="74"/>
      <c r="S563" s="74"/>
    </row>
    <row r="564" spans="1:19">
      <c r="A564" s="74"/>
      <c r="B564" s="74"/>
      <c r="C564" s="74"/>
      <c r="D564" s="74"/>
      <c r="E564" s="74"/>
      <c r="F564" s="74"/>
      <c r="G564" s="74"/>
      <c r="H564" s="74"/>
      <c r="I564" s="74"/>
      <c r="J564" s="74"/>
      <c r="K564" s="74"/>
      <c r="L564" s="74"/>
      <c r="M564" s="74"/>
      <c r="N564" s="74"/>
      <c r="O564" s="74"/>
      <c r="P564" s="74"/>
      <c r="Q564" s="74"/>
      <c r="R564" s="74"/>
      <c r="S564" s="74"/>
    </row>
    <row r="565" spans="1:19">
      <c r="A565" s="74"/>
      <c r="B565" s="74"/>
      <c r="C565" s="74"/>
      <c r="D565" s="74"/>
      <c r="E565" s="74"/>
      <c r="F565" s="74"/>
      <c r="G565" s="74"/>
      <c r="H565" s="74"/>
      <c r="I565" s="74"/>
      <c r="J565" s="74"/>
      <c r="K565" s="74"/>
      <c r="L565" s="74"/>
      <c r="M565" s="74"/>
      <c r="N565" s="74"/>
      <c r="O565" s="74"/>
      <c r="P565" s="74"/>
      <c r="Q565" s="74"/>
      <c r="R565" s="74"/>
      <c r="S565" s="74"/>
    </row>
    <row r="566" spans="1:19">
      <c r="A566" s="74"/>
      <c r="B566" s="74"/>
      <c r="C566" s="74"/>
      <c r="D566" s="74"/>
      <c r="E566" s="74"/>
      <c r="F566" s="74"/>
      <c r="G566" s="74"/>
      <c r="H566" s="74"/>
      <c r="I566" s="74"/>
      <c r="J566" s="74"/>
      <c r="K566" s="74"/>
      <c r="L566" s="74"/>
      <c r="M566" s="74"/>
      <c r="N566" s="74"/>
      <c r="O566" s="74"/>
      <c r="P566" s="74"/>
      <c r="Q566" s="74"/>
      <c r="R566" s="74"/>
      <c r="S566" s="74"/>
    </row>
    <row r="567" spans="1:19">
      <c r="A567" s="74"/>
      <c r="B567" s="74"/>
      <c r="C567" s="74"/>
      <c r="D567" s="74"/>
      <c r="E567" s="74"/>
      <c r="F567" s="74"/>
      <c r="G567" s="74"/>
      <c r="H567" s="74"/>
      <c r="I567" s="74"/>
      <c r="J567" s="74"/>
      <c r="K567" s="74"/>
      <c r="L567" s="74"/>
      <c r="M567" s="74"/>
      <c r="N567" s="74"/>
      <c r="O567" s="74"/>
      <c r="P567" s="74"/>
      <c r="Q567" s="74"/>
      <c r="R567" s="74"/>
      <c r="S567" s="74"/>
    </row>
    <row r="568" spans="1:19">
      <c r="A568" s="74"/>
      <c r="B568" s="74"/>
      <c r="C568" s="74"/>
      <c r="D568" s="74"/>
      <c r="E568" s="74"/>
      <c r="F568" s="74"/>
      <c r="G568" s="74"/>
      <c r="H568" s="74"/>
      <c r="I568" s="74"/>
      <c r="J568" s="74"/>
      <c r="K568" s="74"/>
      <c r="L568" s="74"/>
      <c r="M568" s="74"/>
      <c r="N568" s="74"/>
      <c r="O568" s="74"/>
      <c r="P568" s="74"/>
      <c r="Q568" s="74"/>
      <c r="R568" s="74"/>
      <c r="S568" s="74"/>
    </row>
    <row r="569" spans="1:19">
      <c r="A569" s="74"/>
      <c r="B569" s="74"/>
      <c r="C569" s="74"/>
      <c r="D569" s="74"/>
      <c r="E569" s="74"/>
      <c r="F569" s="74"/>
      <c r="G569" s="74"/>
      <c r="H569" s="74"/>
      <c r="I569" s="74"/>
      <c r="J569" s="74"/>
      <c r="K569" s="74"/>
      <c r="L569" s="74"/>
      <c r="M569" s="74"/>
      <c r="N569" s="74"/>
      <c r="O569" s="74"/>
      <c r="P569" s="74"/>
      <c r="Q569" s="74"/>
      <c r="R569" s="74"/>
      <c r="S569" s="74"/>
    </row>
    <row r="570" spans="1:19">
      <c r="A570" s="74"/>
      <c r="B570" s="74"/>
      <c r="C570" s="74"/>
      <c r="D570" s="74"/>
      <c r="E570" s="74"/>
      <c r="F570" s="74"/>
      <c r="G570" s="74"/>
      <c r="H570" s="74"/>
      <c r="I570" s="74"/>
      <c r="J570" s="74"/>
      <c r="K570" s="74"/>
      <c r="L570" s="74"/>
      <c r="M570" s="74"/>
      <c r="N570" s="74"/>
      <c r="O570" s="74"/>
      <c r="P570" s="74"/>
      <c r="Q570" s="74"/>
      <c r="R570" s="74"/>
      <c r="S570" s="74"/>
    </row>
    <row r="571" spans="1:19">
      <c r="A571" s="74"/>
      <c r="B571" s="74"/>
      <c r="C571" s="74"/>
      <c r="D571" s="74"/>
      <c r="E571" s="74"/>
      <c r="F571" s="74"/>
      <c r="G571" s="74"/>
      <c r="H571" s="74"/>
      <c r="I571" s="74"/>
      <c r="J571" s="74"/>
      <c r="K571" s="74"/>
      <c r="L571" s="74"/>
      <c r="M571" s="74"/>
      <c r="N571" s="74"/>
      <c r="O571" s="74"/>
      <c r="P571" s="74"/>
      <c r="Q571" s="74"/>
      <c r="R571" s="74"/>
      <c r="S571" s="74"/>
    </row>
    <row r="572" spans="1:19">
      <c r="A572" s="74"/>
      <c r="B572" s="74"/>
      <c r="C572" s="74"/>
      <c r="D572" s="74"/>
      <c r="E572" s="74"/>
      <c r="F572" s="74"/>
      <c r="G572" s="74"/>
      <c r="H572" s="74"/>
      <c r="I572" s="74"/>
      <c r="J572" s="74"/>
      <c r="K572" s="74"/>
      <c r="L572" s="74"/>
      <c r="M572" s="74"/>
      <c r="N572" s="74"/>
      <c r="O572" s="74"/>
      <c r="P572" s="74"/>
      <c r="Q572" s="74"/>
      <c r="R572" s="74"/>
      <c r="S572" s="74"/>
    </row>
    <row r="573" spans="1:19">
      <c r="A573" s="74"/>
      <c r="B573" s="74"/>
      <c r="C573" s="74"/>
      <c r="D573" s="74"/>
      <c r="E573" s="74"/>
      <c r="F573" s="74"/>
      <c r="G573" s="74"/>
      <c r="H573" s="74"/>
      <c r="I573" s="74"/>
      <c r="J573" s="74"/>
      <c r="K573" s="74"/>
      <c r="L573" s="74"/>
      <c r="M573" s="74"/>
      <c r="N573" s="74"/>
      <c r="O573" s="74"/>
      <c r="P573" s="74"/>
      <c r="Q573" s="74"/>
      <c r="R573" s="74"/>
      <c r="S573" s="74"/>
    </row>
    <row r="574" spans="1:19">
      <c r="A574" s="74"/>
      <c r="B574" s="74"/>
      <c r="C574" s="74"/>
      <c r="D574" s="74"/>
      <c r="E574" s="74"/>
      <c r="F574" s="74"/>
      <c r="G574" s="74"/>
      <c r="H574" s="74"/>
      <c r="I574" s="74"/>
      <c r="J574" s="74"/>
      <c r="K574" s="74"/>
      <c r="L574" s="74"/>
      <c r="M574" s="74"/>
      <c r="N574" s="74"/>
      <c r="O574" s="74"/>
      <c r="P574" s="74"/>
      <c r="Q574" s="74"/>
      <c r="R574" s="74"/>
      <c r="S574" s="74"/>
    </row>
    <row r="575" spans="1:19">
      <c r="A575" s="74"/>
      <c r="B575" s="74"/>
      <c r="C575" s="74"/>
      <c r="D575" s="74"/>
      <c r="E575" s="74"/>
      <c r="F575" s="74"/>
      <c r="G575" s="74"/>
      <c r="H575" s="74"/>
      <c r="I575" s="74"/>
      <c r="J575" s="74"/>
      <c r="K575" s="74"/>
      <c r="L575" s="74"/>
      <c r="M575" s="74"/>
      <c r="N575" s="74"/>
      <c r="O575" s="74"/>
      <c r="P575" s="74"/>
      <c r="Q575" s="74"/>
      <c r="R575" s="74"/>
      <c r="S575" s="74"/>
    </row>
    <row r="576" spans="1:19">
      <c r="A576" s="74"/>
      <c r="B576" s="74"/>
      <c r="C576" s="74"/>
      <c r="D576" s="74"/>
      <c r="E576" s="74"/>
      <c r="F576" s="74"/>
      <c r="G576" s="74"/>
      <c r="H576" s="74"/>
      <c r="I576" s="74"/>
      <c r="J576" s="74"/>
      <c r="K576" s="74"/>
      <c r="L576" s="74"/>
      <c r="M576" s="74"/>
      <c r="N576" s="74"/>
      <c r="O576" s="74"/>
      <c r="P576" s="74"/>
      <c r="Q576" s="74"/>
      <c r="R576" s="74"/>
      <c r="S576" s="74"/>
    </row>
    <row r="577" spans="1:19">
      <c r="A577" s="74"/>
      <c r="B577" s="74"/>
      <c r="C577" s="74"/>
      <c r="D577" s="74"/>
      <c r="E577" s="74"/>
      <c r="F577" s="74"/>
      <c r="G577" s="74"/>
      <c r="H577" s="74"/>
      <c r="I577" s="74"/>
      <c r="J577" s="74"/>
      <c r="K577" s="74"/>
      <c r="L577" s="74"/>
      <c r="M577" s="74"/>
      <c r="N577" s="74"/>
      <c r="O577" s="74"/>
      <c r="P577" s="74"/>
      <c r="Q577" s="74"/>
      <c r="R577" s="74"/>
      <c r="S577" s="74"/>
    </row>
    <row r="578" spans="1:19">
      <c r="A578" s="74"/>
      <c r="B578" s="74"/>
      <c r="C578" s="74"/>
      <c r="D578" s="74"/>
      <c r="E578" s="74"/>
      <c r="F578" s="74"/>
      <c r="G578" s="74"/>
      <c r="H578" s="74"/>
      <c r="I578" s="74"/>
      <c r="J578" s="74"/>
      <c r="K578" s="74"/>
      <c r="L578" s="74"/>
      <c r="M578" s="74"/>
      <c r="N578" s="74"/>
      <c r="O578" s="74"/>
      <c r="P578" s="74"/>
      <c r="Q578" s="74"/>
      <c r="R578" s="74"/>
      <c r="S578" s="74"/>
    </row>
    <row r="579" spans="1:19">
      <c r="A579" s="74"/>
      <c r="B579" s="74"/>
      <c r="C579" s="74"/>
      <c r="D579" s="74"/>
      <c r="E579" s="74"/>
      <c r="F579" s="74"/>
      <c r="G579" s="74"/>
      <c r="H579" s="74"/>
      <c r="I579" s="74"/>
      <c r="J579" s="74"/>
      <c r="K579" s="74"/>
      <c r="L579" s="74"/>
      <c r="M579" s="74"/>
      <c r="N579" s="74"/>
      <c r="O579" s="74"/>
      <c r="P579" s="74"/>
      <c r="Q579" s="74"/>
      <c r="R579" s="74"/>
      <c r="S579" s="74"/>
    </row>
    <row r="580" spans="1:19">
      <c r="A580" s="74"/>
      <c r="B580" s="74"/>
      <c r="C580" s="74"/>
      <c r="D580" s="74"/>
      <c r="E580" s="74"/>
      <c r="F580" s="74"/>
      <c r="G580" s="74"/>
      <c r="H580" s="74"/>
      <c r="I580" s="74"/>
      <c r="J580" s="74"/>
      <c r="K580" s="74"/>
      <c r="L580" s="74"/>
      <c r="M580" s="74"/>
      <c r="N580" s="74"/>
      <c r="O580" s="74"/>
      <c r="P580" s="74"/>
      <c r="Q580" s="74"/>
      <c r="R580" s="74"/>
      <c r="S580" s="74"/>
    </row>
    <row r="581" spans="1:19">
      <c r="A581" s="74"/>
      <c r="B581" s="74"/>
      <c r="C581" s="74"/>
      <c r="D581" s="74"/>
      <c r="E581" s="74"/>
      <c r="F581" s="74"/>
      <c r="G581" s="74"/>
      <c r="H581" s="74"/>
      <c r="I581" s="74"/>
      <c r="J581" s="74"/>
      <c r="K581" s="74"/>
      <c r="L581" s="74"/>
      <c r="M581" s="74"/>
      <c r="N581" s="74"/>
      <c r="O581" s="74"/>
      <c r="P581" s="74"/>
      <c r="Q581" s="74"/>
      <c r="R581" s="74"/>
      <c r="S581" s="74"/>
    </row>
    <row r="582" spans="1:19">
      <c r="A582" s="74"/>
      <c r="B582" s="74"/>
      <c r="C582" s="74"/>
      <c r="D582" s="74"/>
      <c r="E582" s="74"/>
      <c r="F582" s="74"/>
      <c r="G582" s="74"/>
      <c r="H582" s="74"/>
      <c r="I582" s="74"/>
      <c r="J582" s="74"/>
      <c r="K582" s="74"/>
      <c r="L582" s="74"/>
      <c r="M582" s="74"/>
      <c r="N582" s="74"/>
      <c r="O582" s="74"/>
      <c r="P582" s="74"/>
      <c r="Q582" s="74"/>
      <c r="R582" s="74"/>
      <c r="S582" s="74"/>
    </row>
    <row r="583" spans="1:19">
      <c r="A583" s="74"/>
      <c r="B583" s="74"/>
      <c r="C583" s="74"/>
      <c r="D583" s="74"/>
      <c r="E583" s="74"/>
      <c r="F583" s="74"/>
      <c r="G583" s="74"/>
      <c r="H583" s="74"/>
      <c r="I583" s="74"/>
      <c r="J583" s="74"/>
      <c r="K583" s="74"/>
      <c r="L583" s="74"/>
      <c r="M583" s="74"/>
      <c r="N583" s="74"/>
      <c r="O583" s="74"/>
      <c r="P583" s="74"/>
      <c r="Q583" s="74"/>
      <c r="R583" s="74"/>
      <c r="S583" s="74"/>
    </row>
    <row r="584" spans="1:19">
      <c r="A584" s="74"/>
      <c r="B584" s="74"/>
      <c r="C584" s="74"/>
      <c r="D584" s="74"/>
      <c r="E584" s="74"/>
      <c r="F584" s="74"/>
      <c r="G584" s="74"/>
      <c r="H584" s="74"/>
      <c r="I584" s="74"/>
      <c r="J584" s="74"/>
      <c r="K584" s="74"/>
      <c r="L584" s="74"/>
      <c r="M584" s="74"/>
      <c r="N584" s="74"/>
      <c r="O584" s="74"/>
      <c r="P584" s="74"/>
      <c r="Q584" s="74"/>
      <c r="R584" s="74"/>
      <c r="S584" s="74"/>
    </row>
    <row r="585" spans="1:19">
      <c r="A585" s="74"/>
      <c r="B585" s="74"/>
      <c r="C585" s="74"/>
      <c r="D585" s="74"/>
      <c r="E585" s="74"/>
      <c r="F585" s="74"/>
      <c r="G585" s="74"/>
      <c r="H585" s="74"/>
      <c r="I585" s="74"/>
      <c r="J585" s="74"/>
      <c r="K585" s="74"/>
      <c r="L585" s="74"/>
      <c r="M585" s="74"/>
      <c r="N585" s="74"/>
      <c r="O585" s="74"/>
      <c r="P585" s="74"/>
      <c r="Q585" s="74"/>
      <c r="R585" s="74"/>
      <c r="S585" s="74"/>
    </row>
    <row r="586" spans="1:19">
      <c r="A586" s="74"/>
      <c r="B586" s="74"/>
      <c r="C586" s="74"/>
      <c r="D586" s="74"/>
      <c r="E586" s="74"/>
      <c r="F586" s="74"/>
      <c r="G586" s="74"/>
      <c r="H586" s="74"/>
      <c r="I586" s="74"/>
      <c r="J586" s="74"/>
      <c r="K586" s="74"/>
      <c r="L586" s="74"/>
      <c r="M586" s="74"/>
      <c r="N586" s="74"/>
      <c r="O586" s="74"/>
      <c r="P586" s="74"/>
      <c r="Q586" s="74"/>
      <c r="R586" s="74"/>
      <c r="S586" s="74"/>
    </row>
    <row r="587" spans="1:19">
      <c r="A587" s="74"/>
      <c r="B587" s="74"/>
      <c r="C587" s="74"/>
      <c r="D587" s="74"/>
      <c r="E587" s="74"/>
      <c r="F587" s="74"/>
      <c r="G587" s="74"/>
      <c r="H587" s="74"/>
      <c r="I587" s="74"/>
      <c r="J587" s="74"/>
      <c r="K587" s="74"/>
      <c r="L587" s="74"/>
      <c r="M587" s="74"/>
      <c r="N587" s="74"/>
      <c r="O587" s="74"/>
      <c r="P587" s="74"/>
      <c r="Q587" s="74"/>
      <c r="R587" s="74"/>
      <c r="S587" s="74"/>
    </row>
    <row r="588" spans="1:19">
      <c r="A588" s="74"/>
      <c r="B588" s="74"/>
      <c r="C588" s="74"/>
      <c r="D588" s="74"/>
      <c r="E588" s="74"/>
      <c r="F588" s="74"/>
      <c r="G588" s="74"/>
      <c r="H588" s="74"/>
      <c r="I588" s="74"/>
      <c r="J588" s="74"/>
      <c r="K588" s="74"/>
      <c r="L588" s="74"/>
      <c r="M588" s="74"/>
      <c r="N588" s="74"/>
      <c r="O588" s="74"/>
      <c r="P588" s="74"/>
      <c r="Q588" s="74"/>
      <c r="R588" s="74"/>
      <c r="S588" s="74"/>
    </row>
    <row r="589" spans="1:19">
      <c r="A589" s="74"/>
      <c r="B589" s="74"/>
      <c r="C589" s="74"/>
      <c r="D589" s="74"/>
      <c r="E589" s="74"/>
      <c r="F589" s="74"/>
      <c r="G589" s="74"/>
      <c r="H589" s="74"/>
      <c r="I589" s="74"/>
      <c r="J589" s="74"/>
      <c r="K589" s="74"/>
      <c r="L589" s="74"/>
      <c r="M589" s="74"/>
      <c r="N589" s="74"/>
      <c r="O589" s="74"/>
      <c r="P589" s="74"/>
      <c r="Q589" s="74"/>
      <c r="R589" s="74"/>
      <c r="S589" s="74"/>
    </row>
    <row r="590" spans="1:19">
      <c r="A590" s="74"/>
      <c r="B590" s="74"/>
      <c r="C590" s="74"/>
      <c r="D590" s="74"/>
      <c r="E590" s="74"/>
      <c r="F590" s="74"/>
      <c r="G590" s="74"/>
      <c r="H590" s="74"/>
      <c r="I590" s="74"/>
      <c r="J590" s="74"/>
      <c r="K590" s="74"/>
      <c r="L590" s="74"/>
      <c r="M590" s="74"/>
      <c r="N590" s="74"/>
      <c r="O590" s="74"/>
      <c r="P590" s="74"/>
      <c r="Q590" s="74"/>
      <c r="R590" s="74"/>
      <c r="S590" s="74"/>
    </row>
    <row r="591" spans="1:19">
      <c r="A591" s="74"/>
      <c r="B591" s="74"/>
      <c r="C591" s="74"/>
      <c r="D591" s="74"/>
      <c r="E591" s="74"/>
      <c r="F591" s="74"/>
      <c r="G591" s="74"/>
      <c r="H591" s="74"/>
      <c r="I591" s="74"/>
      <c r="J591" s="74"/>
      <c r="K591" s="74"/>
      <c r="L591" s="74"/>
      <c r="M591" s="74"/>
      <c r="N591" s="74"/>
      <c r="O591" s="74"/>
      <c r="P591" s="74"/>
      <c r="Q591" s="74"/>
      <c r="R591" s="74"/>
      <c r="S591" s="74"/>
    </row>
    <row r="592" spans="1:19">
      <c r="A592" s="74"/>
      <c r="B592" s="74"/>
      <c r="C592" s="74"/>
      <c r="D592" s="74"/>
      <c r="E592" s="74"/>
      <c r="F592" s="74"/>
      <c r="G592" s="74"/>
      <c r="H592" s="74"/>
      <c r="I592" s="74"/>
      <c r="J592" s="74"/>
      <c r="K592" s="74"/>
      <c r="L592" s="74"/>
      <c r="M592" s="74"/>
      <c r="N592" s="74"/>
      <c r="O592" s="74"/>
      <c r="P592" s="74"/>
      <c r="Q592" s="74"/>
      <c r="R592" s="74"/>
      <c r="S592" s="74"/>
    </row>
    <row r="593" spans="1:19">
      <c r="A593" s="74"/>
      <c r="B593" s="74"/>
      <c r="C593" s="74"/>
      <c r="D593" s="74"/>
      <c r="E593" s="74"/>
      <c r="F593" s="74"/>
      <c r="G593" s="74"/>
      <c r="H593" s="74"/>
      <c r="I593" s="74"/>
      <c r="J593" s="74"/>
      <c r="K593" s="74"/>
      <c r="L593" s="74"/>
      <c r="M593" s="74"/>
      <c r="N593" s="74"/>
      <c r="O593" s="74"/>
      <c r="P593" s="74"/>
      <c r="Q593" s="74"/>
      <c r="R593" s="74"/>
      <c r="S593" s="74"/>
    </row>
    <row r="594" spans="1:19">
      <c r="A594" s="74"/>
      <c r="B594" s="74"/>
      <c r="C594" s="74"/>
      <c r="D594" s="74"/>
      <c r="E594" s="74"/>
      <c r="F594" s="74"/>
      <c r="G594" s="74"/>
      <c r="H594" s="74"/>
      <c r="I594" s="74"/>
      <c r="J594" s="74"/>
      <c r="K594" s="74"/>
      <c r="L594" s="74"/>
      <c r="M594" s="74"/>
      <c r="N594" s="74"/>
      <c r="O594" s="74"/>
      <c r="P594" s="74"/>
      <c r="Q594" s="74"/>
      <c r="R594" s="74"/>
      <c r="S594" s="74"/>
    </row>
    <row r="595" spans="1:19">
      <c r="A595" s="74"/>
      <c r="B595" s="74"/>
      <c r="C595" s="74"/>
      <c r="D595" s="74"/>
      <c r="E595" s="74"/>
      <c r="F595" s="74"/>
      <c r="G595" s="74"/>
      <c r="H595" s="74"/>
      <c r="I595" s="74"/>
      <c r="J595" s="74"/>
      <c r="K595" s="74"/>
      <c r="L595" s="74"/>
      <c r="M595" s="74"/>
      <c r="N595" s="74"/>
      <c r="O595" s="74"/>
      <c r="P595" s="74"/>
      <c r="Q595" s="74"/>
      <c r="R595" s="74"/>
      <c r="S595" s="74"/>
    </row>
    <row r="596" spans="1:19">
      <c r="A596" s="74"/>
      <c r="B596" s="74"/>
      <c r="C596" s="74"/>
      <c r="D596" s="74"/>
      <c r="E596" s="74"/>
      <c r="F596" s="74"/>
      <c r="G596" s="74"/>
      <c r="H596" s="74"/>
      <c r="I596" s="74"/>
      <c r="J596" s="74"/>
      <c r="K596" s="74"/>
      <c r="L596" s="74"/>
      <c r="M596" s="74"/>
      <c r="N596" s="74"/>
      <c r="O596" s="74"/>
      <c r="P596" s="74"/>
      <c r="Q596" s="74"/>
      <c r="R596" s="74"/>
      <c r="S596" s="74"/>
    </row>
    <row r="597" spans="1:19">
      <c r="A597" s="74"/>
      <c r="B597" s="74"/>
      <c r="C597" s="74"/>
      <c r="D597" s="74"/>
      <c r="E597" s="74"/>
      <c r="F597" s="74"/>
      <c r="G597" s="74"/>
      <c r="H597" s="74"/>
      <c r="I597" s="74"/>
      <c r="J597" s="74"/>
      <c r="K597" s="74"/>
      <c r="L597" s="74"/>
      <c r="M597" s="74"/>
      <c r="N597" s="74"/>
      <c r="O597" s="74"/>
      <c r="P597" s="74"/>
      <c r="Q597" s="74"/>
      <c r="R597" s="74"/>
      <c r="S597" s="74"/>
    </row>
    <row r="598" spans="1:19">
      <c r="A598" s="74"/>
      <c r="B598" s="74"/>
      <c r="C598" s="74"/>
      <c r="D598" s="74"/>
      <c r="E598" s="74"/>
      <c r="F598" s="74"/>
      <c r="G598" s="74"/>
      <c r="H598" s="74"/>
      <c r="I598" s="74"/>
      <c r="J598" s="74"/>
      <c r="K598" s="74"/>
      <c r="L598" s="74"/>
      <c r="M598" s="74"/>
      <c r="N598" s="74"/>
      <c r="O598" s="74"/>
      <c r="P598" s="74"/>
      <c r="Q598" s="74"/>
      <c r="R598" s="74"/>
      <c r="S598" s="74"/>
    </row>
    <row r="599" spans="1:19">
      <c r="A599" s="74"/>
      <c r="B599" s="74"/>
      <c r="C599" s="74"/>
      <c r="D599" s="74"/>
      <c r="E599" s="74"/>
      <c r="F599" s="74"/>
      <c r="G599" s="74"/>
      <c r="H599" s="74"/>
      <c r="I599" s="74"/>
      <c r="J599" s="74"/>
      <c r="K599" s="74"/>
      <c r="L599" s="74"/>
      <c r="M599" s="74"/>
      <c r="N599" s="74"/>
      <c r="O599" s="74"/>
      <c r="P599" s="74"/>
      <c r="Q599" s="74"/>
      <c r="R599" s="74"/>
      <c r="S599" s="74"/>
    </row>
    <row r="600" spans="1:19">
      <c r="A600" s="74"/>
      <c r="B600" s="74"/>
      <c r="C600" s="74"/>
      <c r="D600" s="74"/>
      <c r="E600" s="74"/>
      <c r="F600" s="74"/>
      <c r="G600" s="74"/>
      <c r="H600" s="74"/>
      <c r="I600" s="74"/>
      <c r="J600" s="74"/>
      <c r="K600" s="74"/>
      <c r="L600" s="74"/>
      <c r="M600" s="74"/>
      <c r="N600" s="74"/>
      <c r="O600" s="74"/>
      <c r="P600" s="74"/>
      <c r="Q600" s="74"/>
      <c r="R600" s="74"/>
      <c r="S600" s="74"/>
    </row>
    <row r="601" spans="1:19">
      <c r="A601" s="74"/>
      <c r="B601" s="74"/>
      <c r="C601" s="74"/>
      <c r="D601" s="74"/>
      <c r="E601" s="74"/>
      <c r="F601" s="74"/>
      <c r="G601" s="74"/>
      <c r="H601" s="74"/>
      <c r="I601" s="74"/>
      <c r="J601" s="74"/>
      <c r="K601" s="74"/>
      <c r="L601" s="74"/>
      <c r="M601" s="74"/>
      <c r="N601" s="74"/>
      <c r="O601" s="74"/>
      <c r="P601" s="74"/>
      <c r="Q601" s="74"/>
      <c r="R601" s="74"/>
      <c r="S601" s="74"/>
    </row>
    <row r="602" spans="1:19">
      <c r="A602" s="74"/>
      <c r="B602" s="74"/>
      <c r="C602" s="74"/>
      <c r="D602" s="74"/>
      <c r="E602" s="74"/>
      <c r="F602" s="74"/>
      <c r="G602" s="74"/>
      <c r="H602" s="74"/>
      <c r="I602" s="74"/>
      <c r="J602" s="74"/>
      <c r="K602" s="74"/>
      <c r="L602" s="74"/>
      <c r="M602" s="74"/>
      <c r="N602" s="74"/>
      <c r="O602" s="74"/>
      <c r="P602" s="74"/>
      <c r="Q602" s="74"/>
      <c r="R602" s="74"/>
      <c r="S602" s="74"/>
    </row>
    <row r="603" spans="1:19">
      <c r="A603" s="74"/>
      <c r="B603" s="74"/>
      <c r="C603" s="74"/>
      <c r="D603" s="74"/>
      <c r="E603" s="74"/>
      <c r="F603" s="74"/>
      <c r="G603" s="74"/>
      <c r="H603" s="74"/>
      <c r="I603" s="74"/>
      <c r="J603" s="74"/>
      <c r="K603" s="74"/>
      <c r="L603" s="74"/>
      <c r="M603" s="74"/>
      <c r="N603" s="74"/>
      <c r="O603" s="74"/>
      <c r="P603" s="74"/>
      <c r="Q603" s="74"/>
      <c r="R603" s="74"/>
      <c r="S603" s="74"/>
    </row>
    <row r="604" spans="1:19">
      <c r="A604" s="74"/>
      <c r="B604" s="74"/>
      <c r="C604" s="74"/>
      <c r="D604" s="74"/>
      <c r="E604" s="74"/>
      <c r="F604" s="74"/>
      <c r="G604" s="74"/>
      <c r="H604" s="74"/>
      <c r="I604" s="74"/>
      <c r="J604" s="74"/>
      <c r="K604" s="74"/>
      <c r="L604" s="74"/>
      <c r="M604" s="74"/>
      <c r="N604" s="74"/>
      <c r="O604" s="74"/>
      <c r="P604" s="74"/>
      <c r="Q604" s="74"/>
      <c r="R604" s="74"/>
      <c r="S604" s="74"/>
    </row>
    <row r="605" spans="1:19">
      <c r="A605" s="74"/>
      <c r="B605" s="74"/>
      <c r="C605" s="74"/>
      <c r="D605" s="74"/>
      <c r="E605" s="74"/>
      <c r="F605" s="74"/>
      <c r="G605" s="74"/>
      <c r="H605" s="74"/>
      <c r="I605" s="74"/>
      <c r="J605" s="74"/>
      <c r="K605" s="74"/>
      <c r="L605" s="74"/>
      <c r="M605" s="74"/>
      <c r="N605" s="74"/>
      <c r="O605" s="74"/>
      <c r="P605" s="74"/>
      <c r="Q605" s="74"/>
      <c r="R605" s="74"/>
      <c r="S605" s="74"/>
    </row>
    <row r="606" spans="1:19">
      <c r="A606" s="74"/>
      <c r="B606" s="74"/>
      <c r="C606" s="74"/>
      <c r="D606" s="74"/>
      <c r="E606" s="74"/>
      <c r="F606" s="74"/>
      <c r="G606" s="74"/>
      <c r="H606" s="74"/>
      <c r="I606" s="74"/>
      <c r="J606" s="74"/>
      <c r="K606" s="74"/>
      <c r="L606" s="74"/>
      <c r="M606" s="74"/>
      <c r="N606" s="74"/>
      <c r="O606" s="74"/>
      <c r="P606" s="74"/>
      <c r="Q606" s="74"/>
      <c r="R606" s="74"/>
      <c r="S606" s="74"/>
    </row>
    <row r="607" spans="1:19">
      <c r="A607" s="74"/>
      <c r="B607" s="74"/>
      <c r="C607" s="74"/>
      <c r="D607" s="74"/>
      <c r="E607" s="74"/>
      <c r="F607" s="74"/>
      <c r="G607" s="74"/>
      <c r="H607" s="74"/>
      <c r="I607" s="74"/>
      <c r="J607" s="74"/>
      <c r="K607" s="74"/>
      <c r="L607" s="74"/>
      <c r="M607" s="74"/>
      <c r="N607" s="74"/>
      <c r="O607" s="74"/>
      <c r="P607" s="74"/>
      <c r="Q607" s="74"/>
      <c r="R607" s="74"/>
      <c r="S607" s="74"/>
    </row>
    <row r="608" spans="1:19">
      <c r="A608" s="74"/>
      <c r="B608" s="74"/>
      <c r="C608" s="74"/>
      <c r="D608" s="74"/>
      <c r="E608" s="74"/>
      <c r="F608" s="74"/>
      <c r="G608" s="74"/>
      <c r="H608" s="74"/>
      <c r="I608" s="74"/>
      <c r="J608" s="74"/>
      <c r="K608" s="74"/>
      <c r="L608" s="74"/>
      <c r="M608" s="74"/>
      <c r="N608" s="74"/>
      <c r="O608" s="74"/>
      <c r="P608" s="74"/>
      <c r="Q608" s="74"/>
      <c r="R608" s="74"/>
      <c r="S608" s="74"/>
    </row>
    <row r="609" spans="1:19">
      <c r="A609" s="74"/>
      <c r="B609" s="74"/>
      <c r="C609" s="74"/>
      <c r="D609" s="74"/>
      <c r="E609" s="74"/>
      <c r="F609" s="74"/>
      <c r="G609" s="74"/>
      <c r="H609" s="74"/>
      <c r="I609" s="74"/>
      <c r="J609" s="74"/>
      <c r="K609" s="74"/>
      <c r="L609" s="74"/>
      <c r="M609" s="74"/>
      <c r="N609" s="74"/>
      <c r="O609" s="74"/>
      <c r="P609" s="74"/>
      <c r="Q609" s="74"/>
      <c r="R609" s="74"/>
      <c r="S609" s="74"/>
    </row>
    <row r="610" spans="1:19">
      <c r="A610" s="74"/>
      <c r="B610" s="74"/>
      <c r="C610" s="74"/>
      <c r="D610" s="74"/>
      <c r="E610" s="74"/>
      <c r="F610" s="74"/>
      <c r="G610" s="74"/>
      <c r="H610" s="74"/>
      <c r="I610" s="74"/>
      <c r="J610" s="74"/>
      <c r="K610" s="74"/>
      <c r="L610" s="74"/>
      <c r="M610" s="74"/>
      <c r="N610" s="74"/>
      <c r="O610" s="74"/>
      <c r="P610" s="74"/>
      <c r="Q610" s="74"/>
      <c r="R610" s="74"/>
      <c r="S610" s="74"/>
    </row>
    <row r="611" spans="1:19">
      <c r="A611" s="74"/>
      <c r="B611" s="74"/>
      <c r="C611" s="74"/>
      <c r="D611" s="74"/>
      <c r="E611" s="74"/>
      <c r="F611" s="74"/>
      <c r="G611" s="74"/>
      <c r="H611" s="74"/>
      <c r="I611" s="74"/>
      <c r="J611" s="74"/>
      <c r="K611" s="74"/>
      <c r="L611" s="74"/>
      <c r="M611" s="74"/>
      <c r="N611" s="74"/>
      <c r="O611" s="74"/>
      <c r="P611" s="74"/>
      <c r="Q611" s="74"/>
      <c r="R611" s="74"/>
      <c r="S611" s="74"/>
    </row>
    <row r="612" spans="1:19">
      <c r="A612" s="74"/>
      <c r="B612" s="74"/>
      <c r="C612" s="74"/>
      <c r="D612" s="74"/>
      <c r="E612" s="74"/>
      <c r="F612" s="74"/>
      <c r="G612" s="74"/>
      <c r="H612" s="74"/>
      <c r="I612" s="74"/>
      <c r="J612" s="74"/>
      <c r="K612" s="74"/>
      <c r="L612" s="74"/>
      <c r="M612" s="74"/>
      <c r="N612" s="74"/>
      <c r="O612" s="74"/>
      <c r="P612" s="74"/>
      <c r="Q612" s="74"/>
      <c r="R612" s="74"/>
      <c r="S612" s="74"/>
    </row>
    <row r="613" spans="1:19">
      <c r="A613" s="74"/>
      <c r="B613" s="74"/>
      <c r="C613" s="74"/>
      <c r="D613" s="74"/>
      <c r="E613" s="74"/>
      <c r="F613" s="74"/>
      <c r="G613" s="74"/>
      <c r="H613" s="74"/>
      <c r="I613" s="74"/>
      <c r="J613" s="74"/>
      <c r="K613" s="74"/>
      <c r="L613" s="74"/>
      <c r="M613" s="74"/>
      <c r="N613" s="74"/>
      <c r="O613" s="74"/>
      <c r="P613" s="74"/>
      <c r="Q613" s="74"/>
      <c r="R613" s="74"/>
      <c r="S613" s="74"/>
    </row>
    <row r="614" spans="1:19">
      <c r="A614" s="74"/>
      <c r="B614" s="74"/>
      <c r="C614" s="74"/>
      <c r="D614" s="74"/>
      <c r="E614" s="74"/>
      <c r="F614" s="74"/>
      <c r="G614" s="74"/>
      <c r="H614" s="74"/>
      <c r="I614" s="74"/>
      <c r="J614" s="74"/>
      <c r="K614" s="74"/>
      <c r="L614" s="74"/>
      <c r="M614" s="74"/>
      <c r="N614" s="74"/>
      <c r="O614" s="74"/>
      <c r="P614" s="74"/>
      <c r="Q614" s="74"/>
      <c r="R614" s="74"/>
      <c r="S614" s="74"/>
    </row>
    <row r="615" spans="1:19">
      <c r="A615" s="74"/>
      <c r="B615" s="74"/>
      <c r="C615" s="74"/>
      <c r="D615" s="74"/>
      <c r="E615" s="74"/>
      <c r="F615" s="74"/>
      <c r="G615" s="74"/>
      <c r="H615" s="74"/>
      <c r="I615" s="74"/>
      <c r="J615" s="74"/>
      <c r="K615" s="74"/>
      <c r="L615" s="74"/>
      <c r="M615" s="74"/>
      <c r="N615" s="74"/>
      <c r="O615" s="74"/>
      <c r="P615" s="74"/>
      <c r="Q615" s="74"/>
      <c r="R615" s="74"/>
      <c r="S615" s="74"/>
    </row>
    <row r="616" spans="1:19">
      <c r="A616" s="74"/>
      <c r="B616" s="74"/>
      <c r="C616" s="74"/>
      <c r="D616" s="74"/>
      <c r="E616" s="74"/>
      <c r="F616" s="74"/>
      <c r="G616" s="74"/>
      <c r="H616" s="74"/>
      <c r="I616" s="74"/>
      <c r="J616" s="74"/>
      <c r="K616" s="74"/>
      <c r="L616" s="74"/>
      <c r="M616" s="74"/>
      <c r="N616" s="74"/>
      <c r="O616" s="74"/>
      <c r="P616" s="74"/>
      <c r="Q616" s="74"/>
      <c r="R616" s="74"/>
      <c r="S616" s="74"/>
    </row>
    <row r="617" spans="1:19">
      <c r="A617" s="74"/>
      <c r="B617" s="74"/>
      <c r="C617" s="74"/>
      <c r="D617" s="74"/>
      <c r="E617" s="74"/>
      <c r="F617" s="74"/>
      <c r="G617" s="74"/>
      <c r="H617" s="74"/>
      <c r="I617" s="74"/>
      <c r="J617" s="74"/>
      <c r="K617" s="74"/>
      <c r="L617" s="74"/>
      <c r="M617" s="74"/>
      <c r="N617" s="74"/>
      <c r="O617" s="74"/>
      <c r="P617" s="74"/>
      <c r="Q617" s="74"/>
      <c r="R617" s="74"/>
      <c r="S617" s="74"/>
    </row>
    <row r="618" spans="1:19">
      <c r="A618" s="74"/>
      <c r="B618" s="74"/>
      <c r="C618" s="74"/>
      <c r="D618" s="74"/>
      <c r="E618" s="74"/>
      <c r="F618" s="74"/>
      <c r="G618" s="74"/>
      <c r="H618" s="74"/>
      <c r="I618" s="74"/>
      <c r="J618" s="74"/>
      <c r="K618" s="74"/>
      <c r="L618" s="74"/>
      <c r="M618" s="74"/>
      <c r="N618" s="74"/>
      <c r="O618" s="74"/>
      <c r="P618" s="74"/>
      <c r="Q618" s="74"/>
      <c r="R618" s="74"/>
      <c r="S618" s="74"/>
    </row>
    <row r="619" spans="1:19">
      <c r="A619" s="74"/>
      <c r="B619" s="74"/>
      <c r="C619" s="74"/>
      <c r="D619" s="74"/>
      <c r="E619" s="74"/>
      <c r="F619" s="74"/>
      <c r="G619" s="74"/>
      <c r="H619" s="74"/>
      <c r="I619" s="74"/>
      <c r="J619" s="74"/>
      <c r="K619" s="74"/>
      <c r="L619" s="74"/>
      <c r="M619" s="74"/>
      <c r="N619" s="74"/>
      <c r="O619" s="74"/>
      <c r="P619" s="74"/>
      <c r="Q619" s="74"/>
      <c r="R619" s="74"/>
      <c r="S619" s="74"/>
    </row>
    <row r="620" spans="1:19">
      <c r="A620" s="74"/>
      <c r="B620" s="74"/>
      <c r="C620" s="74"/>
      <c r="D620" s="74"/>
      <c r="E620" s="74"/>
      <c r="F620" s="74"/>
      <c r="G620" s="74"/>
      <c r="H620" s="74"/>
      <c r="I620" s="74"/>
      <c r="J620" s="74"/>
      <c r="K620" s="74"/>
      <c r="L620" s="74"/>
      <c r="M620" s="74"/>
      <c r="N620" s="74"/>
      <c r="O620" s="74"/>
      <c r="P620" s="74"/>
      <c r="Q620" s="74"/>
      <c r="R620" s="74"/>
      <c r="S620" s="74"/>
    </row>
    <row r="621" spans="1:19">
      <c r="A621" s="74"/>
      <c r="B621" s="74"/>
      <c r="C621" s="74"/>
      <c r="D621" s="74"/>
      <c r="E621" s="74"/>
      <c r="F621" s="74"/>
      <c r="G621" s="74"/>
      <c r="H621" s="74"/>
      <c r="I621" s="74"/>
      <c r="J621" s="74"/>
      <c r="K621" s="74"/>
      <c r="L621" s="74"/>
      <c r="M621" s="74"/>
      <c r="N621" s="74"/>
      <c r="O621" s="74"/>
      <c r="P621" s="74"/>
      <c r="Q621" s="74"/>
      <c r="R621" s="74"/>
      <c r="S621" s="74"/>
    </row>
    <row r="622" spans="1:19">
      <c r="A622" s="74"/>
      <c r="B622" s="74"/>
      <c r="C622" s="74"/>
      <c r="D622" s="74"/>
      <c r="E622" s="74"/>
      <c r="F622" s="74"/>
      <c r="G622" s="74"/>
      <c r="H622" s="74"/>
      <c r="I622" s="74"/>
      <c r="J622" s="74"/>
      <c r="K622" s="74"/>
      <c r="L622" s="74"/>
      <c r="M622" s="74"/>
      <c r="N622" s="74"/>
      <c r="O622" s="74"/>
      <c r="P622" s="74"/>
      <c r="Q622" s="74"/>
      <c r="R622" s="74"/>
      <c r="S622" s="74"/>
    </row>
    <row r="623" spans="1:19">
      <c r="A623" s="74"/>
      <c r="B623" s="74"/>
      <c r="C623" s="74"/>
      <c r="D623" s="74"/>
      <c r="E623" s="74"/>
      <c r="F623" s="74"/>
      <c r="G623" s="74"/>
      <c r="H623" s="74"/>
      <c r="I623" s="74"/>
      <c r="J623" s="74"/>
      <c r="K623" s="74"/>
      <c r="L623" s="74"/>
      <c r="M623" s="74"/>
      <c r="N623" s="74"/>
      <c r="O623" s="74"/>
      <c r="P623" s="74"/>
      <c r="Q623" s="74"/>
      <c r="R623" s="74"/>
      <c r="S623" s="74"/>
    </row>
    <row r="624" spans="1:19">
      <c r="A624" s="74"/>
      <c r="B624" s="74"/>
      <c r="C624" s="74"/>
      <c r="D624" s="74"/>
      <c r="E624" s="74"/>
      <c r="F624" s="74"/>
      <c r="G624" s="74"/>
      <c r="H624" s="74"/>
      <c r="I624" s="74"/>
      <c r="J624" s="74"/>
      <c r="K624" s="74"/>
      <c r="L624" s="74"/>
      <c r="M624" s="74"/>
      <c r="N624" s="74"/>
      <c r="O624" s="74"/>
      <c r="P624" s="74"/>
      <c r="Q624" s="74"/>
      <c r="R624" s="74"/>
      <c r="S624" s="74"/>
    </row>
    <row r="625" spans="1:19">
      <c r="A625" s="74"/>
      <c r="B625" s="74"/>
      <c r="C625" s="74"/>
      <c r="D625" s="74"/>
      <c r="E625" s="74"/>
      <c r="F625" s="74"/>
      <c r="G625" s="74"/>
      <c r="H625" s="74"/>
      <c r="I625" s="74"/>
      <c r="J625" s="74"/>
      <c r="K625" s="74"/>
      <c r="L625" s="74"/>
      <c r="M625" s="74"/>
      <c r="N625" s="74"/>
      <c r="O625" s="74"/>
      <c r="P625" s="74"/>
      <c r="Q625" s="74"/>
      <c r="R625" s="74"/>
      <c r="S625" s="74"/>
    </row>
    <row r="626" spans="1:19">
      <c r="A626" s="74"/>
      <c r="B626" s="74"/>
      <c r="C626" s="74"/>
      <c r="D626" s="74"/>
      <c r="E626" s="74"/>
      <c r="F626" s="74"/>
      <c r="G626" s="74"/>
      <c r="H626" s="74"/>
      <c r="I626" s="74"/>
      <c r="J626" s="74"/>
      <c r="K626" s="74"/>
      <c r="L626" s="74"/>
      <c r="M626" s="74"/>
      <c r="N626" s="74"/>
      <c r="O626" s="74"/>
      <c r="P626" s="74"/>
      <c r="Q626" s="74"/>
      <c r="R626" s="74"/>
      <c r="S626" s="74"/>
    </row>
    <row r="627" spans="1:19">
      <c r="A627" s="74"/>
      <c r="B627" s="74"/>
      <c r="C627" s="74"/>
      <c r="D627" s="74"/>
      <c r="E627" s="74"/>
      <c r="F627" s="74"/>
      <c r="G627" s="74"/>
      <c r="H627" s="74"/>
      <c r="I627" s="74"/>
      <c r="J627" s="74"/>
      <c r="K627" s="74"/>
      <c r="L627" s="74"/>
      <c r="M627" s="74"/>
      <c r="N627" s="74"/>
      <c r="O627" s="74"/>
      <c r="P627" s="74"/>
      <c r="Q627" s="74"/>
      <c r="R627" s="74"/>
      <c r="S627" s="74"/>
    </row>
    <row r="628" spans="1:19">
      <c r="A628" s="74"/>
      <c r="B628" s="74"/>
      <c r="C628" s="74"/>
      <c r="D628" s="74"/>
      <c r="E628" s="74"/>
      <c r="F628" s="74"/>
      <c r="G628" s="74"/>
      <c r="H628" s="74"/>
      <c r="I628" s="74"/>
      <c r="J628" s="74"/>
      <c r="K628" s="74"/>
      <c r="L628" s="74"/>
      <c r="M628" s="74"/>
      <c r="N628" s="74"/>
      <c r="O628" s="74"/>
      <c r="P628" s="74"/>
      <c r="Q628" s="74"/>
      <c r="R628" s="74"/>
      <c r="S628" s="74"/>
    </row>
    <row r="629" spans="1:19">
      <c r="A629" s="74"/>
      <c r="B629" s="74"/>
      <c r="C629" s="74"/>
      <c r="D629" s="74"/>
      <c r="E629" s="74"/>
      <c r="F629" s="74"/>
      <c r="G629" s="74"/>
      <c r="H629" s="74"/>
      <c r="I629" s="74"/>
      <c r="J629" s="74"/>
      <c r="K629" s="74"/>
      <c r="L629" s="74"/>
      <c r="M629" s="74"/>
      <c r="N629" s="74"/>
      <c r="O629" s="74"/>
      <c r="P629" s="74"/>
      <c r="Q629" s="74"/>
      <c r="R629" s="74"/>
      <c r="S629" s="74"/>
    </row>
    <row r="630" spans="1:19">
      <c r="A630" s="74"/>
      <c r="B630" s="74"/>
      <c r="C630" s="74"/>
      <c r="D630" s="74"/>
      <c r="E630" s="74"/>
      <c r="F630" s="74"/>
      <c r="G630" s="74"/>
      <c r="H630" s="74"/>
      <c r="I630" s="74"/>
      <c r="J630" s="74"/>
      <c r="K630" s="74"/>
      <c r="L630" s="74"/>
      <c r="M630" s="74"/>
      <c r="N630" s="74"/>
      <c r="O630" s="74"/>
      <c r="P630" s="74"/>
      <c r="Q630" s="74"/>
      <c r="R630" s="74"/>
      <c r="S630" s="74"/>
    </row>
    <row r="631" spans="1:19">
      <c r="A631" s="74"/>
      <c r="B631" s="74"/>
      <c r="C631" s="74"/>
      <c r="D631" s="74"/>
      <c r="E631" s="74"/>
      <c r="F631" s="74"/>
      <c r="G631" s="74"/>
      <c r="H631" s="74"/>
      <c r="I631" s="74"/>
      <c r="J631" s="74"/>
      <c r="K631" s="74"/>
      <c r="L631" s="74"/>
      <c r="M631" s="74"/>
      <c r="N631" s="74"/>
      <c r="O631" s="74"/>
      <c r="P631" s="74"/>
      <c r="Q631" s="74"/>
      <c r="R631" s="74"/>
      <c r="S631" s="74"/>
    </row>
    <row r="632" spans="1:19">
      <c r="A632" s="74"/>
      <c r="B632" s="74"/>
      <c r="C632" s="74"/>
      <c r="D632" s="74"/>
      <c r="E632" s="74"/>
      <c r="F632" s="74"/>
      <c r="G632" s="74"/>
      <c r="H632" s="74"/>
      <c r="I632" s="74"/>
      <c r="J632" s="74"/>
      <c r="K632" s="74"/>
      <c r="L632" s="74"/>
      <c r="M632" s="74"/>
      <c r="N632" s="74"/>
      <c r="O632" s="74"/>
      <c r="P632" s="74"/>
      <c r="Q632" s="74"/>
      <c r="R632" s="74"/>
      <c r="S632" s="74"/>
    </row>
    <row r="633" spans="1:19">
      <c r="A633" s="74"/>
      <c r="B633" s="74"/>
      <c r="C633" s="74"/>
      <c r="D633" s="74"/>
      <c r="E633" s="74"/>
      <c r="F633" s="74"/>
      <c r="G633" s="74"/>
      <c r="H633" s="74"/>
      <c r="I633" s="74"/>
      <c r="J633" s="74"/>
      <c r="K633" s="74"/>
      <c r="L633" s="74"/>
      <c r="M633" s="74"/>
      <c r="N633" s="74"/>
      <c r="O633" s="74"/>
      <c r="P633" s="74"/>
      <c r="Q633" s="74"/>
      <c r="R633" s="74"/>
      <c r="S633" s="74"/>
    </row>
    <row r="634" spans="1:19">
      <c r="A634" s="74"/>
      <c r="B634" s="74"/>
      <c r="C634" s="74"/>
      <c r="D634" s="74"/>
      <c r="E634" s="74"/>
      <c r="F634" s="74"/>
      <c r="G634" s="74"/>
      <c r="H634" s="74"/>
      <c r="I634" s="74"/>
      <c r="J634" s="74"/>
      <c r="K634" s="74"/>
      <c r="L634" s="74"/>
      <c r="M634" s="74"/>
      <c r="N634" s="74"/>
      <c r="O634" s="74"/>
      <c r="P634" s="74"/>
      <c r="Q634" s="74"/>
      <c r="R634" s="74"/>
      <c r="S634" s="74"/>
    </row>
    <row r="635" spans="1:19">
      <c r="A635" s="74"/>
      <c r="B635" s="74"/>
      <c r="C635" s="74"/>
      <c r="D635" s="74"/>
      <c r="E635" s="74"/>
      <c r="F635" s="74"/>
      <c r="G635" s="74"/>
      <c r="H635" s="74"/>
      <c r="I635" s="74"/>
      <c r="J635" s="74"/>
      <c r="K635" s="74"/>
      <c r="L635" s="74"/>
      <c r="M635" s="74"/>
      <c r="N635" s="74"/>
      <c r="O635" s="74"/>
      <c r="P635" s="74"/>
      <c r="Q635" s="74"/>
      <c r="R635" s="74"/>
      <c r="S635" s="74"/>
    </row>
    <row r="636" spans="1:19">
      <c r="A636" s="74"/>
      <c r="B636" s="74"/>
      <c r="C636" s="74"/>
      <c r="D636" s="74"/>
      <c r="E636" s="74"/>
      <c r="F636" s="74"/>
      <c r="G636" s="74"/>
      <c r="H636" s="74"/>
      <c r="I636" s="74"/>
      <c r="J636" s="74"/>
      <c r="K636" s="74"/>
      <c r="L636" s="74"/>
      <c r="M636" s="74"/>
      <c r="N636" s="74"/>
      <c r="O636" s="74"/>
      <c r="P636" s="74"/>
      <c r="Q636" s="74"/>
      <c r="R636" s="74"/>
      <c r="S636" s="74"/>
    </row>
    <row r="637" spans="1:19">
      <c r="A637" s="74"/>
      <c r="B637" s="74"/>
      <c r="C637" s="74"/>
      <c r="D637" s="74"/>
      <c r="E637" s="74"/>
      <c r="F637" s="74"/>
      <c r="G637" s="74"/>
      <c r="H637" s="74"/>
      <c r="I637" s="74"/>
      <c r="J637" s="74"/>
      <c r="K637" s="74"/>
      <c r="L637" s="74"/>
      <c r="M637" s="74"/>
      <c r="N637" s="74"/>
      <c r="O637" s="74"/>
      <c r="P637" s="74"/>
      <c r="Q637" s="74"/>
      <c r="R637" s="74"/>
      <c r="S637" s="74"/>
    </row>
    <row r="638" spans="1:19">
      <c r="A638" s="74"/>
      <c r="B638" s="74"/>
      <c r="C638" s="74"/>
      <c r="D638" s="74"/>
      <c r="E638" s="74"/>
      <c r="F638" s="74"/>
      <c r="G638" s="74"/>
      <c r="H638" s="74"/>
      <c r="I638" s="74"/>
      <c r="J638" s="74"/>
      <c r="K638" s="74"/>
      <c r="L638" s="74"/>
      <c r="M638" s="74"/>
      <c r="N638" s="74"/>
      <c r="O638" s="74"/>
      <c r="P638" s="74"/>
      <c r="Q638" s="74"/>
      <c r="R638" s="74"/>
      <c r="S638" s="74"/>
    </row>
    <row r="639" spans="1:19">
      <c r="A639" s="74"/>
      <c r="B639" s="74"/>
      <c r="C639" s="74"/>
      <c r="D639" s="74"/>
      <c r="E639" s="74"/>
      <c r="F639" s="74"/>
      <c r="G639" s="74"/>
      <c r="H639" s="74"/>
      <c r="I639" s="74"/>
      <c r="J639" s="74"/>
      <c r="K639" s="74"/>
      <c r="L639" s="74"/>
      <c r="M639" s="74"/>
      <c r="N639" s="74"/>
      <c r="O639" s="74"/>
      <c r="P639" s="74"/>
      <c r="Q639" s="74"/>
      <c r="R639" s="74"/>
      <c r="S639" s="74"/>
    </row>
    <row r="640" spans="1:19">
      <c r="A640" s="74"/>
      <c r="B640" s="74"/>
      <c r="C640" s="74"/>
      <c r="D640" s="74"/>
      <c r="E640" s="74"/>
      <c r="F640" s="74"/>
      <c r="G640" s="74"/>
      <c r="H640" s="74"/>
      <c r="I640" s="74"/>
      <c r="J640" s="74"/>
      <c r="K640" s="74"/>
      <c r="L640" s="74"/>
      <c r="M640" s="74"/>
      <c r="N640" s="74"/>
      <c r="O640" s="74"/>
      <c r="P640" s="74"/>
      <c r="Q640" s="74"/>
      <c r="R640" s="74"/>
      <c r="S640" s="74"/>
    </row>
    <row r="641" spans="1:19">
      <c r="A641" s="74"/>
      <c r="B641" s="74"/>
      <c r="C641" s="74"/>
      <c r="D641" s="74"/>
      <c r="E641" s="74"/>
      <c r="F641" s="74"/>
      <c r="G641" s="74"/>
      <c r="H641" s="74"/>
      <c r="I641" s="74"/>
      <c r="J641" s="74"/>
      <c r="K641" s="74"/>
      <c r="L641" s="74"/>
      <c r="M641" s="74"/>
      <c r="N641" s="74"/>
      <c r="O641" s="74"/>
      <c r="P641" s="74"/>
      <c r="Q641" s="74"/>
      <c r="R641" s="74"/>
      <c r="S641" s="74"/>
    </row>
    <row r="642" spans="1:19">
      <c r="A642" s="74"/>
      <c r="B642" s="74"/>
      <c r="C642" s="74"/>
      <c r="D642" s="74"/>
      <c r="E642" s="74"/>
      <c r="F642" s="74"/>
      <c r="G642" s="74"/>
      <c r="H642" s="74"/>
      <c r="I642" s="74"/>
      <c r="J642" s="74"/>
      <c r="K642" s="74"/>
      <c r="L642" s="74"/>
      <c r="M642" s="74"/>
      <c r="N642" s="74"/>
      <c r="O642" s="74"/>
      <c r="P642" s="74"/>
      <c r="Q642" s="74"/>
      <c r="R642" s="74"/>
      <c r="S642" s="74"/>
    </row>
    <row r="643" spans="1:19">
      <c r="A643" s="74"/>
      <c r="B643" s="74"/>
      <c r="C643" s="74"/>
      <c r="D643" s="74"/>
      <c r="E643" s="74"/>
      <c r="F643" s="74"/>
      <c r="G643" s="74"/>
      <c r="H643" s="74"/>
      <c r="I643" s="74"/>
      <c r="J643" s="74"/>
      <c r="K643" s="74"/>
      <c r="L643" s="74"/>
      <c r="M643" s="74"/>
      <c r="N643" s="74"/>
      <c r="O643" s="74"/>
      <c r="P643" s="74"/>
      <c r="Q643" s="74"/>
      <c r="R643" s="74"/>
      <c r="S643" s="74"/>
    </row>
    <row r="644" spans="1:19">
      <c r="A644" s="74"/>
      <c r="B644" s="74"/>
      <c r="C644" s="74"/>
      <c r="D644" s="74"/>
      <c r="E644" s="74"/>
      <c r="F644" s="74"/>
      <c r="G644" s="74"/>
      <c r="H644" s="74"/>
      <c r="I644" s="74"/>
      <c r="J644" s="74"/>
      <c r="K644" s="74"/>
      <c r="L644" s="74"/>
      <c r="M644" s="74"/>
      <c r="N644" s="74"/>
      <c r="O644" s="74"/>
      <c r="P644" s="74"/>
      <c r="Q644" s="74"/>
      <c r="R644" s="74"/>
      <c r="S644" s="74"/>
    </row>
    <row r="645" spans="1:19">
      <c r="A645" s="74"/>
      <c r="B645" s="74"/>
      <c r="C645" s="74"/>
      <c r="D645" s="74"/>
      <c r="E645" s="74"/>
      <c r="F645" s="74"/>
      <c r="G645" s="74"/>
      <c r="H645" s="74"/>
      <c r="I645" s="74"/>
      <c r="J645" s="74"/>
      <c r="K645" s="74"/>
      <c r="L645" s="74"/>
      <c r="M645" s="74"/>
      <c r="N645" s="74"/>
      <c r="O645" s="74"/>
      <c r="P645" s="74"/>
      <c r="Q645" s="74"/>
      <c r="R645" s="74"/>
      <c r="S645" s="74"/>
    </row>
    <row r="646" spans="1:19">
      <c r="A646" s="74"/>
      <c r="B646" s="74"/>
      <c r="C646" s="74"/>
      <c r="D646" s="74"/>
      <c r="E646" s="74"/>
      <c r="F646" s="74"/>
      <c r="G646" s="74"/>
      <c r="H646" s="74"/>
      <c r="I646" s="74"/>
      <c r="J646" s="74"/>
      <c r="K646" s="74"/>
      <c r="L646" s="74"/>
      <c r="M646" s="74"/>
      <c r="N646" s="74"/>
      <c r="O646" s="74"/>
      <c r="P646" s="74"/>
      <c r="Q646" s="74"/>
      <c r="R646" s="74"/>
      <c r="S646" s="74"/>
    </row>
    <row r="647" spans="1:19">
      <c r="A647" s="74"/>
      <c r="B647" s="74"/>
      <c r="C647" s="74"/>
      <c r="D647" s="74"/>
      <c r="E647" s="74"/>
      <c r="F647" s="74"/>
      <c r="G647" s="74"/>
      <c r="H647" s="74"/>
      <c r="I647" s="74"/>
      <c r="J647" s="74"/>
      <c r="K647" s="74"/>
      <c r="L647" s="74"/>
      <c r="M647" s="74"/>
      <c r="N647" s="74"/>
      <c r="O647" s="74"/>
      <c r="P647" s="74"/>
      <c r="Q647" s="74"/>
      <c r="R647" s="74"/>
      <c r="S647" s="74"/>
    </row>
    <row r="648" spans="1:19">
      <c r="A648" s="74"/>
      <c r="B648" s="74"/>
      <c r="C648" s="74"/>
      <c r="D648" s="74"/>
      <c r="E648" s="74"/>
      <c r="F648" s="74"/>
      <c r="G648" s="74"/>
      <c r="H648" s="74"/>
      <c r="I648" s="74"/>
      <c r="J648" s="74"/>
      <c r="K648" s="74"/>
      <c r="L648" s="74"/>
      <c r="M648" s="74"/>
      <c r="N648" s="74"/>
      <c r="O648" s="74"/>
      <c r="P648" s="74"/>
      <c r="Q648" s="74"/>
      <c r="R648" s="74"/>
      <c r="S648" s="74"/>
    </row>
    <row r="649" spans="1:19">
      <c r="A649" s="74"/>
      <c r="B649" s="74"/>
      <c r="C649" s="74"/>
      <c r="D649" s="74"/>
      <c r="E649" s="74"/>
      <c r="F649" s="74"/>
      <c r="G649" s="74"/>
      <c r="H649" s="74"/>
      <c r="I649" s="74"/>
      <c r="J649" s="74"/>
      <c r="K649" s="74"/>
      <c r="L649" s="74"/>
      <c r="M649" s="74"/>
      <c r="N649" s="74"/>
      <c r="O649" s="74"/>
      <c r="P649" s="74"/>
      <c r="Q649" s="74"/>
      <c r="R649" s="74"/>
      <c r="S649" s="74"/>
    </row>
    <row r="650" spans="1:19">
      <c r="A650" s="74"/>
      <c r="B650" s="74"/>
      <c r="C650" s="74"/>
      <c r="D650" s="74"/>
      <c r="E650" s="74"/>
      <c r="F650" s="74"/>
      <c r="G650" s="74"/>
      <c r="H650" s="74"/>
      <c r="I650" s="74"/>
      <c r="J650" s="74"/>
      <c r="K650" s="74"/>
      <c r="L650" s="74"/>
      <c r="M650" s="74"/>
      <c r="N650" s="74"/>
      <c r="O650" s="74"/>
      <c r="P650" s="74"/>
      <c r="Q650" s="74"/>
      <c r="R650" s="74"/>
      <c r="S650" s="74"/>
    </row>
    <row r="651" spans="1:19">
      <c r="A651" s="74"/>
      <c r="B651" s="74"/>
      <c r="C651" s="74"/>
      <c r="D651" s="74"/>
      <c r="E651" s="74"/>
      <c r="F651" s="74"/>
      <c r="G651" s="74"/>
      <c r="H651" s="74"/>
      <c r="I651" s="74"/>
      <c r="J651" s="74"/>
      <c r="K651" s="74"/>
      <c r="L651" s="74"/>
      <c r="M651" s="74"/>
      <c r="N651" s="74"/>
      <c r="O651" s="74"/>
      <c r="P651" s="74"/>
      <c r="Q651" s="74"/>
      <c r="R651" s="74"/>
      <c r="S651" s="74"/>
    </row>
    <row r="652" spans="1:19">
      <c r="A652" s="74"/>
      <c r="B652" s="74"/>
      <c r="C652" s="74"/>
      <c r="D652" s="74"/>
      <c r="E652" s="74"/>
      <c r="F652" s="74"/>
      <c r="G652" s="74"/>
      <c r="H652" s="74"/>
      <c r="I652" s="74"/>
      <c r="J652" s="74"/>
      <c r="K652" s="74"/>
      <c r="L652" s="74"/>
      <c r="M652" s="74"/>
      <c r="N652" s="74"/>
      <c r="O652" s="74"/>
      <c r="P652" s="74"/>
      <c r="Q652" s="74"/>
      <c r="R652" s="74"/>
      <c r="S652" s="74"/>
    </row>
    <row r="653" spans="1:19">
      <c r="A653" s="74"/>
      <c r="B653" s="74"/>
      <c r="C653" s="74"/>
      <c r="D653" s="74"/>
      <c r="E653" s="74"/>
      <c r="F653" s="74"/>
      <c r="G653" s="74"/>
      <c r="H653" s="74"/>
      <c r="I653" s="74"/>
      <c r="J653" s="74"/>
      <c r="K653" s="74"/>
      <c r="L653" s="74"/>
      <c r="M653" s="74"/>
      <c r="N653" s="74"/>
      <c r="O653" s="74"/>
      <c r="P653" s="74"/>
      <c r="Q653" s="74"/>
      <c r="R653" s="74"/>
      <c r="S653" s="74"/>
    </row>
    <row r="654" spans="1:19">
      <c r="A654" s="74"/>
      <c r="B654" s="74"/>
      <c r="C654" s="74"/>
      <c r="D654" s="74"/>
      <c r="E654" s="74"/>
      <c r="F654" s="74"/>
      <c r="G654" s="74"/>
      <c r="H654" s="74"/>
      <c r="I654" s="74"/>
      <c r="J654" s="74"/>
      <c r="K654" s="74"/>
      <c r="L654" s="74"/>
      <c r="M654" s="74"/>
      <c r="N654" s="74"/>
      <c r="O654" s="74"/>
      <c r="P654" s="74"/>
      <c r="Q654" s="74"/>
      <c r="R654" s="74"/>
      <c r="S654" s="74"/>
    </row>
    <row r="655" spans="1:19">
      <c r="A655" s="74"/>
      <c r="B655" s="74"/>
      <c r="C655" s="74"/>
      <c r="D655" s="74"/>
      <c r="E655" s="74"/>
      <c r="F655" s="74"/>
      <c r="G655" s="74"/>
      <c r="H655" s="74"/>
      <c r="I655" s="74"/>
      <c r="J655" s="74"/>
      <c r="K655" s="74"/>
      <c r="L655" s="74"/>
      <c r="M655" s="74"/>
      <c r="N655" s="74"/>
      <c r="O655" s="74"/>
      <c r="P655" s="74"/>
      <c r="Q655" s="74"/>
      <c r="R655" s="74"/>
      <c r="S655" s="74"/>
    </row>
    <row r="656" spans="1:19">
      <c r="A656" s="74"/>
      <c r="B656" s="74"/>
      <c r="C656" s="74"/>
      <c r="D656" s="74"/>
      <c r="E656" s="74"/>
      <c r="F656" s="74"/>
      <c r="G656" s="74"/>
      <c r="H656" s="74"/>
      <c r="I656" s="74"/>
      <c r="J656" s="74"/>
      <c r="K656" s="74"/>
      <c r="L656" s="74"/>
      <c r="M656" s="74"/>
      <c r="N656" s="74"/>
      <c r="O656" s="74"/>
      <c r="P656" s="74"/>
      <c r="Q656" s="74"/>
      <c r="R656" s="74"/>
      <c r="S656" s="74"/>
    </row>
    <row r="657" spans="1:19">
      <c r="A657" s="74"/>
      <c r="B657" s="74"/>
      <c r="C657" s="74"/>
      <c r="D657" s="74"/>
      <c r="E657" s="74"/>
      <c r="F657" s="74"/>
      <c r="G657" s="74"/>
      <c r="H657" s="74"/>
      <c r="I657" s="74"/>
      <c r="J657" s="74"/>
      <c r="K657" s="74"/>
      <c r="L657" s="74"/>
      <c r="M657" s="74"/>
      <c r="N657" s="74"/>
      <c r="O657" s="74"/>
      <c r="P657" s="74"/>
      <c r="Q657" s="74"/>
      <c r="R657" s="74"/>
      <c r="S657" s="74"/>
    </row>
    <row r="658" spans="1:19">
      <c r="A658" s="74"/>
      <c r="B658" s="74"/>
      <c r="C658" s="74"/>
      <c r="D658" s="74"/>
      <c r="E658" s="74"/>
      <c r="F658" s="74"/>
      <c r="G658" s="74"/>
      <c r="H658" s="74"/>
      <c r="I658" s="74"/>
      <c r="J658" s="74"/>
      <c r="K658" s="74"/>
      <c r="L658" s="74"/>
      <c r="M658" s="74"/>
      <c r="N658" s="74"/>
      <c r="O658" s="74"/>
      <c r="P658" s="74"/>
      <c r="Q658" s="74"/>
      <c r="R658" s="74"/>
      <c r="S658" s="74"/>
    </row>
    <row r="659" spans="1:19">
      <c r="A659" s="74"/>
      <c r="B659" s="74"/>
      <c r="C659" s="74"/>
      <c r="D659" s="74"/>
      <c r="E659" s="74"/>
      <c r="F659" s="74"/>
      <c r="G659" s="74"/>
      <c r="H659" s="74"/>
      <c r="I659" s="74"/>
      <c r="J659" s="74"/>
      <c r="K659" s="74"/>
      <c r="L659" s="74"/>
      <c r="M659" s="74"/>
      <c r="N659" s="74"/>
      <c r="O659" s="74"/>
      <c r="P659" s="74"/>
      <c r="Q659" s="74"/>
      <c r="R659" s="74"/>
      <c r="S659" s="74"/>
    </row>
    <row r="660" spans="1:19">
      <c r="A660" s="74"/>
      <c r="B660" s="74"/>
      <c r="C660" s="74"/>
      <c r="D660" s="74"/>
      <c r="E660" s="74"/>
      <c r="F660" s="74"/>
      <c r="G660" s="74"/>
      <c r="H660" s="74"/>
      <c r="I660" s="74"/>
      <c r="J660" s="74"/>
      <c r="K660" s="74"/>
      <c r="L660" s="74"/>
      <c r="M660" s="74"/>
      <c r="N660" s="74"/>
      <c r="O660" s="74"/>
      <c r="P660" s="74"/>
      <c r="Q660" s="74"/>
      <c r="R660" s="74"/>
      <c r="S660" s="74"/>
    </row>
    <row r="661" spans="1:19">
      <c r="A661" s="74"/>
      <c r="B661" s="74"/>
      <c r="C661" s="74"/>
      <c r="D661" s="74"/>
      <c r="E661" s="74"/>
      <c r="F661" s="74"/>
      <c r="G661" s="74"/>
      <c r="H661" s="74"/>
      <c r="I661" s="74"/>
      <c r="J661" s="74"/>
      <c r="K661" s="74"/>
      <c r="L661" s="74"/>
      <c r="M661" s="74"/>
      <c r="N661" s="74"/>
      <c r="O661" s="74"/>
      <c r="P661" s="74"/>
      <c r="Q661" s="74"/>
      <c r="R661" s="74"/>
      <c r="S661" s="74"/>
    </row>
    <row r="662" spans="1:19">
      <c r="A662" s="74"/>
      <c r="B662" s="74"/>
      <c r="C662" s="74"/>
      <c r="D662" s="74"/>
      <c r="E662" s="74"/>
      <c r="F662" s="74"/>
      <c r="G662" s="74"/>
      <c r="H662" s="74"/>
      <c r="I662" s="74"/>
      <c r="J662" s="74"/>
      <c r="K662" s="74"/>
      <c r="L662" s="74"/>
      <c r="M662" s="74"/>
      <c r="N662" s="74"/>
      <c r="O662" s="74"/>
      <c r="P662" s="74"/>
      <c r="Q662" s="74"/>
      <c r="R662" s="74"/>
      <c r="S662" s="74"/>
    </row>
    <row r="663" spans="1:19">
      <c r="A663" s="74"/>
      <c r="B663" s="74"/>
      <c r="C663" s="74"/>
      <c r="D663" s="74"/>
      <c r="E663" s="74"/>
      <c r="F663" s="74"/>
      <c r="G663" s="74"/>
      <c r="H663" s="74"/>
      <c r="I663" s="74"/>
      <c r="J663" s="74"/>
      <c r="K663" s="74"/>
      <c r="L663" s="74"/>
      <c r="M663" s="74"/>
      <c r="N663" s="74"/>
      <c r="O663" s="74"/>
      <c r="P663" s="74"/>
      <c r="Q663" s="74"/>
      <c r="R663" s="74"/>
      <c r="S663" s="74"/>
    </row>
    <row r="664" spans="1:19">
      <c r="A664" s="74"/>
      <c r="B664" s="74"/>
      <c r="C664" s="74"/>
      <c r="D664" s="74"/>
      <c r="E664" s="74"/>
      <c r="F664" s="74"/>
      <c r="G664" s="74"/>
      <c r="H664" s="74"/>
      <c r="I664" s="74"/>
      <c r="J664" s="74"/>
      <c r="K664" s="74"/>
      <c r="L664" s="74"/>
      <c r="M664" s="74"/>
      <c r="N664" s="74"/>
      <c r="O664" s="74"/>
      <c r="P664" s="74"/>
      <c r="Q664" s="74"/>
      <c r="R664" s="74"/>
      <c r="S664" s="74"/>
    </row>
    <row r="665" spans="1:19">
      <c r="A665" s="74"/>
      <c r="B665" s="74"/>
      <c r="C665" s="74"/>
      <c r="D665" s="74"/>
      <c r="E665" s="74"/>
      <c r="F665" s="74"/>
      <c r="G665" s="74"/>
      <c r="H665" s="74"/>
      <c r="I665" s="74"/>
      <c r="J665" s="74"/>
      <c r="K665" s="74"/>
      <c r="L665" s="74"/>
      <c r="M665" s="74"/>
      <c r="N665" s="74"/>
      <c r="O665" s="74"/>
      <c r="P665" s="74"/>
      <c r="Q665" s="74"/>
      <c r="R665" s="74"/>
      <c r="S665" s="74"/>
    </row>
    <row r="666" spans="1:19">
      <c r="A666" s="74"/>
      <c r="B666" s="74"/>
      <c r="C666" s="74"/>
      <c r="D666" s="74"/>
      <c r="E666" s="74"/>
      <c r="F666" s="74"/>
      <c r="G666" s="74"/>
      <c r="H666" s="74"/>
      <c r="I666" s="74"/>
      <c r="J666" s="74"/>
      <c r="K666" s="74"/>
      <c r="L666" s="74"/>
      <c r="M666" s="74"/>
      <c r="N666" s="74"/>
      <c r="O666" s="74"/>
      <c r="P666" s="74"/>
      <c r="Q666" s="74"/>
      <c r="R666" s="74"/>
      <c r="S666" s="74"/>
    </row>
    <row r="667" spans="1:19">
      <c r="A667" s="74"/>
      <c r="B667" s="74"/>
      <c r="C667" s="74"/>
      <c r="D667" s="74"/>
      <c r="E667" s="74"/>
      <c r="F667" s="74"/>
      <c r="G667" s="74"/>
      <c r="H667" s="74"/>
      <c r="I667" s="74"/>
      <c r="J667" s="74"/>
      <c r="K667" s="74"/>
      <c r="L667" s="74"/>
      <c r="M667" s="74"/>
      <c r="N667" s="74"/>
      <c r="O667" s="74"/>
      <c r="P667" s="74"/>
      <c r="Q667" s="74"/>
      <c r="R667" s="74"/>
      <c r="S667" s="74"/>
    </row>
    <row r="668" spans="1:19">
      <c r="A668" s="74"/>
      <c r="B668" s="74"/>
      <c r="C668" s="74"/>
      <c r="D668" s="74"/>
      <c r="E668" s="74"/>
      <c r="F668" s="74"/>
      <c r="G668" s="74"/>
      <c r="H668" s="74"/>
      <c r="I668" s="74"/>
      <c r="J668" s="74"/>
      <c r="K668" s="74"/>
      <c r="L668" s="74"/>
      <c r="M668" s="74"/>
      <c r="N668" s="74"/>
      <c r="O668" s="74"/>
      <c r="P668" s="74"/>
      <c r="Q668" s="74"/>
      <c r="R668" s="74"/>
      <c r="S668" s="74"/>
    </row>
    <row r="669" spans="1:19">
      <c r="A669" s="74"/>
      <c r="B669" s="74"/>
      <c r="C669" s="74"/>
      <c r="D669" s="74"/>
      <c r="E669" s="74"/>
      <c r="F669" s="74"/>
      <c r="G669" s="74"/>
      <c r="H669" s="74"/>
      <c r="I669" s="74"/>
      <c r="J669" s="74"/>
      <c r="K669" s="74"/>
      <c r="L669" s="74"/>
      <c r="M669" s="74"/>
      <c r="N669" s="74"/>
      <c r="O669" s="74"/>
      <c r="P669" s="74"/>
      <c r="Q669" s="74"/>
      <c r="R669" s="74"/>
      <c r="S669" s="74"/>
    </row>
    <row r="670" spans="1:19">
      <c r="A670" s="74"/>
      <c r="B670" s="74"/>
      <c r="C670" s="74"/>
      <c r="D670" s="74"/>
      <c r="E670" s="74"/>
      <c r="F670" s="74"/>
      <c r="G670" s="74"/>
      <c r="H670" s="74"/>
      <c r="I670" s="74"/>
      <c r="J670" s="74"/>
      <c r="K670" s="74"/>
      <c r="L670" s="74"/>
      <c r="M670" s="74"/>
      <c r="N670" s="74"/>
      <c r="O670" s="74"/>
      <c r="P670" s="74"/>
      <c r="Q670" s="74"/>
      <c r="R670" s="74"/>
      <c r="S670" s="74"/>
    </row>
    <row r="671" spans="1:19">
      <c r="A671" s="74"/>
      <c r="B671" s="74"/>
      <c r="C671" s="74"/>
      <c r="D671" s="74"/>
      <c r="E671" s="74"/>
      <c r="F671" s="74"/>
      <c r="G671" s="74"/>
      <c r="H671" s="74"/>
      <c r="I671" s="74"/>
      <c r="J671" s="74"/>
      <c r="K671" s="74"/>
      <c r="L671" s="74"/>
      <c r="M671" s="74"/>
      <c r="N671" s="74"/>
      <c r="O671" s="74"/>
      <c r="P671" s="74"/>
      <c r="Q671" s="74"/>
      <c r="R671" s="74"/>
      <c r="S671" s="74"/>
    </row>
    <row r="672" spans="1:19">
      <c r="A672" s="74"/>
      <c r="B672" s="74"/>
      <c r="C672" s="74"/>
      <c r="D672" s="74"/>
      <c r="E672" s="74"/>
      <c r="F672" s="74"/>
      <c r="G672" s="74"/>
      <c r="H672" s="74"/>
      <c r="I672" s="74"/>
      <c r="J672" s="74"/>
      <c r="K672" s="74"/>
      <c r="L672" s="74"/>
      <c r="M672" s="74"/>
      <c r="N672" s="74"/>
      <c r="O672" s="74"/>
      <c r="P672" s="74"/>
      <c r="Q672" s="74"/>
      <c r="R672" s="74"/>
      <c r="S672" s="74"/>
    </row>
    <row r="673" spans="1:19">
      <c r="A673" s="74"/>
      <c r="B673" s="74"/>
      <c r="C673" s="74"/>
      <c r="D673" s="74"/>
      <c r="E673" s="74"/>
      <c r="F673" s="74"/>
      <c r="G673" s="74"/>
      <c r="H673" s="74"/>
      <c r="I673" s="74"/>
      <c r="J673" s="74"/>
      <c r="K673" s="74"/>
      <c r="L673" s="74"/>
      <c r="M673" s="74"/>
      <c r="N673" s="74"/>
      <c r="O673" s="74"/>
      <c r="P673" s="74"/>
      <c r="Q673" s="74"/>
      <c r="R673" s="74"/>
      <c r="S673" s="74"/>
    </row>
    <row r="674" spans="1:19">
      <c r="A674" s="74"/>
      <c r="B674" s="74"/>
      <c r="C674" s="74"/>
      <c r="D674" s="74"/>
      <c r="E674" s="74"/>
      <c r="F674" s="74"/>
      <c r="G674" s="74"/>
      <c r="H674" s="74"/>
      <c r="I674" s="74"/>
      <c r="J674" s="74"/>
      <c r="K674" s="74"/>
      <c r="L674" s="74"/>
      <c r="M674" s="74"/>
      <c r="N674" s="74"/>
      <c r="O674" s="74"/>
      <c r="P674" s="74"/>
      <c r="Q674" s="74"/>
      <c r="R674" s="74"/>
      <c r="S674" s="74"/>
    </row>
    <row r="675" spans="1:19">
      <c r="A675" s="74"/>
      <c r="B675" s="74"/>
      <c r="C675" s="74"/>
      <c r="D675" s="74"/>
      <c r="E675" s="74"/>
      <c r="F675" s="74"/>
      <c r="G675" s="74"/>
      <c r="H675" s="74"/>
      <c r="I675" s="74"/>
      <c r="J675" s="74"/>
      <c r="K675" s="74"/>
      <c r="L675" s="74"/>
      <c r="M675" s="74"/>
      <c r="N675" s="74"/>
      <c r="O675" s="74"/>
      <c r="P675" s="74"/>
      <c r="Q675" s="74"/>
      <c r="R675" s="74"/>
      <c r="S675" s="74"/>
    </row>
    <row r="676" spans="1:19">
      <c r="A676" s="74"/>
      <c r="B676" s="74"/>
      <c r="C676" s="74"/>
      <c r="D676" s="74"/>
      <c r="E676" s="74"/>
      <c r="F676" s="74"/>
      <c r="G676" s="74"/>
      <c r="H676" s="74"/>
      <c r="I676" s="74"/>
      <c r="J676" s="74"/>
      <c r="K676" s="74"/>
      <c r="L676" s="74"/>
      <c r="M676" s="74"/>
      <c r="N676" s="74"/>
      <c r="O676" s="74"/>
      <c r="P676" s="74"/>
      <c r="Q676" s="74"/>
      <c r="R676" s="74"/>
      <c r="S676" s="74"/>
    </row>
    <row r="677" spans="1:19">
      <c r="A677" s="74"/>
      <c r="B677" s="74"/>
      <c r="C677" s="74"/>
      <c r="D677" s="74"/>
      <c r="E677" s="74"/>
      <c r="F677" s="74"/>
      <c r="G677" s="74"/>
      <c r="H677" s="74"/>
      <c r="I677" s="74"/>
      <c r="J677" s="74"/>
      <c r="K677" s="74"/>
      <c r="L677" s="74"/>
      <c r="M677" s="74"/>
      <c r="N677" s="74"/>
      <c r="O677" s="74"/>
      <c r="P677" s="74"/>
      <c r="Q677" s="74"/>
      <c r="R677" s="74"/>
      <c r="S677" s="74"/>
    </row>
    <row r="678" spans="1:19">
      <c r="A678" s="74"/>
      <c r="B678" s="74"/>
      <c r="C678" s="74"/>
      <c r="D678" s="74"/>
      <c r="E678" s="74"/>
      <c r="F678" s="74"/>
      <c r="G678" s="74"/>
      <c r="H678" s="74"/>
      <c r="I678" s="74"/>
      <c r="J678" s="74"/>
      <c r="K678" s="74"/>
      <c r="L678" s="74"/>
      <c r="M678" s="74"/>
      <c r="N678" s="74"/>
      <c r="O678" s="74"/>
      <c r="P678" s="74"/>
      <c r="Q678" s="74"/>
      <c r="R678" s="74"/>
      <c r="S678" s="74"/>
    </row>
    <row r="679" spans="1:19">
      <c r="A679" s="74"/>
      <c r="B679" s="74"/>
      <c r="C679" s="74"/>
      <c r="D679" s="74"/>
      <c r="E679" s="74"/>
      <c r="F679" s="74"/>
      <c r="G679" s="74"/>
      <c r="H679" s="74"/>
      <c r="I679" s="74"/>
      <c r="J679" s="74"/>
      <c r="K679" s="74"/>
      <c r="L679" s="74"/>
      <c r="M679" s="74"/>
      <c r="N679" s="74"/>
      <c r="O679" s="74"/>
      <c r="P679" s="74"/>
      <c r="Q679" s="74"/>
      <c r="R679" s="74"/>
      <c r="S679" s="74"/>
    </row>
    <row r="680" spans="1:19">
      <c r="A680" s="74"/>
      <c r="B680" s="74"/>
      <c r="C680" s="74"/>
      <c r="D680" s="74"/>
      <c r="E680" s="74"/>
      <c r="F680" s="74"/>
      <c r="G680" s="74"/>
      <c r="H680" s="74"/>
      <c r="I680" s="74"/>
      <c r="J680" s="74"/>
      <c r="K680" s="74"/>
      <c r="L680" s="74"/>
      <c r="M680" s="74"/>
      <c r="N680" s="74"/>
      <c r="O680" s="74"/>
      <c r="P680" s="74"/>
      <c r="Q680" s="74"/>
      <c r="R680" s="74"/>
      <c r="S680" s="74"/>
    </row>
    <row r="681" spans="1:19">
      <c r="A681" s="74"/>
      <c r="B681" s="74"/>
      <c r="C681" s="74"/>
      <c r="D681" s="74"/>
      <c r="E681" s="74"/>
      <c r="F681" s="74"/>
      <c r="G681" s="74"/>
      <c r="H681" s="74"/>
      <c r="I681" s="74"/>
      <c r="J681" s="74"/>
      <c r="K681" s="74"/>
      <c r="L681" s="74"/>
      <c r="M681" s="74"/>
      <c r="N681" s="74"/>
      <c r="O681" s="74"/>
      <c r="P681" s="74"/>
      <c r="Q681" s="74"/>
      <c r="R681" s="74"/>
      <c r="S681" s="74"/>
    </row>
    <row r="682" spans="1:19">
      <c r="A682" s="74"/>
      <c r="B682" s="74"/>
      <c r="C682" s="74"/>
      <c r="D682" s="74"/>
      <c r="E682" s="74"/>
      <c r="F682" s="74"/>
      <c r="G682" s="74"/>
      <c r="H682" s="74"/>
      <c r="I682" s="74"/>
      <c r="J682" s="74"/>
      <c r="K682" s="74"/>
      <c r="L682" s="74"/>
      <c r="M682" s="74"/>
      <c r="N682" s="74"/>
      <c r="O682" s="74"/>
      <c r="P682" s="74"/>
      <c r="Q682" s="74"/>
      <c r="R682" s="74"/>
      <c r="S682" s="74"/>
    </row>
    <row r="683" spans="1:19">
      <c r="A683" s="74"/>
      <c r="B683" s="74"/>
      <c r="C683" s="74"/>
      <c r="D683" s="74"/>
      <c r="E683" s="74"/>
      <c r="F683" s="74"/>
      <c r="G683" s="74"/>
      <c r="H683" s="74"/>
      <c r="I683" s="74"/>
      <c r="J683" s="74"/>
      <c r="K683" s="74"/>
      <c r="L683" s="74"/>
      <c r="M683" s="74"/>
      <c r="N683" s="74"/>
      <c r="O683" s="74"/>
      <c r="P683" s="74"/>
      <c r="Q683" s="74"/>
      <c r="R683" s="74"/>
      <c r="S683" s="74"/>
    </row>
    <row r="684" spans="1:19">
      <c r="A684" s="74"/>
      <c r="B684" s="74"/>
      <c r="C684" s="74"/>
      <c r="D684" s="74"/>
      <c r="E684" s="74"/>
      <c r="F684" s="74"/>
      <c r="G684" s="74"/>
      <c r="H684" s="74"/>
      <c r="I684" s="74"/>
      <c r="J684" s="74"/>
      <c r="K684" s="74"/>
      <c r="L684" s="74"/>
      <c r="M684" s="74"/>
      <c r="N684" s="74"/>
      <c r="O684" s="74"/>
      <c r="P684" s="74"/>
      <c r="Q684" s="74"/>
      <c r="R684" s="74"/>
      <c r="S684" s="74"/>
    </row>
    <row r="685" spans="1:19">
      <c r="A685" s="74"/>
      <c r="B685" s="74"/>
      <c r="C685" s="74"/>
      <c r="D685" s="74"/>
      <c r="E685" s="74"/>
      <c r="F685" s="74"/>
      <c r="G685" s="74"/>
      <c r="H685" s="74"/>
      <c r="I685" s="74"/>
      <c r="J685" s="74"/>
      <c r="K685" s="74"/>
      <c r="L685" s="74"/>
      <c r="M685" s="74"/>
      <c r="N685" s="74"/>
      <c r="O685" s="74"/>
      <c r="P685" s="74"/>
      <c r="Q685" s="74"/>
      <c r="R685" s="74"/>
      <c r="S685" s="74"/>
    </row>
    <row r="686" spans="1:19">
      <c r="A686" s="74"/>
      <c r="B686" s="74"/>
      <c r="C686" s="74"/>
      <c r="D686" s="74"/>
      <c r="E686" s="74"/>
      <c r="F686" s="74"/>
      <c r="G686" s="74"/>
      <c r="H686" s="74"/>
      <c r="I686" s="74"/>
      <c r="J686" s="74"/>
      <c r="K686" s="74"/>
      <c r="L686" s="74"/>
      <c r="M686" s="74"/>
      <c r="N686" s="74"/>
      <c r="O686" s="74"/>
      <c r="P686" s="74"/>
      <c r="Q686" s="74"/>
      <c r="R686" s="74"/>
      <c r="S686" s="74"/>
    </row>
    <row r="687" spans="1:19">
      <c r="A687" s="74"/>
      <c r="B687" s="74"/>
      <c r="C687" s="74"/>
      <c r="D687" s="74"/>
      <c r="E687" s="74"/>
      <c r="F687" s="74"/>
      <c r="G687" s="74"/>
      <c r="H687" s="74"/>
      <c r="I687" s="74"/>
      <c r="J687" s="74"/>
      <c r="K687" s="74"/>
      <c r="L687" s="74"/>
      <c r="M687" s="74"/>
      <c r="N687" s="74"/>
      <c r="O687" s="74"/>
      <c r="P687" s="74"/>
      <c r="Q687" s="74"/>
      <c r="R687" s="74"/>
      <c r="S687" s="74"/>
    </row>
    <row r="688" spans="1:19">
      <c r="A688" s="74"/>
      <c r="B688" s="74"/>
      <c r="C688" s="74"/>
      <c r="D688" s="74"/>
      <c r="E688" s="74"/>
      <c r="F688" s="74"/>
      <c r="G688" s="74"/>
      <c r="H688" s="74"/>
      <c r="I688" s="74"/>
      <c r="J688" s="74"/>
      <c r="K688" s="74"/>
      <c r="L688" s="74"/>
      <c r="M688" s="74"/>
      <c r="N688" s="74"/>
      <c r="O688" s="74"/>
      <c r="P688" s="74"/>
      <c r="Q688" s="74"/>
      <c r="R688" s="74"/>
      <c r="S688" s="74"/>
    </row>
    <row r="689" spans="1:19">
      <c r="A689" s="74"/>
      <c r="B689" s="74"/>
      <c r="C689" s="74"/>
      <c r="D689" s="74"/>
      <c r="E689" s="74"/>
      <c r="F689" s="74"/>
      <c r="G689" s="74"/>
      <c r="H689" s="74"/>
      <c r="I689" s="74"/>
      <c r="J689" s="74"/>
      <c r="K689" s="74"/>
      <c r="L689" s="74"/>
      <c r="M689" s="74"/>
      <c r="N689" s="74"/>
      <c r="O689" s="74"/>
      <c r="P689" s="74"/>
      <c r="Q689" s="74"/>
      <c r="R689" s="74"/>
      <c r="S689" s="74"/>
    </row>
    <row r="690" spans="1:19">
      <c r="A690" s="74"/>
      <c r="B690" s="74"/>
      <c r="C690" s="74"/>
      <c r="D690" s="74"/>
      <c r="E690" s="74"/>
      <c r="F690" s="74"/>
      <c r="G690" s="74"/>
      <c r="H690" s="74"/>
      <c r="I690" s="74"/>
      <c r="J690" s="74"/>
      <c r="K690" s="74"/>
      <c r="L690" s="74"/>
      <c r="M690" s="74"/>
      <c r="N690" s="74"/>
      <c r="O690" s="74"/>
      <c r="P690" s="74"/>
      <c r="Q690" s="74"/>
      <c r="R690" s="74"/>
      <c r="S690" s="74"/>
    </row>
    <row r="691" spans="1:19">
      <c r="A691" s="74"/>
      <c r="B691" s="74"/>
      <c r="C691" s="74"/>
      <c r="D691" s="74"/>
      <c r="E691" s="74"/>
      <c r="F691" s="74"/>
      <c r="G691" s="74"/>
      <c r="H691" s="74"/>
      <c r="I691" s="74"/>
      <c r="J691" s="74"/>
      <c r="K691" s="74"/>
      <c r="L691" s="74"/>
      <c r="M691" s="74"/>
      <c r="N691" s="74"/>
      <c r="O691" s="74"/>
      <c r="P691" s="74"/>
      <c r="Q691" s="74"/>
      <c r="R691" s="74"/>
      <c r="S691" s="74"/>
    </row>
    <row r="692" spans="1:19">
      <c r="A692" s="74"/>
      <c r="B692" s="74"/>
      <c r="C692" s="74"/>
      <c r="D692" s="74"/>
      <c r="E692" s="74"/>
      <c r="F692" s="74"/>
      <c r="G692" s="74"/>
      <c r="H692" s="74"/>
      <c r="I692" s="74"/>
      <c r="J692" s="74"/>
      <c r="K692" s="74"/>
      <c r="L692" s="74"/>
      <c r="M692" s="74"/>
      <c r="N692" s="74"/>
      <c r="O692" s="74"/>
      <c r="P692" s="74"/>
      <c r="Q692" s="74"/>
      <c r="R692" s="74"/>
      <c r="S692" s="74"/>
    </row>
    <row r="693" spans="1:19">
      <c r="A693" s="74"/>
      <c r="B693" s="74"/>
      <c r="C693" s="74"/>
      <c r="D693" s="74"/>
      <c r="E693" s="74"/>
      <c r="F693" s="74"/>
      <c r="G693" s="74"/>
      <c r="H693" s="74"/>
      <c r="I693" s="74"/>
      <c r="J693" s="74"/>
      <c r="K693" s="74"/>
      <c r="L693" s="74"/>
      <c r="M693" s="74"/>
      <c r="N693" s="74"/>
      <c r="O693" s="74"/>
      <c r="P693" s="74"/>
      <c r="Q693" s="74"/>
      <c r="R693" s="74"/>
      <c r="S693" s="74"/>
    </row>
    <row r="694" spans="1:19">
      <c r="A694" s="74"/>
      <c r="B694" s="74"/>
      <c r="C694" s="74"/>
      <c r="D694" s="74"/>
      <c r="E694" s="74"/>
      <c r="F694" s="74"/>
      <c r="G694" s="74"/>
      <c r="H694" s="74"/>
      <c r="I694" s="74"/>
      <c r="J694" s="74"/>
      <c r="K694" s="74"/>
      <c r="L694" s="74"/>
      <c r="M694" s="74"/>
      <c r="N694" s="74"/>
      <c r="O694" s="74"/>
      <c r="P694" s="74"/>
      <c r="Q694" s="74"/>
      <c r="R694" s="74"/>
      <c r="S694" s="74"/>
    </row>
    <row r="695" spans="1:19">
      <c r="A695" s="74"/>
      <c r="B695" s="74"/>
      <c r="C695" s="74"/>
      <c r="D695" s="74"/>
      <c r="E695" s="74"/>
      <c r="F695" s="74"/>
      <c r="G695" s="74"/>
      <c r="H695" s="74"/>
      <c r="I695" s="74"/>
      <c r="J695" s="74"/>
      <c r="K695" s="74"/>
      <c r="L695" s="74"/>
      <c r="M695" s="74"/>
      <c r="N695" s="74"/>
      <c r="O695" s="74"/>
      <c r="P695" s="74"/>
      <c r="Q695" s="74"/>
      <c r="R695" s="74"/>
      <c r="S695" s="74"/>
    </row>
    <row r="696" spans="1:19">
      <c r="A696" s="74"/>
      <c r="B696" s="74"/>
      <c r="C696" s="74"/>
      <c r="D696" s="74"/>
      <c r="E696" s="74"/>
      <c r="F696" s="74"/>
      <c r="G696" s="74"/>
      <c r="H696" s="74"/>
      <c r="I696" s="74"/>
      <c r="J696" s="74"/>
      <c r="K696" s="74"/>
      <c r="L696" s="74"/>
      <c r="M696" s="74"/>
      <c r="N696" s="74"/>
      <c r="O696" s="74"/>
      <c r="P696" s="74"/>
      <c r="Q696" s="74"/>
      <c r="R696" s="74"/>
      <c r="S696" s="74"/>
    </row>
    <row r="697" spans="1:19">
      <c r="A697" s="74"/>
      <c r="B697" s="74"/>
      <c r="C697" s="74"/>
      <c r="D697" s="74"/>
      <c r="E697" s="74"/>
      <c r="F697" s="74"/>
      <c r="G697" s="74"/>
      <c r="H697" s="74"/>
      <c r="I697" s="74"/>
      <c r="J697" s="74"/>
      <c r="K697" s="74"/>
      <c r="L697" s="74"/>
      <c r="M697" s="74"/>
      <c r="N697" s="74"/>
      <c r="O697" s="74"/>
      <c r="P697" s="74"/>
      <c r="Q697" s="74"/>
      <c r="R697" s="74"/>
      <c r="S697" s="74"/>
    </row>
    <row r="698" spans="1:19">
      <c r="A698" s="74"/>
      <c r="B698" s="74"/>
      <c r="C698" s="74"/>
      <c r="D698" s="74"/>
      <c r="E698" s="74"/>
      <c r="F698" s="74"/>
      <c r="G698" s="74"/>
      <c r="H698" s="74"/>
      <c r="I698" s="74"/>
      <c r="J698" s="74"/>
      <c r="K698" s="74"/>
      <c r="L698" s="74"/>
      <c r="M698" s="74"/>
      <c r="N698" s="74"/>
      <c r="O698" s="74"/>
      <c r="P698" s="74"/>
      <c r="Q698" s="74"/>
      <c r="R698" s="74"/>
      <c r="S698" s="74"/>
    </row>
    <row r="699" spans="1:19">
      <c r="A699" s="74"/>
      <c r="B699" s="74"/>
      <c r="C699" s="74"/>
      <c r="D699" s="74"/>
      <c r="E699" s="74"/>
      <c r="F699" s="74"/>
      <c r="G699" s="74"/>
      <c r="H699" s="74"/>
      <c r="I699" s="74"/>
      <c r="J699" s="74"/>
      <c r="K699" s="74"/>
      <c r="L699" s="74"/>
      <c r="M699" s="74"/>
      <c r="N699" s="74"/>
      <c r="O699" s="74"/>
      <c r="P699" s="74"/>
      <c r="Q699" s="74"/>
      <c r="R699" s="74"/>
      <c r="S699" s="74"/>
    </row>
    <row r="700" spans="1:19">
      <c r="A700" s="74"/>
      <c r="B700" s="74"/>
      <c r="C700" s="74"/>
      <c r="D700" s="74"/>
      <c r="E700" s="74"/>
      <c r="F700" s="74"/>
      <c r="G700" s="74"/>
      <c r="H700" s="74"/>
      <c r="I700" s="74"/>
      <c r="J700" s="74"/>
      <c r="K700" s="74"/>
      <c r="L700" s="74"/>
      <c r="M700" s="74"/>
      <c r="N700" s="74"/>
      <c r="O700" s="74"/>
      <c r="P700" s="74"/>
      <c r="Q700" s="74"/>
      <c r="R700" s="74"/>
      <c r="S700" s="74"/>
    </row>
    <row r="701" spans="1:19">
      <c r="A701" s="74"/>
      <c r="B701" s="74"/>
      <c r="C701" s="74"/>
      <c r="D701" s="74"/>
      <c r="E701" s="74"/>
      <c r="F701" s="74"/>
      <c r="G701" s="74"/>
      <c r="H701" s="74"/>
      <c r="I701" s="74"/>
      <c r="J701" s="74"/>
      <c r="K701" s="74"/>
      <c r="L701" s="74"/>
      <c r="M701" s="74"/>
      <c r="N701" s="74"/>
      <c r="O701" s="74"/>
      <c r="P701" s="74"/>
      <c r="Q701" s="74"/>
      <c r="R701" s="74"/>
      <c r="S701" s="74"/>
    </row>
    <row r="702" spans="1:19">
      <c r="A702" s="74"/>
      <c r="B702" s="74"/>
      <c r="C702" s="74"/>
      <c r="D702" s="74"/>
      <c r="E702" s="74"/>
      <c r="F702" s="74"/>
      <c r="G702" s="74"/>
      <c r="H702" s="74"/>
      <c r="I702" s="74"/>
      <c r="J702" s="74"/>
      <c r="K702" s="74"/>
      <c r="L702" s="74"/>
      <c r="M702" s="74"/>
      <c r="N702" s="74"/>
      <c r="O702" s="74"/>
      <c r="P702" s="74"/>
      <c r="Q702" s="74"/>
      <c r="R702" s="74"/>
      <c r="S702" s="74"/>
    </row>
    <row r="703" spans="1:19">
      <c r="A703" s="74"/>
      <c r="B703" s="74"/>
      <c r="C703" s="74"/>
      <c r="D703" s="74"/>
      <c r="E703" s="74"/>
      <c r="F703" s="74"/>
      <c r="G703" s="74"/>
      <c r="H703" s="74"/>
      <c r="I703" s="74"/>
      <c r="J703" s="74"/>
      <c r="K703" s="74"/>
      <c r="L703" s="74"/>
      <c r="M703" s="74"/>
      <c r="N703" s="74"/>
      <c r="O703" s="74"/>
      <c r="P703" s="74"/>
      <c r="Q703" s="74"/>
      <c r="R703" s="74"/>
      <c r="S703" s="74"/>
    </row>
    <row r="704" spans="1:19">
      <c r="A704" s="74"/>
      <c r="B704" s="74"/>
      <c r="C704" s="74"/>
      <c r="D704" s="74"/>
      <c r="E704" s="74"/>
      <c r="F704" s="74"/>
      <c r="G704" s="74"/>
      <c r="H704" s="74"/>
      <c r="I704" s="74"/>
      <c r="J704" s="74"/>
      <c r="K704" s="74"/>
      <c r="L704" s="74"/>
      <c r="M704" s="74"/>
      <c r="N704" s="74"/>
      <c r="O704" s="74"/>
      <c r="P704" s="74"/>
      <c r="Q704" s="74"/>
      <c r="R704" s="74"/>
      <c r="S704" s="74"/>
    </row>
    <row r="705" spans="1:19">
      <c r="A705" s="74"/>
      <c r="B705" s="74"/>
      <c r="C705" s="74"/>
      <c r="D705" s="74"/>
      <c r="E705" s="74"/>
      <c r="F705" s="74"/>
      <c r="G705" s="74"/>
      <c r="H705" s="74"/>
      <c r="I705" s="74"/>
      <c r="J705" s="74"/>
      <c r="K705" s="74"/>
      <c r="L705" s="74"/>
      <c r="M705" s="74"/>
      <c r="N705" s="74"/>
      <c r="O705" s="74"/>
      <c r="P705" s="74"/>
      <c r="Q705" s="74"/>
      <c r="R705" s="74"/>
      <c r="S705" s="74"/>
    </row>
    <row r="706" spans="1:19">
      <c r="A706" s="74"/>
      <c r="B706" s="74"/>
      <c r="C706" s="74"/>
      <c r="D706" s="74"/>
      <c r="E706" s="74"/>
      <c r="F706" s="74"/>
      <c r="G706" s="74"/>
      <c r="H706" s="74"/>
      <c r="I706" s="74"/>
      <c r="J706" s="74"/>
      <c r="K706" s="74"/>
      <c r="L706" s="74"/>
      <c r="M706" s="74"/>
      <c r="N706" s="74"/>
      <c r="O706" s="74"/>
      <c r="P706" s="74"/>
      <c r="Q706" s="74"/>
      <c r="R706" s="74"/>
      <c r="S706" s="74"/>
    </row>
    <row r="707" spans="1:19">
      <c r="A707" s="74"/>
      <c r="B707" s="74"/>
      <c r="C707" s="74"/>
      <c r="D707" s="74"/>
      <c r="E707" s="74"/>
      <c r="F707" s="74"/>
      <c r="G707" s="74"/>
      <c r="H707" s="74"/>
      <c r="I707" s="74"/>
      <c r="J707" s="74"/>
      <c r="K707" s="74"/>
      <c r="L707" s="74"/>
      <c r="M707" s="74"/>
      <c r="N707" s="74"/>
      <c r="O707" s="74"/>
      <c r="P707" s="74"/>
      <c r="Q707" s="74"/>
      <c r="R707" s="74"/>
      <c r="S707" s="74"/>
    </row>
    <row r="708" spans="1:19">
      <c r="A708" s="74"/>
      <c r="B708" s="74"/>
      <c r="C708" s="74"/>
      <c r="D708" s="74"/>
      <c r="E708" s="74"/>
      <c r="F708" s="74"/>
      <c r="G708" s="74"/>
      <c r="H708" s="74"/>
      <c r="I708" s="74"/>
      <c r="J708" s="74"/>
      <c r="K708" s="74"/>
      <c r="L708" s="74"/>
      <c r="M708" s="74"/>
      <c r="N708" s="74"/>
      <c r="O708" s="74"/>
      <c r="P708" s="74"/>
      <c r="Q708" s="74"/>
      <c r="R708" s="74"/>
      <c r="S708" s="74"/>
    </row>
    <row r="709" spans="1:19">
      <c r="A709" s="74"/>
      <c r="B709" s="74"/>
      <c r="C709" s="74"/>
      <c r="D709" s="74"/>
      <c r="E709" s="74"/>
      <c r="F709" s="74"/>
      <c r="G709" s="74"/>
      <c r="H709" s="74"/>
      <c r="I709" s="74"/>
      <c r="J709" s="74"/>
      <c r="K709" s="74"/>
      <c r="L709" s="74"/>
      <c r="M709" s="74"/>
      <c r="N709" s="74"/>
      <c r="O709" s="74"/>
      <c r="P709" s="74"/>
      <c r="Q709" s="74"/>
      <c r="R709" s="74"/>
      <c r="S709" s="74"/>
    </row>
    <row r="710" spans="1:19">
      <c r="A710" s="74"/>
      <c r="B710" s="74"/>
      <c r="C710" s="74"/>
      <c r="D710" s="74"/>
      <c r="E710" s="74"/>
      <c r="F710" s="74"/>
      <c r="G710" s="74"/>
      <c r="H710" s="74"/>
      <c r="I710" s="74"/>
      <c r="J710" s="74"/>
      <c r="K710" s="74"/>
      <c r="L710" s="74"/>
      <c r="M710" s="74"/>
      <c r="N710" s="74"/>
      <c r="O710" s="74"/>
      <c r="P710" s="74"/>
      <c r="Q710" s="74"/>
      <c r="R710" s="74"/>
      <c r="S710" s="74"/>
    </row>
    <row r="711" spans="1:19">
      <c r="A711" s="74"/>
      <c r="B711" s="74"/>
      <c r="C711" s="74"/>
      <c r="D711" s="74"/>
      <c r="E711" s="74"/>
      <c r="F711" s="74"/>
      <c r="G711" s="74"/>
      <c r="H711" s="74"/>
      <c r="I711" s="74"/>
      <c r="J711" s="74"/>
      <c r="K711" s="74"/>
      <c r="L711" s="74"/>
      <c r="M711" s="74"/>
      <c r="N711" s="74"/>
      <c r="O711" s="74"/>
      <c r="P711" s="74"/>
      <c r="Q711" s="74"/>
      <c r="R711" s="74"/>
      <c r="S711" s="74"/>
    </row>
    <row r="712" spans="1:19">
      <c r="A712" s="74"/>
      <c r="B712" s="74"/>
      <c r="C712" s="74"/>
      <c r="D712" s="74"/>
      <c r="E712" s="74"/>
      <c r="F712" s="74"/>
      <c r="G712" s="74"/>
      <c r="H712" s="74"/>
      <c r="I712" s="74"/>
      <c r="J712" s="74"/>
      <c r="K712" s="74"/>
      <c r="L712" s="74"/>
      <c r="M712" s="74"/>
      <c r="N712" s="74"/>
      <c r="O712" s="74"/>
      <c r="P712" s="74"/>
      <c r="Q712" s="74"/>
      <c r="R712" s="74"/>
      <c r="S712" s="74"/>
    </row>
    <row r="713" spans="1:19">
      <c r="A713" s="74"/>
      <c r="B713" s="74"/>
      <c r="C713" s="74"/>
      <c r="D713" s="74"/>
      <c r="E713" s="74"/>
      <c r="F713" s="74"/>
      <c r="G713" s="74"/>
      <c r="H713" s="74"/>
      <c r="I713" s="74"/>
      <c r="J713" s="74"/>
      <c r="K713" s="74"/>
      <c r="L713" s="74"/>
      <c r="M713" s="74"/>
      <c r="N713" s="74"/>
      <c r="O713" s="74"/>
      <c r="P713" s="74"/>
      <c r="Q713" s="74"/>
      <c r="R713" s="74"/>
      <c r="S713" s="74"/>
    </row>
    <row r="714" spans="1:19">
      <c r="A714" s="74"/>
      <c r="B714" s="74"/>
      <c r="C714" s="74"/>
      <c r="D714" s="74"/>
      <c r="E714" s="74"/>
      <c r="F714" s="74"/>
      <c r="G714" s="74"/>
      <c r="H714" s="74"/>
      <c r="I714" s="74"/>
      <c r="J714" s="74"/>
      <c r="K714" s="74"/>
      <c r="L714" s="74"/>
      <c r="M714" s="74"/>
      <c r="N714" s="74"/>
      <c r="O714" s="74"/>
      <c r="P714" s="74"/>
      <c r="Q714" s="74"/>
      <c r="R714" s="74"/>
      <c r="S714" s="74"/>
    </row>
    <row r="715" spans="1:19">
      <c r="A715" s="74"/>
      <c r="B715" s="74"/>
      <c r="C715" s="74"/>
      <c r="D715" s="74"/>
      <c r="E715" s="74"/>
      <c r="F715" s="74"/>
      <c r="G715" s="74"/>
      <c r="H715" s="74"/>
      <c r="I715" s="74"/>
      <c r="J715" s="74"/>
      <c r="K715" s="74"/>
      <c r="L715" s="74"/>
      <c r="M715" s="74"/>
      <c r="N715" s="74"/>
      <c r="O715" s="74"/>
      <c r="P715" s="74"/>
      <c r="Q715" s="74"/>
      <c r="R715" s="74"/>
      <c r="S715" s="74"/>
    </row>
    <row r="716" spans="1:19">
      <c r="A716" s="74"/>
      <c r="B716" s="74"/>
      <c r="C716" s="74"/>
      <c r="D716" s="74"/>
      <c r="E716" s="74"/>
      <c r="F716" s="74"/>
      <c r="G716" s="74"/>
      <c r="H716" s="74"/>
      <c r="I716" s="74"/>
      <c r="J716" s="74"/>
      <c r="K716" s="74"/>
      <c r="L716" s="74"/>
      <c r="M716" s="74"/>
      <c r="N716" s="74"/>
      <c r="O716" s="74"/>
      <c r="P716" s="74"/>
      <c r="Q716" s="74"/>
      <c r="R716" s="74"/>
      <c r="S716" s="74"/>
    </row>
    <row r="717" spans="1:19">
      <c r="A717" s="74"/>
      <c r="B717" s="74"/>
      <c r="C717" s="74"/>
      <c r="D717" s="74"/>
      <c r="E717" s="74"/>
      <c r="F717" s="74"/>
      <c r="G717" s="74"/>
      <c r="H717" s="74"/>
      <c r="I717" s="74"/>
      <c r="J717" s="74"/>
      <c r="K717" s="74"/>
      <c r="L717" s="74"/>
      <c r="M717" s="74"/>
      <c r="N717" s="74"/>
      <c r="O717" s="74"/>
      <c r="P717" s="74"/>
      <c r="Q717" s="74"/>
      <c r="R717" s="74"/>
      <c r="S717" s="74"/>
    </row>
    <row r="718" spans="1:19">
      <c r="A718" s="74"/>
      <c r="B718" s="74"/>
      <c r="C718" s="74"/>
      <c r="D718" s="74"/>
      <c r="E718" s="74"/>
      <c r="F718" s="74"/>
      <c r="G718" s="74"/>
      <c r="H718" s="74"/>
      <c r="I718" s="74"/>
      <c r="J718" s="74"/>
      <c r="K718" s="74"/>
      <c r="L718" s="74"/>
      <c r="M718" s="74"/>
      <c r="N718" s="74"/>
      <c r="O718" s="74"/>
      <c r="P718" s="74"/>
      <c r="Q718" s="74"/>
      <c r="R718" s="74"/>
      <c r="S718" s="74"/>
    </row>
    <row r="719" spans="1:19">
      <c r="A719" s="74"/>
      <c r="B719" s="74"/>
      <c r="C719" s="74"/>
      <c r="D719" s="74"/>
      <c r="E719" s="74"/>
      <c r="F719" s="74"/>
      <c r="G719" s="74"/>
      <c r="H719" s="74"/>
      <c r="I719" s="74"/>
      <c r="J719" s="74"/>
      <c r="K719" s="74"/>
      <c r="L719" s="74"/>
      <c r="M719" s="74"/>
      <c r="N719" s="74"/>
      <c r="O719" s="74"/>
      <c r="P719" s="74"/>
      <c r="Q719" s="74"/>
      <c r="R719" s="74"/>
      <c r="S719" s="74"/>
    </row>
    <row r="720" spans="1:19">
      <c r="A720" s="74"/>
      <c r="B720" s="74"/>
      <c r="C720" s="74"/>
      <c r="D720" s="74"/>
      <c r="E720" s="74"/>
      <c r="F720" s="74"/>
      <c r="G720" s="74"/>
      <c r="H720" s="74"/>
      <c r="I720" s="74"/>
      <c r="J720" s="74"/>
      <c r="K720" s="74"/>
      <c r="L720" s="74"/>
      <c r="M720" s="74"/>
      <c r="N720" s="74"/>
      <c r="O720" s="74"/>
      <c r="P720" s="74"/>
      <c r="Q720" s="74"/>
      <c r="R720" s="74"/>
      <c r="S720" s="74"/>
    </row>
    <row r="721" spans="1:19">
      <c r="A721" s="74"/>
      <c r="B721" s="74"/>
      <c r="C721" s="74"/>
      <c r="D721" s="74"/>
      <c r="E721" s="74"/>
      <c r="F721" s="74"/>
      <c r="G721" s="74"/>
      <c r="H721" s="74"/>
      <c r="I721" s="74"/>
      <c r="J721" s="74"/>
      <c r="K721" s="74"/>
      <c r="L721" s="74"/>
      <c r="M721" s="74"/>
      <c r="N721" s="74"/>
      <c r="O721" s="74"/>
      <c r="P721" s="74"/>
      <c r="Q721" s="74"/>
      <c r="R721" s="74"/>
      <c r="S721" s="74"/>
    </row>
    <row r="722" spans="1:19">
      <c r="A722" s="74"/>
      <c r="B722" s="74"/>
      <c r="C722" s="74"/>
      <c r="D722" s="74"/>
      <c r="E722" s="74"/>
      <c r="F722" s="74"/>
      <c r="G722" s="74"/>
      <c r="H722" s="74"/>
      <c r="I722" s="74"/>
      <c r="J722" s="74"/>
      <c r="K722" s="74"/>
      <c r="L722" s="74"/>
      <c r="M722" s="74"/>
      <c r="N722" s="74"/>
      <c r="O722" s="74"/>
      <c r="P722" s="74"/>
      <c r="Q722" s="74"/>
      <c r="R722" s="74"/>
      <c r="S722" s="74"/>
    </row>
    <row r="723" spans="1:19">
      <c r="A723" s="74"/>
      <c r="B723" s="74"/>
      <c r="C723" s="74"/>
      <c r="D723" s="74"/>
      <c r="E723" s="74"/>
      <c r="F723" s="74"/>
      <c r="G723" s="74"/>
      <c r="H723" s="74"/>
      <c r="I723" s="74"/>
      <c r="J723" s="74"/>
      <c r="K723" s="74"/>
      <c r="L723" s="74"/>
      <c r="M723" s="74"/>
      <c r="N723" s="74"/>
      <c r="O723" s="74"/>
      <c r="P723" s="74"/>
      <c r="Q723" s="74"/>
      <c r="R723" s="74"/>
      <c r="S723" s="74"/>
    </row>
    <row r="724" spans="1:19">
      <c r="A724" s="74"/>
      <c r="B724" s="74"/>
      <c r="C724" s="74"/>
      <c r="D724" s="74"/>
      <c r="E724" s="74"/>
      <c r="F724" s="74"/>
      <c r="G724" s="74"/>
      <c r="H724" s="74"/>
      <c r="I724" s="74"/>
      <c r="J724" s="74"/>
      <c r="K724" s="74"/>
      <c r="L724" s="74"/>
      <c r="M724" s="74"/>
      <c r="N724" s="74"/>
      <c r="O724" s="74"/>
      <c r="P724" s="74"/>
      <c r="Q724" s="74"/>
      <c r="R724" s="74"/>
      <c r="S724" s="74"/>
    </row>
    <row r="725" spans="1:19">
      <c r="A725" s="74"/>
      <c r="B725" s="74"/>
      <c r="C725" s="74"/>
      <c r="D725" s="74"/>
      <c r="E725" s="74"/>
      <c r="F725" s="74"/>
      <c r="G725" s="74"/>
      <c r="H725" s="74"/>
      <c r="I725" s="74"/>
      <c r="J725" s="74"/>
      <c r="K725" s="74"/>
      <c r="L725" s="74"/>
      <c r="M725" s="74"/>
      <c r="N725" s="74"/>
      <c r="O725" s="74"/>
      <c r="P725" s="74"/>
      <c r="Q725" s="74"/>
      <c r="R725" s="74"/>
      <c r="S725" s="74"/>
    </row>
    <row r="726" spans="1:19">
      <c r="A726" s="74"/>
      <c r="B726" s="74"/>
      <c r="C726" s="74"/>
      <c r="D726" s="74"/>
      <c r="E726" s="74"/>
      <c r="F726" s="74"/>
      <c r="G726" s="74"/>
      <c r="H726" s="74"/>
      <c r="I726" s="74"/>
      <c r="J726" s="74"/>
      <c r="K726" s="74"/>
      <c r="L726" s="74"/>
      <c r="M726" s="74"/>
      <c r="N726" s="74"/>
      <c r="O726" s="74"/>
      <c r="P726" s="74"/>
      <c r="Q726" s="74"/>
      <c r="R726" s="74"/>
      <c r="S726" s="74"/>
    </row>
    <row r="727" spans="1:19">
      <c r="A727" s="74"/>
      <c r="B727" s="74"/>
      <c r="C727" s="74"/>
      <c r="D727" s="74"/>
      <c r="E727" s="74"/>
      <c r="F727" s="74"/>
      <c r="G727" s="74"/>
      <c r="H727" s="74"/>
      <c r="I727" s="74"/>
      <c r="J727" s="74"/>
      <c r="K727" s="74"/>
      <c r="L727" s="74"/>
      <c r="M727" s="74"/>
      <c r="N727" s="74"/>
      <c r="O727" s="74"/>
      <c r="P727" s="74"/>
      <c r="Q727" s="74"/>
      <c r="R727" s="74"/>
      <c r="S727" s="74"/>
    </row>
    <row r="728" spans="1:19">
      <c r="A728" s="74"/>
      <c r="B728" s="74"/>
      <c r="C728" s="74"/>
      <c r="D728" s="74"/>
      <c r="E728" s="74"/>
      <c r="F728" s="74"/>
      <c r="G728" s="74"/>
      <c r="H728" s="74"/>
      <c r="I728" s="74"/>
      <c r="J728" s="74"/>
      <c r="K728" s="74"/>
      <c r="L728" s="74"/>
      <c r="M728" s="74"/>
      <c r="N728" s="74"/>
      <c r="O728" s="74"/>
      <c r="P728" s="74"/>
      <c r="Q728" s="74"/>
      <c r="R728" s="74"/>
      <c r="S728" s="74"/>
    </row>
    <row r="729" spans="1:19">
      <c r="A729" s="74"/>
      <c r="B729" s="74"/>
      <c r="C729" s="74"/>
      <c r="D729" s="74"/>
      <c r="E729" s="74"/>
      <c r="F729" s="74"/>
      <c r="G729" s="74"/>
      <c r="H729" s="74"/>
      <c r="I729" s="74"/>
      <c r="J729" s="74"/>
      <c r="K729" s="74"/>
      <c r="L729" s="74"/>
      <c r="M729" s="74"/>
      <c r="N729" s="74"/>
      <c r="O729" s="74"/>
      <c r="P729" s="74"/>
      <c r="Q729" s="74"/>
      <c r="R729" s="74"/>
      <c r="S729" s="74"/>
    </row>
    <row r="730" spans="1:19">
      <c r="A730" s="74"/>
      <c r="B730" s="74"/>
      <c r="C730" s="74"/>
      <c r="D730" s="74"/>
      <c r="E730" s="74"/>
      <c r="F730" s="74"/>
      <c r="G730" s="74"/>
      <c r="H730" s="74"/>
      <c r="I730" s="74"/>
      <c r="J730" s="74"/>
      <c r="K730" s="74"/>
      <c r="L730" s="74"/>
      <c r="M730" s="74"/>
      <c r="N730" s="74"/>
      <c r="O730" s="74"/>
      <c r="P730" s="74"/>
      <c r="Q730" s="74"/>
      <c r="R730" s="74"/>
      <c r="S730" s="74"/>
    </row>
    <row r="731" spans="1:19">
      <c r="A731" s="74"/>
      <c r="B731" s="74"/>
      <c r="C731" s="74"/>
      <c r="D731" s="74"/>
      <c r="E731" s="74"/>
      <c r="F731" s="74"/>
      <c r="G731" s="74"/>
      <c r="H731" s="74"/>
      <c r="I731" s="74"/>
      <c r="J731" s="74"/>
      <c r="K731" s="74"/>
      <c r="L731" s="74"/>
      <c r="M731" s="74"/>
      <c r="N731" s="74"/>
      <c r="O731" s="74"/>
      <c r="P731" s="74"/>
      <c r="Q731" s="74"/>
      <c r="R731" s="74"/>
      <c r="S731" s="74"/>
    </row>
    <row r="732" spans="1:19">
      <c r="A732" s="74"/>
      <c r="B732" s="74"/>
      <c r="C732" s="74"/>
      <c r="D732" s="74"/>
      <c r="E732" s="74"/>
      <c r="F732" s="74"/>
      <c r="G732" s="74"/>
      <c r="H732" s="74"/>
      <c r="I732" s="74"/>
      <c r="J732" s="74"/>
      <c r="K732" s="74"/>
      <c r="L732" s="74"/>
      <c r="M732" s="74"/>
      <c r="N732" s="74"/>
      <c r="O732" s="74"/>
      <c r="P732" s="74"/>
      <c r="Q732" s="74"/>
      <c r="R732" s="74"/>
      <c r="S732" s="74"/>
    </row>
    <row r="733" spans="1:19">
      <c r="A733" s="74"/>
      <c r="B733" s="74"/>
      <c r="C733" s="74"/>
      <c r="D733" s="74"/>
      <c r="E733" s="74"/>
      <c r="F733" s="74"/>
      <c r="G733" s="74"/>
      <c r="H733" s="74"/>
      <c r="I733" s="74"/>
      <c r="J733" s="74"/>
      <c r="K733" s="74"/>
      <c r="L733" s="74"/>
      <c r="M733" s="74"/>
      <c r="N733" s="74"/>
      <c r="O733" s="74"/>
      <c r="P733" s="74"/>
      <c r="Q733" s="74"/>
      <c r="R733" s="74"/>
      <c r="S733" s="74"/>
    </row>
    <row r="734" spans="1:19">
      <c r="A734" s="74"/>
      <c r="B734" s="74"/>
      <c r="C734" s="74"/>
      <c r="D734" s="74"/>
      <c r="E734" s="74"/>
      <c r="F734" s="74"/>
      <c r="G734" s="74"/>
      <c r="H734" s="74"/>
      <c r="I734" s="74"/>
      <c r="J734" s="74"/>
      <c r="K734" s="74"/>
      <c r="L734" s="74"/>
      <c r="M734" s="74"/>
      <c r="N734" s="74"/>
      <c r="O734" s="74"/>
      <c r="P734" s="74"/>
      <c r="Q734" s="74"/>
      <c r="R734" s="74"/>
      <c r="S734" s="74"/>
    </row>
    <row r="735" spans="1:19">
      <c r="A735" s="74"/>
      <c r="B735" s="74"/>
      <c r="C735" s="74"/>
      <c r="D735" s="74"/>
      <c r="E735" s="74"/>
      <c r="F735" s="74"/>
      <c r="G735" s="74"/>
      <c r="H735" s="74"/>
      <c r="I735" s="74"/>
      <c r="J735" s="74"/>
      <c r="K735" s="74"/>
      <c r="L735" s="74"/>
      <c r="M735" s="74"/>
      <c r="N735" s="74"/>
      <c r="O735" s="74"/>
      <c r="P735" s="74"/>
      <c r="Q735" s="74"/>
      <c r="R735" s="74"/>
      <c r="S735" s="74"/>
    </row>
    <row r="736" spans="1:19">
      <c r="A736" s="74"/>
      <c r="B736" s="74"/>
      <c r="C736" s="74"/>
      <c r="D736" s="74"/>
      <c r="E736" s="74"/>
      <c r="F736" s="74"/>
      <c r="G736" s="74"/>
      <c r="H736" s="74"/>
      <c r="I736" s="74"/>
      <c r="J736" s="74"/>
      <c r="K736" s="74"/>
      <c r="L736" s="74"/>
      <c r="M736" s="74"/>
      <c r="N736" s="74"/>
      <c r="O736" s="74"/>
      <c r="P736" s="74"/>
      <c r="Q736" s="74"/>
      <c r="R736" s="74"/>
      <c r="S736" s="74"/>
    </row>
    <row r="737" spans="1:19">
      <c r="A737" s="74"/>
      <c r="B737" s="74"/>
      <c r="C737" s="74"/>
      <c r="D737" s="74"/>
      <c r="E737" s="74"/>
      <c r="F737" s="74"/>
      <c r="G737" s="74"/>
      <c r="H737" s="74"/>
      <c r="I737" s="74"/>
      <c r="J737" s="74"/>
      <c r="K737" s="74"/>
      <c r="L737" s="74"/>
      <c r="M737" s="74"/>
      <c r="N737" s="74"/>
      <c r="O737" s="74"/>
      <c r="P737" s="74"/>
      <c r="Q737" s="74"/>
      <c r="R737" s="74"/>
      <c r="S737" s="74"/>
    </row>
    <row r="738" spans="1:19">
      <c r="A738" s="74"/>
      <c r="B738" s="74"/>
      <c r="C738" s="74"/>
      <c r="D738" s="74"/>
      <c r="E738" s="74"/>
      <c r="F738" s="74"/>
      <c r="G738" s="74"/>
      <c r="H738" s="74"/>
      <c r="I738" s="74"/>
      <c r="J738" s="74"/>
      <c r="K738" s="74"/>
      <c r="L738" s="74"/>
      <c r="M738" s="74"/>
      <c r="N738" s="74"/>
      <c r="O738" s="74"/>
      <c r="P738" s="74"/>
      <c r="Q738" s="74"/>
      <c r="R738" s="74"/>
      <c r="S738" s="74"/>
    </row>
    <row r="739" spans="1:19">
      <c r="A739" s="74"/>
      <c r="B739" s="74"/>
      <c r="C739" s="74"/>
      <c r="D739" s="74"/>
      <c r="E739" s="74"/>
      <c r="F739" s="74"/>
      <c r="G739" s="74"/>
      <c r="H739" s="74"/>
      <c r="I739" s="74"/>
      <c r="J739" s="74"/>
      <c r="K739" s="74"/>
      <c r="L739" s="74"/>
      <c r="M739" s="74"/>
      <c r="N739" s="74"/>
      <c r="O739" s="74"/>
      <c r="P739" s="74"/>
      <c r="Q739" s="74"/>
      <c r="R739" s="74"/>
      <c r="S739" s="74"/>
    </row>
    <row r="740" spans="1:19">
      <c r="A740" s="74"/>
      <c r="B740" s="74"/>
      <c r="C740" s="74"/>
      <c r="D740" s="74"/>
      <c r="E740" s="74"/>
      <c r="F740" s="74"/>
      <c r="G740" s="74"/>
      <c r="H740" s="74"/>
      <c r="I740" s="74"/>
      <c r="J740" s="74"/>
      <c r="K740" s="74"/>
      <c r="L740" s="74"/>
      <c r="M740" s="74"/>
      <c r="N740" s="74"/>
      <c r="O740" s="74"/>
      <c r="P740" s="74"/>
      <c r="Q740" s="74"/>
      <c r="R740" s="74"/>
      <c r="S740" s="74"/>
    </row>
    <row r="741" spans="1:19">
      <c r="A741" s="74"/>
      <c r="B741" s="74"/>
      <c r="C741" s="74"/>
      <c r="D741" s="74"/>
      <c r="E741" s="74"/>
      <c r="F741" s="74"/>
      <c r="G741" s="74"/>
      <c r="H741" s="74"/>
      <c r="I741" s="74"/>
      <c r="J741" s="74"/>
      <c r="K741" s="74"/>
      <c r="L741" s="74"/>
      <c r="M741" s="74"/>
      <c r="N741" s="74"/>
      <c r="O741" s="74"/>
      <c r="P741" s="74"/>
      <c r="Q741" s="74"/>
      <c r="R741" s="74"/>
      <c r="S741" s="74"/>
    </row>
    <row r="742" spans="1:19">
      <c r="A742" s="74"/>
      <c r="B742" s="74"/>
      <c r="C742" s="74"/>
      <c r="D742" s="74"/>
      <c r="E742" s="74"/>
      <c r="F742" s="74"/>
      <c r="G742" s="74"/>
      <c r="H742" s="74"/>
      <c r="I742" s="74"/>
      <c r="J742" s="74"/>
      <c r="K742" s="74"/>
      <c r="L742" s="74"/>
      <c r="M742" s="74"/>
      <c r="N742" s="74"/>
      <c r="O742" s="74"/>
      <c r="P742" s="74"/>
      <c r="Q742" s="74"/>
      <c r="R742" s="74"/>
      <c r="S742" s="74"/>
    </row>
    <row r="743" spans="1:19">
      <c r="A743" s="74"/>
      <c r="B743" s="74"/>
      <c r="C743" s="74"/>
      <c r="D743" s="74"/>
      <c r="E743" s="74"/>
      <c r="F743" s="74"/>
      <c r="G743" s="74"/>
      <c r="H743" s="74"/>
      <c r="I743" s="74"/>
      <c r="J743" s="74"/>
      <c r="K743" s="74"/>
      <c r="L743" s="74"/>
      <c r="M743" s="74"/>
      <c r="N743" s="74"/>
      <c r="O743" s="74"/>
      <c r="P743" s="74"/>
      <c r="Q743" s="74"/>
      <c r="R743" s="74"/>
      <c r="S743" s="74"/>
    </row>
    <row r="744" spans="1:19">
      <c r="A744" s="74"/>
      <c r="B744" s="74"/>
      <c r="C744" s="74"/>
      <c r="D744" s="74"/>
      <c r="E744" s="74"/>
      <c r="F744" s="74"/>
      <c r="G744" s="74"/>
      <c r="H744" s="74"/>
      <c r="I744" s="74"/>
      <c r="J744" s="74"/>
      <c r="K744" s="74"/>
      <c r="L744" s="74"/>
      <c r="M744" s="74"/>
      <c r="N744" s="74"/>
      <c r="O744" s="74"/>
      <c r="P744" s="74"/>
      <c r="Q744" s="74"/>
      <c r="R744" s="74"/>
      <c r="S744" s="74"/>
    </row>
    <row r="745" spans="1:19">
      <c r="A745" s="74"/>
      <c r="B745" s="74"/>
      <c r="C745" s="74"/>
      <c r="D745" s="74"/>
      <c r="E745" s="74"/>
      <c r="F745" s="74"/>
      <c r="G745" s="74"/>
      <c r="H745" s="74"/>
      <c r="I745" s="74"/>
      <c r="J745" s="74"/>
      <c r="K745" s="74"/>
      <c r="L745" s="74"/>
      <c r="M745" s="74"/>
      <c r="N745" s="74"/>
      <c r="O745" s="74"/>
      <c r="P745" s="74"/>
      <c r="Q745" s="74"/>
      <c r="R745" s="74"/>
      <c r="S745" s="74"/>
    </row>
    <row r="746" spans="1:19">
      <c r="A746" s="74"/>
      <c r="B746" s="74"/>
      <c r="C746" s="74"/>
      <c r="D746" s="74"/>
      <c r="E746" s="74"/>
      <c r="F746" s="74"/>
      <c r="G746" s="74"/>
      <c r="H746" s="74"/>
      <c r="I746" s="74"/>
      <c r="J746" s="74"/>
      <c r="K746" s="74"/>
      <c r="L746" s="74"/>
      <c r="M746" s="74"/>
      <c r="N746" s="74"/>
      <c r="O746" s="74"/>
      <c r="P746" s="74"/>
      <c r="Q746" s="74"/>
      <c r="R746" s="74"/>
      <c r="S746" s="74"/>
    </row>
    <row r="747" spans="1:19">
      <c r="A747" s="74"/>
      <c r="B747" s="74"/>
      <c r="C747" s="74"/>
      <c r="D747" s="74"/>
      <c r="E747" s="74"/>
      <c r="F747" s="74"/>
      <c r="G747" s="74"/>
      <c r="H747" s="74"/>
      <c r="I747" s="74"/>
      <c r="J747" s="74"/>
      <c r="K747" s="74"/>
      <c r="L747" s="74"/>
      <c r="M747" s="74"/>
      <c r="N747" s="74"/>
      <c r="O747" s="74"/>
      <c r="P747" s="74"/>
      <c r="Q747" s="74"/>
      <c r="R747" s="74"/>
      <c r="S747" s="74"/>
    </row>
    <row r="748" spans="1:19">
      <c r="A748" s="74"/>
      <c r="B748" s="74"/>
      <c r="C748" s="74"/>
      <c r="D748" s="74"/>
      <c r="E748" s="74"/>
      <c r="F748" s="74"/>
      <c r="G748" s="74"/>
      <c r="H748" s="74"/>
      <c r="I748" s="74"/>
      <c r="J748" s="74"/>
      <c r="K748" s="74"/>
      <c r="L748" s="74"/>
      <c r="M748" s="74"/>
      <c r="N748" s="74"/>
      <c r="O748" s="74"/>
      <c r="P748" s="74"/>
      <c r="Q748" s="74"/>
      <c r="R748" s="74"/>
      <c r="S748" s="74"/>
    </row>
    <row r="749" spans="1:19">
      <c r="A749" s="74"/>
      <c r="B749" s="74"/>
      <c r="C749" s="74"/>
      <c r="D749" s="74"/>
      <c r="E749" s="74"/>
      <c r="F749" s="74"/>
      <c r="G749" s="74"/>
      <c r="H749" s="74"/>
      <c r="I749" s="74"/>
      <c r="J749" s="74"/>
      <c r="K749" s="74"/>
      <c r="L749" s="74"/>
      <c r="M749" s="74"/>
      <c r="N749" s="74"/>
      <c r="O749" s="74"/>
      <c r="P749" s="74"/>
      <c r="Q749" s="74"/>
      <c r="R749" s="74"/>
      <c r="S749" s="74"/>
    </row>
    <row r="750" spans="1:19">
      <c r="A750" s="74"/>
      <c r="B750" s="74"/>
      <c r="C750" s="74"/>
      <c r="D750" s="74"/>
      <c r="E750" s="74"/>
      <c r="F750" s="74"/>
      <c r="G750" s="74"/>
      <c r="H750" s="74"/>
      <c r="I750" s="74"/>
      <c r="J750" s="74"/>
      <c r="K750" s="74"/>
      <c r="L750" s="74"/>
      <c r="M750" s="74"/>
      <c r="N750" s="74"/>
      <c r="O750" s="74"/>
      <c r="P750" s="74"/>
      <c r="Q750" s="74"/>
      <c r="R750" s="74"/>
      <c r="S750" s="74"/>
    </row>
    <row r="751" spans="1:19">
      <c r="A751" s="74"/>
      <c r="B751" s="74"/>
      <c r="C751" s="74"/>
      <c r="D751" s="74"/>
      <c r="E751" s="74"/>
      <c r="F751" s="74"/>
      <c r="G751" s="74"/>
      <c r="H751" s="74"/>
      <c r="I751" s="74"/>
      <c r="J751" s="74"/>
      <c r="K751" s="74"/>
      <c r="L751" s="74"/>
      <c r="M751" s="74"/>
      <c r="N751" s="74"/>
      <c r="O751" s="74"/>
      <c r="P751" s="74"/>
      <c r="Q751" s="74"/>
      <c r="R751" s="74"/>
      <c r="S751" s="74"/>
    </row>
    <row r="752" spans="1:19">
      <c r="A752" s="74"/>
      <c r="B752" s="74"/>
      <c r="C752" s="74"/>
      <c r="D752" s="74"/>
      <c r="E752" s="74"/>
      <c r="F752" s="74"/>
      <c r="G752" s="74"/>
      <c r="H752" s="74"/>
      <c r="I752" s="74"/>
      <c r="J752" s="74"/>
      <c r="K752" s="74"/>
      <c r="L752" s="74"/>
      <c r="M752" s="74"/>
      <c r="N752" s="74"/>
      <c r="O752" s="74"/>
      <c r="P752" s="74"/>
      <c r="Q752" s="74"/>
      <c r="R752" s="74"/>
      <c r="S752" s="74"/>
    </row>
    <row r="753" spans="1:19">
      <c r="A753" s="74"/>
      <c r="B753" s="74"/>
      <c r="C753" s="74"/>
      <c r="D753" s="74"/>
      <c r="E753" s="74"/>
      <c r="F753" s="74"/>
      <c r="G753" s="74"/>
      <c r="H753" s="74"/>
      <c r="I753" s="74"/>
      <c r="J753" s="74"/>
      <c r="K753" s="74"/>
      <c r="L753" s="74"/>
      <c r="M753" s="74"/>
      <c r="N753" s="74"/>
      <c r="O753" s="74"/>
      <c r="P753" s="74"/>
      <c r="Q753" s="74"/>
      <c r="R753" s="74"/>
      <c r="S753" s="74"/>
    </row>
    <row r="754" spans="1:19">
      <c r="A754" s="74"/>
      <c r="B754" s="74"/>
      <c r="C754" s="74"/>
      <c r="D754" s="74"/>
      <c r="E754" s="74"/>
      <c r="F754" s="74"/>
      <c r="G754" s="74"/>
      <c r="H754" s="74"/>
      <c r="I754" s="74"/>
      <c r="J754" s="74"/>
      <c r="K754" s="74"/>
      <c r="L754" s="74"/>
      <c r="M754" s="74"/>
      <c r="N754" s="74"/>
      <c r="O754" s="74"/>
      <c r="P754" s="74"/>
      <c r="Q754" s="74"/>
      <c r="R754" s="74"/>
      <c r="S754" s="74"/>
    </row>
    <row r="755" spans="1:19">
      <c r="A755" s="74"/>
      <c r="B755" s="74"/>
      <c r="C755" s="74"/>
      <c r="D755" s="74"/>
      <c r="E755" s="74"/>
      <c r="F755" s="74"/>
      <c r="G755" s="74"/>
      <c r="H755" s="74"/>
      <c r="I755" s="74"/>
      <c r="J755" s="74"/>
      <c r="K755" s="74"/>
      <c r="L755" s="74"/>
      <c r="M755" s="74"/>
      <c r="N755" s="74"/>
      <c r="O755" s="74"/>
      <c r="P755" s="74"/>
      <c r="Q755" s="74"/>
      <c r="R755" s="74"/>
      <c r="S755" s="74"/>
    </row>
    <row r="756" spans="1:19">
      <c r="A756" s="74"/>
      <c r="B756" s="74"/>
      <c r="C756" s="74"/>
      <c r="D756" s="74"/>
      <c r="E756" s="74"/>
      <c r="F756" s="74"/>
      <c r="G756" s="74"/>
      <c r="H756" s="74"/>
      <c r="I756" s="74"/>
      <c r="J756" s="74"/>
      <c r="K756" s="74"/>
      <c r="L756" s="74"/>
      <c r="M756" s="74"/>
      <c r="N756" s="74"/>
      <c r="O756" s="74"/>
      <c r="P756" s="74"/>
      <c r="Q756" s="74"/>
      <c r="R756" s="74"/>
      <c r="S756" s="74"/>
    </row>
    <row r="757" spans="1:19">
      <c r="A757" s="74"/>
      <c r="B757" s="74"/>
      <c r="C757" s="74"/>
      <c r="D757" s="74"/>
      <c r="E757" s="74"/>
      <c r="F757" s="74"/>
      <c r="G757" s="74"/>
      <c r="H757" s="74"/>
      <c r="I757" s="74"/>
      <c r="J757" s="74"/>
      <c r="K757" s="74"/>
      <c r="L757" s="74"/>
      <c r="M757" s="74"/>
      <c r="N757" s="74"/>
      <c r="O757" s="74"/>
      <c r="P757" s="74"/>
      <c r="Q757" s="74"/>
      <c r="R757" s="74"/>
      <c r="S757" s="74"/>
    </row>
    <row r="758" spans="1:19">
      <c r="A758" s="74"/>
      <c r="B758" s="74"/>
      <c r="C758" s="74"/>
      <c r="D758" s="74"/>
      <c r="E758" s="74"/>
      <c r="F758" s="74"/>
      <c r="G758" s="74"/>
      <c r="H758" s="74"/>
      <c r="I758" s="74"/>
      <c r="J758" s="74"/>
      <c r="K758" s="74"/>
      <c r="L758" s="74"/>
      <c r="M758" s="74"/>
      <c r="N758" s="74"/>
      <c r="O758" s="74"/>
      <c r="P758" s="74"/>
      <c r="Q758" s="74"/>
      <c r="R758" s="74"/>
      <c r="S758" s="74"/>
    </row>
    <row r="759" spans="1:19">
      <c r="A759" s="74"/>
      <c r="B759" s="74"/>
      <c r="C759" s="74"/>
      <c r="D759" s="74"/>
      <c r="E759" s="74"/>
      <c r="F759" s="74"/>
      <c r="G759" s="74"/>
      <c r="H759" s="74"/>
      <c r="I759" s="74"/>
      <c r="J759" s="74"/>
      <c r="K759" s="74"/>
      <c r="L759" s="74"/>
      <c r="M759" s="74"/>
      <c r="N759" s="74"/>
      <c r="O759" s="74"/>
      <c r="P759" s="74"/>
      <c r="Q759" s="74"/>
      <c r="R759" s="74"/>
      <c r="S759" s="74"/>
    </row>
    <row r="760" spans="1:19">
      <c r="A760" s="74"/>
      <c r="B760" s="74"/>
      <c r="C760" s="74"/>
      <c r="D760" s="74"/>
      <c r="E760" s="74"/>
      <c r="F760" s="74"/>
      <c r="G760" s="74"/>
      <c r="H760" s="74"/>
      <c r="I760" s="74"/>
      <c r="J760" s="74"/>
      <c r="K760" s="74"/>
      <c r="L760" s="74"/>
      <c r="M760" s="74"/>
      <c r="N760" s="74"/>
      <c r="O760" s="74"/>
      <c r="P760" s="74"/>
      <c r="Q760" s="74"/>
      <c r="R760" s="74"/>
      <c r="S760" s="74"/>
    </row>
    <row r="761" spans="1:19">
      <c r="A761" s="74"/>
      <c r="B761" s="74"/>
      <c r="C761" s="74"/>
      <c r="D761" s="74"/>
      <c r="E761" s="74"/>
      <c r="F761" s="74"/>
      <c r="G761" s="74"/>
      <c r="H761" s="74"/>
      <c r="I761" s="74"/>
      <c r="J761" s="74"/>
      <c r="K761" s="74"/>
      <c r="L761" s="74"/>
      <c r="M761" s="74"/>
      <c r="N761" s="74"/>
      <c r="O761" s="74"/>
      <c r="P761" s="74"/>
      <c r="Q761" s="74"/>
      <c r="R761" s="74"/>
      <c r="S761" s="74"/>
    </row>
    <row r="762" spans="1:19">
      <c r="A762" s="74"/>
      <c r="B762" s="74"/>
      <c r="C762" s="74"/>
      <c r="D762" s="74"/>
      <c r="E762" s="74"/>
      <c r="F762" s="74"/>
      <c r="G762" s="74"/>
      <c r="H762" s="74"/>
      <c r="I762" s="74"/>
      <c r="J762" s="74"/>
      <c r="K762" s="74"/>
      <c r="L762" s="74"/>
      <c r="M762" s="74"/>
      <c r="N762" s="74"/>
      <c r="O762" s="74"/>
      <c r="P762" s="74"/>
      <c r="Q762" s="74"/>
      <c r="R762" s="74"/>
      <c r="S762" s="74"/>
    </row>
    <row r="763" spans="1:19">
      <c r="A763" s="74"/>
      <c r="B763" s="74"/>
      <c r="C763" s="74"/>
      <c r="D763" s="74"/>
      <c r="E763" s="74"/>
      <c r="F763" s="74"/>
      <c r="G763" s="74"/>
      <c r="H763" s="74"/>
      <c r="I763" s="74"/>
      <c r="J763" s="74"/>
      <c r="K763" s="74"/>
      <c r="L763" s="74"/>
      <c r="M763" s="74"/>
      <c r="N763" s="74"/>
      <c r="O763" s="74"/>
      <c r="P763" s="74"/>
      <c r="Q763" s="74"/>
      <c r="R763" s="74"/>
      <c r="S763" s="74"/>
    </row>
    <row r="764" spans="1:19">
      <c r="A764" s="74"/>
      <c r="B764" s="74"/>
      <c r="C764" s="74"/>
      <c r="D764" s="74"/>
      <c r="E764" s="74"/>
      <c r="F764" s="74"/>
      <c r="G764" s="74"/>
      <c r="H764" s="74"/>
      <c r="I764" s="74"/>
      <c r="J764" s="74"/>
      <c r="K764" s="74"/>
      <c r="L764" s="74"/>
      <c r="M764" s="74"/>
      <c r="N764" s="74"/>
      <c r="O764" s="74"/>
      <c r="P764" s="74"/>
      <c r="Q764" s="74"/>
      <c r="R764" s="74"/>
      <c r="S764" s="74"/>
    </row>
    <row r="765" spans="1:19">
      <c r="A765" s="74"/>
      <c r="B765" s="74"/>
      <c r="C765" s="74"/>
      <c r="D765" s="74"/>
      <c r="E765" s="74"/>
      <c r="F765" s="74"/>
      <c r="G765" s="74"/>
      <c r="H765" s="74"/>
      <c r="I765" s="74"/>
      <c r="J765" s="74"/>
      <c r="K765" s="74"/>
      <c r="L765" s="74"/>
      <c r="M765" s="74"/>
      <c r="N765" s="74"/>
      <c r="O765" s="74"/>
      <c r="P765" s="74"/>
      <c r="Q765" s="74"/>
      <c r="R765" s="74"/>
      <c r="S765" s="74"/>
    </row>
    <row r="766" spans="1:19">
      <c r="A766" s="74"/>
      <c r="B766" s="74"/>
      <c r="C766" s="74"/>
      <c r="D766" s="74"/>
      <c r="E766" s="74"/>
      <c r="F766" s="74"/>
      <c r="G766" s="74"/>
      <c r="H766" s="74"/>
      <c r="I766" s="74"/>
      <c r="J766" s="74"/>
      <c r="K766" s="74"/>
      <c r="L766" s="74"/>
      <c r="M766" s="74"/>
      <c r="N766" s="74"/>
      <c r="O766" s="74"/>
      <c r="P766" s="74"/>
      <c r="Q766" s="74"/>
      <c r="R766" s="74"/>
      <c r="S766" s="74"/>
    </row>
    <row r="767" spans="1:19">
      <c r="A767" s="74"/>
      <c r="B767" s="74"/>
      <c r="C767" s="74"/>
      <c r="D767" s="74"/>
      <c r="E767" s="74"/>
      <c r="F767" s="74"/>
      <c r="G767" s="74"/>
      <c r="H767" s="74"/>
      <c r="I767" s="74"/>
      <c r="J767" s="74"/>
      <c r="K767" s="74"/>
      <c r="L767" s="74"/>
      <c r="M767" s="74"/>
      <c r="N767" s="74"/>
      <c r="O767" s="74"/>
      <c r="P767" s="74"/>
      <c r="Q767" s="74"/>
      <c r="R767" s="74"/>
      <c r="S767" s="74"/>
    </row>
    <row r="768" spans="1:19">
      <c r="A768" s="74"/>
      <c r="B768" s="74"/>
      <c r="C768" s="74"/>
      <c r="D768" s="74"/>
      <c r="E768" s="74"/>
      <c r="F768" s="74"/>
      <c r="G768" s="74"/>
      <c r="H768" s="74"/>
      <c r="I768" s="74"/>
      <c r="J768" s="74"/>
      <c r="K768" s="74"/>
      <c r="L768" s="74"/>
      <c r="M768" s="74"/>
      <c r="N768" s="74"/>
      <c r="O768" s="74"/>
      <c r="P768" s="74"/>
      <c r="Q768" s="74"/>
      <c r="R768" s="74"/>
      <c r="S768" s="74"/>
    </row>
    <row r="769" spans="1:19">
      <c r="A769" s="74"/>
      <c r="B769" s="74"/>
      <c r="C769" s="74"/>
      <c r="D769" s="74"/>
      <c r="E769" s="74"/>
      <c r="F769" s="74"/>
      <c r="G769" s="74"/>
      <c r="H769" s="74"/>
      <c r="I769" s="74"/>
      <c r="J769" s="74"/>
      <c r="K769" s="74"/>
      <c r="L769" s="74"/>
      <c r="M769" s="74"/>
      <c r="N769" s="74"/>
      <c r="O769" s="74"/>
      <c r="P769" s="74"/>
      <c r="Q769" s="74"/>
      <c r="R769" s="74"/>
      <c r="S769" s="74"/>
    </row>
    <row r="770" spans="1:19">
      <c r="A770" s="74"/>
      <c r="B770" s="74"/>
      <c r="C770" s="74"/>
      <c r="D770" s="74"/>
      <c r="E770" s="74"/>
      <c r="F770" s="74"/>
      <c r="G770" s="74"/>
      <c r="H770" s="74"/>
      <c r="I770" s="74"/>
      <c r="J770" s="74"/>
      <c r="K770" s="74"/>
      <c r="L770" s="74"/>
      <c r="M770" s="74"/>
      <c r="N770" s="74"/>
      <c r="O770" s="74"/>
      <c r="P770" s="74"/>
      <c r="Q770" s="74"/>
      <c r="R770" s="74"/>
      <c r="S770" s="74"/>
    </row>
    <row r="771" spans="1:19">
      <c r="A771" s="74"/>
      <c r="B771" s="74"/>
      <c r="C771" s="74"/>
      <c r="D771" s="74"/>
      <c r="E771" s="74"/>
      <c r="F771" s="74"/>
      <c r="G771" s="74"/>
      <c r="H771" s="74"/>
      <c r="I771" s="74"/>
      <c r="J771" s="74"/>
      <c r="K771" s="74"/>
      <c r="L771" s="74"/>
      <c r="M771" s="74"/>
      <c r="N771" s="74"/>
      <c r="O771" s="74"/>
      <c r="P771" s="74"/>
      <c r="Q771" s="74"/>
      <c r="R771" s="74"/>
      <c r="S771" s="74"/>
    </row>
    <row r="772" spans="1:19">
      <c r="A772" s="74"/>
      <c r="B772" s="74"/>
      <c r="C772" s="74"/>
      <c r="D772" s="74"/>
      <c r="E772" s="74"/>
      <c r="F772" s="74"/>
      <c r="G772" s="74"/>
      <c r="H772" s="74"/>
      <c r="I772" s="74"/>
      <c r="J772" s="74"/>
      <c r="K772" s="74"/>
      <c r="L772" s="74"/>
      <c r="M772" s="74"/>
      <c r="N772" s="74"/>
      <c r="O772" s="74"/>
      <c r="P772" s="74"/>
      <c r="Q772" s="74"/>
      <c r="R772" s="74"/>
      <c r="S772" s="74"/>
    </row>
    <row r="773" spans="1:19">
      <c r="A773" s="74"/>
      <c r="B773" s="74"/>
      <c r="C773" s="74"/>
      <c r="D773" s="74"/>
      <c r="E773" s="74"/>
      <c r="F773" s="74"/>
      <c r="G773" s="74"/>
      <c r="H773" s="74"/>
      <c r="I773" s="74"/>
      <c r="J773" s="74"/>
      <c r="K773" s="74"/>
      <c r="L773" s="74"/>
      <c r="M773" s="74"/>
      <c r="N773" s="74"/>
      <c r="O773" s="74"/>
      <c r="P773" s="74"/>
      <c r="Q773" s="74"/>
      <c r="R773" s="74"/>
      <c r="S773" s="74"/>
    </row>
    <row r="774" spans="1:19">
      <c r="A774" s="74"/>
      <c r="B774" s="74"/>
      <c r="C774" s="74"/>
      <c r="D774" s="74"/>
      <c r="E774" s="74"/>
      <c r="F774" s="74"/>
      <c r="G774" s="74"/>
      <c r="H774" s="74"/>
      <c r="I774" s="74"/>
      <c r="J774" s="74"/>
      <c r="K774" s="74"/>
      <c r="L774" s="74"/>
      <c r="M774" s="74"/>
      <c r="N774" s="74"/>
      <c r="O774" s="74"/>
      <c r="P774" s="74"/>
      <c r="Q774" s="74"/>
      <c r="R774" s="74"/>
      <c r="S774" s="74"/>
    </row>
    <row r="775" spans="1:19">
      <c r="A775" s="74"/>
      <c r="B775" s="74"/>
      <c r="C775" s="74"/>
      <c r="D775" s="74"/>
      <c r="E775" s="74"/>
      <c r="F775" s="74"/>
      <c r="G775" s="74"/>
      <c r="H775" s="74"/>
      <c r="I775" s="74"/>
      <c r="J775" s="74"/>
      <c r="K775" s="74"/>
      <c r="L775" s="74"/>
      <c r="M775" s="74"/>
      <c r="N775" s="74"/>
      <c r="O775" s="74"/>
      <c r="P775" s="74"/>
      <c r="Q775" s="74"/>
      <c r="R775" s="74"/>
      <c r="S775" s="74"/>
    </row>
    <row r="776" spans="1:19">
      <c r="A776" s="74"/>
      <c r="B776" s="74"/>
      <c r="C776" s="74"/>
      <c r="D776" s="74"/>
      <c r="E776" s="74"/>
      <c r="F776" s="74"/>
      <c r="G776" s="74"/>
      <c r="H776" s="74"/>
      <c r="I776" s="74"/>
      <c r="J776" s="74"/>
      <c r="K776" s="74"/>
      <c r="L776" s="74"/>
      <c r="M776" s="74"/>
      <c r="N776" s="74"/>
      <c r="O776" s="74"/>
      <c r="P776" s="74"/>
      <c r="Q776" s="74"/>
      <c r="R776" s="74"/>
      <c r="S776" s="74"/>
    </row>
    <row r="777" spans="1:19">
      <c r="A777" s="74"/>
      <c r="B777" s="74"/>
      <c r="C777" s="74"/>
      <c r="D777" s="74"/>
      <c r="E777" s="74"/>
      <c r="F777" s="74"/>
      <c r="G777" s="74"/>
      <c r="H777" s="74"/>
      <c r="I777" s="74"/>
      <c r="J777" s="74"/>
      <c r="K777" s="74"/>
      <c r="L777" s="74"/>
      <c r="M777" s="74"/>
      <c r="N777" s="74"/>
      <c r="O777" s="74"/>
      <c r="P777" s="74"/>
      <c r="Q777" s="74"/>
      <c r="R777" s="74"/>
      <c r="S777" s="74"/>
    </row>
    <row r="778" spans="1:19">
      <c r="A778" s="74"/>
      <c r="B778" s="74"/>
      <c r="C778" s="74"/>
      <c r="D778" s="74"/>
      <c r="E778" s="74"/>
      <c r="F778" s="74"/>
      <c r="G778" s="74"/>
      <c r="H778" s="74"/>
      <c r="I778" s="74"/>
      <c r="J778" s="74"/>
      <c r="K778" s="74"/>
      <c r="L778" s="74"/>
      <c r="M778" s="74"/>
      <c r="N778" s="74"/>
      <c r="O778" s="74"/>
      <c r="P778" s="74"/>
      <c r="Q778" s="74"/>
      <c r="R778" s="74"/>
      <c r="S778" s="74"/>
    </row>
    <row r="779" spans="1:19">
      <c r="A779" s="74"/>
      <c r="B779" s="74"/>
      <c r="C779" s="74"/>
      <c r="D779" s="74"/>
      <c r="E779" s="74"/>
      <c r="F779" s="74"/>
      <c r="G779" s="74"/>
      <c r="H779" s="74"/>
      <c r="I779" s="74"/>
      <c r="J779" s="74"/>
      <c r="K779" s="74"/>
      <c r="L779" s="74"/>
      <c r="M779" s="74"/>
      <c r="N779" s="74"/>
      <c r="O779" s="74"/>
      <c r="P779" s="74"/>
      <c r="Q779" s="74"/>
      <c r="R779" s="74"/>
      <c r="S779" s="74"/>
    </row>
    <row r="780" spans="1:19">
      <c r="A780" s="74"/>
      <c r="B780" s="74"/>
      <c r="C780" s="74"/>
      <c r="D780" s="74"/>
      <c r="E780" s="74"/>
      <c r="F780" s="74"/>
      <c r="G780" s="74"/>
      <c r="H780" s="74"/>
      <c r="I780" s="74"/>
      <c r="J780" s="74"/>
      <c r="K780" s="74"/>
      <c r="L780" s="74"/>
      <c r="M780" s="74"/>
      <c r="N780" s="74"/>
      <c r="O780" s="74"/>
      <c r="P780" s="74"/>
      <c r="Q780" s="74"/>
      <c r="R780" s="74"/>
      <c r="S780" s="74"/>
    </row>
    <row r="781" spans="1:19">
      <c r="A781" s="74"/>
      <c r="B781" s="74"/>
      <c r="C781" s="74"/>
      <c r="D781" s="74"/>
      <c r="E781" s="74"/>
      <c r="F781" s="74"/>
      <c r="G781" s="74"/>
      <c r="H781" s="74"/>
      <c r="I781" s="74"/>
      <c r="J781" s="74"/>
      <c r="K781" s="74"/>
      <c r="L781" s="74"/>
      <c r="M781" s="74"/>
      <c r="N781" s="74"/>
      <c r="O781" s="74"/>
      <c r="P781" s="74"/>
      <c r="Q781" s="74"/>
      <c r="R781" s="74"/>
      <c r="S781" s="74"/>
    </row>
    <row r="782" spans="1:19">
      <c r="A782" s="74"/>
      <c r="B782" s="74"/>
      <c r="C782" s="74"/>
      <c r="D782" s="74"/>
      <c r="E782" s="74"/>
      <c r="F782" s="74"/>
      <c r="G782" s="74"/>
      <c r="H782" s="74"/>
      <c r="I782" s="74"/>
      <c r="J782" s="74"/>
      <c r="K782" s="74"/>
      <c r="L782" s="74"/>
      <c r="M782" s="74"/>
      <c r="N782" s="74"/>
      <c r="O782" s="74"/>
      <c r="P782" s="74"/>
      <c r="Q782" s="74"/>
      <c r="R782" s="74"/>
      <c r="S782" s="74"/>
    </row>
    <row r="783" spans="1:19">
      <c r="A783" s="74"/>
      <c r="B783" s="74"/>
      <c r="C783" s="74"/>
      <c r="D783" s="74"/>
      <c r="E783" s="74"/>
      <c r="F783" s="74"/>
      <c r="G783" s="74"/>
      <c r="H783" s="74"/>
      <c r="I783" s="74"/>
      <c r="J783" s="74"/>
      <c r="K783" s="74"/>
      <c r="L783" s="74"/>
      <c r="M783" s="74"/>
      <c r="N783" s="74"/>
      <c r="O783" s="74"/>
      <c r="P783" s="74"/>
      <c r="Q783" s="74"/>
      <c r="R783" s="74"/>
      <c r="S783" s="74"/>
    </row>
    <row r="784" spans="1:19">
      <c r="A784" s="74"/>
      <c r="B784" s="74"/>
      <c r="C784" s="74"/>
      <c r="D784" s="74"/>
      <c r="E784" s="74"/>
      <c r="F784" s="74"/>
      <c r="G784" s="74"/>
      <c r="H784" s="74"/>
      <c r="I784" s="74"/>
      <c r="J784" s="74"/>
      <c r="K784" s="74"/>
      <c r="L784" s="74"/>
      <c r="M784" s="74"/>
      <c r="N784" s="74"/>
      <c r="O784" s="74"/>
      <c r="P784" s="74"/>
      <c r="Q784" s="74"/>
      <c r="R784" s="74"/>
      <c r="S784" s="74"/>
    </row>
    <row r="785" spans="1:19">
      <c r="A785" s="74"/>
      <c r="B785" s="74"/>
      <c r="C785" s="74"/>
      <c r="D785" s="74"/>
      <c r="E785" s="74"/>
      <c r="F785" s="74"/>
      <c r="G785" s="74"/>
      <c r="H785" s="74"/>
      <c r="I785" s="74"/>
      <c r="J785" s="74"/>
      <c r="K785" s="74"/>
      <c r="L785" s="74"/>
      <c r="M785" s="74"/>
      <c r="N785" s="74"/>
      <c r="O785" s="74"/>
      <c r="P785" s="74"/>
      <c r="Q785" s="74"/>
      <c r="R785" s="74"/>
      <c r="S785" s="74"/>
    </row>
    <row r="786" spans="1:19">
      <c r="A786" s="74"/>
      <c r="B786" s="74"/>
      <c r="C786" s="74"/>
      <c r="D786" s="74"/>
      <c r="E786" s="74"/>
      <c r="F786" s="74"/>
      <c r="G786" s="74"/>
      <c r="H786" s="74"/>
      <c r="I786" s="74"/>
      <c r="J786" s="74"/>
      <c r="K786" s="74"/>
      <c r="L786" s="74"/>
      <c r="M786" s="74"/>
      <c r="N786" s="74"/>
      <c r="O786" s="74"/>
      <c r="P786" s="74"/>
      <c r="Q786" s="74"/>
      <c r="R786" s="74"/>
      <c r="S786" s="74"/>
    </row>
    <row r="787" spans="1:19">
      <c r="A787" s="74"/>
      <c r="B787" s="74"/>
      <c r="C787" s="74"/>
      <c r="D787" s="74"/>
      <c r="E787" s="74"/>
      <c r="F787" s="74"/>
      <c r="G787" s="74"/>
      <c r="H787" s="74"/>
      <c r="I787" s="74"/>
      <c r="J787" s="74"/>
      <c r="K787" s="74"/>
      <c r="L787" s="74"/>
      <c r="M787" s="74"/>
      <c r="N787" s="74"/>
      <c r="O787" s="74"/>
      <c r="P787" s="74"/>
      <c r="Q787" s="74"/>
      <c r="R787" s="74"/>
      <c r="S787" s="74"/>
    </row>
    <row r="788" spans="1:19">
      <c r="A788" s="74"/>
      <c r="B788" s="74"/>
      <c r="C788" s="74"/>
      <c r="D788" s="74"/>
      <c r="E788" s="74"/>
      <c r="F788" s="74"/>
      <c r="G788" s="74"/>
      <c r="H788" s="74"/>
      <c r="I788" s="74"/>
      <c r="J788" s="74"/>
      <c r="K788" s="74"/>
      <c r="L788" s="74"/>
      <c r="M788" s="74"/>
      <c r="N788" s="74"/>
      <c r="O788" s="74"/>
      <c r="P788" s="74"/>
      <c r="Q788" s="74"/>
      <c r="R788" s="74"/>
      <c r="S788" s="74"/>
    </row>
    <row r="789" spans="1:19">
      <c r="A789" s="74"/>
      <c r="B789" s="74"/>
      <c r="C789" s="74"/>
      <c r="D789" s="74"/>
      <c r="E789" s="74"/>
      <c r="F789" s="74"/>
      <c r="G789" s="74"/>
      <c r="H789" s="74"/>
      <c r="I789" s="74"/>
      <c r="J789" s="74"/>
      <c r="K789" s="74"/>
      <c r="L789" s="74"/>
      <c r="M789" s="74"/>
      <c r="N789" s="74"/>
      <c r="O789" s="74"/>
      <c r="P789" s="74"/>
      <c r="Q789" s="74"/>
      <c r="R789" s="74"/>
      <c r="S789" s="74"/>
    </row>
    <row r="790" spans="1:19">
      <c r="A790" s="74"/>
      <c r="B790" s="74"/>
      <c r="C790" s="74"/>
      <c r="D790" s="74"/>
      <c r="E790" s="74"/>
      <c r="F790" s="74"/>
      <c r="G790" s="74"/>
      <c r="H790" s="74"/>
      <c r="I790" s="74"/>
      <c r="J790" s="74"/>
      <c r="K790" s="74"/>
      <c r="L790" s="74"/>
      <c r="M790" s="74"/>
      <c r="N790" s="74"/>
      <c r="O790" s="74"/>
      <c r="P790" s="74"/>
      <c r="Q790" s="74"/>
      <c r="R790" s="74"/>
      <c r="S790" s="74"/>
    </row>
    <row r="791" spans="1:19">
      <c r="A791" s="74"/>
      <c r="B791" s="74"/>
      <c r="C791" s="74"/>
      <c r="D791" s="74"/>
      <c r="E791" s="74"/>
      <c r="F791" s="74"/>
      <c r="G791" s="74"/>
      <c r="H791" s="74"/>
      <c r="I791" s="74"/>
      <c r="J791" s="74"/>
      <c r="K791" s="74"/>
      <c r="L791" s="74"/>
      <c r="M791" s="74"/>
      <c r="N791" s="74"/>
      <c r="O791" s="74"/>
      <c r="P791" s="74"/>
      <c r="Q791" s="74"/>
      <c r="R791" s="74"/>
      <c r="S791" s="74"/>
    </row>
    <row r="792" spans="1:19">
      <c r="A792" s="74"/>
      <c r="B792" s="74"/>
      <c r="C792" s="74"/>
      <c r="D792" s="74"/>
      <c r="E792" s="74"/>
      <c r="F792" s="74"/>
      <c r="G792" s="74"/>
      <c r="H792" s="74"/>
      <c r="I792" s="74"/>
      <c r="J792" s="74"/>
      <c r="K792" s="74"/>
      <c r="L792" s="74"/>
      <c r="M792" s="74"/>
      <c r="N792" s="74"/>
      <c r="O792" s="74"/>
      <c r="P792" s="74"/>
      <c r="Q792" s="74"/>
      <c r="R792" s="74"/>
      <c r="S792" s="74"/>
    </row>
    <row r="793" spans="1:19">
      <c r="A793" s="74"/>
      <c r="B793" s="74"/>
      <c r="C793" s="74"/>
      <c r="D793" s="74"/>
      <c r="E793" s="74"/>
      <c r="F793" s="74"/>
      <c r="G793" s="74"/>
      <c r="H793" s="74"/>
      <c r="I793" s="74"/>
      <c r="J793" s="74"/>
      <c r="K793" s="74"/>
      <c r="L793" s="74"/>
      <c r="M793" s="74"/>
      <c r="N793" s="74"/>
      <c r="O793" s="74"/>
      <c r="P793" s="74"/>
      <c r="Q793" s="74"/>
      <c r="R793" s="74"/>
      <c r="S793" s="74"/>
    </row>
    <row r="794" spans="1:19">
      <c r="A794" s="74"/>
      <c r="B794" s="74"/>
      <c r="C794" s="74"/>
      <c r="D794" s="74"/>
      <c r="E794" s="74"/>
      <c r="F794" s="74"/>
      <c r="G794" s="74"/>
      <c r="H794" s="74"/>
      <c r="I794" s="74"/>
      <c r="J794" s="74"/>
      <c r="K794" s="74"/>
      <c r="L794" s="74"/>
      <c r="M794" s="74"/>
      <c r="N794" s="74"/>
      <c r="O794" s="74"/>
      <c r="P794" s="74"/>
      <c r="Q794" s="74"/>
      <c r="R794" s="74"/>
      <c r="S794" s="74"/>
    </row>
    <row r="795" spans="1:19">
      <c r="A795" s="74"/>
      <c r="B795" s="74"/>
      <c r="C795" s="74"/>
      <c r="D795" s="74"/>
      <c r="E795" s="74"/>
      <c r="F795" s="74"/>
      <c r="G795" s="74"/>
      <c r="H795" s="74"/>
      <c r="I795" s="74"/>
      <c r="J795" s="74"/>
      <c r="K795" s="74"/>
      <c r="L795" s="74"/>
      <c r="M795" s="74"/>
      <c r="N795" s="74"/>
      <c r="O795" s="74"/>
      <c r="P795" s="74"/>
      <c r="Q795" s="74"/>
      <c r="R795" s="74"/>
      <c r="S795" s="74"/>
    </row>
    <row r="796" spans="1:19">
      <c r="A796" s="74"/>
      <c r="B796" s="74"/>
      <c r="C796" s="74"/>
      <c r="D796" s="74"/>
      <c r="E796" s="74"/>
      <c r="F796" s="74"/>
      <c r="G796" s="74"/>
      <c r="H796" s="74"/>
      <c r="I796" s="74"/>
      <c r="J796" s="74"/>
      <c r="K796" s="74"/>
      <c r="L796" s="74"/>
      <c r="M796" s="74"/>
      <c r="N796" s="74"/>
      <c r="O796" s="74"/>
      <c r="P796" s="74"/>
      <c r="Q796" s="74"/>
      <c r="R796" s="74"/>
      <c r="S796" s="74"/>
    </row>
    <row r="797" spans="1:19">
      <c r="A797" s="74"/>
      <c r="B797" s="74"/>
      <c r="C797" s="74"/>
      <c r="D797" s="74"/>
      <c r="E797" s="74"/>
      <c r="F797" s="74"/>
      <c r="G797" s="74"/>
      <c r="H797" s="74"/>
      <c r="I797" s="74"/>
      <c r="J797" s="74"/>
      <c r="K797" s="74"/>
      <c r="L797" s="74"/>
      <c r="M797" s="74"/>
      <c r="N797" s="74"/>
      <c r="O797" s="74"/>
      <c r="P797" s="74"/>
      <c r="Q797" s="74"/>
      <c r="R797" s="74"/>
      <c r="S797" s="74"/>
    </row>
    <row r="798" spans="1:19">
      <c r="A798" s="74"/>
      <c r="B798" s="74"/>
      <c r="C798" s="74"/>
      <c r="D798" s="74"/>
      <c r="E798" s="74"/>
      <c r="F798" s="74"/>
      <c r="G798" s="74"/>
      <c r="H798" s="74"/>
      <c r="I798" s="74"/>
      <c r="J798" s="74"/>
      <c r="K798" s="74"/>
      <c r="L798" s="74"/>
      <c r="M798" s="74"/>
      <c r="N798" s="74"/>
      <c r="O798" s="74"/>
      <c r="P798" s="74"/>
      <c r="Q798" s="74"/>
      <c r="R798" s="74"/>
      <c r="S798" s="74"/>
    </row>
    <row r="799" spans="1:19">
      <c r="A799" s="74"/>
      <c r="B799" s="74"/>
      <c r="C799" s="74"/>
      <c r="D799" s="74"/>
      <c r="E799" s="74"/>
      <c r="F799" s="74"/>
      <c r="G799" s="74"/>
      <c r="H799" s="74"/>
      <c r="I799" s="74"/>
      <c r="J799" s="74"/>
      <c r="K799" s="74"/>
      <c r="L799" s="74"/>
      <c r="M799" s="74"/>
      <c r="N799" s="74"/>
      <c r="O799" s="74"/>
      <c r="P799" s="74"/>
      <c r="Q799" s="74"/>
      <c r="R799" s="74"/>
      <c r="S799" s="74"/>
    </row>
    <row r="800" spans="1:19">
      <c r="A800" s="74"/>
      <c r="B800" s="74"/>
      <c r="C800" s="74"/>
      <c r="D800" s="74"/>
      <c r="E800" s="74"/>
      <c r="F800" s="74"/>
      <c r="G800" s="74"/>
      <c r="H800" s="74"/>
      <c r="I800" s="74"/>
      <c r="J800" s="74"/>
      <c r="K800" s="74"/>
      <c r="L800" s="74"/>
      <c r="M800" s="74"/>
      <c r="N800" s="74"/>
      <c r="O800" s="74"/>
      <c r="P800" s="74"/>
      <c r="Q800" s="74"/>
      <c r="R800" s="74"/>
      <c r="S800" s="74"/>
    </row>
    <row r="801" spans="1:19">
      <c r="A801" s="74"/>
      <c r="B801" s="74"/>
      <c r="C801" s="74"/>
      <c r="D801" s="74"/>
      <c r="E801" s="74"/>
      <c r="F801" s="74"/>
      <c r="G801" s="74"/>
      <c r="H801" s="74"/>
      <c r="I801" s="74"/>
      <c r="J801" s="74"/>
      <c r="K801" s="74"/>
      <c r="L801" s="74"/>
      <c r="M801" s="74"/>
      <c r="N801" s="74"/>
      <c r="O801" s="74"/>
      <c r="P801" s="74"/>
      <c r="Q801" s="74"/>
      <c r="R801" s="74"/>
      <c r="S801" s="74"/>
    </row>
    <row r="802" spans="1:19">
      <c r="A802" s="74"/>
      <c r="B802" s="74"/>
      <c r="C802" s="74"/>
      <c r="D802" s="74"/>
      <c r="E802" s="74"/>
      <c r="F802" s="74"/>
      <c r="G802" s="74"/>
      <c r="H802" s="74"/>
      <c r="I802" s="74"/>
      <c r="J802" s="74"/>
      <c r="K802" s="74"/>
      <c r="L802" s="74"/>
      <c r="M802" s="74"/>
      <c r="N802" s="74"/>
      <c r="O802" s="74"/>
      <c r="P802" s="74"/>
      <c r="Q802" s="74"/>
      <c r="R802" s="74"/>
      <c r="S802" s="74"/>
    </row>
    <row r="803" spans="1:19">
      <c r="A803" s="74"/>
      <c r="B803" s="74"/>
      <c r="C803" s="74"/>
      <c r="D803" s="74"/>
      <c r="E803" s="74"/>
      <c r="F803" s="74"/>
      <c r="G803" s="74"/>
      <c r="H803" s="74"/>
      <c r="I803" s="74"/>
      <c r="J803" s="74"/>
      <c r="K803" s="74"/>
      <c r="L803" s="74"/>
      <c r="M803" s="74"/>
      <c r="N803" s="74"/>
      <c r="O803" s="74"/>
      <c r="P803" s="74"/>
      <c r="Q803" s="74"/>
      <c r="R803" s="74"/>
      <c r="S803" s="74"/>
    </row>
    <row r="804" spans="1:19">
      <c r="A804" s="74"/>
      <c r="B804" s="74"/>
      <c r="C804" s="74"/>
      <c r="D804" s="74"/>
      <c r="E804" s="74"/>
      <c r="F804" s="74"/>
      <c r="G804" s="74"/>
      <c r="H804" s="74"/>
      <c r="I804" s="74"/>
      <c r="J804" s="74"/>
      <c r="K804" s="74"/>
      <c r="L804" s="74"/>
      <c r="M804" s="74"/>
      <c r="N804" s="74"/>
      <c r="O804" s="74"/>
      <c r="P804" s="74"/>
      <c r="Q804" s="74"/>
      <c r="R804" s="74"/>
      <c r="S804" s="74"/>
    </row>
    <row r="805" spans="1:19">
      <c r="A805" s="74"/>
      <c r="B805" s="74"/>
      <c r="C805" s="74"/>
      <c r="D805" s="74"/>
      <c r="E805" s="74"/>
      <c r="F805" s="74"/>
      <c r="G805" s="74"/>
      <c r="H805" s="74"/>
      <c r="I805" s="74"/>
      <c r="J805" s="74"/>
      <c r="K805" s="74"/>
      <c r="L805" s="74"/>
      <c r="M805" s="74"/>
      <c r="N805" s="74"/>
      <c r="O805" s="74"/>
      <c r="P805" s="74"/>
      <c r="Q805" s="74"/>
      <c r="R805" s="74"/>
      <c r="S805" s="74"/>
    </row>
    <row r="806" spans="1:19">
      <c r="A806" s="74"/>
      <c r="B806" s="74"/>
      <c r="C806" s="74"/>
      <c r="D806" s="74"/>
      <c r="E806" s="74"/>
      <c r="F806" s="74"/>
      <c r="G806" s="74"/>
      <c r="H806" s="74"/>
      <c r="I806" s="74"/>
      <c r="J806" s="74"/>
      <c r="K806" s="74"/>
      <c r="L806" s="74"/>
      <c r="M806" s="74"/>
      <c r="N806" s="74"/>
      <c r="O806" s="74"/>
      <c r="P806" s="74"/>
      <c r="Q806" s="74"/>
      <c r="R806" s="74"/>
      <c r="S806" s="74"/>
    </row>
    <row r="807" spans="1:19">
      <c r="A807" s="74"/>
      <c r="B807" s="74"/>
      <c r="C807" s="74"/>
      <c r="D807" s="74"/>
      <c r="E807" s="74"/>
      <c r="F807" s="74"/>
      <c r="G807" s="74"/>
      <c r="H807" s="74"/>
      <c r="I807" s="74"/>
      <c r="J807" s="74"/>
      <c r="K807" s="74"/>
      <c r="L807" s="74"/>
      <c r="M807" s="74"/>
      <c r="N807" s="74"/>
      <c r="O807" s="74"/>
      <c r="P807" s="74"/>
      <c r="Q807" s="74"/>
      <c r="R807" s="74"/>
      <c r="S807" s="74"/>
    </row>
    <row r="808" spans="1:19">
      <c r="A808" s="74"/>
      <c r="B808" s="74"/>
      <c r="C808" s="74"/>
      <c r="D808" s="74"/>
      <c r="E808" s="74"/>
      <c r="F808" s="74"/>
      <c r="G808" s="74"/>
      <c r="H808" s="74"/>
      <c r="I808" s="74"/>
      <c r="J808" s="74"/>
      <c r="K808" s="74"/>
      <c r="L808" s="74"/>
      <c r="M808" s="74"/>
      <c r="N808" s="74"/>
      <c r="O808" s="74"/>
      <c r="P808" s="74"/>
      <c r="Q808" s="74"/>
      <c r="R808" s="74"/>
      <c r="S808" s="74"/>
    </row>
    <row r="809" spans="1:19">
      <c r="A809" s="74"/>
      <c r="B809" s="74"/>
      <c r="C809" s="74"/>
      <c r="D809" s="74"/>
      <c r="E809" s="74"/>
      <c r="F809" s="74"/>
      <c r="G809" s="74"/>
      <c r="H809" s="74"/>
      <c r="I809" s="74"/>
      <c r="J809" s="74"/>
      <c r="K809" s="74"/>
      <c r="L809" s="74"/>
      <c r="M809" s="74"/>
      <c r="N809" s="74"/>
      <c r="O809" s="74"/>
      <c r="P809" s="74"/>
      <c r="Q809" s="74"/>
      <c r="R809" s="74"/>
      <c r="S809" s="74"/>
    </row>
    <row r="810" spans="1:19">
      <c r="A810" s="74"/>
      <c r="B810" s="74"/>
      <c r="C810" s="74"/>
      <c r="D810" s="74"/>
      <c r="E810" s="74"/>
      <c r="F810" s="74"/>
      <c r="G810" s="74"/>
      <c r="H810" s="74"/>
      <c r="I810" s="74"/>
      <c r="J810" s="74"/>
      <c r="K810" s="74"/>
      <c r="L810" s="74"/>
      <c r="M810" s="74"/>
      <c r="N810" s="74"/>
      <c r="O810" s="74"/>
      <c r="P810" s="74"/>
      <c r="Q810" s="74"/>
      <c r="R810" s="74"/>
      <c r="S810" s="74"/>
    </row>
    <row r="811" spans="1:19">
      <c r="A811" s="74"/>
      <c r="B811" s="74"/>
      <c r="C811" s="74"/>
      <c r="D811" s="74"/>
      <c r="E811" s="74"/>
      <c r="F811" s="74"/>
      <c r="G811" s="74"/>
      <c r="H811" s="74"/>
      <c r="I811" s="74"/>
      <c r="J811" s="74"/>
      <c r="K811" s="74"/>
      <c r="L811" s="74"/>
      <c r="M811" s="74"/>
      <c r="N811" s="74"/>
      <c r="O811" s="74"/>
      <c r="P811" s="74"/>
      <c r="Q811" s="74"/>
      <c r="R811" s="74"/>
      <c r="S811" s="74"/>
    </row>
    <row r="812" spans="1:19">
      <c r="A812" s="74"/>
      <c r="B812" s="74"/>
      <c r="C812" s="74"/>
      <c r="D812" s="74"/>
      <c r="E812" s="74"/>
      <c r="F812" s="74"/>
      <c r="G812" s="74"/>
      <c r="H812" s="74"/>
      <c r="I812" s="74"/>
      <c r="J812" s="74"/>
      <c r="K812" s="74"/>
      <c r="L812" s="74"/>
      <c r="M812" s="74"/>
      <c r="N812" s="74"/>
      <c r="O812" s="74"/>
      <c r="P812" s="74"/>
      <c r="Q812" s="74"/>
      <c r="R812" s="74"/>
      <c r="S812" s="74"/>
    </row>
    <row r="813" spans="1:19">
      <c r="A813" s="74"/>
      <c r="B813" s="74"/>
      <c r="C813" s="74"/>
      <c r="D813" s="74"/>
      <c r="E813" s="74"/>
      <c r="F813" s="74"/>
      <c r="G813" s="74"/>
      <c r="H813" s="74"/>
      <c r="I813" s="74"/>
      <c r="J813" s="74"/>
      <c r="K813" s="74"/>
      <c r="L813" s="74"/>
      <c r="M813" s="74"/>
      <c r="N813" s="74"/>
      <c r="O813" s="74"/>
      <c r="P813" s="74"/>
      <c r="Q813" s="74"/>
      <c r="R813" s="74"/>
      <c r="S813" s="74"/>
    </row>
    <row r="814" spans="1:19">
      <c r="A814" s="74"/>
      <c r="B814" s="74"/>
      <c r="C814" s="74"/>
      <c r="D814" s="74"/>
      <c r="E814" s="74"/>
      <c r="F814" s="74"/>
      <c r="G814" s="74"/>
      <c r="H814" s="74"/>
      <c r="I814" s="74"/>
      <c r="J814" s="74"/>
      <c r="K814" s="74"/>
      <c r="L814" s="74"/>
      <c r="M814" s="74"/>
      <c r="N814" s="74"/>
      <c r="O814" s="74"/>
      <c r="P814" s="74"/>
      <c r="Q814" s="74"/>
      <c r="R814" s="74"/>
      <c r="S814" s="74"/>
    </row>
    <row r="815" spans="1:19">
      <c r="A815" s="74"/>
      <c r="B815" s="74"/>
      <c r="C815" s="74"/>
      <c r="D815" s="74"/>
      <c r="E815" s="74"/>
      <c r="F815" s="74"/>
      <c r="G815" s="74"/>
      <c r="H815" s="74"/>
      <c r="I815" s="74"/>
      <c r="J815" s="74"/>
      <c r="K815" s="74"/>
      <c r="L815" s="74"/>
      <c r="M815" s="74"/>
      <c r="N815" s="74"/>
      <c r="O815" s="74"/>
      <c r="P815" s="74"/>
      <c r="Q815" s="74"/>
      <c r="R815" s="74"/>
      <c r="S815" s="74"/>
    </row>
    <row r="816" spans="1:19">
      <c r="A816" s="74"/>
      <c r="B816" s="74"/>
      <c r="C816" s="74"/>
      <c r="D816" s="74"/>
      <c r="E816" s="74"/>
      <c r="F816" s="74"/>
      <c r="G816" s="74"/>
      <c r="H816" s="74"/>
      <c r="I816" s="74"/>
      <c r="J816" s="74"/>
      <c r="K816" s="74"/>
      <c r="L816" s="74"/>
      <c r="M816" s="74"/>
      <c r="N816" s="74"/>
      <c r="O816" s="74"/>
      <c r="P816" s="74"/>
      <c r="Q816" s="74"/>
      <c r="R816" s="74"/>
      <c r="S816" s="74"/>
    </row>
    <row r="817" spans="1:19">
      <c r="A817" s="74"/>
      <c r="B817" s="74"/>
      <c r="C817" s="74"/>
      <c r="D817" s="74"/>
      <c r="E817" s="74"/>
      <c r="F817" s="74"/>
      <c r="G817" s="74"/>
      <c r="H817" s="74"/>
      <c r="I817" s="74"/>
      <c r="J817" s="74"/>
      <c r="K817" s="74"/>
      <c r="L817" s="74"/>
      <c r="M817" s="74"/>
      <c r="N817" s="74"/>
      <c r="O817" s="74"/>
      <c r="P817" s="74"/>
      <c r="Q817" s="74"/>
      <c r="R817" s="74"/>
      <c r="S817" s="74"/>
    </row>
    <row r="818" spans="1:19">
      <c r="A818" s="74"/>
      <c r="B818" s="74"/>
      <c r="C818" s="74"/>
      <c r="D818" s="74"/>
      <c r="E818" s="74"/>
      <c r="F818" s="74"/>
      <c r="G818" s="74"/>
      <c r="H818" s="74"/>
      <c r="I818" s="74"/>
      <c r="J818" s="74"/>
      <c r="K818" s="74"/>
      <c r="L818" s="74"/>
      <c r="M818" s="74"/>
      <c r="N818" s="74"/>
      <c r="O818" s="74"/>
      <c r="P818" s="74"/>
      <c r="Q818" s="74"/>
      <c r="R818" s="74"/>
      <c r="S818" s="74"/>
    </row>
    <row r="819" spans="1:19">
      <c r="A819" s="74"/>
      <c r="B819" s="74"/>
      <c r="C819" s="74"/>
      <c r="D819" s="74"/>
      <c r="E819" s="74"/>
      <c r="F819" s="74"/>
      <c r="G819" s="74"/>
      <c r="H819" s="74"/>
      <c r="I819" s="74"/>
      <c r="J819" s="74"/>
      <c r="K819" s="74"/>
      <c r="L819" s="74"/>
      <c r="M819" s="74"/>
      <c r="N819" s="74"/>
      <c r="O819" s="74"/>
      <c r="P819" s="74"/>
      <c r="Q819" s="74"/>
      <c r="R819" s="74"/>
      <c r="S819" s="74"/>
    </row>
    <row r="820" spans="1:19">
      <c r="A820" s="74"/>
      <c r="B820" s="74"/>
      <c r="C820" s="74"/>
      <c r="D820" s="74"/>
      <c r="E820" s="74"/>
      <c r="F820" s="74"/>
      <c r="G820" s="74"/>
      <c r="H820" s="74"/>
      <c r="I820" s="74"/>
      <c r="J820" s="74"/>
      <c r="K820" s="74"/>
      <c r="L820" s="74"/>
      <c r="M820" s="74"/>
      <c r="N820" s="74"/>
      <c r="O820" s="74"/>
      <c r="P820" s="74"/>
      <c r="Q820" s="74"/>
      <c r="R820" s="74"/>
      <c r="S820" s="74"/>
    </row>
    <row r="821" spans="1:19">
      <c r="A821" s="74"/>
      <c r="B821" s="74"/>
      <c r="C821" s="74"/>
      <c r="D821" s="74"/>
      <c r="E821" s="74"/>
      <c r="F821" s="74"/>
      <c r="G821" s="74"/>
      <c r="H821" s="74"/>
      <c r="I821" s="74"/>
      <c r="J821" s="74"/>
      <c r="K821" s="74"/>
      <c r="L821" s="74"/>
      <c r="M821" s="74"/>
      <c r="N821" s="74"/>
      <c r="O821" s="74"/>
      <c r="P821" s="74"/>
      <c r="Q821" s="74"/>
      <c r="R821" s="74"/>
      <c r="S821" s="74"/>
    </row>
    <row r="822" spans="1:19">
      <c r="A822" s="74"/>
      <c r="B822" s="74"/>
      <c r="C822" s="74"/>
      <c r="D822" s="74"/>
      <c r="E822" s="74"/>
      <c r="F822" s="74"/>
      <c r="G822" s="74"/>
      <c r="H822" s="74"/>
      <c r="I822" s="74"/>
      <c r="J822" s="74"/>
      <c r="K822" s="74"/>
      <c r="L822" s="74"/>
      <c r="M822" s="74"/>
      <c r="N822" s="74"/>
      <c r="O822" s="74"/>
      <c r="P822" s="74"/>
      <c r="Q822" s="74"/>
      <c r="R822" s="74"/>
      <c r="S822" s="74"/>
    </row>
    <row r="823" spans="1:19">
      <c r="A823" s="74"/>
      <c r="B823" s="74"/>
      <c r="C823" s="74"/>
      <c r="D823" s="74"/>
      <c r="E823" s="74"/>
      <c r="F823" s="74"/>
      <c r="G823" s="74"/>
      <c r="H823" s="74"/>
      <c r="I823" s="74"/>
      <c r="J823" s="74"/>
      <c r="K823" s="74"/>
      <c r="L823" s="74"/>
      <c r="M823" s="74"/>
      <c r="N823" s="74"/>
      <c r="O823" s="74"/>
      <c r="P823" s="74"/>
      <c r="Q823" s="74"/>
      <c r="R823" s="74"/>
      <c r="S823" s="74"/>
    </row>
    <row r="824" spans="1:19">
      <c r="A824" s="74"/>
      <c r="B824" s="74"/>
      <c r="C824" s="74"/>
      <c r="D824" s="74"/>
      <c r="E824" s="74"/>
      <c r="F824" s="74"/>
      <c r="G824" s="74"/>
      <c r="H824" s="74"/>
      <c r="I824" s="74"/>
      <c r="J824" s="74"/>
      <c r="K824" s="74"/>
      <c r="L824" s="74"/>
      <c r="M824" s="74"/>
      <c r="N824" s="74"/>
      <c r="O824" s="74"/>
      <c r="P824" s="74"/>
      <c r="Q824" s="74"/>
      <c r="R824" s="74"/>
      <c r="S824" s="74"/>
    </row>
    <row r="825" spans="1:19">
      <c r="A825" s="74"/>
      <c r="B825" s="74"/>
      <c r="C825" s="74"/>
      <c r="D825" s="74"/>
      <c r="E825" s="74"/>
      <c r="F825" s="74"/>
      <c r="G825" s="74"/>
      <c r="H825" s="74"/>
      <c r="I825" s="74"/>
      <c r="J825" s="74"/>
      <c r="K825" s="74"/>
      <c r="L825" s="74"/>
      <c r="M825" s="74"/>
      <c r="N825" s="74"/>
      <c r="O825" s="74"/>
      <c r="P825" s="74"/>
      <c r="Q825" s="74"/>
      <c r="R825" s="74"/>
      <c r="S825" s="74"/>
    </row>
    <row r="826" spans="1:19">
      <c r="A826" s="74"/>
      <c r="B826" s="74"/>
      <c r="C826" s="74"/>
      <c r="D826" s="74"/>
      <c r="E826" s="74"/>
      <c r="F826" s="74"/>
      <c r="G826" s="74"/>
      <c r="H826" s="74"/>
      <c r="I826" s="74"/>
      <c r="J826" s="74"/>
      <c r="K826" s="74"/>
      <c r="L826" s="74"/>
      <c r="M826" s="74"/>
      <c r="N826" s="74"/>
      <c r="O826" s="74"/>
      <c r="P826" s="74"/>
      <c r="Q826" s="74"/>
      <c r="R826" s="74"/>
      <c r="S826" s="74"/>
    </row>
    <row r="827" spans="1:19">
      <c r="A827" s="74"/>
      <c r="B827" s="74"/>
      <c r="C827" s="74"/>
      <c r="D827" s="74"/>
      <c r="E827" s="74"/>
      <c r="F827" s="74"/>
      <c r="G827" s="74"/>
      <c r="H827" s="74"/>
      <c r="I827" s="74"/>
      <c r="J827" s="74"/>
      <c r="K827" s="74"/>
      <c r="L827" s="74"/>
      <c r="M827" s="74"/>
      <c r="N827" s="74"/>
      <c r="O827" s="74"/>
      <c r="P827" s="74"/>
      <c r="Q827" s="74"/>
      <c r="R827" s="74"/>
      <c r="S827" s="74"/>
    </row>
    <row r="828" spans="1:19">
      <c r="A828" s="74"/>
      <c r="B828" s="74"/>
      <c r="C828" s="74"/>
      <c r="D828" s="74"/>
      <c r="E828" s="74"/>
      <c r="F828" s="74"/>
      <c r="G828" s="74"/>
      <c r="H828" s="74"/>
      <c r="I828" s="74"/>
      <c r="J828" s="74"/>
      <c r="K828" s="74"/>
      <c r="L828" s="74"/>
      <c r="M828" s="74"/>
      <c r="N828" s="74"/>
      <c r="O828" s="74"/>
      <c r="P828" s="74"/>
      <c r="Q828" s="74"/>
      <c r="R828" s="74"/>
      <c r="S828" s="74"/>
    </row>
    <row r="829" spans="1:19">
      <c r="A829" s="74"/>
      <c r="B829" s="74"/>
      <c r="C829" s="74"/>
      <c r="D829" s="74"/>
      <c r="E829" s="74"/>
      <c r="F829" s="74"/>
      <c r="G829" s="74"/>
      <c r="H829" s="74"/>
      <c r="I829" s="74"/>
      <c r="J829" s="74"/>
      <c r="K829" s="74"/>
      <c r="L829" s="74"/>
      <c r="M829" s="74"/>
      <c r="N829" s="74"/>
      <c r="O829" s="74"/>
      <c r="P829" s="74"/>
      <c r="Q829" s="74"/>
      <c r="R829" s="74"/>
      <c r="S829" s="74"/>
    </row>
    <row r="830" spans="1:19">
      <c r="A830" s="74"/>
      <c r="B830" s="74"/>
      <c r="C830" s="74"/>
      <c r="D830" s="74"/>
      <c r="E830" s="74"/>
      <c r="F830" s="74"/>
      <c r="G830" s="74"/>
      <c r="H830" s="74"/>
      <c r="I830" s="74"/>
      <c r="J830" s="74"/>
      <c r="K830" s="74"/>
      <c r="L830" s="74"/>
      <c r="M830" s="74"/>
      <c r="N830" s="74"/>
      <c r="O830" s="74"/>
      <c r="P830" s="74"/>
      <c r="Q830" s="74"/>
      <c r="R830" s="74"/>
      <c r="S830" s="74"/>
    </row>
    <row r="831" spans="1:19">
      <c r="A831" s="74"/>
      <c r="B831" s="74"/>
      <c r="C831" s="74"/>
      <c r="D831" s="74"/>
      <c r="E831" s="74"/>
      <c r="F831" s="74"/>
      <c r="G831" s="74"/>
      <c r="H831" s="74"/>
      <c r="I831" s="74"/>
      <c r="J831" s="74"/>
      <c r="K831" s="74"/>
      <c r="L831" s="74"/>
      <c r="M831" s="74"/>
      <c r="N831" s="74"/>
      <c r="O831" s="74"/>
      <c r="P831" s="74"/>
      <c r="Q831" s="74"/>
      <c r="R831" s="74"/>
      <c r="S831" s="74"/>
    </row>
    <row r="832" spans="1:19">
      <c r="A832" s="74"/>
      <c r="B832" s="74"/>
      <c r="C832" s="74"/>
      <c r="D832" s="74"/>
      <c r="E832" s="74"/>
      <c r="F832" s="74"/>
      <c r="G832" s="74"/>
      <c r="H832" s="74"/>
      <c r="I832" s="74"/>
      <c r="J832" s="74"/>
      <c r="K832" s="74"/>
      <c r="L832" s="74"/>
      <c r="M832" s="74"/>
      <c r="N832" s="74"/>
      <c r="O832" s="74"/>
      <c r="P832" s="74"/>
      <c r="Q832" s="74"/>
      <c r="R832" s="74"/>
      <c r="S832" s="74"/>
    </row>
    <row r="833" spans="1:19">
      <c r="A833" s="74"/>
      <c r="B833" s="74"/>
      <c r="C833" s="74"/>
      <c r="D833" s="74"/>
      <c r="E833" s="74"/>
      <c r="F833" s="74"/>
      <c r="G833" s="74"/>
      <c r="H833" s="74"/>
      <c r="I833" s="74"/>
      <c r="J833" s="74"/>
      <c r="K833" s="74"/>
      <c r="L833" s="74"/>
      <c r="M833" s="74"/>
      <c r="N833" s="74"/>
      <c r="O833" s="74"/>
      <c r="P833" s="74"/>
      <c r="Q833" s="74"/>
      <c r="R833" s="74"/>
      <c r="S833" s="74"/>
    </row>
    <row r="834" spans="1:19">
      <c r="A834" s="74"/>
      <c r="B834" s="74"/>
      <c r="C834" s="74"/>
      <c r="D834" s="74"/>
      <c r="E834" s="74"/>
      <c r="F834" s="74"/>
      <c r="G834" s="74"/>
      <c r="H834" s="74"/>
      <c r="I834" s="74"/>
      <c r="J834" s="74"/>
      <c r="K834" s="74"/>
      <c r="L834" s="74"/>
      <c r="M834" s="74"/>
      <c r="N834" s="74"/>
      <c r="O834" s="74"/>
      <c r="P834" s="74"/>
      <c r="Q834" s="74"/>
      <c r="R834" s="74"/>
      <c r="S834" s="74"/>
    </row>
    <row r="835" spans="1:19">
      <c r="A835" s="74"/>
      <c r="B835" s="74"/>
      <c r="C835" s="74"/>
      <c r="D835" s="74"/>
      <c r="E835" s="74"/>
      <c r="F835" s="74"/>
      <c r="G835" s="74"/>
      <c r="H835" s="74"/>
      <c r="I835" s="74"/>
      <c r="J835" s="74"/>
      <c r="K835" s="74"/>
      <c r="L835" s="74"/>
      <c r="M835" s="74"/>
      <c r="N835" s="74"/>
      <c r="O835" s="74"/>
      <c r="P835" s="74"/>
      <c r="Q835" s="74"/>
      <c r="R835" s="74"/>
      <c r="S835" s="74"/>
    </row>
    <row r="836" spans="1:19">
      <c r="A836" s="74"/>
      <c r="B836" s="74"/>
      <c r="C836" s="74"/>
      <c r="D836" s="74"/>
      <c r="E836" s="74"/>
      <c r="F836" s="74"/>
      <c r="G836" s="74"/>
      <c r="H836" s="74"/>
      <c r="I836" s="74"/>
      <c r="J836" s="74"/>
      <c r="K836" s="74"/>
      <c r="L836" s="74"/>
      <c r="M836" s="74"/>
      <c r="N836" s="74"/>
      <c r="O836" s="74"/>
      <c r="P836" s="74"/>
      <c r="Q836" s="74"/>
      <c r="R836" s="74"/>
      <c r="S836" s="74"/>
    </row>
    <row r="837" spans="1:19">
      <c r="A837" s="74"/>
      <c r="B837" s="74"/>
      <c r="C837" s="74"/>
      <c r="D837" s="74"/>
      <c r="E837" s="74"/>
      <c r="F837" s="74"/>
      <c r="G837" s="74"/>
      <c r="H837" s="74"/>
      <c r="I837" s="74"/>
      <c r="J837" s="74"/>
      <c r="K837" s="74"/>
      <c r="L837" s="74"/>
      <c r="M837" s="74"/>
      <c r="N837" s="74"/>
      <c r="O837" s="74"/>
      <c r="P837" s="74"/>
      <c r="Q837" s="74"/>
      <c r="R837" s="74"/>
      <c r="S837" s="74"/>
    </row>
    <row r="838" spans="1:19">
      <c r="A838" s="74"/>
      <c r="B838" s="74"/>
      <c r="C838" s="74"/>
      <c r="D838" s="74"/>
      <c r="E838" s="74"/>
      <c r="F838" s="74"/>
      <c r="G838" s="74"/>
      <c r="H838" s="74"/>
      <c r="I838" s="74"/>
      <c r="J838" s="74"/>
      <c r="K838" s="74"/>
      <c r="L838" s="74"/>
      <c r="M838" s="74"/>
      <c r="N838" s="74"/>
      <c r="O838" s="74"/>
      <c r="P838" s="74"/>
      <c r="Q838" s="74"/>
      <c r="R838" s="74"/>
      <c r="S838" s="74"/>
    </row>
    <row r="839" spans="1:19">
      <c r="A839" s="74"/>
      <c r="B839" s="74"/>
      <c r="C839" s="74"/>
      <c r="D839" s="74"/>
      <c r="E839" s="74"/>
      <c r="F839" s="74"/>
      <c r="G839" s="74"/>
      <c r="H839" s="74"/>
      <c r="I839" s="74"/>
      <c r="J839" s="74"/>
      <c r="K839" s="74"/>
      <c r="L839" s="74"/>
      <c r="M839" s="74"/>
      <c r="N839" s="74"/>
      <c r="O839" s="74"/>
      <c r="P839" s="74"/>
      <c r="Q839" s="74"/>
      <c r="R839" s="74"/>
      <c r="S839" s="74"/>
    </row>
    <row r="840" spans="1:19">
      <c r="A840" s="74"/>
      <c r="B840" s="74"/>
      <c r="C840" s="74"/>
      <c r="D840" s="74"/>
      <c r="E840" s="74"/>
      <c r="F840" s="74"/>
      <c r="G840" s="74"/>
      <c r="H840" s="74"/>
      <c r="I840" s="74"/>
      <c r="J840" s="74"/>
      <c r="K840" s="74"/>
      <c r="L840" s="74"/>
      <c r="M840" s="74"/>
      <c r="N840" s="74"/>
      <c r="O840" s="74"/>
      <c r="P840" s="74"/>
      <c r="Q840" s="74"/>
      <c r="R840" s="74"/>
      <c r="S840" s="74"/>
    </row>
    <row r="841" spans="1:19">
      <c r="A841" s="74"/>
      <c r="B841" s="74"/>
      <c r="C841" s="74"/>
      <c r="D841" s="74"/>
      <c r="E841" s="74"/>
      <c r="F841" s="74"/>
      <c r="G841" s="74"/>
      <c r="H841" s="74"/>
      <c r="I841" s="74"/>
      <c r="J841" s="74"/>
      <c r="K841" s="74"/>
      <c r="L841" s="74"/>
      <c r="M841" s="74"/>
      <c r="N841" s="74"/>
      <c r="O841" s="74"/>
      <c r="P841" s="74"/>
      <c r="Q841" s="74"/>
      <c r="R841" s="74"/>
      <c r="S841" s="74"/>
    </row>
    <row r="842" spans="1:19">
      <c r="A842" s="74"/>
      <c r="B842" s="74"/>
      <c r="C842" s="74"/>
      <c r="D842" s="74"/>
      <c r="E842" s="74"/>
      <c r="F842" s="74"/>
      <c r="G842" s="74"/>
      <c r="H842" s="74"/>
      <c r="I842" s="74"/>
      <c r="J842" s="74"/>
      <c r="K842" s="74"/>
      <c r="L842" s="74"/>
      <c r="M842" s="74"/>
      <c r="N842" s="74"/>
      <c r="O842" s="74"/>
      <c r="P842" s="74"/>
      <c r="Q842" s="74"/>
      <c r="R842" s="74"/>
      <c r="S842" s="74"/>
    </row>
    <row r="843" spans="1:19">
      <c r="A843" s="74"/>
      <c r="B843" s="74"/>
      <c r="C843" s="74"/>
      <c r="D843" s="74"/>
      <c r="E843" s="74"/>
      <c r="F843" s="74"/>
      <c r="G843" s="74"/>
      <c r="H843" s="74"/>
      <c r="I843" s="74"/>
      <c r="J843" s="74"/>
      <c r="K843" s="74"/>
      <c r="L843" s="74"/>
      <c r="M843" s="74"/>
      <c r="N843" s="74"/>
      <c r="O843" s="74"/>
      <c r="P843" s="74"/>
      <c r="Q843" s="74"/>
      <c r="R843" s="74"/>
      <c r="S843" s="74"/>
    </row>
    <row r="844" spans="1:19">
      <c r="A844" s="74"/>
      <c r="B844" s="74"/>
      <c r="C844" s="74"/>
      <c r="D844" s="74"/>
      <c r="E844" s="74"/>
      <c r="F844" s="74"/>
      <c r="G844" s="74"/>
      <c r="H844" s="74"/>
      <c r="I844" s="74"/>
      <c r="J844" s="74"/>
      <c r="K844" s="74"/>
      <c r="L844" s="74"/>
      <c r="M844" s="74"/>
      <c r="N844" s="74"/>
      <c r="O844" s="74"/>
      <c r="P844" s="74"/>
      <c r="Q844" s="74"/>
      <c r="R844" s="74"/>
      <c r="S844" s="74"/>
    </row>
    <row r="845" spans="1:19">
      <c r="A845" s="74"/>
      <c r="B845" s="74"/>
      <c r="C845" s="74"/>
      <c r="D845" s="74"/>
      <c r="E845" s="74"/>
      <c r="F845" s="74"/>
      <c r="G845" s="74"/>
      <c r="H845" s="74"/>
      <c r="I845" s="74"/>
      <c r="J845" s="74"/>
      <c r="K845" s="74"/>
      <c r="L845" s="74"/>
      <c r="M845" s="74"/>
      <c r="N845" s="74"/>
      <c r="O845" s="74"/>
      <c r="P845" s="74"/>
      <c r="Q845" s="74"/>
      <c r="R845" s="74"/>
      <c r="S845" s="74"/>
    </row>
    <row r="846" spans="1:19">
      <c r="A846" s="74"/>
      <c r="B846" s="74"/>
      <c r="C846" s="74"/>
      <c r="D846" s="74"/>
      <c r="E846" s="74"/>
      <c r="F846" s="74"/>
      <c r="G846" s="74"/>
      <c r="H846" s="74"/>
      <c r="I846" s="74"/>
      <c r="J846" s="74"/>
      <c r="K846" s="74"/>
      <c r="L846" s="74"/>
      <c r="M846" s="74"/>
      <c r="N846" s="74"/>
      <c r="O846" s="74"/>
      <c r="P846" s="74"/>
      <c r="Q846" s="74"/>
      <c r="R846" s="74"/>
      <c r="S846" s="74"/>
    </row>
    <row r="847" spans="1:19">
      <c r="A847" s="74"/>
      <c r="B847" s="74"/>
      <c r="C847" s="74"/>
      <c r="D847" s="74"/>
      <c r="E847" s="74"/>
      <c r="F847" s="74"/>
      <c r="G847" s="74"/>
      <c r="H847" s="74"/>
      <c r="I847" s="74"/>
      <c r="J847" s="74"/>
      <c r="K847" s="74"/>
      <c r="L847" s="74"/>
      <c r="M847" s="74"/>
      <c r="N847" s="74"/>
      <c r="O847" s="74"/>
      <c r="P847" s="74"/>
      <c r="Q847" s="74"/>
      <c r="R847" s="74"/>
      <c r="S847" s="74"/>
    </row>
    <row r="848" spans="1:19">
      <c r="A848" s="74"/>
      <c r="B848" s="74"/>
      <c r="C848" s="74"/>
      <c r="D848" s="74"/>
      <c r="E848" s="74"/>
      <c r="F848" s="74"/>
      <c r="G848" s="74"/>
      <c r="H848" s="74"/>
      <c r="I848" s="74"/>
      <c r="J848" s="74"/>
      <c r="K848" s="74"/>
      <c r="L848" s="74"/>
      <c r="M848" s="74"/>
      <c r="N848" s="74"/>
      <c r="O848" s="74"/>
      <c r="P848" s="74"/>
      <c r="Q848" s="74"/>
      <c r="R848" s="74"/>
      <c r="S848" s="74"/>
    </row>
    <row r="849" spans="1:19">
      <c r="A849" s="74"/>
      <c r="B849" s="74"/>
      <c r="C849" s="74"/>
      <c r="D849" s="74"/>
      <c r="E849" s="74"/>
      <c r="F849" s="74"/>
      <c r="G849" s="74"/>
      <c r="H849" s="74"/>
      <c r="I849" s="74"/>
      <c r="J849" s="74"/>
      <c r="K849" s="74"/>
      <c r="L849" s="74"/>
      <c r="M849" s="74"/>
      <c r="N849" s="74"/>
      <c r="O849" s="74"/>
      <c r="P849" s="74"/>
      <c r="Q849" s="74"/>
      <c r="R849" s="74"/>
      <c r="S849" s="74"/>
    </row>
    <row r="850" spans="1:19">
      <c r="A850" s="74"/>
      <c r="B850" s="74"/>
      <c r="C850" s="74"/>
      <c r="D850" s="74"/>
      <c r="E850" s="74"/>
      <c r="F850" s="74"/>
      <c r="G850" s="74"/>
      <c r="H850" s="74"/>
      <c r="I850" s="74"/>
      <c r="J850" s="74"/>
      <c r="K850" s="74"/>
      <c r="L850" s="74"/>
      <c r="M850" s="74"/>
      <c r="N850" s="74"/>
      <c r="O850" s="74"/>
      <c r="P850" s="74"/>
      <c r="Q850" s="74"/>
      <c r="R850" s="74"/>
      <c r="S850" s="74"/>
    </row>
    <row r="851" spans="1:19">
      <c r="A851" s="74"/>
      <c r="B851" s="74"/>
      <c r="C851" s="74"/>
      <c r="D851" s="74"/>
      <c r="E851" s="74"/>
      <c r="F851" s="74"/>
      <c r="G851" s="74"/>
      <c r="H851" s="74"/>
      <c r="I851" s="74"/>
      <c r="J851" s="74"/>
      <c r="K851" s="74"/>
      <c r="L851" s="74"/>
      <c r="M851" s="74"/>
      <c r="N851" s="74"/>
      <c r="O851" s="74"/>
      <c r="P851" s="74"/>
      <c r="Q851" s="74"/>
      <c r="R851" s="74"/>
      <c r="S851" s="74"/>
    </row>
    <row r="852" spans="1:19">
      <c r="A852" s="74"/>
      <c r="B852" s="74"/>
      <c r="C852" s="74"/>
      <c r="D852" s="74"/>
      <c r="E852" s="74"/>
      <c r="F852" s="74"/>
      <c r="G852" s="74"/>
      <c r="H852" s="74"/>
      <c r="I852" s="74"/>
      <c r="J852" s="74"/>
      <c r="K852" s="74"/>
      <c r="L852" s="74"/>
      <c r="M852" s="74"/>
      <c r="N852" s="74"/>
      <c r="O852" s="74"/>
      <c r="P852" s="74"/>
      <c r="Q852" s="74"/>
      <c r="R852" s="74"/>
      <c r="S852" s="74"/>
    </row>
    <row r="853" spans="1:19">
      <c r="A853" s="74"/>
      <c r="B853" s="74"/>
      <c r="C853" s="74"/>
      <c r="D853" s="74"/>
      <c r="E853" s="74"/>
      <c r="F853" s="74"/>
      <c r="G853" s="74"/>
      <c r="H853" s="74"/>
      <c r="I853" s="74"/>
      <c r="J853" s="74"/>
      <c r="K853" s="74"/>
      <c r="L853" s="74"/>
      <c r="M853" s="74"/>
      <c r="N853" s="74"/>
      <c r="O853" s="74"/>
      <c r="P853" s="74"/>
      <c r="Q853" s="74"/>
      <c r="R853" s="74"/>
      <c r="S853" s="74"/>
    </row>
    <row r="854" spans="1:19">
      <c r="A854" s="74"/>
      <c r="B854" s="74"/>
      <c r="C854" s="74"/>
      <c r="D854" s="74"/>
      <c r="E854" s="74"/>
      <c r="F854" s="74"/>
      <c r="G854" s="74"/>
      <c r="H854" s="74"/>
      <c r="I854" s="74"/>
      <c r="J854" s="74"/>
      <c r="K854" s="74"/>
      <c r="L854" s="74"/>
      <c r="M854" s="74"/>
      <c r="N854" s="74"/>
      <c r="O854" s="74"/>
      <c r="P854" s="74"/>
      <c r="Q854" s="74"/>
      <c r="R854" s="74"/>
      <c r="S854" s="74"/>
    </row>
    <row r="855" spans="1:19">
      <c r="A855" s="74"/>
      <c r="B855" s="74"/>
      <c r="C855" s="74"/>
      <c r="D855" s="74"/>
      <c r="E855" s="74"/>
      <c r="F855" s="74"/>
      <c r="G855" s="74"/>
      <c r="H855" s="74"/>
      <c r="I855" s="74"/>
      <c r="J855" s="74"/>
      <c r="K855" s="74"/>
      <c r="L855" s="74"/>
      <c r="M855" s="74"/>
      <c r="N855" s="74"/>
      <c r="O855" s="74"/>
      <c r="P855" s="74"/>
      <c r="Q855" s="74"/>
      <c r="R855" s="74"/>
      <c r="S855" s="74"/>
    </row>
    <row r="856" spans="1:19">
      <c r="A856" s="74"/>
      <c r="B856" s="74"/>
      <c r="C856" s="74"/>
      <c r="D856" s="74"/>
      <c r="E856" s="74"/>
      <c r="F856" s="74"/>
      <c r="G856" s="74"/>
      <c r="H856" s="74"/>
      <c r="I856" s="74"/>
      <c r="J856" s="74"/>
      <c r="K856" s="74"/>
      <c r="L856" s="74"/>
      <c r="M856" s="74"/>
      <c r="N856" s="74"/>
      <c r="O856" s="74"/>
      <c r="P856" s="74"/>
      <c r="Q856" s="74"/>
      <c r="R856" s="74"/>
      <c r="S856" s="74"/>
    </row>
    <row r="857" spans="1:19">
      <c r="A857" s="74"/>
      <c r="B857" s="74"/>
      <c r="C857" s="74"/>
      <c r="D857" s="74"/>
      <c r="E857" s="74"/>
      <c r="F857" s="74"/>
      <c r="G857" s="74"/>
      <c r="H857" s="74"/>
      <c r="I857" s="74"/>
      <c r="J857" s="74"/>
      <c r="K857" s="74"/>
      <c r="L857" s="74"/>
      <c r="M857" s="74"/>
      <c r="N857" s="74"/>
      <c r="O857" s="74"/>
      <c r="P857" s="74"/>
      <c r="Q857" s="74"/>
      <c r="R857" s="74"/>
      <c r="S857" s="74"/>
    </row>
    <row r="858" spans="1:19">
      <c r="A858" s="74"/>
      <c r="B858" s="74"/>
      <c r="C858" s="74"/>
      <c r="D858" s="74"/>
      <c r="E858" s="74"/>
      <c r="F858" s="74"/>
      <c r="G858" s="74"/>
      <c r="H858" s="74"/>
      <c r="I858" s="74"/>
      <c r="J858" s="74"/>
      <c r="K858" s="74"/>
      <c r="L858" s="74"/>
      <c r="M858" s="74"/>
      <c r="N858" s="74"/>
      <c r="O858" s="74"/>
      <c r="P858" s="74"/>
      <c r="Q858" s="74"/>
      <c r="R858" s="74"/>
      <c r="S858" s="74"/>
    </row>
    <row r="859" spans="1:19">
      <c r="A859" s="74"/>
      <c r="B859" s="74"/>
      <c r="C859" s="74"/>
      <c r="D859" s="74"/>
      <c r="E859" s="74"/>
      <c r="F859" s="74"/>
      <c r="G859" s="74"/>
      <c r="H859" s="74"/>
      <c r="I859" s="74"/>
      <c r="J859" s="74"/>
      <c r="K859" s="74"/>
      <c r="L859" s="74"/>
      <c r="M859" s="74"/>
      <c r="N859" s="74"/>
      <c r="O859" s="74"/>
      <c r="P859" s="74"/>
      <c r="Q859" s="74"/>
      <c r="R859" s="74"/>
      <c r="S859" s="74"/>
    </row>
    <row r="860" spans="1:19">
      <c r="A860" s="74"/>
      <c r="B860" s="74"/>
      <c r="C860" s="74"/>
      <c r="D860" s="74"/>
      <c r="E860" s="74"/>
      <c r="F860" s="74"/>
      <c r="G860" s="74"/>
      <c r="H860" s="74"/>
      <c r="I860" s="74"/>
      <c r="J860" s="74"/>
      <c r="K860" s="74"/>
      <c r="L860" s="74"/>
      <c r="M860" s="74"/>
      <c r="N860" s="74"/>
      <c r="O860" s="74"/>
      <c r="P860" s="74"/>
      <c r="Q860" s="74"/>
      <c r="R860" s="74"/>
      <c r="S860" s="74"/>
    </row>
    <row r="861" spans="1:19">
      <c r="A861" s="74"/>
      <c r="B861" s="74"/>
      <c r="C861" s="74"/>
      <c r="D861" s="74"/>
      <c r="E861" s="74"/>
      <c r="F861" s="74"/>
      <c r="G861" s="74"/>
      <c r="H861" s="74"/>
      <c r="I861" s="74"/>
      <c r="J861" s="74"/>
      <c r="K861" s="74"/>
      <c r="L861" s="74"/>
      <c r="M861" s="74"/>
      <c r="N861" s="74"/>
      <c r="O861" s="74"/>
      <c r="P861" s="74"/>
      <c r="Q861" s="74"/>
      <c r="R861" s="74"/>
      <c r="S861" s="74"/>
    </row>
    <row r="862" spans="1:19">
      <c r="A862" s="74"/>
      <c r="B862" s="74"/>
      <c r="C862" s="74"/>
      <c r="D862" s="74"/>
      <c r="E862" s="74"/>
      <c r="F862" s="74"/>
      <c r="G862" s="74"/>
      <c r="H862" s="74"/>
      <c r="I862" s="74"/>
      <c r="J862" s="74"/>
      <c r="K862" s="74"/>
      <c r="L862" s="74"/>
      <c r="M862" s="74"/>
      <c r="N862" s="74"/>
      <c r="O862" s="74"/>
      <c r="P862" s="74"/>
      <c r="Q862" s="74"/>
      <c r="R862" s="74"/>
      <c r="S862" s="74"/>
    </row>
    <row r="863" spans="1:19">
      <c r="A863" s="74"/>
      <c r="B863" s="74"/>
      <c r="C863" s="74"/>
      <c r="D863" s="74"/>
      <c r="E863" s="74"/>
      <c r="F863" s="74"/>
      <c r="G863" s="74"/>
      <c r="H863" s="74"/>
      <c r="I863" s="74"/>
      <c r="J863" s="74"/>
      <c r="K863" s="74"/>
      <c r="L863" s="74"/>
      <c r="M863" s="74"/>
      <c r="N863" s="74"/>
      <c r="O863" s="74"/>
      <c r="P863" s="74"/>
      <c r="Q863" s="74"/>
      <c r="R863" s="74"/>
      <c r="S863" s="74"/>
    </row>
    <row r="864" spans="1:19">
      <c r="A864" s="74"/>
      <c r="B864" s="74"/>
      <c r="C864" s="74"/>
      <c r="D864" s="74"/>
      <c r="E864" s="74"/>
      <c r="F864" s="74"/>
      <c r="G864" s="74"/>
      <c r="H864" s="74"/>
      <c r="I864" s="74"/>
      <c r="J864" s="74"/>
      <c r="K864" s="74"/>
      <c r="L864" s="74"/>
      <c r="M864" s="74"/>
      <c r="N864" s="74"/>
      <c r="O864" s="74"/>
      <c r="P864" s="74"/>
      <c r="Q864" s="74"/>
      <c r="R864" s="74"/>
      <c r="S864" s="74"/>
    </row>
    <row r="865" spans="1:19">
      <c r="A865" s="74"/>
      <c r="B865" s="74"/>
      <c r="C865" s="74"/>
      <c r="D865" s="74"/>
      <c r="E865" s="74"/>
      <c r="F865" s="74"/>
      <c r="G865" s="74"/>
      <c r="H865" s="74"/>
      <c r="I865" s="74"/>
      <c r="J865" s="74"/>
      <c r="K865" s="74"/>
      <c r="L865" s="74"/>
      <c r="M865" s="74"/>
      <c r="N865" s="74"/>
      <c r="O865" s="74"/>
      <c r="P865" s="74"/>
      <c r="Q865" s="74"/>
      <c r="R865" s="74"/>
      <c r="S865" s="74"/>
    </row>
    <row r="866" spans="1:19">
      <c r="A866" s="74"/>
      <c r="B866" s="74"/>
      <c r="C866" s="74"/>
      <c r="D866" s="74"/>
      <c r="E866" s="74"/>
      <c r="F866" s="74"/>
      <c r="G866" s="74"/>
      <c r="H866" s="74"/>
      <c r="I866" s="74"/>
      <c r="J866" s="74"/>
      <c r="K866" s="74"/>
      <c r="L866" s="74"/>
      <c r="M866" s="74"/>
      <c r="N866" s="74"/>
      <c r="O866" s="74"/>
      <c r="P866" s="74"/>
      <c r="Q866" s="74"/>
      <c r="R866" s="74"/>
      <c r="S866" s="74"/>
    </row>
    <row r="867" spans="1:19">
      <c r="A867" s="74"/>
      <c r="B867" s="74"/>
      <c r="C867" s="74"/>
      <c r="D867" s="74"/>
      <c r="E867" s="74"/>
      <c r="F867" s="74"/>
      <c r="G867" s="74"/>
      <c r="H867" s="74"/>
      <c r="I867" s="74"/>
      <c r="J867" s="74"/>
      <c r="K867" s="74"/>
      <c r="L867" s="74"/>
      <c r="M867" s="74"/>
      <c r="N867" s="74"/>
      <c r="O867" s="74"/>
      <c r="P867" s="74"/>
      <c r="Q867" s="74"/>
      <c r="R867" s="74"/>
      <c r="S867" s="74"/>
    </row>
    <row r="868" spans="1:19">
      <c r="A868" s="74"/>
      <c r="B868" s="74"/>
      <c r="C868" s="74"/>
      <c r="D868" s="74"/>
      <c r="E868" s="74"/>
      <c r="F868" s="74"/>
      <c r="G868" s="74"/>
      <c r="H868" s="74"/>
      <c r="I868" s="74"/>
      <c r="J868" s="74"/>
      <c r="K868" s="74"/>
      <c r="L868" s="74"/>
      <c r="M868" s="74"/>
      <c r="N868" s="74"/>
      <c r="O868" s="74"/>
      <c r="P868" s="74"/>
      <c r="Q868" s="74"/>
      <c r="R868" s="74"/>
      <c r="S868" s="74"/>
    </row>
    <row r="869" spans="1:19">
      <c r="A869" s="74"/>
      <c r="B869" s="74"/>
      <c r="C869" s="74"/>
      <c r="D869" s="74"/>
      <c r="E869" s="74"/>
      <c r="F869" s="74"/>
      <c r="G869" s="74"/>
      <c r="H869" s="74"/>
      <c r="I869" s="74"/>
      <c r="J869" s="74"/>
      <c r="K869" s="74"/>
      <c r="L869" s="74"/>
      <c r="M869" s="74"/>
      <c r="N869" s="74"/>
      <c r="O869" s="74"/>
      <c r="P869" s="74"/>
      <c r="Q869" s="74"/>
      <c r="R869" s="74"/>
      <c r="S869" s="74"/>
    </row>
    <row r="870" spans="1:19">
      <c r="A870" s="74"/>
      <c r="B870" s="74"/>
      <c r="C870" s="74"/>
      <c r="D870" s="74"/>
      <c r="E870" s="74"/>
      <c r="F870" s="74"/>
      <c r="G870" s="74"/>
      <c r="H870" s="74"/>
      <c r="I870" s="74"/>
      <c r="J870" s="74"/>
      <c r="K870" s="74"/>
      <c r="L870" s="74"/>
      <c r="M870" s="74"/>
      <c r="N870" s="74"/>
      <c r="O870" s="74"/>
      <c r="P870" s="74"/>
      <c r="Q870" s="74"/>
      <c r="R870" s="74"/>
      <c r="S870" s="74"/>
    </row>
    <row r="871" spans="1:19">
      <c r="A871" s="74"/>
      <c r="B871" s="74"/>
      <c r="C871" s="74"/>
      <c r="D871" s="74"/>
      <c r="E871" s="74"/>
      <c r="F871" s="74"/>
      <c r="G871" s="74"/>
      <c r="H871" s="74"/>
      <c r="I871" s="74"/>
      <c r="J871" s="74"/>
      <c r="K871" s="74"/>
      <c r="L871" s="74"/>
      <c r="M871" s="74"/>
      <c r="N871" s="74"/>
      <c r="O871" s="74"/>
      <c r="P871" s="74"/>
      <c r="Q871" s="74"/>
      <c r="R871" s="74"/>
      <c r="S871" s="74"/>
    </row>
    <row r="872" spans="1:19">
      <c r="A872" s="74"/>
      <c r="B872" s="74"/>
      <c r="C872" s="74"/>
      <c r="D872" s="74"/>
      <c r="E872" s="74"/>
      <c r="F872" s="74"/>
      <c r="G872" s="74"/>
      <c r="H872" s="74"/>
      <c r="I872" s="74"/>
      <c r="J872" s="74"/>
      <c r="K872" s="74"/>
      <c r="L872" s="74"/>
      <c r="M872" s="74"/>
      <c r="N872" s="74"/>
      <c r="O872" s="74"/>
      <c r="P872" s="74"/>
      <c r="Q872" s="74"/>
      <c r="R872" s="74"/>
      <c r="S872" s="74"/>
    </row>
    <row r="873" spans="1:19">
      <c r="A873" s="74"/>
      <c r="B873" s="74"/>
      <c r="C873" s="74"/>
      <c r="D873" s="74"/>
      <c r="E873" s="74"/>
      <c r="F873" s="74"/>
      <c r="G873" s="74"/>
      <c r="H873" s="74"/>
      <c r="I873" s="74"/>
      <c r="J873" s="74"/>
      <c r="K873" s="74"/>
      <c r="L873" s="74"/>
      <c r="M873" s="74"/>
      <c r="N873" s="74"/>
      <c r="O873" s="74"/>
      <c r="P873" s="74"/>
      <c r="Q873" s="74"/>
      <c r="R873" s="74"/>
      <c r="S873" s="74"/>
    </row>
    <row r="874" spans="1:19">
      <c r="A874" s="74"/>
      <c r="B874" s="74"/>
      <c r="C874" s="74"/>
      <c r="D874" s="74"/>
      <c r="E874" s="74"/>
      <c r="F874" s="74"/>
      <c r="G874" s="74"/>
      <c r="H874" s="74"/>
      <c r="I874" s="74"/>
      <c r="J874" s="74"/>
      <c r="K874" s="74"/>
      <c r="L874" s="74"/>
      <c r="M874" s="74"/>
      <c r="N874" s="74"/>
      <c r="O874" s="74"/>
      <c r="P874" s="74"/>
      <c r="Q874" s="74"/>
      <c r="R874" s="74"/>
      <c r="S874" s="74"/>
    </row>
    <row r="875" spans="1:19">
      <c r="A875" s="74"/>
      <c r="B875" s="74"/>
      <c r="C875" s="74"/>
      <c r="D875" s="74"/>
      <c r="E875" s="74"/>
      <c r="F875" s="74"/>
      <c r="G875" s="74"/>
      <c r="H875" s="74"/>
      <c r="I875" s="74"/>
      <c r="J875" s="74"/>
      <c r="K875" s="74"/>
      <c r="L875" s="74"/>
      <c r="M875" s="74"/>
      <c r="N875" s="74"/>
      <c r="O875" s="74"/>
      <c r="P875" s="74"/>
      <c r="Q875" s="74"/>
      <c r="R875" s="74"/>
      <c r="S875" s="74"/>
    </row>
    <row r="876" spans="1:19">
      <c r="A876" s="74"/>
      <c r="B876" s="74"/>
      <c r="C876" s="74"/>
      <c r="D876" s="74"/>
      <c r="E876" s="74"/>
      <c r="F876" s="74"/>
      <c r="G876" s="74"/>
      <c r="H876" s="74"/>
      <c r="I876" s="74"/>
      <c r="J876" s="74"/>
      <c r="K876" s="74"/>
      <c r="L876" s="74"/>
      <c r="M876" s="74"/>
      <c r="N876" s="74"/>
      <c r="O876" s="74"/>
      <c r="P876" s="74"/>
      <c r="Q876" s="74"/>
      <c r="R876" s="74"/>
      <c r="S876" s="74"/>
    </row>
    <row r="877" spans="1:19">
      <c r="A877" s="74"/>
      <c r="B877" s="74"/>
      <c r="C877" s="74"/>
      <c r="D877" s="74"/>
      <c r="E877" s="74"/>
      <c r="F877" s="74"/>
      <c r="G877" s="74"/>
      <c r="H877" s="74"/>
      <c r="I877" s="74"/>
      <c r="J877" s="74"/>
      <c r="K877" s="74"/>
      <c r="L877" s="74"/>
      <c r="M877" s="74"/>
      <c r="N877" s="74"/>
      <c r="O877" s="74"/>
      <c r="P877" s="74"/>
      <c r="Q877" s="74"/>
      <c r="R877" s="74"/>
      <c r="S877" s="74"/>
    </row>
    <row r="878" spans="1:19">
      <c r="A878" s="74"/>
      <c r="B878" s="74"/>
      <c r="C878" s="74"/>
      <c r="D878" s="74"/>
      <c r="E878" s="74"/>
      <c r="F878" s="74"/>
      <c r="G878" s="74"/>
      <c r="H878" s="74"/>
      <c r="I878" s="74"/>
      <c r="J878" s="74"/>
      <c r="K878" s="74"/>
      <c r="L878" s="74"/>
      <c r="M878" s="74"/>
      <c r="N878" s="74"/>
      <c r="O878" s="74"/>
      <c r="P878" s="74"/>
      <c r="Q878" s="74"/>
      <c r="R878" s="74"/>
      <c r="S878" s="74"/>
    </row>
    <row r="879" spans="1:19">
      <c r="A879" s="74"/>
      <c r="B879" s="74"/>
      <c r="C879" s="74"/>
      <c r="D879" s="74"/>
      <c r="E879" s="74"/>
      <c r="F879" s="74"/>
      <c r="G879" s="74"/>
      <c r="H879" s="74"/>
      <c r="I879" s="74"/>
      <c r="J879" s="74"/>
      <c r="K879" s="74"/>
      <c r="L879" s="74"/>
      <c r="M879" s="74"/>
      <c r="N879" s="74"/>
      <c r="O879" s="74"/>
      <c r="P879" s="74"/>
      <c r="Q879" s="74"/>
      <c r="R879" s="74"/>
      <c r="S879" s="74"/>
    </row>
    <row r="880" spans="1:19">
      <c r="A880" s="74"/>
      <c r="B880" s="74"/>
      <c r="C880" s="74"/>
      <c r="D880" s="74"/>
      <c r="E880" s="74"/>
      <c r="F880" s="74"/>
      <c r="G880" s="74"/>
      <c r="H880" s="74"/>
      <c r="I880" s="74"/>
      <c r="J880" s="74"/>
      <c r="K880" s="74"/>
      <c r="L880" s="74"/>
      <c r="M880" s="74"/>
      <c r="N880" s="74"/>
      <c r="O880" s="74"/>
      <c r="P880" s="74"/>
      <c r="Q880" s="74"/>
      <c r="R880" s="74"/>
      <c r="S880" s="74"/>
    </row>
    <row r="881" spans="1:19">
      <c r="A881" s="74"/>
      <c r="B881" s="74"/>
      <c r="C881" s="74"/>
      <c r="D881" s="74"/>
      <c r="E881" s="74"/>
      <c r="F881" s="74"/>
      <c r="G881" s="74"/>
      <c r="H881" s="74"/>
      <c r="I881" s="74"/>
      <c r="J881" s="74"/>
      <c r="K881" s="74"/>
      <c r="L881" s="74"/>
      <c r="M881" s="74"/>
      <c r="N881" s="74"/>
      <c r="O881" s="74"/>
      <c r="P881" s="74"/>
      <c r="Q881" s="74"/>
      <c r="R881" s="74"/>
      <c r="S881" s="74"/>
    </row>
    <row r="882" spans="1:19">
      <c r="A882" s="74"/>
      <c r="B882" s="74"/>
      <c r="C882" s="74"/>
      <c r="D882" s="74"/>
      <c r="E882" s="74"/>
      <c r="F882" s="74"/>
      <c r="G882" s="74"/>
      <c r="H882" s="74"/>
      <c r="I882" s="74"/>
      <c r="J882" s="74"/>
      <c r="K882" s="74"/>
      <c r="L882" s="74"/>
      <c r="M882" s="74"/>
      <c r="N882" s="74"/>
      <c r="O882" s="74"/>
      <c r="P882" s="74"/>
      <c r="Q882" s="74"/>
      <c r="R882" s="74"/>
      <c r="S882" s="74"/>
    </row>
    <row r="883" spans="1:19">
      <c r="A883" s="74"/>
      <c r="B883" s="74"/>
      <c r="C883" s="74"/>
      <c r="D883" s="74"/>
      <c r="E883" s="74"/>
      <c r="F883" s="74"/>
      <c r="G883" s="74"/>
      <c r="H883" s="74"/>
      <c r="I883" s="74"/>
      <c r="J883" s="74"/>
      <c r="K883" s="74"/>
      <c r="L883" s="74"/>
      <c r="M883" s="74"/>
      <c r="N883" s="74"/>
      <c r="O883" s="74"/>
      <c r="P883" s="74"/>
      <c r="Q883" s="74"/>
      <c r="R883" s="74"/>
      <c r="S883" s="74"/>
    </row>
    <row r="884" spans="1:19">
      <c r="A884" s="74"/>
      <c r="B884" s="74"/>
      <c r="C884" s="74"/>
      <c r="D884" s="74"/>
      <c r="E884" s="74"/>
      <c r="F884" s="74"/>
      <c r="G884" s="74"/>
      <c r="H884" s="74"/>
      <c r="I884" s="74"/>
      <c r="J884" s="74"/>
      <c r="K884" s="74"/>
      <c r="L884" s="74"/>
      <c r="M884" s="74"/>
      <c r="N884" s="74"/>
      <c r="O884" s="74"/>
      <c r="P884" s="74"/>
      <c r="Q884" s="74"/>
      <c r="R884" s="74"/>
      <c r="S884" s="74"/>
    </row>
    <row r="885" spans="1:19">
      <c r="A885" s="74"/>
      <c r="B885" s="74"/>
      <c r="C885" s="74"/>
      <c r="D885" s="74"/>
      <c r="E885" s="74"/>
      <c r="F885" s="74"/>
      <c r="G885" s="74"/>
      <c r="H885" s="74"/>
      <c r="I885" s="74"/>
      <c r="J885" s="74"/>
      <c r="K885" s="74"/>
      <c r="L885" s="74"/>
      <c r="M885" s="74"/>
      <c r="N885" s="74"/>
      <c r="O885" s="74"/>
      <c r="P885" s="74"/>
      <c r="Q885" s="74"/>
      <c r="R885" s="74"/>
      <c r="S885" s="74"/>
    </row>
    <row r="886" spans="1:19">
      <c r="A886" s="74"/>
      <c r="B886" s="74"/>
      <c r="C886" s="74"/>
      <c r="D886" s="74"/>
      <c r="E886" s="74"/>
      <c r="F886" s="74"/>
      <c r="G886" s="74"/>
      <c r="H886" s="74"/>
      <c r="I886" s="74"/>
      <c r="J886" s="74"/>
      <c r="K886" s="74"/>
      <c r="L886" s="74"/>
      <c r="M886" s="74"/>
      <c r="N886" s="74"/>
      <c r="O886" s="74"/>
      <c r="P886" s="74"/>
      <c r="Q886" s="74"/>
      <c r="R886" s="74"/>
      <c r="S886" s="74"/>
    </row>
    <row r="887" spans="1:19">
      <c r="A887" s="74"/>
      <c r="B887" s="74"/>
      <c r="C887" s="74"/>
      <c r="D887" s="74"/>
      <c r="E887" s="74"/>
      <c r="F887" s="74"/>
      <c r="G887" s="74"/>
      <c r="H887" s="74"/>
      <c r="I887" s="74"/>
      <c r="J887" s="74"/>
      <c r="K887" s="74"/>
      <c r="L887" s="74"/>
      <c r="M887" s="74"/>
      <c r="N887" s="74"/>
      <c r="O887" s="74"/>
      <c r="P887" s="74"/>
      <c r="Q887" s="74"/>
      <c r="R887" s="74"/>
      <c r="S887" s="74"/>
    </row>
    <row r="888" spans="1:19">
      <c r="A888" s="74"/>
      <c r="B888" s="74"/>
      <c r="C888" s="74"/>
      <c r="D888" s="74"/>
      <c r="E888" s="74"/>
      <c r="F888" s="74"/>
      <c r="G888" s="74"/>
      <c r="H888" s="74"/>
      <c r="I888" s="74"/>
      <c r="J888" s="74"/>
      <c r="K888" s="74"/>
      <c r="L888" s="74"/>
      <c r="M888" s="74"/>
      <c r="N888" s="74"/>
      <c r="O888" s="74"/>
      <c r="P888" s="74"/>
      <c r="Q888" s="74"/>
      <c r="R888" s="74"/>
      <c r="S888" s="74"/>
    </row>
    <row r="889" spans="1:19">
      <c r="A889" s="74"/>
      <c r="B889" s="74"/>
      <c r="C889" s="74"/>
      <c r="D889" s="74"/>
      <c r="E889" s="74"/>
      <c r="F889" s="74"/>
      <c r="G889" s="74"/>
      <c r="H889" s="74"/>
      <c r="I889" s="74"/>
      <c r="J889" s="74"/>
      <c r="K889" s="74"/>
      <c r="L889" s="74"/>
      <c r="M889" s="74"/>
      <c r="N889" s="74"/>
      <c r="O889" s="74"/>
      <c r="P889" s="74"/>
      <c r="Q889" s="74"/>
      <c r="R889" s="74"/>
      <c r="S889" s="74"/>
    </row>
    <row r="890" spans="1:19">
      <c r="A890" s="74"/>
      <c r="B890" s="74"/>
      <c r="C890" s="74"/>
      <c r="D890" s="74"/>
      <c r="E890" s="74"/>
      <c r="F890" s="74"/>
      <c r="G890" s="74"/>
      <c r="H890" s="74"/>
      <c r="I890" s="74"/>
      <c r="J890" s="74"/>
      <c r="K890" s="74"/>
      <c r="L890" s="74"/>
      <c r="M890" s="74"/>
      <c r="N890" s="74"/>
      <c r="O890" s="74"/>
      <c r="P890" s="74"/>
      <c r="Q890" s="74"/>
      <c r="R890" s="74"/>
      <c r="S890" s="74"/>
    </row>
    <row r="891" spans="1:19">
      <c r="A891" s="74"/>
      <c r="B891" s="74"/>
      <c r="C891" s="74"/>
      <c r="D891" s="74"/>
      <c r="E891" s="74"/>
      <c r="F891" s="74"/>
      <c r="G891" s="74"/>
      <c r="H891" s="74"/>
      <c r="I891" s="74"/>
      <c r="J891" s="74"/>
      <c r="K891" s="74"/>
      <c r="L891" s="74"/>
      <c r="M891" s="74"/>
      <c r="N891" s="74"/>
      <c r="O891" s="74"/>
      <c r="P891" s="74"/>
      <c r="Q891" s="74"/>
      <c r="R891" s="74"/>
      <c r="S891" s="74"/>
    </row>
    <row r="892" spans="1:19">
      <c r="A892" s="74"/>
      <c r="B892" s="74"/>
      <c r="C892" s="74"/>
      <c r="D892" s="74"/>
      <c r="E892" s="74"/>
      <c r="F892" s="74"/>
      <c r="G892" s="74"/>
      <c r="H892" s="74"/>
      <c r="I892" s="74"/>
      <c r="J892" s="74"/>
      <c r="K892" s="74"/>
      <c r="L892" s="74"/>
      <c r="M892" s="74"/>
      <c r="N892" s="74"/>
      <c r="O892" s="74"/>
      <c r="P892" s="74"/>
      <c r="Q892" s="74"/>
      <c r="R892" s="74"/>
      <c r="S892" s="74"/>
    </row>
    <row r="893" spans="1:19">
      <c r="A893" s="74"/>
      <c r="B893" s="74"/>
      <c r="C893" s="74"/>
      <c r="D893" s="74"/>
      <c r="E893" s="74"/>
      <c r="F893" s="74"/>
      <c r="G893" s="74"/>
      <c r="H893" s="74"/>
      <c r="I893" s="74"/>
      <c r="J893" s="74"/>
      <c r="K893" s="74"/>
      <c r="L893" s="74"/>
      <c r="M893" s="74"/>
      <c r="N893" s="74"/>
      <c r="O893" s="74"/>
      <c r="P893" s="74"/>
      <c r="Q893" s="74"/>
      <c r="R893" s="74"/>
      <c r="S893" s="74"/>
    </row>
    <row r="894" spans="1:19">
      <c r="A894" s="74"/>
      <c r="B894" s="74"/>
      <c r="C894" s="74"/>
      <c r="D894" s="74"/>
      <c r="E894" s="74"/>
      <c r="F894" s="74"/>
      <c r="G894" s="74"/>
      <c r="H894" s="74"/>
      <c r="I894" s="74"/>
      <c r="J894" s="74"/>
      <c r="K894" s="74"/>
      <c r="L894" s="74"/>
      <c r="M894" s="74"/>
      <c r="N894" s="74"/>
      <c r="O894" s="74"/>
      <c r="P894" s="74"/>
      <c r="Q894" s="74"/>
      <c r="R894" s="74"/>
      <c r="S894" s="74"/>
    </row>
    <row r="895" spans="1:19">
      <c r="A895" s="74"/>
      <c r="B895" s="74"/>
      <c r="C895" s="74"/>
      <c r="D895" s="74"/>
      <c r="E895" s="74"/>
      <c r="F895" s="74"/>
      <c r="G895" s="74"/>
      <c r="H895" s="74"/>
      <c r="I895" s="74"/>
      <c r="J895" s="74"/>
      <c r="K895" s="74"/>
      <c r="L895" s="74"/>
      <c r="M895" s="74"/>
      <c r="N895" s="74"/>
      <c r="O895" s="74"/>
      <c r="P895" s="74"/>
      <c r="Q895" s="74"/>
      <c r="R895" s="74"/>
      <c r="S895" s="74"/>
    </row>
    <row r="896" spans="1:19">
      <c r="A896" s="74"/>
      <c r="B896" s="74"/>
      <c r="C896" s="74"/>
      <c r="D896" s="74"/>
      <c r="E896" s="74"/>
      <c r="F896" s="74"/>
      <c r="G896" s="74"/>
      <c r="H896" s="74"/>
      <c r="I896" s="74"/>
      <c r="J896" s="74"/>
      <c r="K896" s="74"/>
      <c r="L896" s="74"/>
      <c r="M896" s="74"/>
      <c r="N896" s="74"/>
      <c r="O896" s="74"/>
      <c r="P896" s="74"/>
      <c r="Q896" s="74"/>
      <c r="R896" s="74"/>
      <c r="S896" s="74"/>
    </row>
    <row r="897" spans="1:19">
      <c r="A897" s="74"/>
      <c r="B897" s="74"/>
      <c r="C897" s="74"/>
      <c r="D897" s="74"/>
      <c r="E897" s="74"/>
      <c r="F897" s="74"/>
      <c r="G897" s="74"/>
      <c r="H897" s="74"/>
      <c r="I897" s="74"/>
      <c r="J897" s="74"/>
      <c r="K897" s="74"/>
      <c r="L897" s="74"/>
      <c r="M897" s="74"/>
      <c r="N897" s="74"/>
      <c r="O897" s="74"/>
      <c r="P897" s="74"/>
      <c r="Q897" s="74"/>
      <c r="R897" s="74"/>
      <c r="S897" s="74"/>
    </row>
    <row r="898" spans="1:19">
      <c r="A898" s="74"/>
      <c r="B898" s="74"/>
      <c r="C898" s="74"/>
      <c r="D898" s="74"/>
      <c r="E898" s="74"/>
      <c r="F898" s="74"/>
      <c r="G898" s="74"/>
      <c r="H898" s="74"/>
      <c r="I898" s="74"/>
      <c r="J898" s="74"/>
      <c r="K898" s="74"/>
      <c r="L898" s="74"/>
      <c r="M898" s="74"/>
      <c r="N898" s="74"/>
      <c r="O898" s="74"/>
      <c r="P898" s="74"/>
      <c r="Q898" s="74"/>
      <c r="R898" s="74"/>
      <c r="S898" s="74"/>
    </row>
    <row r="899" spans="1:19">
      <c r="A899" s="74"/>
      <c r="B899" s="74"/>
      <c r="C899" s="74"/>
      <c r="D899" s="74"/>
      <c r="E899" s="74"/>
      <c r="F899" s="74"/>
      <c r="G899" s="74"/>
      <c r="H899" s="74"/>
      <c r="I899" s="74"/>
      <c r="J899" s="74"/>
      <c r="K899" s="74"/>
      <c r="L899" s="74"/>
      <c r="M899" s="74"/>
      <c r="N899" s="74"/>
      <c r="O899" s="74"/>
      <c r="P899" s="74"/>
      <c r="Q899" s="74"/>
      <c r="R899" s="74"/>
      <c r="S899" s="74"/>
    </row>
    <row r="900" spans="1:19">
      <c r="A900" s="74"/>
      <c r="B900" s="74"/>
      <c r="C900" s="74"/>
      <c r="D900" s="74"/>
      <c r="E900" s="74"/>
      <c r="F900" s="74"/>
      <c r="G900" s="74"/>
      <c r="H900" s="74"/>
      <c r="I900" s="74"/>
      <c r="J900" s="74"/>
      <c r="K900" s="74"/>
      <c r="L900" s="74"/>
      <c r="M900" s="74"/>
      <c r="N900" s="74"/>
      <c r="O900" s="74"/>
      <c r="P900" s="74"/>
      <c r="Q900" s="74"/>
      <c r="R900" s="74"/>
      <c r="S900" s="74"/>
    </row>
    <row r="901" spans="1:19">
      <c r="A901" s="74"/>
      <c r="B901" s="74"/>
      <c r="C901" s="74"/>
      <c r="D901" s="74"/>
      <c r="E901" s="74"/>
      <c r="F901" s="74"/>
      <c r="G901" s="74"/>
      <c r="H901" s="74"/>
      <c r="I901" s="74"/>
      <c r="J901" s="74"/>
      <c r="K901" s="74"/>
      <c r="L901" s="74"/>
      <c r="M901" s="74"/>
      <c r="N901" s="74"/>
      <c r="O901" s="74"/>
      <c r="P901" s="74"/>
      <c r="Q901" s="74"/>
      <c r="R901" s="74"/>
      <c r="S901" s="74"/>
    </row>
    <row r="902" spans="1:19">
      <c r="A902" s="74"/>
      <c r="B902" s="74"/>
      <c r="C902" s="74"/>
      <c r="D902" s="74"/>
      <c r="E902" s="74"/>
      <c r="F902" s="74"/>
      <c r="G902" s="74"/>
      <c r="H902" s="74"/>
      <c r="I902" s="74"/>
      <c r="J902" s="74"/>
      <c r="K902" s="74"/>
      <c r="L902" s="74"/>
      <c r="M902" s="74"/>
      <c r="N902" s="74"/>
      <c r="O902" s="74"/>
      <c r="P902" s="74"/>
      <c r="Q902" s="74"/>
      <c r="R902" s="74"/>
      <c r="S902" s="74"/>
    </row>
    <row r="903" spans="1:19">
      <c r="A903" s="74"/>
      <c r="B903" s="74"/>
      <c r="C903" s="74"/>
      <c r="D903" s="74"/>
      <c r="E903" s="74"/>
      <c r="F903" s="74"/>
      <c r="G903" s="74"/>
      <c r="H903" s="74"/>
      <c r="I903" s="74"/>
      <c r="J903" s="74"/>
      <c r="K903" s="74"/>
      <c r="L903" s="74"/>
      <c r="M903" s="74"/>
      <c r="N903" s="74"/>
      <c r="O903" s="74"/>
      <c r="P903" s="74"/>
      <c r="Q903" s="74"/>
      <c r="R903" s="74"/>
      <c r="S903" s="74"/>
    </row>
    <row r="904" spans="1:19">
      <c r="A904" s="74"/>
      <c r="B904" s="74"/>
      <c r="C904" s="74"/>
      <c r="D904" s="74"/>
      <c r="E904" s="74"/>
      <c r="F904" s="74"/>
      <c r="G904" s="74"/>
      <c r="H904" s="74"/>
      <c r="I904" s="74"/>
      <c r="J904" s="74"/>
      <c r="K904" s="74"/>
      <c r="L904" s="74"/>
      <c r="M904" s="74"/>
      <c r="N904" s="74"/>
      <c r="O904" s="74"/>
      <c r="P904" s="74"/>
      <c r="Q904" s="74"/>
      <c r="R904" s="74"/>
      <c r="S904" s="74"/>
    </row>
    <row r="905" spans="1:19">
      <c r="A905" s="74"/>
      <c r="B905" s="74"/>
      <c r="C905" s="74"/>
      <c r="D905" s="74"/>
      <c r="E905" s="74"/>
      <c r="F905" s="74"/>
      <c r="G905" s="74"/>
      <c r="H905" s="74"/>
      <c r="I905" s="74"/>
      <c r="J905" s="74"/>
      <c r="K905" s="74"/>
      <c r="L905" s="74"/>
      <c r="M905" s="74"/>
      <c r="N905" s="74"/>
      <c r="O905" s="74"/>
      <c r="P905" s="74"/>
      <c r="Q905" s="74"/>
      <c r="R905" s="74"/>
      <c r="S905" s="74"/>
    </row>
    <row r="906" spans="1:19">
      <c r="A906" s="74"/>
      <c r="B906" s="74"/>
      <c r="C906" s="74"/>
      <c r="D906" s="74"/>
      <c r="E906" s="74"/>
      <c r="F906" s="74"/>
      <c r="G906" s="74"/>
      <c r="H906" s="74"/>
      <c r="I906" s="74"/>
      <c r="J906" s="74"/>
      <c r="K906" s="74"/>
      <c r="L906" s="74"/>
      <c r="M906" s="74"/>
      <c r="N906" s="74"/>
      <c r="O906" s="74"/>
      <c r="P906" s="74"/>
      <c r="Q906" s="74"/>
      <c r="R906" s="74"/>
      <c r="S906" s="74"/>
    </row>
    <row r="907" spans="1:19">
      <c r="A907" s="74"/>
      <c r="B907" s="74"/>
      <c r="C907" s="74"/>
      <c r="D907" s="74"/>
      <c r="E907" s="74"/>
      <c r="F907" s="74"/>
      <c r="G907" s="74"/>
      <c r="H907" s="74"/>
      <c r="I907" s="74"/>
      <c r="J907" s="74"/>
      <c r="K907" s="74"/>
      <c r="L907" s="74"/>
      <c r="M907" s="74"/>
      <c r="N907" s="74"/>
      <c r="O907" s="74"/>
      <c r="P907" s="74"/>
      <c r="Q907" s="74"/>
      <c r="R907" s="74"/>
      <c r="S907" s="74"/>
    </row>
    <row r="908" spans="1:19">
      <c r="A908" s="74"/>
      <c r="B908" s="74"/>
      <c r="C908" s="74"/>
      <c r="D908" s="74"/>
      <c r="E908" s="74"/>
      <c r="F908" s="74"/>
      <c r="G908" s="74"/>
      <c r="H908" s="74"/>
      <c r="I908" s="74"/>
      <c r="J908" s="74"/>
      <c r="K908" s="74"/>
      <c r="L908" s="74"/>
      <c r="M908" s="74"/>
      <c r="N908" s="74"/>
      <c r="O908" s="74"/>
      <c r="P908" s="74"/>
      <c r="Q908" s="74"/>
      <c r="R908" s="74"/>
      <c r="S908" s="74"/>
    </row>
    <row r="909" spans="1:19">
      <c r="A909" s="74"/>
      <c r="B909" s="74"/>
      <c r="C909" s="74"/>
      <c r="D909" s="74"/>
      <c r="E909" s="74"/>
      <c r="F909" s="74"/>
      <c r="G909" s="74"/>
      <c r="H909" s="74"/>
      <c r="I909" s="74"/>
      <c r="J909" s="74"/>
      <c r="K909" s="74"/>
      <c r="L909" s="74"/>
      <c r="M909" s="74"/>
      <c r="N909" s="74"/>
      <c r="O909" s="74"/>
      <c r="P909" s="74"/>
      <c r="Q909" s="74"/>
      <c r="R909" s="74"/>
      <c r="S909" s="74"/>
    </row>
    <row r="910" spans="1:19">
      <c r="A910" s="74"/>
      <c r="B910" s="74"/>
      <c r="C910" s="74"/>
      <c r="D910" s="74"/>
      <c r="E910" s="74"/>
      <c r="F910" s="74"/>
      <c r="G910" s="74"/>
      <c r="H910" s="74"/>
      <c r="I910" s="74"/>
      <c r="J910" s="74"/>
      <c r="K910" s="74"/>
      <c r="L910" s="74"/>
      <c r="M910" s="74"/>
      <c r="N910" s="74"/>
      <c r="O910" s="74"/>
      <c r="P910" s="74"/>
      <c r="Q910" s="74"/>
      <c r="R910" s="74"/>
      <c r="S910" s="74"/>
    </row>
    <row r="911" spans="1:19">
      <c r="A911" s="74"/>
      <c r="B911" s="74"/>
      <c r="C911" s="74"/>
      <c r="D911" s="74"/>
      <c r="E911" s="74"/>
      <c r="F911" s="74"/>
      <c r="G911" s="74"/>
      <c r="H911" s="74"/>
      <c r="I911" s="74"/>
      <c r="J911" s="74"/>
      <c r="K911" s="74"/>
      <c r="L911" s="74"/>
      <c r="M911" s="74"/>
      <c r="N911" s="74"/>
      <c r="O911" s="74"/>
      <c r="P911" s="74"/>
      <c r="Q911" s="74"/>
      <c r="R911" s="74"/>
      <c r="S911" s="74"/>
    </row>
    <row r="912" spans="1:19">
      <c r="A912" s="74"/>
      <c r="B912" s="74"/>
      <c r="C912" s="74"/>
      <c r="D912" s="74"/>
      <c r="E912" s="74"/>
      <c r="F912" s="74"/>
      <c r="G912" s="74"/>
      <c r="H912" s="74"/>
      <c r="I912" s="74"/>
      <c r="J912" s="74"/>
      <c r="K912" s="74"/>
      <c r="L912" s="74"/>
      <c r="M912" s="74"/>
      <c r="N912" s="74"/>
      <c r="O912" s="74"/>
      <c r="P912" s="74"/>
      <c r="Q912" s="74"/>
      <c r="R912" s="74"/>
      <c r="S912" s="74"/>
    </row>
    <row r="913" spans="1:19">
      <c r="A913" s="74"/>
      <c r="B913" s="74"/>
      <c r="C913" s="74"/>
      <c r="D913" s="74"/>
      <c r="E913" s="74"/>
      <c r="F913" s="74"/>
      <c r="G913" s="74"/>
      <c r="H913" s="74"/>
      <c r="I913" s="74"/>
      <c r="J913" s="74"/>
      <c r="K913" s="74"/>
      <c r="L913" s="74"/>
      <c r="M913" s="74"/>
      <c r="N913" s="74"/>
      <c r="O913" s="74"/>
      <c r="P913" s="74"/>
      <c r="Q913" s="74"/>
      <c r="R913" s="74"/>
      <c r="S913" s="74"/>
    </row>
    <row r="914" spans="1:19">
      <c r="A914" s="74"/>
      <c r="B914" s="74"/>
      <c r="C914" s="74"/>
      <c r="D914" s="74"/>
      <c r="E914" s="74"/>
      <c r="F914" s="74"/>
      <c r="G914" s="74"/>
      <c r="H914" s="74"/>
      <c r="I914" s="74"/>
      <c r="J914" s="74"/>
      <c r="K914" s="74"/>
      <c r="L914" s="74"/>
      <c r="M914" s="74"/>
      <c r="N914" s="74"/>
      <c r="O914" s="74"/>
      <c r="P914" s="74"/>
      <c r="Q914" s="74"/>
      <c r="R914" s="74"/>
      <c r="S914" s="74"/>
    </row>
    <row r="915" spans="1:19">
      <c r="A915" s="74"/>
      <c r="B915" s="74"/>
      <c r="C915" s="74"/>
      <c r="D915" s="74"/>
      <c r="E915" s="74"/>
      <c r="F915" s="74"/>
      <c r="G915" s="74"/>
      <c r="H915" s="74"/>
      <c r="I915" s="74"/>
      <c r="J915" s="74"/>
      <c r="K915" s="74"/>
      <c r="L915" s="74"/>
      <c r="M915" s="74"/>
      <c r="N915" s="74"/>
      <c r="O915" s="74"/>
      <c r="P915" s="74"/>
      <c r="Q915" s="74"/>
      <c r="R915" s="74"/>
      <c r="S915" s="74"/>
    </row>
    <row r="916" spans="1:19">
      <c r="A916" s="74"/>
      <c r="B916" s="74"/>
      <c r="C916" s="74"/>
      <c r="D916" s="74"/>
      <c r="E916" s="74"/>
      <c r="F916" s="74"/>
      <c r="G916" s="74"/>
      <c r="H916" s="74"/>
      <c r="I916" s="74"/>
      <c r="J916" s="74"/>
      <c r="K916" s="74"/>
      <c r="L916" s="74"/>
      <c r="M916" s="74"/>
      <c r="N916" s="74"/>
      <c r="O916" s="74"/>
      <c r="P916" s="74"/>
      <c r="Q916" s="74"/>
      <c r="R916" s="74"/>
      <c r="S916" s="74"/>
    </row>
    <row r="917" spans="1:19">
      <c r="A917" s="74"/>
      <c r="B917" s="74"/>
      <c r="C917" s="74"/>
      <c r="D917" s="74"/>
      <c r="E917" s="74"/>
      <c r="F917" s="74"/>
      <c r="G917" s="74"/>
      <c r="H917" s="74"/>
      <c r="I917" s="74"/>
      <c r="J917" s="74"/>
      <c r="K917" s="74"/>
      <c r="L917" s="74"/>
      <c r="M917" s="74"/>
      <c r="N917" s="74"/>
      <c r="O917" s="74"/>
      <c r="P917" s="74"/>
      <c r="Q917" s="74"/>
      <c r="R917" s="74"/>
      <c r="S917" s="74"/>
    </row>
    <row r="918" spans="1:19">
      <c r="A918" s="74"/>
      <c r="B918" s="74"/>
      <c r="C918" s="74"/>
      <c r="D918" s="74"/>
      <c r="E918" s="74"/>
      <c r="F918" s="74"/>
      <c r="G918" s="74"/>
      <c r="H918" s="74"/>
      <c r="I918" s="74"/>
      <c r="J918" s="74"/>
      <c r="K918" s="74"/>
      <c r="L918" s="74"/>
      <c r="M918" s="74"/>
      <c r="N918" s="74"/>
      <c r="O918" s="74"/>
      <c r="P918" s="74"/>
      <c r="Q918" s="74"/>
      <c r="R918" s="74"/>
      <c r="S918" s="74"/>
    </row>
    <row r="919" spans="1:19">
      <c r="A919" s="74"/>
      <c r="B919" s="74"/>
      <c r="C919" s="74"/>
      <c r="D919" s="74"/>
      <c r="E919" s="74"/>
      <c r="F919" s="74"/>
      <c r="G919" s="74"/>
      <c r="H919" s="74"/>
      <c r="I919" s="74"/>
      <c r="J919" s="74"/>
      <c r="K919" s="74"/>
      <c r="L919" s="74"/>
      <c r="M919" s="74"/>
      <c r="N919" s="74"/>
      <c r="O919" s="74"/>
      <c r="P919" s="74"/>
      <c r="Q919" s="74"/>
      <c r="R919" s="74"/>
      <c r="S919" s="74"/>
    </row>
    <row r="920" spans="1:19">
      <c r="A920" s="74"/>
      <c r="B920" s="74"/>
      <c r="C920" s="74"/>
      <c r="D920" s="74"/>
      <c r="E920" s="74"/>
      <c r="F920" s="74"/>
      <c r="G920" s="74"/>
      <c r="H920" s="74"/>
      <c r="I920" s="74"/>
      <c r="J920" s="74"/>
      <c r="K920" s="74"/>
      <c r="L920" s="74"/>
      <c r="M920" s="74"/>
      <c r="N920" s="74"/>
      <c r="O920" s="74"/>
      <c r="P920" s="74"/>
      <c r="Q920" s="74"/>
      <c r="R920" s="74"/>
      <c r="S920" s="74"/>
    </row>
    <row r="921" spans="1:19">
      <c r="A921" s="74"/>
      <c r="B921" s="74"/>
      <c r="C921" s="74"/>
      <c r="D921" s="74"/>
      <c r="E921" s="74"/>
      <c r="F921" s="74"/>
      <c r="G921" s="74"/>
      <c r="H921" s="74"/>
      <c r="I921" s="74"/>
      <c r="J921" s="74"/>
      <c r="K921" s="74"/>
      <c r="L921" s="74"/>
      <c r="M921" s="74"/>
      <c r="N921" s="74"/>
      <c r="O921" s="74"/>
      <c r="P921" s="74"/>
      <c r="Q921" s="74"/>
      <c r="R921" s="74"/>
      <c r="S921" s="74"/>
    </row>
    <row r="922" spans="1:19">
      <c r="A922" s="74"/>
      <c r="B922" s="74"/>
      <c r="C922" s="74"/>
      <c r="D922" s="74"/>
      <c r="E922" s="74"/>
      <c r="F922" s="74"/>
      <c r="G922" s="74"/>
      <c r="H922" s="74"/>
      <c r="I922" s="74"/>
      <c r="J922" s="74"/>
      <c r="K922" s="74"/>
      <c r="L922" s="74"/>
      <c r="M922" s="74"/>
      <c r="N922" s="74"/>
      <c r="O922" s="74"/>
      <c r="P922" s="74"/>
      <c r="Q922" s="74"/>
      <c r="R922" s="74"/>
      <c r="S922" s="74"/>
    </row>
    <row r="923" spans="1:19">
      <c r="A923" s="74"/>
      <c r="B923" s="74"/>
      <c r="C923" s="74"/>
      <c r="D923" s="74"/>
      <c r="E923" s="74"/>
      <c r="F923" s="74"/>
      <c r="G923" s="74"/>
      <c r="H923" s="74"/>
      <c r="I923" s="74"/>
      <c r="J923" s="74"/>
      <c r="K923" s="74"/>
      <c r="L923" s="74"/>
      <c r="M923" s="74"/>
      <c r="N923" s="74"/>
      <c r="O923" s="74"/>
      <c r="P923" s="74"/>
      <c r="Q923" s="74"/>
      <c r="R923" s="74"/>
      <c r="S923" s="74"/>
    </row>
    <row r="924" spans="1:19">
      <c r="A924" s="74"/>
      <c r="B924" s="74"/>
      <c r="C924" s="74"/>
      <c r="D924" s="74"/>
      <c r="E924" s="74"/>
      <c r="F924" s="74"/>
      <c r="G924" s="74"/>
      <c r="H924" s="74"/>
      <c r="I924" s="74"/>
      <c r="J924" s="74"/>
      <c r="K924" s="74"/>
      <c r="L924" s="74"/>
      <c r="M924" s="74"/>
      <c r="N924" s="74"/>
      <c r="O924" s="74"/>
      <c r="P924" s="74"/>
      <c r="Q924" s="74"/>
      <c r="R924" s="74"/>
      <c r="S924" s="74"/>
    </row>
    <row r="925" spans="1:19">
      <c r="A925" s="74"/>
      <c r="B925" s="74"/>
      <c r="C925" s="74"/>
      <c r="D925" s="74"/>
      <c r="E925" s="74"/>
      <c r="F925" s="74"/>
      <c r="G925" s="74"/>
      <c r="H925" s="74"/>
      <c r="I925" s="74"/>
      <c r="J925" s="74"/>
      <c r="K925" s="74"/>
      <c r="L925" s="74"/>
      <c r="M925" s="74"/>
      <c r="N925" s="74"/>
      <c r="O925" s="74"/>
      <c r="P925" s="74"/>
      <c r="Q925" s="74"/>
      <c r="R925" s="74"/>
      <c r="S925" s="74"/>
    </row>
    <row r="926" spans="1:19">
      <c r="A926" s="74"/>
      <c r="B926" s="74"/>
      <c r="C926" s="74"/>
      <c r="D926" s="74"/>
      <c r="E926" s="74"/>
      <c r="F926" s="74"/>
      <c r="G926" s="74"/>
      <c r="H926" s="74"/>
      <c r="I926" s="74"/>
      <c r="J926" s="74"/>
      <c r="K926" s="74"/>
      <c r="L926" s="74"/>
      <c r="M926" s="74"/>
      <c r="N926" s="74"/>
      <c r="O926" s="74"/>
      <c r="P926" s="74"/>
      <c r="Q926" s="74"/>
      <c r="R926" s="74"/>
      <c r="S926" s="74"/>
    </row>
    <row r="927" spans="1:19">
      <c r="A927" s="74"/>
      <c r="B927" s="74"/>
      <c r="C927" s="74"/>
      <c r="D927" s="74"/>
      <c r="E927" s="74"/>
      <c r="F927" s="74"/>
      <c r="G927" s="74"/>
      <c r="H927" s="74"/>
      <c r="I927" s="74"/>
      <c r="J927" s="74"/>
      <c r="K927" s="74"/>
      <c r="L927" s="74"/>
      <c r="M927" s="74"/>
      <c r="N927" s="74"/>
      <c r="O927" s="74"/>
      <c r="P927" s="74"/>
      <c r="Q927" s="74"/>
      <c r="R927" s="74"/>
      <c r="S927" s="74"/>
    </row>
    <row r="928" spans="1:19">
      <c r="A928" s="74"/>
      <c r="B928" s="74"/>
      <c r="C928" s="74"/>
      <c r="D928" s="74"/>
      <c r="E928" s="74"/>
      <c r="F928" s="74"/>
      <c r="G928" s="74"/>
      <c r="H928" s="74"/>
      <c r="I928" s="74"/>
      <c r="J928" s="74"/>
      <c r="K928" s="74"/>
      <c r="L928" s="74"/>
      <c r="M928" s="74"/>
      <c r="N928" s="74"/>
      <c r="O928" s="74"/>
      <c r="P928" s="74"/>
      <c r="Q928" s="74"/>
      <c r="R928" s="74"/>
      <c r="S928" s="74"/>
    </row>
    <row r="929" spans="1:19">
      <c r="A929" s="74"/>
      <c r="B929" s="74"/>
      <c r="C929" s="74"/>
      <c r="D929" s="74"/>
      <c r="E929" s="74"/>
      <c r="F929" s="74"/>
      <c r="G929" s="74"/>
      <c r="H929" s="74"/>
      <c r="I929" s="74"/>
      <c r="J929" s="74"/>
      <c r="K929" s="74"/>
      <c r="L929" s="74"/>
      <c r="M929" s="74"/>
      <c r="N929" s="74"/>
      <c r="O929" s="74"/>
      <c r="P929" s="74"/>
      <c r="Q929" s="74"/>
      <c r="R929" s="74"/>
      <c r="S929" s="74"/>
    </row>
    <row r="930" spans="1:19">
      <c r="A930" s="74"/>
      <c r="B930" s="74"/>
      <c r="C930" s="74"/>
      <c r="D930" s="74"/>
      <c r="E930" s="74"/>
      <c r="F930" s="74"/>
      <c r="G930" s="74"/>
      <c r="H930" s="74"/>
      <c r="I930" s="74"/>
      <c r="J930" s="74"/>
      <c r="K930" s="74"/>
      <c r="L930" s="74"/>
      <c r="M930" s="74"/>
      <c r="N930" s="74"/>
      <c r="O930" s="74"/>
      <c r="P930" s="74"/>
      <c r="Q930" s="74"/>
      <c r="R930" s="74"/>
      <c r="S930" s="74"/>
    </row>
    <row r="931" spans="1:19">
      <c r="A931" s="74"/>
      <c r="B931" s="74"/>
      <c r="C931" s="74"/>
      <c r="D931" s="74"/>
      <c r="E931" s="74"/>
      <c r="F931" s="74"/>
      <c r="G931" s="74"/>
      <c r="H931" s="74"/>
      <c r="I931" s="74"/>
      <c r="J931" s="74"/>
      <c r="K931" s="74"/>
      <c r="L931" s="74"/>
      <c r="M931" s="74"/>
      <c r="N931" s="74"/>
      <c r="O931" s="74"/>
      <c r="P931" s="74"/>
      <c r="Q931" s="74"/>
      <c r="R931" s="74"/>
      <c r="S931" s="74"/>
    </row>
    <row r="932" spans="1:19">
      <c r="A932" s="74"/>
      <c r="B932" s="74"/>
      <c r="C932" s="74"/>
      <c r="D932" s="74"/>
      <c r="E932" s="74"/>
      <c r="F932" s="74"/>
      <c r="G932" s="74"/>
      <c r="H932" s="74"/>
      <c r="I932" s="74"/>
      <c r="J932" s="74"/>
      <c r="K932" s="74"/>
      <c r="L932" s="74"/>
      <c r="M932" s="74"/>
      <c r="N932" s="74"/>
      <c r="O932" s="74"/>
      <c r="P932" s="74"/>
      <c r="Q932" s="74"/>
      <c r="R932" s="74"/>
      <c r="S932" s="74"/>
    </row>
    <row r="933" spans="1:19">
      <c r="A933" s="74"/>
      <c r="B933" s="74"/>
      <c r="C933" s="74"/>
      <c r="D933" s="74"/>
      <c r="E933" s="74"/>
      <c r="F933" s="74"/>
      <c r="G933" s="74"/>
      <c r="H933" s="74"/>
      <c r="I933" s="74"/>
      <c r="J933" s="74"/>
      <c r="K933" s="74"/>
      <c r="L933" s="74"/>
      <c r="M933" s="74"/>
      <c r="N933" s="74"/>
      <c r="O933" s="74"/>
      <c r="P933" s="74"/>
      <c r="Q933" s="74"/>
      <c r="R933" s="74"/>
      <c r="S933" s="74"/>
    </row>
    <row r="934" spans="1:19">
      <c r="A934" s="74"/>
      <c r="B934" s="74"/>
      <c r="C934" s="74"/>
      <c r="D934" s="74"/>
      <c r="E934" s="74"/>
      <c r="F934" s="74"/>
      <c r="G934" s="74"/>
      <c r="H934" s="74"/>
      <c r="I934" s="74"/>
      <c r="J934" s="74"/>
      <c r="K934" s="74"/>
      <c r="L934" s="74"/>
      <c r="M934" s="74"/>
      <c r="N934" s="74"/>
      <c r="O934" s="74"/>
      <c r="P934" s="74"/>
      <c r="Q934" s="74"/>
      <c r="R934" s="74"/>
      <c r="S934" s="74"/>
    </row>
    <row r="935" spans="1:19">
      <c r="A935" s="74"/>
      <c r="B935" s="74"/>
      <c r="C935" s="74"/>
      <c r="D935" s="74"/>
      <c r="E935" s="74"/>
      <c r="F935" s="74"/>
      <c r="G935" s="74"/>
      <c r="H935" s="74"/>
      <c r="I935" s="74"/>
      <c r="J935" s="74"/>
      <c r="K935" s="74"/>
      <c r="L935" s="74"/>
      <c r="M935" s="74"/>
      <c r="N935" s="74"/>
      <c r="O935" s="74"/>
      <c r="P935" s="74"/>
      <c r="Q935" s="74"/>
      <c r="R935" s="74"/>
      <c r="S935" s="74"/>
    </row>
    <row r="936" spans="1:19">
      <c r="A936" s="74"/>
      <c r="B936" s="74"/>
      <c r="C936" s="74"/>
      <c r="D936" s="74"/>
      <c r="E936" s="74"/>
      <c r="F936" s="74"/>
      <c r="G936" s="74"/>
      <c r="H936" s="74"/>
      <c r="I936" s="74"/>
      <c r="J936" s="74"/>
      <c r="K936" s="74"/>
      <c r="L936" s="74"/>
      <c r="M936" s="74"/>
      <c r="N936" s="74"/>
      <c r="O936" s="74"/>
      <c r="P936" s="74"/>
      <c r="Q936" s="74"/>
      <c r="R936" s="74"/>
      <c r="S936" s="74"/>
    </row>
    <row r="937" spans="1:19">
      <c r="A937" s="74"/>
      <c r="B937" s="74"/>
      <c r="C937" s="74"/>
      <c r="D937" s="74"/>
      <c r="E937" s="74"/>
      <c r="F937" s="74"/>
      <c r="G937" s="74"/>
      <c r="H937" s="74"/>
      <c r="I937" s="74"/>
      <c r="J937" s="74"/>
      <c r="K937" s="74"/>
      <c r="L937" s="74"/>
      <c r="M937" s="74"/>
      <c r="N937" s="74"/>
      <c r="O937" s="74"/>
      <c r="P937" s="74"/>
      <c r="Q937" s="74"/>
      <c r="R937" s="74"/>
      <c r="S937" s="74"/>
    </row>
    <row r="938" spans="1:19">
      <c r="A938" s="74"/>
      <c r="B938" s="74"/>
      <c r="C938" s="74"/>
      <c r="D938" s="74"/>
      <c r="E938" s="74"/>
      <c r="F938" s="74"/>
      <c r="G938" s="74"/>
      <c r="H938" s="74"/>
      <c r="I938" s="74"/>
      <c r="J938" s="74"/>
      <c r="K938" s="74"/>
      <c r="L938" s="74"/>
      <c r="M938" s="74"/>
      <c r="N938" s="74"/>
      <c r="O938" s="74"/>
      <c r="P938" s="74"/>
      <c r="Q938" s="74"/>
      <c r="R938" s="74"/>
      <c r="S938" s="74"/>
    </row>
    <row r="939" spans="1:19">
      <c r="A939" s="74"/>
      <c r="B939" s="74"/>
      <c r="C939" s="74"/>
      <c r="D939" s="74"/>
      <c r="E939" s="74"/>
      <c r="F939" s="74"/>
      <c r="G939" s="74"/>
      <c r="H939" s="74"/>
      <c r="I939" s="74"/>
      <c r="J939" s="74"/>
      <c r="K939" s="74"/>
      <c r="L939" s="74"/>
      <c r="M939" s="74"/>
      <c r="N939" s="74"/>
      <c r="O939" s="74"/>
      <c r="P939" s="74"/>
      <c r="Q939" s="74"/>
      <c r="R939" s="74"/>
      <c r="S939" s="74"/>
    </row>
    <row r="940" spans="1:19">
      <c r="A940" s="74"/>
      <c r="B940" s="74"/>
      <c r="C940" s="74"/>
      <c r="D940" s="74"/>
      <c r="E940" s="74"/>
      <c r="F940" s="74"/>
      <c r="G940" s="74"/>
      <c r="H940" s="74"/>
      <c r="I940" s="74"/>
      <c r="J940" s="74"/>
      <c r="K940" s="74"/>
      <c r="L940" s="74"/>
      <c r="M940" s="74"/>
      <c r="N940" s="74"/>
      <c r="O940" s="74"/>
      <c r="P940" s="74"/>
      <c r="Q940" s="74"/>
      <c r="R940" s="74"/>
      <c r="S940" s="74"/>
    </row>
    <row r="941" spans="1:19">
      <c r="A941" s="74"/>
      <c r="B941" s="74"/>
      <c r="C941" s="74"/>
      <c r="D941" s="74"/>
      <c r="E941" s="74"/>
      <c r="F941" s="74"/>
      <c r="G941" s="74"/>
      <c r="H941" s="74"/>
      <c r="I941" s="74"/>
      <c r="J941" s="74"/>
      <c r="K941" s="74"/>
      <c r="L941" s="74"/>
      <c r="M941" s="74"/>
      <c r="N941" s="74"/>
      <c r="O941" s="74"/>
      <c r="P941" s="74"/>
      <c r="Q941" s="74"/>
      <c r="R941" s="74"/>
      <c r="S941" s="74"/>
    </row>
    <row r="942" spans="1:19">
      <c r="A942" s="74"/>
      <c r="B942" s="74"/>
      <c r="C942" s="74"/>
      <c r="D942" s="74"/>
      <c r="E942" s="74"/>
      <c r="F942" s="74"/>
      <c r="G942" s="74"/>
      <c r="H942" s="74"/>
      <c r="I942" s="74"/>
      <c r="J942" s="74"/>
      <c r="K942" s="74"/>
      <c r="L942" s="74"/>
      <c r="M942" s="74"/>
      <c r="N942" s="74"/>
      <c r="O942" s="74"/>
      <c r="P942" s="74"/>
      <c r="Q942" s="74"/>
      <c r="R942" s="74"/>
      <c r="S942" s="74"/>
    </row>
    <row r="943" spans="1:19">
      <c r="A943" s="74"/>
      <c r="B943" s="74"/>
      <c r="C943" s="74"/>
      <c r="D943" s="74"/>
      <c r="E943" s="74"/>
      <c r="F943" s="74"/>
      <c r="G943" s="74"/>
      <c r="H943" s="74"/>
      <c r="I943" s="74"/>
      <c r="J943" s="74"/>
      <c r="K943" s="74"/>
      <c r="L943" s="74"/>
      <c r="M943" s="74"/>
      <c r="N943" s="74"/>
      <c r="O943" s="74"/>
      <c r="P943" s="74"/>
      <c r="Q943" s="74"/>
      <c r="R943" s="74"/>
      <c r="S943" s="74"/>
    </row>
    <row r="944" spans="1:19">
      <c r="A944" s="74"/>
      <c r="B944" s="74"/>
      <c r="C944" s="74"/>
      <c r="D944" s="74"/>
      <c r="E944" s="74"/>
      <c r="F944" s="74"/>
      <c r="G944" s="74"/>
      <c r="H944" s="74"/>
      <c r="I944" s="74"/>
      <c r="J944" s="74"/>
      <c r="K944" s="74"/>
      <c r="L944" s="74"/>
      <c r="M944" s="74"/>
      <c r="N944" s="74"/>
      <c r="O944" s="74"/>
      <c r="P944" s="74"/>
      <c r="Q944" s="74"/>
      <c r="R944" s="74"/>
      <c r="S944" s="74"/>
    </row>
    <row r="945" spans="1:19">
      <c r="A945" s="74"/>
      <c r="B945" s="74"/>
      <c r="C945" s="74"/>
      <c r="D945" s="74"/>
      <c r="E945" s="74"/>
      <c r="F945" s="74"/>
      <c r="G945" s="74"/>
      <c r="H945" s="74"/>
      <c r="I945" s="74"/>
      <c r="J945" s="74"/>
      <c r="K945" s="74"/>
      <c r="L945" s="74"/>
      <c r="M945" s="74"/>
      <c r="N945" s="74"/>
      <c r="O945" s="74"/>
      <c r="P945" s="74"/>
      <c r="Q945" s="74"/>
      <c r="R945" s="74"/>
      <c r="S945" s="74"/>
    </row>
    <row r="946" spans="1:19">
      <c r="A946" s="74"/>
      <c r="B946" s="74"/>
      <c r="C946" s="74"/>
      <c r="D946" s="74"/>
      <c r="E946" s="74"/>
      <c r="F946" s="74"/>
      <c r="G946" s="74"/>
      <c r="H946" s="74"/>
      <c r="I946" s="74"/>
      <c r="J946" s="74"/>
      <c r="K946" s="74"/>
      <c r="L946" s="74"/>
      <c r="M946" s="74"/>
      <c r="N946" s="74"/>
      <c r="O946" s="74"/>
      <c r="P946" s="74"/>
      <c r="Q946" s="74"/>
      <c r="R946" s="74"/>
      <c r="S946" s="74"/>
    </row>
    <row r="947" spans="1:19">
      <c r="A947" s="74"/>
      <c r="B947" s="74"/>
      <c r="C947" s="74"/>
      <c r="D947" s="74"/>
      <c r="E947" s="74"/>
      <c r="F947" s="74"/>
      <c r="G947" s="74"/>
      <c r="H947" s="74"/>
      <c r="I947" s="74"/>
      <c r="J947" s="74"/>
      <c r="K947" s="74"/>
      <c r="L947" s="74"/>
      <c r="M947" s="74"/>
      <c r="N947" s="74"/>
      <c r="O947" s="74"/>
      <c r="P947" s="74"/>
      <c r="Q947" s="74"/>
      <c r="R947" s="74"/>
      <c r="S947" s="74"/>
    </row>
    <row r="948" spans="1:19">
      <c r="A948" s="74"/>
      <c r="B948" s="74"/>
      <c r="C948" s="74"/>
      <c r="D948" s="74"/>
      <c r="E948" s="74"/>
      <c r="F948" s="74"/>
      <c r="G948" s="74"/>
      <c r="H948" s="74"/>
      <c r="I948" s="74"/>
      <c r="J948" s="74"/>
      <c r="K948" s="74"/>
      <c r="L948" s="74"/>
      <c r="M948" s="74"/>
      <c r="N948" s="74"/>
      <c r="O948" s="74"/>
      <c r="P948" s="74"/>
      <c r="Q948" s="74"/>
      <c r="R948" s="74"/>
      <c r="S948" s="74"/>
    </row>
    <row r="949" spans="1:19">
      <c r="A949" s="74"/>
      <c r="B949" s="74"/>
      <c r="C949" s="74"/>
      <c r="D949" s="74"/>
      <c r="E949" s="74"/>
      <c r="F949" s="74"/>
      <c r="G949" s="74"/>
      <c r="H949" s="74"/>
      <c r="I949" s="74"/>
      <c r="J949" s="74"/>
      <c r="K949" s="74"/>
      <c r="L949" s="74"/>
      <c r="M949" s="74"/>
      <c r="N949" s="74"/>
      <c r="O949" s="74"/>
      <c r="P949" s="74"/>
      <c r="Q949" s="74"/>
      <c r="R949" s="74"/>
      <c r="S949" s="74"/>
    </row>
    <row r="950" spans="1:19">
      <c r="A950" s="74"/>
      <c r="B950" s="74"/>
      <c r="C950" s="74"/>
      <c r="D950" s="74"/>
      <c r="E950" s="74"/>
      <c r="F950" s="74"/>
      <c r="G950" s="74"/>
      <c r="H950" s="74"/>
      <c r="I950" s="74"/>
      <c r="J950" s="74"/>
      <c r="K950" s="74"/>
      <c r="L950" s="74"/>
      <c r="M950" s="74"/>
      <c r="N950" s="74"/>
      <c r="O950" s="74"/>
      <c r="P950" s="74"/>
      <c r="Q950" s="74"/>
      <c r="R950" s="74"/>
      <c r="S950" s="74"/>
    </row>
    <row r="951" spans="1:19">
      <c r="A951" s="74"/>
      <c r="B951" s="74"/>
      <c r="C951" s="74"/>
      <c r="D951" s="74"/>
      <c r="E951" s="74"/>
      <c r="F951" s="74"/>
      <c r="G951" s="74"/>
      <c r="H951" s="74"/>
      <c r="I951" s="74"/>
      <c r="J951" s="74"/>
      <c r="K951" s="74"/>
      <c r="L951" s="74"/>
      <c r="M951" s="74"/>
      <c r="N951" s="74"/>
      <c r="O951" s="74"/>
      <c r="P951" s="74"/>
      <c r="Q951" s="74"/>
      <c r="R951" s="74"/>
      <c r="S951" s="74"/>
    </row>
    <row r="952" spans="1:19">
      <c r="A952" s="74"/>
      <c r="B952" s="74"/>
      <c r="C952" s="74"/>
      <c r="D952" s="74"/>
      <c r="E952" s="74"/>
      <c r="F952" s="74"/>
      <c r="G952" s="74"/>
      <c r="H952" s="74"/>
      <c r="I952" s="74"/>
      <c r="J952" s="74"/>
      <c r="K952" s="74"/>
      <c r="L952" s="74"/>
      <c r="M952" s="74"/>
      <c r="N952" s="74"/>
      <c r="O952" s="74"/>
      <c r="P952" s="74"/>
      <c r="Q952" s="74"/>
      <c r="R952" s="74"/>
      <c r="S952" s="74"/>
    </row>
    <row r="953" spans="1:19">
      <c r="A953" s="74"/>
      <c r="B953" s="74"/>
      <c r="C953" s="74"/>
      <c r="D953" s="74"/>
      <c r="E953" s="74"/>
      <c r="F953" s="74"/>
      <c r="G953" s="74"/>
      <c r="H953" s="74"/>
      <c r="I953" s="74"/>
      <c r="J953" s="74"/>
      <c r="K953" s="74"/>
      <c r="L953" s="74"/>
      <c r="M953" s="74"/>
      <c r="N953" s="74"/>
      <c r="O953" s="74"/>
      <c r="P953" s="74"/>
      <c r="Q953" s="74"/>
      <c r="R953" s="74"/>
      <c r="S953" s="74"/>
    </row>
    <row r="954" spans="1:19">
      <c r="A954" s="74"/>
      <c r="B954" s="74"/>
      <c r="C954" s="74"/>
      <c r="D954" s="74"/>
      <c r="E954" s="74"/>
      <c r="F954" s="74"/>
      <c r="G954" s="74"/>
      <c r="H954" s="74"/>
      <c r="I954" s="74"/>
      <c r="J954" s="74"/>
      <c r="K954" s="74"/>
      <c r="L954" s="74"/>
      <c r="M954" s="74"/>
      <c r="N954" s="74"/>
      <c r="O954" s="74"/>
      <c r="P954" s="74"/>
      <c r="Q954" s="74"/>
      <c r="R954" s="74"/>
      <c r="S954" s="74"/>
    </row>
    <row r="955" spans="1:19">
      <c r="A955" s="74"/>
      <c r="B955" s="74"/>
      <c r="C955" s="74"/>
      <c r="D955" s="74"/>
      <c r="E955" s="74"/>
      <c r="F955" s="74"/>
      <c r="G955" s="74"/>
      <c r="H955" s="74"/>
      <c r="I955" s="74"/>
      <c r="J955" s="74"/>
      <c r="K955" s="74"/>
      <c r="L955" s="74"/>
      <c r="M955" s="74"/>
      <c r="N955" s="74"/>
      <c r="O955" s="74"/>
      <c r="P955" s="74"/>
      <c r="Q955" s="74"/>
      <c r="R955" s="74"/>
      <c r="S955" s="74"/>
    </row>
    <row r="956" spans="1:19">
      <c r="A956" s="74"/>
      <c r="B956" s="74"/>
      <c r="C956" s="74"/>
      <c r="D956" s="74"/>
      <c r="E956" s="74"/>
      <c r="F956" s="74"/>
      <c r="G956" s="74"/>
      <c r="H956" s="74"/>
      <c r="I956" s="74"/>
      <c r="J956" s="74"/>
      <c r="K956" s="74"/>
      <c r="L956" s="74"/>
      <c r="M956" s="74"/>
      <c r="N956" s="74"/>
      <c r="O956" s="74"/>
      <c r="P956" s="74"/>
      <c r="Q956" s="74"/>
      <c r="R956" s="74"/>
      <c r="S956" s="74"/>
    </row>
    <row r="957" spans="1:19">
      <c r="A957" s="74"/>
      <c r="B957" s="74"/>
      <c r="C957" s="74"/>
      <c r="D957" s="74"/>
      <c r="E957" s="74"/>
      <c r="F957" s="74"/>
      <c r="G957" s="74"/>
      <c r="H957" s="74"/>
      <c r="I957" s="74"/>
      <c r="J957" s="74"/>
      <c r="K957" s="74"/>
      <c r="L957" s="74"/>
      <c r="M957" s="74"/>
      <c r="N957" s="74"/>
      <c r="O957" s="74"/>
      <c r="P957" s="74"/>
      <c r="Q957" s="74"/>
      <c r="R957" s="74"/>
      <c r="S957" s="74"/>
    </row>
    <row r="958" spans="1:19">
      <c r="A958" s="74"/>
      <c r="B958" s="74"/>
      <c r="C958" s="74"/>
      <c r="D958" s="74"/>
      <c r="E958" s="74"/>
      <c r="F958" s="74"/>
      <c r="G958" s="74"/>
      <c r="H958" s="74"/>
      <c r="I958" s="74"/>
      <c r="J958" s="74"/>
      <c r="K958" s="74"/>
      <c r="L958" s="74"/>
      <c r="M958" s="74"/>
      <c r="N958" s="74"/>
      <c r="O958" s="74"/>
      <c r="P958" s="74"/>
      <c r="Q958" s="74"/>
      <c r="R958" s="74"/>
      <c r="S958" s="74"/>
    </row>
    <row r="959" spans="1:19">
      <c r="A959" s="74"/>
      <c r="B959" s="74"/>
      <c r="C959" s="74"/>
      <c r="D959" s="74"/>
      <c r="E959" s="74"/>
      <c r="F959" s="74"/>
      <c r="G959" s="74"/>
      <c r="H959" s="74"/>
      <c r="I959" s="74"/>
      <c r="J959" s="74"/>
      <c r="K959" s="74"/>
      <c r="L959" s="74"/>
      <c r="M959" s="74"/>
      <c r="N959" s="74"/>
      <c r="O959" s="74"/>
      <c r="P959" s="74"/>
      <c r="Q959" s="74"/>
      <c r="R959" s="74"/>
      <c r="S959" s="74"/>
    </row>
    <row r="960" spans="1:19">
      <c r="A960" s="74"/>
      <c r="B960" s="74"/>
      <c r="C960" s="74"/>
      <c r="D960" s="74"/>
      <c r="E960" s="74"/>
      <c r="F960" s="74"/>
      <c r="G960" s="74"/>
      <c r="H960" s="74"/>
      <c r="I960" s="74"/>
      <c r="J960" s="74"/>
      <c r="K960" s="74"/>
      <c r="L960" s="74"/>
      <c r="M960" s="74"/>
      <c r="N960" s="74"/>
      <c r="O960" s="74"/>
      <c r="P960" s="74"/>
      <c r="Q960" s="74"/>
      <c r="R960" s="74"/>
      <c r="S960" s="74"/>
    </row>
    <row r="961" spans="1:19">
      <c r="A961" s="74"/>
      <c r="B961" s="74"/>
      <c r="C961" s="74"/>
      <c r="D961" s="74"/>
      <c r="E961" s="74"/>
      <c r="F961" s="74"/>
      <c r="G961" s="74"/>
      <c r="H961" s="74"/>
      <c r="I961" s="74"/>
      <c r="J961" s="74"/>
      <c r="K961" s="74"/>
      <c r="L961" s="74"/>
      <c r="M961" s="74"/>
      <c r="N961" s="74"/>
      <c r="O961" s="74"/>
      <c r="P961" s="74"/>
      <c r="Q961" s="74"/>
      <c r="R961" s="74"/>
      <c r="S961" s="74"/>
    </row>
    <row r="962" spans="1:19">
      <c r="A962" s="74"/>
      <c r="B962" s="74"/>
      <c r="C962" s="74"/>
      <c r="D962" s="74"/>
      <c r="E962" s="74"/>
      <c r="F962" s="74"/>
      <c r="G962" s="74"/>
      <c r="H962" s="74"/>
      <c r="I962" s="74"/>
      <c r="J962" s="74"/>
      <c r="K962" s="74"/>
      <c r="L962" s="74"/>
      <c r="M962" s="74"/>
      <c r="N962" s="74"/>
      <c r="O962" s="74"/>
      <c r="P962" s="74"/>
      <c r="Q962" s="74"/>
      <c r="R962" s="74"/>
      <c r="S962" s="74"/>
    </row>
    <row r="963" spans="1:19">
      <c r="A963" s="74"/>
      <c r="B963" s="74"/>
      <c r="C963" s="74"/>
      <c r="D963" s="74"/>
      <c r="E963" s="74"/>
      <c r="F963" s="74"/>
      <c r="G963" s="74"/>
      <c r="H963" s="74"/>
      <c r="I963" s="74"/>
      <c r="J963" s="74"/>
      <c r="K963" s="74"/>
      <c r="L963" s="74"/>
      <c r="M963" s="74"/>
      <c r="N963" s="74"/>
      <c r="O963" s="74"/>
      <c r="P963" s="74"/>
      <c r="Q963" s="74"/>
      <c r="R963" s="74"/>
      <c r="S963" s="74"/>
    </row>
    <row r="964" spans="1:19">
      <c r="A964" s="74"/>
      <c r="B964" s="74"/>
      <c r="C964" s="74"/>
      <c r="D964" s="74"/>
      <c r="E964" s="74"/>
      <c r="F964" s="74"/>
      <c r="G964" s="74"/>
      <c r="H964" s="74"/>
      <c r="I964" s="74"/>
      <c r="J964" s="74"/>
      <c r="K964" s="74"/>
      <c r="L964" s="74"/>
      <c r="M964" s="74"/>
      <c r="N964" s="74"/>
      <c r="O964" s="74"/>
      <c r="P964" s="74"/>
      <c r="Q964" s="74"/>
      <c r="R964" s="74"/>
      <c r="S964" s="74"/>
    </row>
    <row r="965" spans="1:19">
      <c r="A965" s="74"/>
      <c r="B965" s="74"/>
      <c r="C965" s="74"/>
      <c r="D965" s="74"/>
      <c r="E965" s="74"/>
      <c r="F965" s="74"/>
      <c r="G965" s="74"/>
      <c r="H965" s="74"/>
      <c r="I965" s="74"/>
      <c r="J965" s="74"/>
      <c r="K965" s="74"/>
      <c r="L965" s="74"/>
      <c r="M965" s="74"/>
      <c r="N965" s="74"/>
      <c r="O965" s="74"/>
      <c r="P965" s="74"/>
      <c r="Q965" s="74"/>
      <c r="R965" s="74"/>
      <c r="S965" s="74"/>
    </row>
    <row r="966" spans="1:19">
      <c r="A966" s="74"/>
      <c r="B966" s="74"/>
      <c r="C966" s="74"/>
      <c r="D966" s="74"/>
      <c r="E966" s="74"/>
      <c r="F966" s="74"/>
      <c r="G966" s="74"/>
      <c r="H966" s="74"/>
      <c r="I966" s="74"/>
      <c r="J966" s="74"/>
      <c r="K966" s="74"/>
      <c r="L966" s="74"/>
      <c r="M966" s="74"/>
      <c r="N966" s="74"/>
      <c r="O966" s="74"/>
      <c r="P966" s="74"/>
      <c r="Q966" s="74"/>
      <c r="R966" s="74"/>
      <c r="S966" s="74"/>
    </row>
    <row r="967" spans="1:19">
      <c r="A967" s="74"/>
      <c r="B967" s="74"/>
      <c r="C967" s="74"/>
      <c r="D967" s="74"/>
      <c r="E967" s="74"/>
      <c r="F967" s="74"/>
      <c r="G967" s="74"/>
      <c r="H967" s="74"/>
      <c r="I967" s="74"/>
      <c r="J967" s="74"/>
      <c r="K967" s="74"/>
      <c r="L967" s="74"/>
      <c r="M967" s="74"/>
      <c r="N967" s="74"/>
      <c r="O967" s="74"/>
      <c r="P967" s="74"/>
      <c r="Q967" s="74"/>
      <c r="R967" s="74"/>
      <c r="S967" s="74"/>
    </row>
    <row r="968" spans="1:19">
      <c r="A968" s="74"/>
      <c r="B968" s="74"/>
      <c r="C968" s="74"/>
      <c r="D968" s="74"/>
      <c r="E968" s="74"/>
      <c r="F968" s="74"/>
      <c r="G968" s="74"/>
      <c r="H968" s="74"/>
      <c r="I968" s="74"/>
      <c r="J968" s="74"/>
      <c r="K968" s="74"/>
      <c r="L968" s="74"/>
      <c r="M968" s="74"/>
      <c r="N968" s="74"/>
      <c r="O968" s="74"/>
      <c r="P968" s="74"/>
      <c r="Q968" s="74"/>
      <c r="R968" s="74"/>
      <c r="S968" s="74"/>
    </row>
    <row r="969" spans="1:19">
      <c r="A969" s="74"/>
      <c r="B969" s="74"/>
      <c r="C969" s="74"/>
      <c r="D969" s="74"/>
      <c r="E969" s="74"/>
      <c r="F969" s="74"/>
      <c r="G969" s="74"/>
      <c r="H969" s="74"/>
      <c r="I969" s="74"/>
      <c r="J969" s="74"/>
      <c r="K969" s="74"/>
      <c r="L969" s="74"/>
      <c r="M969" s="74"/>
      <c r="N969" s="74"/>
      <c r="O969" s="74"/>
      <c r="P969" s="74"/>
      <c r="Q969" s="74"/>
      <c r="R969" s="74"/>
      <c r="S969" s="74"/>
    </row>
    <row r="970" spans="1:19">
      <c r="A970" s="74"/>
      <c r="B970" s="74"/>
      <c r="C970" s="74"/>
      <c r="D970" s="74"/>
      <c r="E970" s="74"/>
      <c r="F970" s="74"/>
      <c r="G970" s="74"/>
      <c r="H970" s="74"/>
      <c r="I970" s="74"/>
      <c r="J970" s="74"/>
      <c r="K970" s="74"/>
      <c r="L970" s="74"/>
      <c r="M970" s="74"/>
      <c r="N970" s="74"/>
      <c r="O970" s="74"/>
      <c r="P970" s="74"/>
      <c r="Q970" s="74"/>
      <c r="R970" s="74"/>
      <c r="S970" s="74"/>
    </row>
    <row r="971" spans="1:19">
      <c r="A971" s="74"/>
      <c r="B971" s="74"/>
      <c r="C971" s="74"/>
      <c r="D971" s="74"/>
      <c r="E971" s="74"/>
      <c r="F971" s="74"/>
      <c r="G971" s="74"/>
      <c r="H971" s="74"/>
      <c r="I971" s="74"/>
      <c r="J971" s="74"/>
      <c r="K971" s="74"/>
      <c r="L971" s="74"/>
      <c r="M971" s="74"/>
      <c r="N971" s="74"/>
      <c r="O971" s="74"/>
      <c r="P971" s="74"/>
      <c r="Q971" s="74"/>
      <c r="R971" s="74"/>
      <c r="S971" s="74"/>
    </row>
    <row r="972" spans="1:19">
      <c r="A972" s="74"/>
      <c r="B972" s="74"/>
      <c r="C972" s="74"/>
      <c r="D972" s="74"/>
      <c r="E972" s="74"/>
      <c r="F972" s="74"/>
      <c r="G972" s="74"/>
      <c r="H972" s="74"/>
      <c r="I972" s="74"/>
      <c r="J972" s="74"/>
      <c r="K972" s="74"/>
      <c r="L972" s="74"/>
      <c r="M972" s="74"/>
      <c r="N972" s="74"/>
      <c r="O972" s="74"/>
      <c r="P972" s="74"/>
      <c r="Q972" s="74"/>
      <c r="R972" s="74"/>
      <c r="S972" s="74"/>
    </row>
    <row r="973" spans="1:19">
      <c r="A973" s="74"/>
      <c r="B973" s="74"/>
      <c r="C973" s="74"/>
      <c r="D973" s="74"/>
      <c r="E973" s="74"/>
      <c r="F973" s="74"/>
      <c r="G973" s="74"/>
      <c r="H973" s="74"/>
      <c r="I973" s="74"/>
      <c r="J973" s="74"/>
      <c r="K973" s="74"/>
      <c r="L973" s="74"/>
      <c r="M973" s="74"/>
      <c r="N973" s="74"/>
      <c r="O973" s="74"/>
      <c r="P973" s="74"/>
      <c r="Q973" s="74"/>
      <c r="R973" s="74"/>
      <c r="S973" s="74"/>
    </row>
    <row r="974" spans="1:19">
      <c r="A974" s="74"/>
      <c r="B974" s="74"/>
      <c r="C974" s="74"/>
      <c r="D974" s="74"/>
      <c r="E974" s="74"/>
      <c r="F974" s="74"/>
      <c r="G974" s="74"/>
      <c r="H974" s="74"/>
      <c r="I974" s="74"/>
      <c r="J974" s="74"/>
      <c r="K974" s="74"/>
      <c r="L974" s="74"/>
      <c r="M974" s="74"/>
      <c r="N974" s="74"/>
      <c r="O974" s="74"/>
      <c r="P974" s="74"/>
      <c r="Q974" s="74"/>
      <c r="R974" s="74"/>
      <c r="S974" s="74"/>
    </row>
    <row r="975" spans="1:19">
      <c r="A975" s="74"/>
      <c r="B975" s="74"/>
      <c r="C975" s="74"/>
      <c r="D975" s="74"/>
      <c r="E975" s="74"/>
      <c r="F975" s="74"/>
      <c r="G975" s="74"/>
      <c r="H975" s="74"/>
      <c r="I975" s="74"/>
      <c r="J975" s="74"/>
      <c r="K975" s="74"/>
      <c r="L975" s="74"/>
      <c r="M975" s="74"/>
      <c r="N975" s="74"/>
      <c r="O975" s="74"/>
      <c r="P975" s="74"/>
      <c r="Q975" s="74"/>
      <c r="R975" s="74"/>
      <c r="S975" s="74"/>
    </row>
    <row r="976" spans="1:19">
      <c r="A976" s="74"/>
      <c r="B976" s="74"/>
      <c r="C976" s="74"/>
      <c r="D976" s="74"/>
      <c r="E976" s="74"/>
      <c r="F976" s="74"/>
      <c r="G976" s="74"/>
      <c r="H976" s="74"/>
      <c r="I976" s="74"/>
      <c r="J976" s="74"/>
      <c r="K976" s="74"/>
      <c r="L976" s="74"/>
      <c r="M976" s="74"/>
      <c r="N976" s="74"/>
      <c r="O976" s="74"/>
      <c r="P976" s="74"/>
      <c r="Q976" s="74"/>
      <c r="R976" s="74"/>
      <c r="S976" s="74"/>
    </row>
    <row r="977" spans="1:19">
      <c r="A977" s="74"/>
      <c r="B977" s="74"/>
      <c r="C977" s="74"/>
      <c r="D977" s="74"/>
      <c r="E977" s="74"/>
      <c r="F977" s="74"/>
      <c r="G977" s="74"/>
      <c r="H977" s="74"/>
      <c r="I977" s="74"/>
      <c r="J977" s="74"/>
      <c r="K977" s="74"/>
      <c r="L977" s="74"/>
      <c r="M977" s="74"/>
      <c r="N977" s="74"/>
      <c r="O977" s="74"/>
      <c r="P977" s="74"/>
      <c r="Q977" s="74"/>
      <c r="R977" s="74"/>
      <c r="S977" s="74"/>
    </row>
    <row r="978" spans="1:19">
      <c r="A978" s="74"/>
      <c r="B978" s="74"/>
      <c r="C978" s="74"/>
      <c r="D978" s="74"/>
      <c r="E978" s="74"/>
      <c r="F978" s="74"/>
      <c r="G978" s="74"/>
      <c r="H978" s="74"/>
      <c r="I978" s="74"/>
      <c r="J978" s="74"/>
      <c r="K978" s="74"/>
      <c r="L978" s="74"/>
      <c r="M978" s="74"/>
      <c r="N978" s="74"/>
      <c r="O978" s="74"/>
      <c r="P978" s="74"/>
      <c r="Q978" s="74"/>
      <c r="R978" s="74"/>
      <c r="S978" s="74"/>
    </row>
    <row r="979" spans="1:19">
      <c r="A979" s="74"/>
      <c r="B979" s="74"/>
      <c r="C979" s="74"/>
      <c r="D979" s="74"/>
      <c r="E979" s="74"/>
      <c r="F979" s="74"/>
      <c r="G979" s="74"/>
      <c r="H979" s="74"/>
      <c r="I979" s="74"/>
      <c r="J979" s="74"/>
      <c r="K979" s="74"/>
      <c r="L979" s="74"/>
      <c r="M979" s="74"/>
      <c r="N979" s="74"/>
      <c r="O979" s="74"/>
      <c r="P979" s="74"/>
      <c r="Q979" s="74"/>
      <c r="R979" s="74"/>
      <c r="S979" s="74"/>
    </row>
    <row r="980" spans="1:19">
      <c r="A980" s="74"/>
      <c r="B980" s="74"/>
      <c r="C980" s="74"/>
      <c r="D980" s="74"/>
      <c r="E980" s="74"/>
      <c r="F980" s="74"/>
      <c r="G980" s="74"/>
      <c r="H980" s="74"/>
      <c r="I980" s="74"/>
      <c r="J980" s="74"/>
      <c r="K980" s="74"/>
      <c r="L980" s="74"/>
      <c r="M980" s="74"/>
      <c r="N980" s="74"/>
      <c r="O980" s="74"/>
      <c r="P980" s="74"/>
      <c r="Q980" s="74"/>
      <c r="R980" s="74"/>
      <c r="S980" s="74"/>
    </row>
    <row r="981" spans="1:19">
      <c r="A981" s="74"/>
      <c r="B981" s="74"/>
      <c r="C981" s="74"/>
      <c r="D981" s="74"/>
      <c r="E981" s="74"/>
      <c r="F981" s="74"/>
      <c r="G981" s="74"/>
      <c r="H981" s="74"/>
      <c r="I981" s="74"/>
      <c r="J981" s="74"/>
      <c r="K981" s="74"/>
      <c r="L981" s="74"/>
      <c r="M981" s="74"/>
      <c r="N981" s="74"/>
      <c r="O981" s="74"/>
      <c r="P981" s="74"/>
      <c r="Q981" s="74"/>
      <c r="R981" s="74"/>
      <c r="S981" s="74"/>
    </row>
    <row r="982" spans="1:19">
      <c r="A982" s="74"/>
      <c r="B982" s="74"/>
      <c r="C982" s="74"/>
      <c r="D982" s="74"/>
      <c r="E982" s="74"/>
      <c r="F982" s="74"/>
      <c r="G982" s="74"/>
      <c r="H982" s="74"/>
      <c r="I982" s="74"/>
      <c r="J982" s="74"/>
      <c r="K982" s="74"/>
      <c r="L982" s="74"/>
      <c r="M982" s="74"/>
      <c r="N982" s="74"/>
      <c r="O982" s="74"/>
      <c r="P982" s="74"/>
      <c r="Q982" s="74"/>
      <c r="R982" s="74"/>
      <c r="S982" s="74"/>
    </row>
    <row r="983" spans="1:19">
      <c r="A983" s="74"/>
      <c r="B983" s="74"/>
      <c r="C983" s="74"/>
      <c r="D983" s="74"/>
      <c r="E983" s="74"/>
      <c r="F983" s="74"/>
      <c r="G983" s="74"/>
      <c r="H983" s="74"/>
      <c r="I983" s="74"/>
      <c r="J983" s="74"/>
      <c r="K983" s="74"/>
      <c r="L983" s="74"/>
      <c r="M983" s="74"/>
      <c r="N983" s="74"/>
      <c r="O983" s="74"/>
      <c r="P983" s="74"/>
      <c r="Q983" s="74"/>
      <c r="R983" s="74"/>
      <c r="S983" s="74"/>
    </row>
    <row r="984" spans="1:19">
      <c r="A984" s="74"/>
      <c r="B984" s="74"/>
      <c r="C984" s="74"/>
      <c r="D984" s="74"/>
      <c r="E984" s="74"/>
      <c r="F984" s="74"/>
      <c r="G984" s="74"/>
      <c r="H984" s="74"/>
      <c r="I984" s="74"/>
      <c r="J984" s="74"/>
      <c r="K984" s="74"/>
      <c r="L984" s="74"/>
      <c r="M984" s="74"/>
      <c r="N984" s="74"/>
      <c r="O984" s="74"/>
      <c r="P984" s="74"/>
      <c r="Q984" s="74"/>
      <c r="R984" s="74"/>
      <c r="S984" s="74"/>
    </row>
    <row r="985" spans="1:19">
      <c r="A985" s="74"/>
      <c r="B985" s="74"/>
      <c r="C985" s="74"/>
      <c r="D985" s="74"/>
      <c r="E985" s="74"/>
      <c r="F985" s="74"/>
      <c r="G985" s="74"/>
      <c r="H985" s="74"/>
      <c r="I985" s="74"/>
      <c r="J985" s="74"/>
      <c r="K985" s="74"/>
      <c r="L985" s="74"/>
      <c r="M985" s="74"/>
      <c r="N985" s="74"/>
      <c r="O985" s="74"/>
      <c r="P985" s="74"/>
      <c r="Q985" s="74"/>
      <c r="R985" s="74"/>
      <c r="S985" s="74"/>
    </row>
    <row r="986" spans="1:19">
      <c r="A986" s="74"/>
      <c r="B986" s="74"/>
      <c r="C986" s="74"/>
      <c r="D986" s="74"/>
      <c r="E986" s="74"/>
      <c r="F986" s="74"/>
      <c r="G986" s="74"/>
      <c r="H986" s="74"/>
      <c r="I986" s="74"/>
      <c r="J986" s="74"/>
      <c r="K986" s="74"/>
      <c r="L986" s="74"/>
      <c r="M986" s="74"/>
      <c r="N986" s="74"/>
      <c r="O986" s="74"/>
      <c r="P986" s="74"/>
      <c r="Q986" s="74"/>
      <c r="R986" s="74"/>
      <c r="S986" s="74"/>
    </row>
    <row r="987" spans="1:19">
      <c r="A987" s="74"/>
      <c r="B987" s="74"/>
      <c r="C987" s="74"/>
      <c r="D987" s="74"/>
      <c r="E987" s="74"/>
      <c r="F987" s="74"/>
      <c r="G987" s="74"/>
      <c r="H987" s="74"/>
      <c r="I987" s="74"/>
      <c r="J987" s="74"/>
      <c r="K987" s="74"/>
      <c r="L987" s="74"/>
      <c r="M987" s="74"/>
      <c r="N987" s="74"/>
      <c r="O987" s="74"/>
      <c r="P987" s="74"/>
      <c r="Q987" s="74"/>
      <c r="R987" s="74"/>
      <c r="S987" s="74"/>
    </row>
    <row r="988" spans="1:19">
      <c r="A988" s="74"/>
      <c r="B988" s="74"/>
      <c r="C988" s="74"/>
      <c r="D988" s="74"/>
      <c r="E988" s="74"/>
      <c r="F988" s="74"/>
      <c r="G988" s="74"/>
      <c r="H988" s="74"/>
      <c r="I988" s="74"/>
      <c r="J988" s="74"/>
      <c r="K988" s="74"/>
      <c r="L988" s="74"/>
      <c r="M988" s="74"/>
      <c r="N988" s="74"/>
      <c r="O988" s="74"/>
      <c r="P988" s="74"/>
      <c r="Q988" s="74"/>
      <c r="R988" s="74"/>
      <c r="S988" s="74"/>
    </row>
    <row r="989" spans="1:19">
      <c r="A989" s="74"/>
      <c r="B989" s="74"/>
      <c r="C989" s="74"/>
      <c r="D989" s="74"/>
      <c r="E989" s="74"/>
      <c r="F989" s="74"/>
      <c r="G989" s="74"/>
      <c r="H989" s="74"/>
      <c r="I989" s="74"/>
      <c r="J989" s="74"/>
      <c r="K989" s="74"/>
      <c r="L989" s="74"/>
      <c r="M989" s="74"/>
      <c r="N989" s="74"/>
      <c r="O989" s="74"/>
      <c r="P989" s="74"/>
      <c r="Q989" s="74"/>
      <c r="R989" s="74"/>
      <c r="S989" s="74"/>
    </row>
    <row r="990" spans="1:19">
      <c r="A990" s="74"/>
      <c r="B990" s="74"/>
      <c r="C990" s="74"/>
      <c r="D990" s="74"/>
      <c r="E990" s="74"/>
      <c r="F990" s="74"/>
      <c r="G990" s="74"/>
      <c r="H990" s="74"/>
      <c r="I990" s="74"/>
      <c r="J990" s="74"/>
      <c r="K990" s="74"/>
      <c r="L990" s="74"/>
      <c r="M990" s="74"/>
      <c r="N990" s="74"/>
      <c r="O990" s="74"/>
      <c r="P990" s="74"/>
      <c r="Q990" s="74"/>
      <c r="R990" s="74"/>
      <c r="S990" s="74"/>
    </row>
    <row r="991" spans="1:19">
      <c r="A991" s="74"/>
      <c r="B991" s="74"/>
      <c r="C991" s="74"/>
      <c r="D991" s="74"/>
      <c r="E991" s="74"/>
      <c r="F991" s="74"/>
      <c r="G991" s="74"/>
      <c r="H991" s="74"/>
      <c r="I991" s="74"/>
      <c r="J991" s="74"/>
      <c r="K991" s="74"/>
      <c r="L991" s="74"/>
      <c r="M991" s="74"/>
      <c r="N991" s="74"/>
      <c r="O991" s="74"/>
      <c r="P991" s="74"/>
      <c r="Q991" s="74"/>
      <c r="R991" s="74"/>
      <c r="S991" s="74"/>
    </row>
    <row r="992" spans="1:19">
      <c r="A992" s="74"/>
      <c r="B992" s="74"/>
      <c r="C992" s="74"/>
      <c r="D992" s="74"/>
      <c r="E992" s="74"/>
      <c r="F992" s="74"/>
      <c r="G992" s="74"/>
      <c r="H992" s="74"/>
      <c r="I992" s="74"/>
      <c r="J992" s="74"/>
      <c r="K992" s="74"/>
      <c r="L992" s="74"/>
      <c r="M992" s="74"/>
      <c r="N992" s="74"/>
      <c r="O992" s="74"/>
      <c r="P992" s="74"/>
      <c r="Q992" s="74"/>
      <c r="R992" s="74"/>
      <c r="S992" s="74"/>
    </row>
    <row r="993" spans="1:19">
      <c r="A993" s="74"/>
      <c r="B993" s="74"/>
      <c r="C993" s="74"/>
      <c r="D993" s="74"/>
      <c r="E993" s="74"/>
      <c r="F993" s="74"/>
      <c r="G993" s="74"/>
      <c r="H993" s="74"/>
      <c r="I993" s="74"/>
      <c r="J993" s="74"/>
      <c r="K993" s="74"/>
      <c r="L993" s="74"/>
      <c r="M993" s="74"/>
      <c r="N993" s="74"/>
      <c r="O993" s="74"/>
      <c r="P993" s="74"/>
      <c r="Q993" s="74"/>
      <c r="R993" s="74"/>
      <c r="S993" s="74"/>
    </row>
    <row r="994" spans="1:19">
      <c r="A994" s="74"/>
      <c r="B994" s="74"/>
      <c r="C994" s="74"/>
      <c r="D994" s="74"/>
      <c r="E994" s="74"/>
      <c r="F994" s="74"/>
      <c r="G994" s="74"/>
      <c r="H994" s="74"/>
      <c r="I994" s="74"/>
      <c r="J994" s="74"/>
      <c r="K994" s="74"/>
      <c r="L994" s="74"/>
      <c r="M994" s="74"/>
      <c r="N994" s="74"/>
      <c r="O994" s="74"/>
      <c r="P994" s="74"/>
      <c r="Q994" s="74"/>
      <c r="R994" s="74"/>
      <c r="S994" s="74"/>
    </row>
    <row r="995" spans="1:19">
      <c r="A995" s="74"/>
      <c r="B995" s="74"/>
      <c r="C995" s="74"/>
      <c r="D995" s="74"/>
      <c r="E995" s="74"/>
      <c r="F995" s="74"/>
      <c r="G995" s="74"/>
      <c r="H995" s="74"/>
      <c r="I995" s="74"/>
      <c r="J995" s="74"/>
      <c r="K995" s="74"/>
      <c r="L995" s="74"/>
      <c r="M995" s="74"/>
      <c r="N995" s="74"/>
      <c r="O995" s="74"/>
      <c r="P995" s="74"/>
      <c r="Q995" s="74"/>
      <c r="R995" s="74"/>
      <c r="S995" s="74"/>
    </row>
    <row r="996" spans="1:19">
      <c r="A996" s="74"/>
      <c r="B996" s="74"/>
      <c r="C996" s="74"/>
      <c r="D996" s="74"/>
      <c r="E996" s="74"/>
      <c r="F996" s="74"/>
      <c r="G996" s="74"/>
      <c r="H996" s="74"/>
      <c r="I996" s="74"/>
      <c r="J996" s="74"/>
      <c r="K996" s="74"/>
      <c r="L996" s="74"/>
      <c r="M996" s="74"/>
      <c r="N996" s="74"/>
      <c r="O996" s="74"/>
      <c r="P996" s="74"/>
      <c r="Q996" s="74"/>
      <c r="R996" s="74"/>
      <c r="S996" s="74"/>
    </row>
    <row r="997" spans="1:19">
      <c r="A997" s="74"/>
      <c r="B997" s="74"/>
      <c r="C997" s="74"/>
      <c r="D997" s="74"/>
      <c r="E997" s="74"/>
      <c r="F997" s="74"/>
      <c r="G997" s="74"/>
      <c r="H997" s="74"/>
      <c r="I997" s="74"/>
      <c r="J997" s="74"/>
      <c r="K997" s="74"/>
      <c r="L997" s="74"/>
      <c r="M997" s="74"/>
      <c r="N997" s="74"/>
      <c r="O997" s="74"/>
      <c r="P997" s="74"/>
      <c r="Q997" s="74"/>
      <c r="R997" s="74"/>
      <c r="S997" s="74"/>
    </row>
    <row r="998" spans="1:19">
      <c r="A998" s="74"/>
      <c r="B998" s="74"/>
      <c r="C998" s="74"/>
      <c r="D998" s="74"/>
      <c r="E998" s="74"/>
      <c r="F998" s="74"/>
      <c r="G998" s="74"/>
      <c r="H998" s="74"/>
      <c r="I998" s="74"/>
      <c r="J998" s="74"/>
      <c r="K998" s="74"/>
      <c r="L998" s="74"/>
      <c r="M998" s="74"/>
      <c r="N998" s="74"/>
      <c r="O998" s="74"/>
      <c r="P998" s="74"/>
      <c r="Q998" s="74"/>
      <c r="R998" s="74"/>
      <c r="S998" s="74"/>
    </row>
    <row r="999" spans="1:19">
      <c r="A999" s="74"/>
      <c r="B999" s="74"/>
      <c r="C999" s="74"/>
      <c r="D999" s="74"/>
      <c r="E999" s="74"/>
      <c r="F999" s="74"/>
      <c r="G999" s="74"/>
      <c r="H999" s="74"/>
      <c r="I999" s="74"/>
      <c r="J999" s="74"/>
      <c r="K999" s="74"/>
      <c r="L999" s="74"/>
      <c r="M999" s="74"/>
      <c r="N999" s="74"/>
      <c r="O999" s="74"/>
      <c r="P999" s="74"/>
      <c r="Q999" s="74"/>
      <c r="R999" s="74"/>
      <c r="S999" s="74"/>
    </row>
    <row r="1000" spans="1:19">
      <c r="A1000" s="74"/>
      <c r="B1000" s="74"/>
      <c r="C1000" s="74"/>
      <c r="D1000" s="74"/>
      <c r="E1000" s="74"/>
      <c r="F1000" s="74"/>
      <c r="G1000" s="74"/>
      <c r="H1000" s="74"/>
      <c r="I1000" s="74"/>
      <c r="J1000" s="74"/>
      <c r="K1000" s="74"/>
      <c r="L1000" s="74"/>
      <c r="M1000" s="74"/>
      <c r="N1000" s="74"/>
      <c r="O1000" s="74"/>
      <c r="P1000" s="74"/>
      <c r="Q1000" s="74"/>
      <c r="R1000" s="74"/>
      <c r="S1000" s="74"/>
    </row>
    <row r="1001" spans="1:19">
      <c r="A1001" s="74"/>
      <c r="B1001" s="74"/>
      <c r="C1001" s="74"/>
      <c r="D1001" s="74"/>
      <c r="E1001" s="74"/>
      <c r="F1001" s="74"/>
      <c r="G1001" s="74"/>
      <c r="H1001" s="74"/>
      <c r="I1001" s="74"/>
      <c r="J1001" s="74"/>
      <c r="K1001" s="74"/>
      <c r="L1001" s="74"/>
      <c r="M1001" s="74"/>
      <c r="N1001" s="74"/>
      <c r="O1001" s="74"/>
      <c r="P1001" s="74"/>
      <c r="Q1001" s="74"/>
      <c r="R1001" s="74"/>
      <c r="S1001" s="74"/>
    </row>
  </sheetData>
  <printOptions horizontalCentered="1" verticalCentered="1"/>
  <pageMargins left="0.25" right="0.25" top="0.25" bottom="0.21" header="0" footer="0"/>
  <pageSetup scale="57" fitToWidth="2" orientation="portrait" r:id="rId1"/>
  <headerFooter alignWithMargins="0"/>
  <colBreaks count="1" manualBreakCount="1">
    <brk id="9" max="62" man="1"/>
  </colBreaks>
  <ignoredErrors>
    <ignoredError sqref="J6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rgb="FF92D050"/>
  </sheetPr>
  <dimension ref="A1:D72"/>
  <sheetViews>
    <sheetView view="pageBreakPreview" zoomScale="60" zoomScaleNormal="100" workbookViewId="0">
      <selection activeCell="D1" sqref="D1"/>
    </sheetView>
    <sheetView workbookViewId="1"/>
  </sheetViews>
  <sheetFormatPr defaultColWidth="9.6640625" defaultRowHeight="15"/>
  <cols>
    <col min="1" max="2" width="2.6640625" customWidth="1"/>
    <col min="3" max="3" width="79" customWidth="1"/>
    <col min="4" max="4" width="11.6640625" customWidth="1"/>
  </cols>
  <sheetData>
    <row r="1" spans="1:4" ht="15.75" thickBot="1">
      <c r="A1" s="683" t="s">
        <v>2743</v>
      </c>
      <c r="C1" s="60"/>
      <c r="D1" s="676" t="str">
        <f>'Data Sheet'!A6</f>
        <v>Year ended December 31, 2022</v>
      </c>
    </row>
    <row r="2" spans="1:4">
      <c r="A2" s="61"/>
      <c r="B2" s="62"/>
      <c r="C2" s="62"/>
      <c r="D2" s="63"/>
    </row>
    <row r="3" spans="1:4">
      <c r="A3" s="64"/>
      <c r="B3" s="65"/>
      <c r="C3" s="65"/>
      <c r="D3" s="66"/>
    </row>
    <row r="4" spans="1:4">
      <c r="A4" s="67" t="s">
        <v>1823</v>
      </c>
      <c r="B4" s="65"/>
      <c r="C4" s="65"/>
      <c r="D4" s="66"/>
    </row>
    <row r="5" spans="1:4">
      <c r="A5" s="68"/>
      <c r="B5" s="60"/>
      <c r="C5" s="60"/>
      <c r="D5" s="69"/>
    </row>
    <row r="6" spans="1:4">
      <c r="A6" s="68"/>
      <c r="B6" s="60"/>
      <c r="C6" s="60"/>
      <c r="D6" s="69"/>
    </row>
    <row r="7" spans="1:4">
      <c r="A7" s="68"/>
      <c r="B7" s="60"/>
      <c r="C7" s="60"/>
      <c r="D7" s="69"/>
    </row>
    <row r="8" spans="1:4">
      <c r="A8" s="68"/>
      <c r="B8" s="744" t="s">
        <v>1824</v>
      </c>
      <c r="C8" s="65"/>
      <c r="D8" s="69"/>
    </row>
    <row r="9" spans="1:4">
      <c r="A9" s="68"/>
      <c r="B9" s="744"/>
      <c r="C9" s="744" t="s">
        <v>1825</v>
      </c>
      <c r="D9" s="69"/>
    </row>
    <row r="10" spans="1:4">
      <c r="A10" s="68"/>
      <c r="B10" s="744"/>
      <c r="C10" s="744" t="s">
        <v>2214</v>
      </c>
      <c r="D10" s="69"/>
    </row>
    <row r="11" spans="1:4">
      <c r="A11" s="68"/>
      <c r="B11" s="744"/>
      <c r="C11" s="744" t="s">
        <v>2215</v>
      </c>
      <c r="D11" s="69"/>
    </row>
    <row r="12" spans="1:4">
      <c r="A12" s="68"/>
      <c r="B12" s="744"/>
      <c r="C12" s="744"/>
      <c r="D12" s="69"/>
    </row>
    <row r="13" spans="1:4">
      <c r="A13" s="68"/>
      <c r="B13" s="744" t="s">
        <v>2216</v>
      </c>
      <c r="C13" s="744"/>
      <c r="D13" s="69"/>
    </row>
    <row r="14" spans="1:4">
      <c r="A14" s="68"/>
      <c r="B14" s="744"/>
      <c r="C14" s="744" t="s">
        <v>2217</v>
      </c>
      <c r="D14" s="69"/>
    </row>
    <row r="15" spans="1:4">
      <c r="A15" s="68"/>
      <c r="B15" s="744"/>
      <c r="C15" s="744" t="s">
        <v>1808</v>
      </c>
      <c r="D15" s="69"/>
    </row>
    <row r="16" spans="1:4">
      <c r="A16" s="68"/>
      <c r="B16" s="744"/>
      <c r="C16" s="744" t="s">
        <v>1809</v>
      </c>
      <c r="D16" s="69"/>
    </row>
    <row r="17" spans="1:4">
      <c r="A17" s="68"/>
      <c r="B17" s="744"/>
      <c r="C17" s="744"/>
      <c r="D17" s="69"/>
    </row>
    <row r="18" spans="1:4">
      <c r="A18" s="68"/>
      <c r="B18" s="744" t="s">
        <v>1100</v>
      </c>
      <c r="C18" s="744"/>
      <c r="D18" s="69"/>
    </row>
    <row r="19" spans="1:4">
      <c r="A19" s="68"/>
      <c r="B19" s="744"/>
      <c r="C19" s="744" t="s">
        <v>1101</v>
      </c>
      <c r="D19" s="69"/>
    </row>
    <row r="20" spans="1:4">
      <c r="A20" s="68"/>
      <c r="B20" s="744"/>
      <c r="C20" s="744" t="s">
        <v>1102</v>
      </c>
      <c r="D20" s="69"/>
    </row>
    <row r="21" spans="1:4">
      <c r="A21" s="68"/>
      <c r="B21" s="744"/>
      <c r="C21" s="744"/>
      <c r="D21" s="69"/>
    </row>
    <row r="22" spans="1:4">
      <c r="A22" s="68"/>
      <c r="B22" s="744" t="s">
        <v>1103</v>
      </c>
      <c r="C22" s="744"/>
      <c r="D22" s="69"/>
    </row>
    <row r="23" spans="1:4">
      <c r="A23" s="68"/>
      <c r="B23" s="744"/>
      <c r="C23" s="744" t="s">
        <v>1104</v>
      </c>
      <c r="D23" s="69"/>
    </row>
    <row r="24" spans="1:4">
      <c r="A24" s="68"/>
      <c r="B24" s="744"/>
      <c r="C24" s="744" t="s">
        <v>1105</v>
      </c>
      <c r="D24" s="69"/>
    </row>
    <row r="25" spans="1:4">
      <c r="A25" s="68"/>
      <c r="B25" s="744"/>
      <c r="C25" s="744" t="s">
        <v>1106</v>
      </c>
      <c r="D25" s="69"/>
    </row>
    <row r="26" spans="1:4">
      <c r="A26" s="68"/>
      <c r="B26" s="744"/>
      <c r="C26" s="744" t="s">
        <v>1107</v>
      </c>
      <c r="D26" s="69"/>
    </row>
    <row r="27" spans="1:4">
      <c r="A27" s="68"/>
      <c r="B27" s="744"/>
      <c r="C27" s="744" t="s">
        <v>1108</v>
      </c>
      <c r="D27" s="69"/>
    </row>
    <row r="28" spans="1:4">
      <c r="A28" s="68"/>
      <c r="B28" s="744"/>
      <c r="C28" s="744" t="s">
        <v>1109</v>
      </c>
      <c r="D28" s="69"/>
    </row>
    <row r="29" spans="1:4">
      <c r="A29" s="68"/>
      <c r="B29" s="744"/>
      <c r="C29" s="744"/>
      <c r="D29" s="69"/>
    </row>
    <row r="30" spans="1:4">
      <c r="A30" s="68"/>
      <c r="B30" s="744" t="s">
        <v>1110</v>
      </c>
      <c r="C30" s="744"/>
      <c r="D30" s="69"/>
    </row>
    <row r="31" spans="1:4">
      <c r="A31" s="68"/>
      <c r="B31" s="744"/>
      <c r="C31" s="744" t="s">
        <v>1111</v>
      </c>
      <c r="D31" s="69"/>
    </row>
    <row r="32" spans="1:4">
      <c r="A32" s="68"/>
      <c r="B32" s="744"/>
      <c r="C32" s="744" t="s">
        <v>1112</v>
      </c>
      <c r="D32" s="69"/>
    </row>
    <row r="33" spans="1:4">
      <c r="A33" s="68"/>
      <c r="B33" s="744"/>
      <c r="C33" s="744" t="s">
        <v>1113</v>
      </c>
      <c r="D33" s="69"/>
    </row>
    <row r="34" spans="1:4">
      <c r="A34" s="68"/>
      <c r="B34" s="744"/>
      <c r="C34" s="744"/>
      <c r="D34" s="69"/>
    </row>
    <row r="35" spans="1:4">
      <c r="A35" s="68"/>
      <c r="B35" s="744" t="s">
        <v>1114</v>
      </c>
      <c r="C35" s="744"/>
      <c r="D35" s="69"/>
    </row>
    <row r="36" spans="1:4">
      <c r="A36" s="68"/>
      <c r="B36" s="744"/>
      <c r="C36" s="744" t="s">
        <v>1115</v>
      </c>
      <c r="D36" s="69"/>
    </row>
    <row r="37" spans="1:4">
      <c r="A37" s="68"/>
      <c r="B37" s="744"/>
      <c r="C37" s="744" t="s">
        <v>1116</v>
      </c>
      <c r="D37" s="69"/>
    </row>
    <row r="38" spans="1:4">
      <c r="A38" s="68"/>
      <c r="B38" s="744"/>
      <c r="C38" s="744"/>
      <c r="D38" s="69"/>
    </row>
    <row r="39" spans="1:4">
      <c r="A39" s="68"/>
      <c r="B39" s="744" t="s">
        <v>1117</v>
      </c>
      <c r="C39" s="744"/>
      <c r="D39" s="69"/>
    </row>
    <row r="40" spans="1:4">
      <c r="A40" s="68"/>
      <c r="B40" s="744"/>
      <c r="C40" s="744" t="s">
        <v>1118</v>
      </c>
      <c r="D40" s="69"/>
    </row>
    <row r="41" spans="1:4">
      <c r="A41" s="68"/>
      <c r="B41" s="744"/>
      <c r="C41" s="744" t="s">
        <v>1119</v>
      </c>
      <c r="D41" s="69"/>
    </row>
    <row r="42" spans="1:4">
      <c r="A42" s="68"/>
      <c r="B42" s="744"/>
      <c r="C42" s="744" t="s">
        <v>2063</v>
      </c>
      <c r="D42" s="69"/>
    </row>
    <row r="43" spans="1:4">
      <c r="A43" s="68"/>
      <c r="B43" s="744"/>
      <c r="C43" s="744"/>
      <c r="D43" s="69"/>
    </row>
    <row r="44" spans="1:4">
      <c r="A44" s="68"/>
      <c r="B44" s="744" t="s">
        <v>2064</v>
      </c>
      <c r="C44" s="744"/>
      <c r="D44" s="69"/>
    </row>
    <row r="45" spans="1:4">
      <c r="A45" s="68"/>
      <c r="B45" s="744"/>
      <c r="C45" s="744" t="s">
        <v>2065</v>
      </c>
      <c r="D45" s="69"/>
    </row>
    <row r="46" spans="1:4">
      <c r="A46" s="68"/>
      <c r="B46" s="744"/>
      <c r="C46" s="744" t="s">
        <v>2066</v>
      </c>
      <c r="D46" s="69"/>
    </row>
    <row r="47" spans="1:4">
      <c r="A47" s="68"/>
      <c r="B47" s="744"/>
      <c r="C47" s="744"/>
      <c r="D47" s="69"/>
    </row>
    <row r="48" spans="1:4">
      <c r="A48" s="68"/>
      <c r="B48" s="744" t="s">
        <v>2067</v>
      </c>
      <c r="C48" s="744"/>
      <c r="D48" s="69"/>
    </row>
    <row r="49" spans="1:4">
      <c r="A49" s="68"/>
      <c r="B49" s="744"/>
      <c r="C49" s="744" t="s">
        <v>2068</v>
      </c>
      <c r="D49" s="69"/>
    </row>
    <row r="50" spans="1:4">
      <c r="A50" s="68"/>
      <c r="B50" s="744"/>
      <c r="C50" s="744"/>
      <c r="D50" s="69"/>
    </row>
    <row r="51" spans="1:4">
      <c r="A51" s="68"/>
      <c r="B51" s="744" t="s">
        <v>2069</v>
      </c>
      <c r="C51" s="744"/>
      <c r="D51" s="69"/>
    </row>
    <row r="52" spans="1:4">
      <c r="A52" s="68"/>
      <c r="B52" s="744"/>
      <c r="C52" s="744" t="s">
        <v>2070</v>
      </c>
      <c r="D52" s="69"/>
    </row>
    <row r="53" spans="1:4">
      <c r="A53" s="68"/>
      <c r="B53" s="744"/>
      <c r="C53" s="744" t="s">
        <v>2071</v>
      </c>
      <c r="D53" s="69"/>
    </row>
    <row r="54" spans="1:4">
      <c r="A54" s="68"/>
      <c r="B54" s="65"/>
      <c r="C54" s="65"/>
      <c r="D54" s="69"/>
    </row>
    <row r="55" spans="1:4">
      <c r="A55" s="68"/>
      <c r="B55" s="60"/>
      <c r="C55" s="60"/>
      <c r="D55" s="69"/>
    </row>
    <row r="56" spans="1:4" ht="15.75" thickBot="1">
      <c r="A56" s="70"/>
      <c r="B56" s="71"/>
      <c r="C56" s="71"/>
      <c r="D56" s="72"/>
    </row>
    <row r="57" spans="1:4">
      <c r="A57" s="60"/>
      <c r="B57" s="60"/>
      <c r="C57" s="60"/>
      <c r="D57" s="60" t="s">
        <v>2072</v>
      </c>
    </row>
    <row r="58" spans="1:4">
      <c r="A58" s="60"/>
      <c r="B58" s="60"/>
      <c r="C58" s="60"/>
      <c r="D58" s="60"/>
    </row>
    <row r="59" spans="1:4">
      <c r="A59" s="47"/>
      <c r="B59" s="47"/>
      <c r="C59" s="47"/>
      <c r="D59" s="47"/>
    </row>
    <row r="63" spans="1:4" ht="18">
      <c r="C63" s="73"/>
    </row>
    <row r="64" spans="1:4" ht="18">
      <c r="C64" s="73"/>
    </row>
    <row r="65" spans="3:3">
      <c r="C65" s="59"/>
    </row>
    <row r="66" spans="3:3">
      <c r="C66" s="59"/>
    </row>
    <row r="67" spans="3:3">
      <c r="C67" s="59"/>
    </row>
    <row r="68" spans="3:3">
      <c r="C68" s="59"/>
    </row>
    <row r="69" spans="3:3">
      <c r="C69" s="59"/>
    </row>
    <row r="70" spans="3:3">
      <c r="C70" s="59"/>
    </row>
    <row r="71" spans="3:3">
      <c r="C71" s="59"/>
    </row>
    <row r="72" spans="3:3">
      <c r="C72" s="59"/>
    </row>
  </sheetData>
  <printOptions horizontalCentered="1" verticalCentered="1"/>
  <pageMargins left="0.5" right="0.5" top="0.5" bottom="0.5" header="0.5" footer="0.5"/>
  <pageSetup scale="78"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abColor rgb="FF92D050"/>
  </sheetPr>
  <dimension ref="A1:F137"/>
  <sheetViews>
    <sheetView view="pageBreakPreview" topLeftCell="A7" zoomScale="60" zoomScaleNormal="70" workbookViewId="0">
      <selection activeCell="B22" sqref="B22"/>
    </sheetView>
    <sheetView workbookViewId="1"/>
  </sheetViews>
  <sheetFormatPr defaultColWidth="9.6640625" defaultRowHeight="15"/>
  <cols>
    <col min="1" max="1" width="4.6640625" customWidth="1"/>
    <col min="2" max="2" width="36.44140625" customWidth="1"/>
    <col min="3" max="3" width="18.21875" customWidth="1"/>
    <col min="4" max="4" width="17.88671875" customWidth="1"/>
    <col min="5" max="5" width="18.21875" customWidth="1"/>
    <col min="6" max="6" width="18.44140625" customWidth="1"/>
  </cols>
  <sheetData>
    <row r="1" spans="1:6" ht="15.75" thickBot="1">
      <c r="A1" s="42" t="str">
        <f>'Data Sheet'!$A$49</f>
        <v>Annual Report of Niagara Mohawk Power Corporation</v>
      </c>
      <c r="B1" s="90"/>
      <c r="C1" s="90"/>
      <c r="D1" s="90"/>
      <c r="F1" s="405" t="str">
        <f>'Data Sheet'!$A$45</f>
        <v>Year ended December 31, 2022</v>
      </c>
    </row>
    <row r="2" spans="1:6">
      <c r="A2" s="75"/>
      <c r="B2" s="76"/>
      <c r="C2" s="76"/>
      <c r="D2" s="76"/>
      <c r="E2" s="76"/>
      <c r="F2" s="77"/>
    </row>
    <row r="3" spans="1:6">
      <c r="A3" s="81"/>
      <c r="B3" s="74"/>
      <c r="C3" s="74"/>
      <c r="D3" s="74"/>
      <c r="E3" s="74"/>
      <c r="F3" s="82"/>
    </row>
    <row r="4" spans="1:6" ht="15.75">
      <c r="A4" s="78" t="s">
        <v>1811</v>
      </c>
      <c r="B4" s="109"/>
      <c r="C4" s="109"/>
      <c r="D4" s="109"/>
      <c r="E4" s="109"/>
      <c r="F4" s="256"/>
    </row>
    <row r="5" spans="1:6">
      <c r="A5" s="81"/>
      <c r="B5" s="74"/>
      <c r="C5" s="74"/>
      <c r="D5" s="74"/>
      <c r="E5" s="74"/>
      <c r="F5" s="82"/>
    </row>
    <row r="6" spans="1:6">
      <c r="A6" s="81"/>
      <c r="B6" s="74" t="s">
        <v>1812</v>
      </c>
      <c r="D6" s="74"/>
      <c r="E6" s="74"/>
      <c r="F6" s="82"/>
    </row>
    <row r="7" spans="1:6">
      <c r="A7" s="81"/>
      <c r="B7" s="74" t="s">
        <v>1813</v>
      </c>
      <c r="C7" s="74"/>
      <c r="D7" s="74"/>
      <c r="E7" s="74"/>
      <c r="F7" s="82"/>
    </row>
    <row r="8" spans="1:6">
      <c r="A8" s="81"/>
      <c r="B8" s="74" t="s">
        <v>1814</v>
      </c>
      <c r="C8" s="74"/>
      <c r="D8" s="74"/>
      <c r="E8" s="74"/>
      <c r="F8" s="82"/>
    </row>
    <row r="9" spans="1:6">
      <c r="A9" s="81"/>
      <c r="B9" s="74" t="s">
        <v>1815</v>
      </c>
      <c r="C9" s="74"/>
      <c r="D9" s="74"/>
      <c r="E9" s="74"/>
      <c r="F9" s="82"/>
    </row>
    <row r="10" spans="1:6">
      <c r="A10" s="81"/>
      <c r="B10" s="74" t="s">
        <v>1493</v>
      </c>
      <c r="C10" s="74"/>
      <c r="D10" s="74"/>
      <c r="E10" s="74"/>
      <c r="F10" s="82"/>
    </row>
    <row r="11" spans="1:6">
      <c r="A11" s="88"/>
      <c r="B11" s="90"/>
      <c r="C11" s="90"/>
      <c r="D11" s="90"/>
      <c r="E11" s="90"/>
      <c r="F11" s="238"/>
    </row>
    <row r="12" spans="1:6">
      <c r="A12" s="81"/>
      <c r="B12" s="74"/>
      <c r="C12" s="74"/>
      <c r="D12" s="74"/>
      <c r="E12" s="74"/>
      <c r="F12" s="82"/>
    </row>
    <row r="13" spans="1:6">
      <c r="A13" s="240" t="s">
        <v>1494</v>
      </c>
      <c r="B13" s="109"/>
      <c r="C13" s="109"/>
      <c r="D13" s="109"/>
      <c r="E13" s="109"/>
      <c r="F13" s="256"/>
    </row>
    <row r="14" spans="1:6">
      <c r="A14" s="88"/>
      <c r="B14" s="90"/>
      <c r="C14" s="90"/>
      <c r="D14" s="90"/>
      <c r="E14" s="90"/>
      <c r="F14" s="238"/>
    </row>
    <row r="15" spans="1:6">
      <c r="A15" s="81"/>
      <c r="B15" s="110"/>
      <c r="C15" s="100" t="s">
        <v>1495</v>
      </c>
      <c r="D15" s="110"/>
      <c r="E15" s="110"/>
      <c r="F15" s="101" t="s">
        <v>1496</v>
      </c>
    </row>
    <row r="16" spans="1:6">
      <c r="A16" s="81"/>
      <c r="B16" s="110"/>
      <c r="C16" s="100" t="s">
        <v>1932</v>
      </c>
      <c r="D16" s="100" t="s">
        <v>219</v>
      </c>
      <c r="E16" s="100" t="s">
        <v>2262</v>
      </c>
      <c r="F16" s="101" t="s">
        <v>1497</v>
      </c>
    </row>
    <row r="17" spans="1:6">
      <c r="A17" s="81"/>
      <c r="B17" s="110"/>
      <c r="C17" s="100" t="s">
        <v>1498</v>
      </c>
      <c r="D17" s="100" t="s">
        <v>1499</v>
      </c>
      <c r="E17" s="100" t="s">
        <v>1500</v>
      </c>
      <c r="F17" s="101" t="s">
        <v>1501</v>
      </c>
    </row>
    <row r="18" spans="1:6">
      <c r="A18" s="106" t="s">
        <v>1980</v>
      </c>
      <c r="B18" s="453"/>
      <c r="C18" s="100" t="s">
        <v>1502</v>
      </c>
      <c r="D18" s="100" t="s">
        <v>1503</v>
      </c>
      <c r="E18" s="100" t="s">
        <v>1504</v>
      </c>
      <c r="F18" s="101" t="s">
        <v>1505</v>
      </c>
    </row>
    <row r="19" spans="1:6">
      <c r="A19" s="257" t="s">
        <v>1986</v>
      </c>
      <c r="B19" s="353"/>
      <c r="C19" s="626" t="s">
        <v>2078</v>
      </c>
      <c r="D19" s="626" t="s">
        <v>518</v>
      </c>
      <c r="E19" s="626" t="s">
        <v>567</v>
      </c>
      <c r="F19" s="483" t="s">
        <v>1350</v>
      </c>
    </row>
    <row r="20" spans="1:6">
      <c r="A20" s="106" t="s">
        <v>1506</v>
      </c>
      <c r="B20" s="110"/>
      <c r="C20" s="287"/>
      <c r="D20" s="287"/>
      <c r="E20" s="287"/>
      <c r="F20" s="258"/>
    </row>
    <row r="21" spans="1:6">
      <c r="A21" s="106" t="s">
        <v>1507</v>
      </c>
      <c r="B21" s="110"/>
      <c r="C21" s="288"/>
      <c r="D21" s="288"/>
      <c r="E21" s="288"/>
      <c r="F21" s="259"/>
    </row>
    <row r="22" spans="1:6">
      <c r="A22" s="106" t="s">
        <v>1508</v>
      </c>
      <c r="B22" s="110" t="s">
        <v>2757</v>
      </c>
      <c r="C22" s="288"/>
      <c r="D22" s="288"/>
      <c r="E22" s="288"/>
      <c r="F22" s="259"/>
    </row>
    <row r="23" spans="1:6">
      <c r="A23" s="106" t="s">
        <v>1509</v>
      </c>
      <c r="B23" s="110"/>
      <c r="C23" s="288" t="s">
        <v>520</v>
      </c>
      <c r="D23" s="288" t="s">
        <v>520</v>
      </c>
      <c r="E23" s="288" t="s">
        <v>520</v>
      </c>
      <c r="F23" s="259"/>
    </row>
    <row r="24" spans="1:6">
      <c r="A24" s="106" t="s">
        <v>1510</v>
      </c>
      <c r="B24" s="110"/>
      <c r="C24" s="288" t="s">
        <v>520</v>
      </c>
      <c r="D24" s="288" t="s">
        <v>520</v>
      </c>
      <c r="E24" s="288"/>
      <c r="F24" s="259" t="s">
        <v>520</v>
      </c>
    </row>
    <row r="25" spans="1:6">
      <c r="A25" s="106" t="s">
        <v>1511</v>
      </c>
      <c r="B25" s="110"/>
      <c r="C25" s="288" t="s">
        <v>520</v>
      </c>
      <c r="D25" s="288" t="s">
        <v>520</v>
      </c>
      <c r="E25" s="288"/>
      <c r="F25" s="259"/>
    </row>
    <row r="26" spans="1:6">
      <c r="A26" s="106" t="s">
        <v>1512</v>
      </c>
      <c r="B26" s="110"/>
      <c r="C26" s="288" t="s">
        <v>520</v>
      </c>
      <c r="D26" s="288" t="s">
        <v>520</v>
      </c>
      <c r="E26" s="288" t="s">
        <v>520</v>
      </c>
      <c r="F26" s="259"/>
    </row>
    <row r="27" spans="1:6">
      <c r="A27" s="106" t="s">
        <v>1513</v>
      </c>
      <c r="B27" s="110"/>
      <c r="C27" s="288"/>
      <c r="D27" s="288"/>
      <c r="E27" s="288"/>
      <c r="F27" s="259"/>
    </row>
    <row r="28" spans="1:6">
      <c r="A28" s="106" t="s">
        <v>1514</v>
      </c>
      <c r="B28" s="110"/>
      <c r="C28" s="288"/>
      <c r="D28" s="288"/>
      <c r="E28" s="288"/>
      <c r="F28" s="259"/>
    </row>
    <row r="29" spans="1:6">
      <c r="A29" s="106" t="s">
        <v>1791</v>
      </c>
      <c r="B29" s="110"/>
      <c r="C29" s="288"/>
      <c r="D29" s="288"/>
      <c r="E29" s="288"/>
      <c r="F29" s="259"/>
    </row>
    <row r="30" spans="1:6">
      <c r="A30" s="106" t="s">
        <v>1792</v>
      </c>
      <c r="B30" s="110"/>
      <c r="C30" s="288"/>
      <c r="D30" s="288"/>
      <c r="E30" s="288"/>
      <c r="F30" s="259"/>
    </row>
    <row r="31" spans="1:6">
      <c r="A31" s="106" t="s">
        <v>1794</v>
      </c>
      <c r="B31" s="110"/>
      <c r="C31" s="288"/>
      <c r="D31" s="288"/>
      <c r="E31" s="288"/>
      <c r="F31" s="259"/>
    </row>
    <row r="32" spans="1:6">
      <c r="A32" s="106" t="s">
        <v>1796</v>
      </c>
      <c r="B32" s="110"/>
      <c r="C32" s="288"/>
      <c r="D32" s="288"/>
      <c r="E32" s="288"/>
      <c r="F32" s="259"/>
    </row>
    <row r="33" spans="1:6">
      <c r="A33" s="106" t="s">
        <v>1800</v>
      </c>
      <c r="B33" s="110"/>
      <c r="C33" s="288"/>
      <c r="D33" s="288"/>
      <c r="E33" s="288"/>
      <c r="F33" s="259"/>
    </row>
    <row r="34" spans="1:6">
      <c r="A34" s="106" t="s">
        <v>1801</v>
      </c>
      <c r="B34" s="110"/>
      <c r="C34" s="288"/>
      <c r="D34" s="288"/>
      <c r="E34" s="288"/>
      <c r="F34" s="259"/>
    </row>
    <row r="35" spans="1:6">
      <c r="A35" s="106" t="s">
        <v>1802</v>
      </c>
      <c r="B35" s="110"/>
      <c r="C35" s="288"/>
      <c r="D35" s="288"/>
      <c r="E35" s="288"/>
      <c r="F35" s="259"/>
    </row>
    <row r="36" spans="1:6">
      <c r="A36" s="106" t="s">
        <v>1803</v>
      </c>
      <c r="B36" s="110"/>
      <c r="C36" s="288"/>
      <c r="D36" s="288"/>
      <c r="E36" s="288"/>
      <c r="F36" s="259"/>
    </row>
    <row r="37" spans="1:6">
      <c r="A37" s="106" t="s">
        <v>1321</v>
      </c>
      <c r="B37" s="110"/>
      <c r="C37" s="288"/>
      <c r="D37" s="288"/>
      <c r="E37" s="288"/>
      <c r="F37" s="259"/>
    </row>
    <row r="38" spans="1:6">
      <c r="A38" s="106" t="s">
        <v>1881</v>
      </c>
      <c r="B38" s="110"/>
      <c r="C38" s="288"/>
      <c r="D38" s="288"/>
      <c r="E38" s="288"/>
      <c r="F38" s="259"/>
    </row>
    <row r="39" spans="1:6">
      <c r="A39" s="106" t="s">
        <v>1780</v>
      </c>
      <c r="B39" s="110"/>
      <c r="C39" s="454"/>
      <c r="D39" s="454"/>
      <c r="E39" s="454"/>
      <c r="F39" s="260"/>
    </row>
    <row r="40" spans="1:6">
      <c r="A40" s="257" t="s">
        <v>2205</v>
      </c>
      <c r="B40" s="624" t="s">
        <v>1515</v>
      </c>
      <c r="C40" s="289">
        <f>SUM(C20:C39)</f>
        <v>0</v>
      </c>
      <c r="D40" s="289">
        <f>SUM(D20:D39)</f>
        <v>0</v>
      </c>
      <c r="E40" s="289">
        <f>SUM(E20:E39)</f>
        <v>0</v>
      </c>
      <c r="F40" s="247">
        <f>SUM(F20:F39)</f>
        <v>0</v>
      </c>
    </row>
    <row r="41" spans="1:6">
      <c r="A41" s="81"/>
      <c r="B41" s="74"/>
      <c r="C41" s="74"/>
      <c r="D41" s="74"/>
      <c r="E41" s="74"/>
      <c r="F41" s="82"/>
    </row>
    <row r="42" spans="1:6">
      <c r="A42" s="240" t="s">
        <v>1516</v>
      </c>
      <c r="B42" s="109"/>
      <c r="C42" s="109"/>
      <c r="D42" s="109"/>
      <c r="E42" s="109"/>
      <c r="F42" s="256"/>
    </row>
    <row r="43" spans="1:6">
      <c r="A43" s="88"/>
      <c r="B43" s="90"/>
      <c r="C43" s="90"/>
      <c r="D43" s="90"/>
      <c r="E43" s="90"/>
      <c r="F43" s="238"/>
    </row>
    <row r="44" spans="1:6">
      <c r="A44" s="106" t="s">
        <v>1980</v>
      </c>
      <c r="B44" s="455"/>
      <c r="C44" s="432" t="s">
        <v>1517</v>
      </c>
      <c r="D44" s="418"/>
      <c r="E44" s="456"/>
      <c r="F44" s="101" t="s">
        <v>1336</v>
      </c>
    </row>
    <row r="45" spans="1:6">
      <c r="A45" s="257" t="s">
        <v>1986</v>
      </c>
      <c r="B45" s="457"/>
      <c r="C45" s="269" t="s">
        <v>1518</v>
      </c>
      <c r="D45" s="345"/>
      <c r="E45" s="359"/>
      <c r="F45" s="483" t="s">
        <v>1353</v>
      </c>
    </row>
    <row r="46" spans="1:6">
      <c r="A46" s="106" t="s">
        <v>1326</v>
      </c>
      <c r="B46" s="110"/>
      <c r="C46" s="110"/>
      <c r="D46" s="74"/>
      <c r="E46" s="74"/>
      <c r="F46" s="258"/>
    </row>
    <row r="47" spans="1:6">
      <c r="A47" s="106" t="s">
        <v>1124</v>
      </c>
      <c r="B47" s="110" t="s">
        <v>2758</v>
      </c>
      <c r="C47" s="110"/>
      <c r="D47" s="74"/>
      <c r="E47" s="74"/>
      <c r="F47" s="259"/>
    </row>
    <row r="48" spans="1:6">
      <c r="A48" s="106" t="s">
        <v>429</v>
      </c>
      <c r="B48" s="110"/>
      <c r="C48" s="110"/>
      <c r="D48" s="74"/>
      <c r="E48" s="74"/>
      <c r="F48" s="259"/>
    </row>
    <row r="49" spans="1:6">
      <c r="A49" s="106" t="s">
        <v>445</v>
      </c>
      <c r="B49" s="110" t="s">
        <v>2759</v>
      </c>
      <c r="C49" s="110"/>
      <c r="D49" s="74"/>
      <c r="E49" s="74"/>
      <c r="F49" s="259"/>
    </row>
    <row r="50" spans="1:6">
      <c r="A50" s="106" t="s">
        <v>1202</v>
      </c>
      <c r="B50" s="110"/>
      <c r="C50" s="110"/>
      <c r="D50" s="74"/>
      <c r="E50" s="74"/>
      <c r="F50" s="259"/>
    </row>
    <row r="51" spans="1:6">
      <c r="A51" s="106" t="s">
        <v>1203</v>
      </c>
      <c r="B51" s="110"/>
      <c r="C51" s="110"/>
      <c r="D51" s="74"/>
      <c r="E51" s="74"/>
      <c r="F51" s="259"/>
    </row>
    <row r="52" spans="1:6">
      <c r="A52" s="106" t="s">
        <v>1205</v>
      </c>
      <c r="B52" s="110"/>
      <c r="C52" s="110"/>
      <c r="D52" s="74"/>
      <c r="E52" s="74"/>
      <c r="F52" s="259"/>
    </row>
    <row r="53" spans="1:6">
      <c r="A53" s="106" t="s">
        <v>1207</v>
      </c>
      <c r="B53" s="110"/>
      <c r="C53" s="110"/>
      <c r="D53" s="74"/>
      <c r="E53" s="74"/>
      <c r="F53" s="259"/>
    </row>
    <row r="54" spans="1:6">
      <c r="A54" s="106" t="s">
        <v>1209</v>
      </c>
      <c r="B54" s="110"/>
      <c r="C54" s="110"/>
      <c r="D54" s="74"/>
      <c r="E54" s="74"/>
      <c r="F54" s="259"/>
    </row>
    <row r="55" spans="1:6">
      <c r="A55" s="106" t="s">
        <v>1210</v>
      </c>
      <c r="B55" s="110"/>
      <c r="C55" s="110"/>
      <c r="D55" s="74"/>
      <c r="E55" s="74"/>
      <c r="F55" s="259"/>
    </row>
    <row r="56" spans="1:6">
      <c r="A56" s="106" t="s">
        <v>1211</v>
      </c>
      <c r="B56" s="110"/>
      <c r="C56" s="110"/>
      <c r="D56" s="74"/>
      <c r="E56" s="74"/>
      <c r="F56" s="259"/>
    </row>
    <row r="57" spans="1:6">
      <c r="A57" s="106" t="s">
        <v>275</v>
      </c>
      <c r="B57" s="110"/>
      <c r="C57" s="110"/>
      <c r="D57" s="74"/>
      <c r="E57" s="74"/>
      <c r="F57" s="259"/>
    </row>
    <row r="58" spans="1:6">
      <c r="A58" s="106" t="s">
        <v>1519</v>
      </c>
      <c r="B58" s="110"/>
      <c r="C58" s="110"/>
      <c r="D58" s="74"/>
      <c r="E58" s="74"/>
      <c r="F58" s="259"/>
    </row>
    <row r="59" spans="1:6">
      <c r="A59" s="106" t="s">
        <v>1520</v>
      </c>
      <c r="B59" s="110"/>
      <c r="C59" s="110"/>
      <c r="D59" s="74"/>
      <c r="E59" s="74"/>
      <c r="F59" s="259"/>
    </row>
    <row r="60" spans="1:6">
      <c r="A60" s="106" t="s">
        <v>1521</v>
      </c>
      <c r="B60" s="110"/>
      <c r="C60" s="110"/>
      <c r="D60" s="74"/>
      <c r="E60" s="74"/>
      <c r="F60" s="259"/>
    </row>
    <row r="61" spans="1:6">
      <c r="A61" s="106" t="s">
        <v>1522</v>
      </c>
      <c r="B61" s="110"/>
      <c r="C61" s="110"/>
      <c r="D61" s="74"/>
      <c r="E61" s="74"/>
      <c r="F61" s="259"/>
    </row>
    <row r="62" spans="1:6">
      <c r="A62" s="106" t="s">
        <v>1523</v>
      </c>
      <c r="B62" s="110"/>
      <c r="C62" s="110"/>
      <c r="D62" s="74"/>
      <c r="E62" s="74"/>
      <c r="F62" s="259"/>
    </row>
    <row r="63" spans="1:6">
      <c r="A63" s="106" t="s">
        <v>1524</v>
      </c>
      <c r="B63" s="110"/>
      <c r="C63" s="110"/>
      <c r="D63" s="74"/>
      <c r="E63" s="74"/>
      <c r="F63" s="259"/>
    </row>
    <row r="64" spans="1:6">
      <c r="A64" s="106" t="s">
        <v>1843</v>
      </c>
      <c r="B64" s="110"/>
      <c r="C64" s="110"/>
      <c r="D64" s="74"/>
      <c r="E64" s="74"/>
      <c r="F64" s="259"/>
    </row>
    <row r="65" spans="1:6">
      <c r="A65" s="106" t="s">
        <v>1525</v>
      </c>
      <c r="B65" s="110"/>
      <c r="C65" s="110"/>
      <c r="D65" s="74"/>
      <c r="E65" s="74"/>
      <c r="F65" s="259"/>
    </row>
    <row r="66" spans="1:6">
      <c r="A66" s="106" t="s">
        <v>2277</v>
      </c>
      <c r="B66" s="110"/>
      <c r="C66" s="110"/>
      <c r="D66" s="74"/>
      <c r="E66" s="74"/>
      <c r="F66" s="260"/>
    </row>
    <row r="67" spans="1:6" ht="15.75" thickBot="1">
      <c r="A67" s="290" t="s">
        <v>2279</v>
      </c>
      <c r="B67" s="249"/>
      <c r="C67" s="249"/>
      <c r="D67" s="458"/>
      <c r="E67" s="655" t="s">
        <v>1526</v>
      </c>
      <c r="F67" s="251">
        <f>SUM(F46:F66)</f>
        <v>0</v>
      </c>
    </row>
    <row r="68" spans="1:6">
      <c r="A68" s="74"/>
      <c r="B68" s="74"/>
      <c r="C68" s="74"/>
      <c r="D68" s="74"/>
      <c r="E68" s="74"/>
      <c r="F68" s="59" t="s">
        <v>1943</v>
      </c>
    </row>
    <row r="69" spans="1:6">
      <c r="A69" s="109" t="s">
        <v>2279</v>
      </c>
      <c r="B69" s="109"/>
      <c r="C69" s="109"/>
      <c r="D69" s="109"/>
      <c r="E69" s="109"/>
      <c r="F69" s="109"/>
    </row>
    <row r="70" spans="1:6" ht="15.75" thickBot="1">
      <c r="A70" s="42" t="str">
        <f>'Data Sheet'!$A$49</f>
        <v>Annual Report of Niagara Mohawk Power Corporation</v>
      </c>
      <c r="E70" s="155" t="str">
        <f>'Data Sheet'!$A$45</f>
        <v>Year ended December 31, 2022</v>
      </c>
      <c r="F70" s="47"/>
    </row>
    <row r="71" spans="1:6">
      <c r="A71" s="75"/>
      <c r="B71" s="76"/>
      <c r="C71" s="76"/>
      <c r="D71" s="76"/>
      <c r="E71" s="76"/>
      <c r="F71" s="77"/>
    </row>
    <row r="72" spans="1:6" ht="15.75">
      <c r="A72" s="78" t="s">
        <v>1527</v>
      </c>
      <c r="B72" s="109"/>
      <c r="C72" s="109"/>
      <c r="D72" s="109"/>
      <c r="E72" s="109"/>
      <c r="F72" s="256"/>
    </row>
    <row r="73" spans="1:6" ht="15.75" thickBot="1">
      <c r="A73" s="387"/>
      <c r="B73" s="113"/>
      <c r="C73" s="113"/>
      <c r="D73" s="113"/>
      <c r="E73" s="113"/>
      <c r="F73" s="283"/>
    </row>
    <row r="74" spans="1:6">
      <c r="A74" s="81"/>
      <c r="B74" s="74"/>
      <c r="C74" s="74"/>
      <c r="D74" s="74"/>
      <c r="E74" s="74"/>
      <c r="F74" s="82"/>
    </row>
    <row r="75" spans="1:6">
      <c r="A75" s="240" t="s">
        <v>1494</v>
      </c>
      <c r="B75" s="109"/>
      <c r="C75" s="109"/>
      <c r="D75" s="109"/>
      <c r="E75" s="109"/>
      <c r="F75" s="256"/>
    </row>
    <row r="76" spans="1:6">
      <c r="A76" s="88"/>
      <c r="B76" s="90"/>
      <c r="C76" s="90"/>
      <c r="D76" s="90"/>
      <c r="E76" s="90"/>
      <c r="F76" s="238"/>
    </row>
    <row r="77" spans="1:6">
      <c r="A77" s="81"/>
      <c r="B77" s="110"/>
      <c r="C77" s="100" t="s">
        <v>1495</v>
      </c>
      <c r="D77" s="110"/>
      <c r="E77" s="110"/>
      <c r="F77" s="101" t="s">
        <v>1496</v>
      </c>
    </row>
    <row r="78" spans="1:6">
      <c r="A78" s="81"/>
      <c r="B78" s="110"/>
      <c r="C78" s="100" t="s">
        <v>1932</v>
      </c>
      <c r="D78" s="100" t="s">
        <v>219</v>
      </c>
      <c r="E78" s="100" t="s">
        <v>2262</v>
      </c>
      <c r="F78" s="101" t="s">
        <v>1497</v>
      </c>
    </row>
    <row r="79" spans="1:6">
      <c r="A79" s="81"/>
      <c r="B79" s="110"/>
      <c r="C79" s="100" t="s">
        <v>1498</v>
      </c>
      <c r="D79" s="100" t="s">
        <v>1499</v>
      </c>
      <c r="E79" s="100" t="s">
        <v>1500</v>
      </c>
      <c r="F79" s="101" t="s">
        <v>1501</v>
      </c>
    </row>
    <row r="80" spans="1:6">
      <c r="A80" s="106" t="s">
        <v>1980</v>
      </c>
      <c r="B80" s="453"/>
      <c r="C80" s="100" t="s">
        <v>1502</v>
      </c>
      <c r="D80" s="100" t="s">
        <v>1503</v>
      </c>
      <c r="E80" s="100" t="s">
        <v>1504</v>
      </c>
      <c r="F80" s="101" t="s">
        <v>1505</v>
      </c>
    </row>
    <row r="81" spans="1:6">
      <c r="A81" s="257" t="s">
        <v>1986</v>
      </c>
      <c r="B81" s="353"/>
      <c r="C81" s="626" t="s">
        <v>2078</v>
      </c>
      <c r="D81" s="626" t="s">
        <v>518</v>
      </c>
      <c r="E81" s="626" t="s">
        <v>567</v>
      </c>
      <c r="F81" s="483" t="s">
        <v>1350</v>
      </c>
    </row>
    <row r="82" spans="1:6">
      <c r="A82" s="106" t="s">
        <v>1506</v>
      </c>
      <c r="B82" s="110"/>
      <c r="C82" s="110"/>
      <c r="D82" s="110"/>
      <c r="E82" s="110"/>
      <c r="F82" s="104"/>
    </row>
    <row r="83" spans="1:6">
      <c r="A83" s="106" t="s">
        <v>1507</v>
      </c>
      <c r="B83" s="110"/>
      <c r="C83" s="110"/>
      <c r="D83" s="110"/>
      <c r="E83" s="110"/>
      <c r="F83" s="104"/>
    </row>
    <row r="84" spans="1:6">
      <c r="A84" s="106" t="s">
        <v>1508</v>
      </c>
      <c r="B84" s="110"/>
      <c r="C84" s="110"/>
      <c r="D84" s="110"/>
      <c r="E84" s="110"/>
      <c r="F84" s="104"/>
    </row>
    <row r="85" spans="1:6">
      <c r="A85" s="106" t="s">
        <v>1509</v>
      </c>
      <c r="B85" s="110"/>
      <c r="C85" s="110" t="s">
        <v>520</v>
      </c>
      <c r="D85" s="110" t="s">
        <v>520</v>
      </c>
      <c r="E85" s="110" t="s">
        <v>520</v>
      </c>
      <c r="F85" s="104"/>
    </row>
    <row r="86" spans="1:6">
      <c r="A86" s="106" t="s">
        <v>1510</v>
      </c>
      <c r="B86" s="110"/>
      <c r="C86" s="110" t="s">
        <v>520</v>
      </c>
      <c r="D86" s="110" t="s">
        <v>520</v>
      </c>
      <c r="E86" s="110"/>
      <c r="F86" s="104" t="s">
        <v>520</v>
      </c>
    </row>
    <row r="87" spans="1:6">
      <c r="A87" s="106" t="s">
        <v>1511</v>
      </c>
      <c r="B87" s="110"/>
      <c r="C87" s="110" t="s">
        <v>520</v>
      </c>
      <c r="D87" s="110" t="s">
        <v>520</v>
      </c>
      <c r="E87" s="110"/>
      <c r="F87" s="104"/>
    </row>
    <row r="88" spans="1:6">
      <c r="A88" s="106" t="s">
        <v>1512</v>
      </c>
      <c r="B88" s="110"/>
      <c r="C88" s="110" t="s">
        <v>520</v>
      </c>
      <c r="D88" s="110" t="s">
        <v>520</v>
      </c>
      <c r="E88" s="110" t="s">
        <v>520</v>
      </c>
      <c r="F88" s="104"/>
    </row>
    <row r="89" spans="1:6">
      <c r="A89" s="106" t="s">
        <v>1513</v>
      </c>
      <c r="B89" s="110"/>
      <c r="C89" s="110"/>
      <c r="D89" s="110"/>
      <c r="E89" s="110"/>
      <c r="F89" s="104"/>
    </row>
    <row r="90" spans="1:6">
      <c r="A90" s="106" t="s">
        <v>1514</v>
      </c>
      <c r="B90" s="110"/>
      <c r="C90" s="110"/>
      <c r="D90" s="110"/>
      <c r="E90" s="110"/>
      <c r="F90" s="104"/>
    </row>
    <row r="91" spans="1:6">
      <c r="A91" s="106" t="s">
        <v>1791</v>
      </c>
      <c r="B91" s="110"/>
      <c r="C91" s="110"/>
      <c r="D91" s="110"/>
      <c r="E91" s="110"/>
      <c r="F91" s="104"/>
    </row>
    <row r="92" spans="1:6">
      <c r="A92" s="106" t="s">
        <v>1792</v>
      </c>
      <c r="B92" s="110"/>
      <c r="C92" s="110"/>
      <c r="D92" s="110"/>
      <c r="E92" s="110"/>
      <c r="F92" s="104"/>
    </row>
    <row r="93" spans="1:6">
      <c r="A93" s="106" t="s">
        <v>1794</v>
      </c>
      <c r="B93" s="110"/>
      <c r="C93" s="110"/>
      <c r="D93" s="110"/>
      <c r="E93" s="110"/>
      <c r="F93" s="104"/>
    </row>
    <row r="94" spans="1:6">
      <c r="A94" s="106" t="s">
        <v>1796</v>
      </c>
      <c r="B94" s="110"/>
      <c r="C94" s="110"/>
      <c r="D94" s="110"/>
      <c r="E94" s="110"/>
      <c r="F94" s="104"/>
    </row>
    <row r="95" spans="1:6">
      <c r="A95" s="106" t="s">
        <v>1800</v>
      </c>
      <c r="B95" s="110"/>
      <c r="C95" s="110"/>
      <c r="D95" s="110"/>
      <c r="E95" s="110"/>
      <c r="F95" s="104"/>
    </row>
    <row r="96" spans="1:6">
      <c r="A96" s="106">
        <v>15</v>
      </c>
      <c r="B96" s="110"/>
      <c r="C96" s="110"/>
      <c r="D96" s="110"/>
      <c r="E96" s="110"/>
      <c r="F96" s="104"/>
    </row>
    <row r="97" spans="1:6">
      <c r="A97" s="106">
        <v>16</v>
      </c>
      <c r="B97" s="110"/>
      <c r="C97" s="110"/>
      <c r="D97" s="110"/>
      <c r="E97" s="110"/>
      <c r="F97" s="104"/>
    </row>
    <row r="98" spans="1:6">
      <c r="A98" s="106">
        <v>17</v>
      </c>
      <c r="B98" s="110"/>
      <c r="C98" s="110"/>
      <c r="D98" s="110"/>
      <c r="E98" s="110"/>
      <c r="F98" s="104"/>
    </row>
    <row r="99" spans="1:6">
      <c r="A99" s="106">
        <v>18</v>
      </c>
      <c r="B99" s="110"/>
      <c r="C99" s="110"/>
      <c r="D99" s="110"/>
      <c r="E99" s="110"/>
      <c r="F99" s="104"/>
    </row>
    <row r="100" spans="1:6">
      <c r="A100" s="106">
        <v>19</v>
      </c>
      <c r="B100" s="110"/>
      <c r="C100" s="110"/>
      <c r="D100" s="110"/>
      <c r="E100" s="110"/>
      <c r="F100" s="104"/>
    </row>
    <row r="101" spans="1:6">
      <c r="A101" s="106">
        <v>20</v>
      </c>
      <c r="B101" s="110"/>
      <c r="C101" s="110"/>
      <c r="D101" s="110"/>
      <c r="E101" s="110"/>
      <c r="F101" s="104"/>
    </row>
    <row r="102" spans="1:6">
      <c r="A102" s="106">
        <v>21</v>
      </c>
      <c r="B102" s="110"/>
      <c r="C102" s="110"/>
      <c r="D102" s="110"/>
      <c r="E102" s="110"/>
      <c r="F102" s="104"/>
    </row>
    <row r="103" spans="1:6">
      <c r="A103" s="106">
        <v>22</v>
      </c>
      <c r="B103" s="110"/>
      <c r="C103" s="110"/>
      <c r="D103" s="110"/>
      <c r="E103" s="110"/>
      <c r="F103" s="104"/>
    </row>
    <row r="104" spans="1:6">
      <c r="A104" s="106">
        <v>23</v>
      </c>
      <c r="B104" s="110"/>
      <c r="C104" s="91"/>
      <c r="D104" s="91"/>
      <c r="E104" s="91"/>
      <c r="F104" s="92"/>
    </row>
    <row r="105" spans="1:6">
      <c r="A105" s="257">
        <v>24</v>
      </c>
      <c r="B105" s="624" t="s">
        <v>1515</v>
      </c>
      <c r="C105" s="289">
        <f>SUM(C82:C104)</f>
        <v>0</v>
      </c>
      <c r="D105" s="289">
        <f>SUM(D82:D104)</f>
        <v>0</v>
      </c>
      <c r="E105" s="289">
        <f>SUM(E82:E104)</f>
        <v>0</v>
      </c>
      <c r="F105" s="247">
        <f>SUM(F82:F104)</f>
        <v>0</v>
      </c>
    </row>
    <row r="106" spans="1:6">
      <c r="A106" s="81"/>
      <c r="B106" s="74"/>
      <c r="C106" s="74"/>
      <c r="D106" s="74"/>
      <c r="E106" s="74"/>
      <c r="F106" s="82"/>
    </row>
    <row r="107" spans="1:6">
      <c r="A107" s="240" t="s">
        <v>1516</v>
      </c>
      <c r="B107" s="109"/>
      <c r="C107" s="109"/>
      <c r="D107" s="109"/>
      <c r="E107" s="109"/>
      <c r="F107" s="256"/>
    </row>
    <row r="108" spans="1:6">
      <c r="A108" s="88"/>
      <c r="B108" s="90"/>
      <c r="C108" s="90"/>
      <c r="D108" s="90"/>
      <c r="E108" s="90"/>
      <c r="F108" s="238"/>
    </row>
    <row r="109" spans="1:6">
      <c r="A109" s="106" t="s">
        <v>1980</v>
      </c>
      <c r="B109" s="455"/>
      <c r="C109" s="432" t="s">
        <v>1517</v>
      </c>
      <c r="D109" s="418"/>
      <c r="E109" s="456"/>
      <c r="F109" s="101" t="s">
        <v>1336</v>
      </c>
    </row>
    <row r="110" spans="1:6">
      <c r="A110" s="257" t="s">
        <v>1986</v>
      </c>
      <c r="B110" s="457"/>
      <c r="C110" s="269" t="s">
        <v>1518</v>
      </c>
      <c r="D110" s="345"/>
      <c r="E110" s="359"/>
      <c r="F110" s="483" t="s">
        <v>1353</v>
      </c>
    </row>
    <row r="111" spans="1:6">
      <c r="A111" s="106">
        <v>25</v>
      </c>
      <c r="B111" s="110"/>
      <c r="C111" s="110"/>
      <c r="D111" s="74"/>
      <c r="E111" s="74"/>
      <c r="F111" s="258"/>
    </row>
    <row r="112" spans="1:6">
      <c r="A112" s="106">
        <v>26</v>
      </c>
      <c r="B112" s="110"/>
      <c r="C112" s="110"/>
      <c r="D112" s="74"/>
      <c r="E112" s="74"/>
      <c r="F112" s="258"/>
    </row>
    <row r="113" spans="1:6">
      <c r="A113" s="106">
        <v>27</v>
      </c>
      <c r="B113" s="110"/>
      <c r="C113" s="110"/>
      <c r="D113" s="74"/>
      <c r="E113" s="74"/>
      <c r="F113" s="258"/>
    </row>
    <row r="114" spans="1:6">
      <c r="A114" s="106">
        <v>28</v>
      </c>
      <c r="B114" s="110"/>
      <c r="C114" s="110"/>
      <c r="D114" s="74"/>
      <c r="E114" s="74"/>
      <c r="F114" s="258"/>
    </row>
    <row r="115" spans="1:6">
      <c r="A115" s="106">
        <v>29</v>
      </c>
      <c r="B115" s="110"/>
      <c r="C115" s="110"/>
      <c r="D115" s="74"/>
      <c r="E115" s="74"/>
      <c r="F115" s="104"/>
    </row>
    <row r="116" spans="1:6">
      <c r="A116" s="106">
        <v>30</v>
      </c>
      <c r="B116" s="110"/>
      <c r="C116" s="110"/>
      <c r="D116" s="74"/>
      <c r="E116" s="74"/>
      <c r="F116" s="104"/>
    </row>
    <row r="117" spans="1:6">
      <c r="A117" s="106">
        <v>31</v>
      </c>
      <c r="B117" s="110"/>
      <c r="C117" s="110"/>
      <c r="D117" s="74"/>
      <c r="E117" s="74"/>
      <c r="F117" s="259"/>
    </row>
    <row r="118" spans="1:6">
      <c r="A118" s="106">
        <v>32</v>
      </c>
      <c r="B118" s="110"/>
      <c r="C118" s="110"/>
      <c r="D118" s="74"/>
      <c r="E118" s="74"/>
      <c r="F118" s="104"/>
    </row>
    <row r="119" spans="1:6">
      <c r="A119" s="106">
        <v>33</v>
      </c>
      <c r="B119" s="110"/>
      <c r="C119" s="110"/>
      <c r="D119" s="74"/>
      <c r="E119" s="74"/>
      <c r="F119" s="104"/>
    </row>
    <row r="120" spans="1:6">
      <c r="A120" s="106">
        <v>34</v>
      </c>
      <c r="B120" s="110"/>
      <c r="C120" s="110"/>
      <c r="D120" s="74"/>
      <c r="E120" s="74"/>
      <c r="F120" s="104"/>
    </row>
    <row r="121" spans="1:6">
      <c r="A121" s="106">
        <v>35</v>
      </c>
      <c r="B121" s="110"/>
      <c r="C121" s="110"/>
      <c r="D121" s="74"/>
      <c r="E121" s="74"/>
      <c r="F121" s="104"/>
    </row>
    <row r="122" spans="1:6">
      <c r="A122" s="106">
        <v>36</v>
      </c>
      <c r="B122" s="110"/>
      <c r="C122" s="110"/>
      <c r="D122" s="74"/>
      <c r="E122" s="74"/>
      <c r="F122" s="104"/>
    </row>
    <row r="123" spans="1:6">
      <c r="A123" s="106">
        <v>37</v>
      </c>
      <c r="B123" s="110"/>
      <c r="C123" s="110"/>
      <c r="D123" s="74"/>
      <c r="E123" s="74"/>
      <c r="F123" s="104"/>
    </row>
    <row r="124" spans="1:6">
      <c r="A124" s="106">
        <v>38</v>
      </c>
      <c r="B124" s="110"/>
      <c r="C124" s="110"/>
      <c r="D124" s="74"/>
      <c r="E124" s="74"/>
      <c r="F124" s="104"/>
    </row>
    <row r="125" spans="1:6">
      <c r="A125" s="106">
        <v>39</v>
      </c>
      <c r="B125" s="110"/>
      <c r="C125" s="110"/>
      <c r="D125" s="74"/>
      <c r="E125" s="74"/>
      <c r="F125" s="104"/>
    </row>
    <row r="126" spans="1:6">
      <c r="A126" s="106">
        <v>40</v>
      </c>
      <c r="B126" s="110"/>
      <c r="C126" s="110"/>
      <c r="D126" s="74"/>
      <c r="E126" s="74"/>
      <c r="F126" s="104"/>
    </row>
    <row r="127" spans="1:6">
      <c r="A127" s="106">
        <v>41</v>
      </c>
      <c r="B127" s="110"/>
      <c r="C127" s="110"/>
      <c r="D127" s="74"/>
      <c r="E127" s="74"/>
      <c r="F127" s="104"/>
    </row>
    <row r="128" spans="1:6">
      <c r="A128" s="106">
        <v>42</v>
      </c>
      <c r="B128" s="110"/>
      <c r="C128" s="110"/>
      <c r="D128" s="74"/>
      <c r="E128" s="74"/>
      <c r="F128" s="104"/>
    </row>
    <row r="129" spans="1:6">
      <c r="A129" s="106">
        <v>43</v>
      </c>
      <c r="B129" s="110"/>
      <c r="C129" s="110"/>
      <c r="D129" s="74"/>
      <c r="E129" s="74"/>
      <c r="F129" s="104"/>
    </row>
    <row r="130" spans="1:6">
      <c r="A130" s="106">
        <v>44</v>
      </c>
      <c r="B130" s="110"/>
      <c r="C130" s="110"/>
      <c r="D130" s="74"/>
      <c r="E130" s="74"/>
      <c r="F130" s="104"/>
    </row>
    <row r="131" spans="1:6">
      <c r="A131" s="106">
        <v>45</v>
      </c>
      <c r="B131" s="110"/>
      <c r="C131" s="110"/>
      <c r="D131" s="74"/>
      <c r="E131" s="74"/>
      <c r="F131" s="104"/>
    </row>
    <row r="132" spans="1:6">
      <c r="A132" s="106">
        <v>46</v>
      </c>
      <c r="B132" s="110"/>
      <c r="C132" s="110"/>
      <c r="D132" s="74"/>
      <c r="E132" s="74"/>
      <c r="F132" s="104"/>
    </row>
    <row r="133" spans="1:6">
      <c r="A133" s="106">
        <v>47</v>
      </c>
      <c r="B133" s="110"/>
      <c r="C133" s="110"/>
      <c r="D133" s="74"/>
      <c r="E133" s="74"/>
      <c r="F133" s="104"/>
    </row>
    <row r="134" spans="1:6">
      <c r="A134" s="106">
        <v>48</v>
      </c>
      <c r="B134" s="110"/>
      <c r="C134" s="110"/>
      <c r="D134" s="74"/>
      <c r="E134" s="74"/>
      <c r="F134" s="92"/>
    </row>
    <row r="135" spans="1:6" ht="15.75" thickBot="1">
      <c r="A135" s="290">
        <v>49</v>
      </c>
      <c r="B135" s="249"/>
      <c r="C135" s="249"/>
      <c r="D135" s="458"/>
      <c r="E135" s="655" t="s">
        <v>1526</v>
      </c>
      <c r="F135" s="251">
        <f>SUM(F111:F134)</f>
        <v>0</v>
      </c>
    </row>
    <row r="136" spans="1:6">
      <c r="A136" s="74"/>
      <c r="B136" s="74"/>
      <c r="C136" s="74"/>
      <c r="D136" s="74"/>
      <c r="E136" s="74"/>
      <c r="F136" s="59" t="s">
        <v>1943</v>
      </c>
    </row>
    <row r="137" spans="1:6">
      <c r="A137" s="109" t="s">
        <v>10</v>
      </c>
      <c r="B137" s="109"/>
      <c r="C137" s="109"/>
      <c r="D137" s="109"/>
      <c r="E137" s="109"/>
      <c r="F137" s="109"/>
    </row>
  </sheetData>
  <printOptions horizontalCentered="1" verticalCentered="1"/>
  <pageMargins left="0.5" right="0.5" top="0.5" bottom="0.5" header="0.5" footer="0.5"/>
  <pageSetup scale="69" fitToHeight="2"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tabColor rgb="FF92D050"/>
  </sheetPr>
  <dimension ref="A1:O91"/>
  <sheetViews>
    <sheetView view="pageBreakPreview" zoomScale="60" zoomScaleNormal="60" workbookViewId="0">
      <selection activeCell="K80" sqref="K80"/>
    </sheetView>
    <sheetView zoomScale="70" zoomScaleNormal="70" workbookViewId="1"/>
  </sheetViews>
  <sheetFormatPr defaultColWidth="9.6640625" defaultRowHeight="15"/>
  <cols>
    <col min="1" max="1" width="5.6640625" customWidth="1"/>
    <col min="2" max="2" width="61.6640625" customWidth="1"/>
    <col min="3" max="3" width="21.6640625" customWidth="1"/>
    <col min="4" max="4" width="30.21875" customWidth="1"/>
    <col min="5" max="5" width="2.6640625" customWidth="1"/>
    <col min="6" max="8" width="11.6640625" customWidth="1"/>
    <col min="9" max="9" width="12.44140625" bestFit="1" customWidth="1"/>
    <col min="10" max="10" width="11.6640625" customWidth="1"/>
    <col min="11" max="11" width="12.44140625" bestFit="1" customWidth="1"/>
    <col min="12" max="14" width="11.6640625" customWidth="1"/>
    <col min="15" max="15" width="10.6640625" customWidth="1"/>
  </cols>
  <sheetData>
    <row r="1" spans="1:15" ht="15.75" thickBot="1">
      <c r="A1" s="42" t="str">
        <f>'Data Sheet'!$A$49</f>
        <v>Annual Report of Niagara Mohawk Power Corporation</v>
      </c>
      <c r="B1" s="90"/>
      <c r="C1" s="155" t="str">
        <f>'Data Sheet'!$A$45</f>
        <v>Year ended December 31, 2022</v>
      </c>
      <c r="D1" s="270"/>
      <c r="E1" s="74"/>
      <c r="F1" s="42" t="str">
        <f>'Data Sheet'!$A$49</f>
        <v>Annual Report of Niagara Mohawk Power Corporation</v>
      </c>
      <c r="G1" s="90"/>
      <c r="H1" s="90"/>
      <c r="I1" s="90"/>
      <c r="J1" s="90"/>
      <c r="K1" s="90"/>
      <c r="M1" s="757" t="str">
        <f>'Data Sheet'!$A$45</f>
        <v>Year ended December 31, 2022</v>
      </c>
      <c r="N1" s="270"/>
      <c r="O1" s="270"/>
    </row>
    <row r="2" spans="1:15">
      <c r="A2" s="75"/>
      <c r="B2" s="76"/>
      <c r="C2" s="76"/>
      <c r="D2" s="459"/>
      <c r="E2" s="74"/>
      <c r="F2" s="75"/>
      <c r="G2" s="76"/>
      <c r="H2" s="76"/>
      <c r="I2" s="76"/>
      <c r="J2" s="76"/>
      <c r="K2" s="76"/>
      <c r="L2" s="76"/>
      <c r="M2" s="76"/>
      <c r="N2" s="76"/>
      <c r="O2" s="459"/>
    </row>
    <row r="3" spans="1:15" ht="15.75">
      <c r="A3" s="78" t="s">
        <v>1528</v>
      </c>
      <c r="B3" s="109"/>
      <c r="C3" s="109"/>
      <c r="D3" s="256"/>
      <c r="E3" s="74"/>
      <c r="F3" s="78" t="s">
        <v>1529</v>
      </c>
      <c r="G3" s="109"/>
      <c r="H3" s="109"/>
      <c r="I3" s="109"/>
      <c r="J3" s="109"/>
      <c r="K3" s="109"/>
      <c r="L3" s="109"/>
      <c r="M3" s="109"/>
      <c r="N3" s="109"/>
      <c r="O3" s="256"/>
    </row>
    <row r="4" spans="1:15">
      <c r="A4" s="81"/>
      <c r="B4" s="74"/>
      <c r="C4" s="74"/>
      <c r="D4" s="82"/>
      <c r="E4" s="74"/>
      <c r="F4" s="81"/>
      <c r="G4" s="74"/>
      <c r="H4" s="74"/>
      <c r="I4" s="74"/>
      <c r="J4" s="74"/>
      <c r="K4" s="74"/>
      <c r="L4" s="74"/>
      <c r="M4" s="74"/>
      <c r="N4" s="74"/>
      <c r="O4" s="82"/>
    </row>
    <row r="5" spans="1:15">
      <c r="A5" s="81"/>
      <c r="B5" s="74" t="s">
        <v>1530</v>
      </c>
      <c r="C5" s="74"/>
      <c r="D5" s="82"/>
      <c r="E5" s="74"/>
      <c r="F5" s="81" t="s">
        <v>1531</v>
      </c>
      <c r="G5" s="74"/>
      <c r="H5" s="74"/>
      <c r="I5" s="74"/>
      <c r="J5" s="74"/>
      <c r="K5" s="74"/>
      <c r="L5" s="74"/>
      <c r="M5" s="74"/>
      <c r="N5" s="74"/>
      <c r="O5" s="82"/>
    </row>
    <row r="6" spans="1:15">
      <c r="A6" s="81"/>
      <c r="B6" s="74" t="s">
        <v>1532</v>
      </c>
      <c r="C6" s="74"/>
      <c r="D6" s="82"/>
      <c r="E6" s="74"/>
      <c r="F6" s="81" t="s">
        <v>1533</v>
      </c>
      <c r="G6" s="74"/>
      <c r="H6" s="74"/>
      <c r="I6" s="74"/>
      <c r="J6" s="74"/>
      <c r="K6" s="74"/>
      <c r="L6" s="74"/>
      <c r="M6" s="74"/>
      <c r="N6" s="74"/>
      <c r="O6" s="82"/>
    </row>
    <row r="7" spans="1:15">
      <c r="A7" s="81"/>
      <c r="B7" s="74"/>
      <c r="C7" s="74"/>
      <c r="D7" s="82"/>
      <c r="E7" s="74"/>
      <c r="F7" s="81" t="s">
        <v>1534</v>
      </c>
      <c r="G7" s="74"/>
      <c r="H7" s="74"/>
      <c r="I7" s="74"/>
      <c r="J7" s="74"/>
      <c r="K7" s="74"/>
      <c r="L7" s="74"/>
      <c r="M7" s="74"/>
      <c r="N7" s="74"/>
      <c r="O7" s="82"/>
    </row>
    <row r="8" spans="1:15">
      <c r="A8" s="81"/>
      <c r="B8" s="74" t="s">
        <v>1535</v>
      </c>
      <c r="C8" s="74"/>
      <c r="D8" s="82"/>
      <c r="E8" s="74"/>
      <c r="F8" s="81" t="s">
        <v>2037</v>
      </c>
      <c r="G8" s="74"/>
      <c r="H8" s="74"/>
      <c r="I8" s="74"/>
      <c r="J8" s="74"/>
      <c r="K8" s="74"/>
      <c r="L8" s="74"/>
      <c r="M8" s="74"/>
      <c r="N8" s="74"/>
      <c r="O8" s="82"/>
    </row>
    <row r="9" spans="1:15">
      <c r="A9" s="81"/>
      <c r="B9" s="74" t="s">
        <v>2038</v>
      </c>
      <c r="C9" s="74"/>
      <c r="D9" s="82"/>
      <c r="E9" s="74"/>
      <c r="F9" s="81" t="s">
        <v>2039</v>
      </c>
      <c r="G9" s="74"/>
      <c r="H9" s="74"/>
      <c r="I9" s="74"/>
      <c r="J9" s="74"/>
      <c r="K9" s="74"/>
      <c r="L9" s="74"/>
      <c r="M9" s="74"/>
      <c r="N9" s="74"/>
      <c r="O9" s="82"/>
    </row>
    <row r="10" spans="1:15">
      <c r="A10" s="81"/>
      <c r="B10" s="74" t="s">
        <v>2040</v>
      </c>
      <c r="C10" s="74"/>
      <c r="D10" s="82"/>
      <c r="E10" s="74"/>
      <c r="F10" s="81"/>
      <c r="G10" s="74"/>
      <c r="H10" s="74"/>
      <c r="I10" s="74"/>
      <c r="J10" s="74"/>
      <c r="K10" s="74"/>
      <c r="L10" s="74"/>
      <c r="M10" s="74"/>
      <c r="N10" s="74"/>
      <c r="O10" s="82"/>
    </row>
    <row r="11" spans="1:15">
      <c r="A11" s="81"/>
      <c r="B11" s="74" t="s">
        <v>2041</v>
      </c>
      <c r="C11" s="74"/>
      <c r="D11" s="82"/>
      <c r="E11" s="74"/>
      <c r="F11" s="81"/>
      <c r="G11" s="74"/>
      <c r="H11" s="74"/>
      <c r="I11" s="74"/>
      <c r="J11" s="74"/>
      <c r="K11" s="74"/>
      <c r="L11" s="74"/>
      <c r="M11" s="74"/>
      <c r="N11" s="74"/>
      <c r="O11" s="82"/>
    </row>
    <row r="12" spans="1:15">
      <c r="A12" s="81"/>
      <c r="C12" s="74"/>
      <c r="D12" s="82"/>
      <c r="E12" s="74"/>
      <c r="F12" s="81"/>
      <c r="G12" s="74"/>
      <c r="H12" s="74"/>
      <c r="I12" s="74"/>
      <c r="J12" s="74"/>
      <c r="K12" s="74"/>
      <c r="L12" s="74"/>
      <c r="M12" s="74"/>
      <c r="N12" s="74"/>
      <c r="O12" s="82"/>
    </row>
    <row r="13" spans="1:15">
      <c r="A13" s="81"/>
      <c r="B13" s="74" t="s">
        <v>2042</v>
      </c>
      <c r="C13" s="74"/>
      <c r="D13" s="82"/>
      <c r="E13" s="74"/>
      <c r="F13" s="81"/>
      <c r="G13" s="74"/>
      <c r="H13" s="74"/>
      <c r="I13" s="74"/>
      <c r="J13" s="74"/>
      <c r="K13" s="74"/>
      <c r="L13" s="74"/>
      <c r="M13" s="74"/>
      <c r="N13" s="74"/>
      <c r="O13" s="82"/>
    </row>
    <row r="14" spans="1:15">
      <c r="A14" s="81"/>
      <c r="B14" s="74" t="s">
        <v>2043</v>
      </c>
      <c r="C14" s="74"/>
      <c r="D14" s="82"/>
      <c r="E14" s="74"/>
      <c r="F14" s="81"/>
      <c r="G14" s="74"/>
      <c r="H14" s="74"/>
      <c r="I14" s="74"/>
      <c r="J14" s="74"/>
      <c r="K14" s="74"/>
      <c r="L14" s="74"/>
      <c r="M14" s="74"/>
      <c r="N14" s="74"/>
      <c r="O14" s="82"/>
    </row>
    <row r="15" spans="1:15">
      <c r="A15" s="88"/>
      <c r="B15" s="90"/>
      <c r="C15" s="90"/>
      <c r="D15" s="238"/>
      <c r="E15" s="74"/>
      <c r="F15" s="88"/>
      <c r="G15" s="90"/>
      <c r="H15" s="90"/>
      <c r="I15" s="90"/>
      <c r="J15" s="90"/>
      <c r="K15" s="90"/>
      <c r="L15" s="90"/>
      <c r="M15" s="90"/>
      <c r="N15" s="90"/>
      <c r="O15" s="238"/>
    </row>
    <row r="16" spans="1:15">
      <c r="A16" s="81"/>
      <c r="B16" s="110"/>
      <c r="C16" s="100" t="s">
        <v>2044</v>
      </c>
      <c r="D16" s="104"/>
      <c r="E16" s="74"/>
      <c r="F16" s="81"/>
      <c r="G16" s="74"/>
      <c r="H16" s="110"/>
      <c r="I16" s="110"/>
      <c r="J16" s="74"/>
      <c r="K16" s="100" t="s">
        <v>2045</v>
      </c>
      <c r="L16" s="269" t="s">
        <v>2046</v>
      </c>
      <c r="M16" s="270"/>
      <c r="N16" s="270"/>
      <c r="O16" s="104"/>
    </row>
    <row r="17" spans="1:15">
      <c r="A17" s="81"/>
      <c r="B17" s="110"/>
      <c r="C17" s="100" t="s">
        <v>2047</v>
      </c>
      <c r="D17" s="101" t="s">
        <v>2048</v>
      </c>
      <c r="E17" s="74"/>
      <c r="F17" s="435" t="s">
        <v>2049</v>
      </c>
      <c r="G17" s="270"/>
      <c r="H17" s="100" t="s">
        <v>2050</v>
      </c>
      <c r="I17" s="269" t="s">
        <v>2051</v>
      </c>
      <c r="J17" s="270"/>
      <c r="K17" s="100" t="s">
        <v>2052</v>
      </c>
      <c r="L17" s="269" t="s">
        <v>2049</v>
      </c>
      <c r="M17" s="270"/>
      <c r="N17" s="100" t="s">
        <v>2045</v>
      </c>
      <c r="O17" s="104"/>
    </row>
    <row r="18" spans="1:15">
      <c r="A18" s="106" t="s">
        <v>1980</v>
      </c>
      <c r="B18" s="100" t="s">
        <v>2053</v>
      </c>
      <c r="C18" s="100" t="s">
        <v>2054</v>
      </c>
      <c r="D18" s="101" t="s">
        <v>2055</v>
      </c>
      <c r="E18" s="74"/>
      <c r="F18" s="106" t="s">
        <v>2056</v>
      </c>
      <c r="G18" s="100" t="s">
        <v>2057</v>
      </c>
      <c r="H18" s="100" t="s">
        <v>2058</v>
      </c>
      <c r="I18" s="100" t="s">
        <v>2056</v>
      </c>
      <c r="J18" s="100" t="s">
        <v>2057</v>
      </c>
      <c r="K18" s="100" t="s">
        <v>2059</v>
      </c>
      <c r="L18" s="100" t="s">
        <v>2056</v>
      </c>
      <c r="M18" s="100" t="s">
        <v>2057</v>
      </c>
      <c r="N18" s="100" t="s">
        <v>2060</v>
      </c>
      <c r="O18" s="101" t="s">
        <v>1980</v>
      </c>
    </row>
    <row r="19" spans="1:15">
      <c r="A19" s="257" t="s">
        <v>1986</v>
      </c>
      <c r="B19" s="626" t="s">
        <v>2077</v>
      </c>
      <c r="C19" s="626" t="s">
        <v>2078</v>
      </c>
      <c r="D19" s="483" t="s">
        <v>518</v>
      </c>
      <c r="E19" s="74"/>
      <c r="F19" s="257" t="s">
        <v>567</v>
      </c>
      <c r="G19" s="626" t="s">
        <v>1350</v>
      </c>
      <c r="H19" s="626" t="s">
        <v>1351</v>
      </c>
      <c r="I19" s="626" t="s">
        <v>1352</v>
      </c>
      <c r="J19" s="626" t="s">
        <v>1353</v>
      </c>
      <c r="K19" s="626" t="s">
        <v>228</v>
      </c>
      <c r="L19" s="626" t="s">
        <v>229</v>
      </c>
      <c r="M19" s="626" t="s">
        <v>1836</v>
      </c>
      <c r="N19" s="626" t="s">
        <v>1837</v>
      </c>
      <c r="O19" s="483" t="s">
        <v>1986</v>
      </c>
    </row>
    <row r="20" spans="1:15">
      <c r="A20" s="106">
        <v>1</v>
      </c>
      <c r="B20" s="110"/>
      <c r="C20" s="771" t="s">
        <v>520</v>
      </c>
      <c r="D20" s="774"/>
      <c r="E20" s="74"/>
      <c r="F20" s="460"/>
      <c r="G20" s="288"/>
      <c r="H20" s="288"/>
      <c r="I20" s="288"/>
      <c r="J20" s="288"/>
      <c r="K20" s="288"/>
      <c r="L20" s="461"/>
      <c r="M20" s="461"/>
      <c r="N20" s="288"/>
      <c r="O20" s="101">
        <v>1</v>
      </c>
    </row>
    <row r="21" spans="1:15">
      <c r="A21" s="106">
        <v>2</v>
      </c>
      <c r="B21" s="110" t="s">
        <v>2681</v>
      </c>
      <c r="C21" s="771">
        <v>6606133</v>
      </c>
      <c r="D21" s="774">
        <v>689</v>
      </c>
      <c r="E21" s="74"/>
      <c r="F21" s="1334">
        <v>302638</v>
      </c>
      <c r="G21" s="1137">
        <v>161032</v>
      </c>
      <c r="H21" s="1137">
        <v>0</v>
      </c>
      <c r="I21" s="1137">
        <v>1153254</v>
      </c>
      <c r="J21" s="1137">
        <v>133464</v>
      </c>
      <c r="K21" s="1137">
        <v>1739241</v>
      </c>
      <c r="L21" s="1137">
        <v>6724</v>
      </c>
      <c r="M21" s="1137">
        <v>17388</v>
      </c>
      <c r="N21" s="1137">
        <v>269283</v>
      </c>
      <c r="O21" s="101">
        <v>2</v>
      </c>
    </row>
    <row r="22" spans="1:15">
      <c r="A22" s="106">
        <v>3</v>
      </c>
      <c r="B22" s="110"/>
      <c r="C22" s="771"/>
      <c r="D22" s="774"/>
      <c r="E22" s="74"/>
      <c r="F22" s="1334"/>
      <c r="G22" s="1137"/>
      <c r="H22" s="1137"/>
      <c r="I22" s="1137"/>
      <c r="J22" s="1137"/>
      <c r="K22" s="1137"/>
      <c r="L22" s="1137"/>
      <c r="M22" s="1137"/>
      <c r="N22" s="1137"/>
      <c r="O22" s="101">
        <v>3</v>
      </c>
    </row>
    <row r="23" spans="1:15">
      <c r="A23" s="106">
        <v>4</v>
      </c>
      <c r="B23" s="110" t="s">
        <v>2682</v>
      </c>
      <c r="C23" s="771"/>
      <c r="D23" s="774"/>
      <c r="E23" s="74"/>
      <c r="F23" s="460"/>
      <c r="G23" s="288"/>
      <c r="H23" s="288"/>
      <c r="I23" s="288"/>
      <c r="J23" s="288"/>
      <c r="K23" s="288"/>
      <c r="L23" s="461"/>
      <c r="M23" s="461"/>
      <c r="N23" s="288"/>
      <c r="O23" s="101">
        <v>4</v>
      </c>
    </row>
    <row r="24" spans="1:15">
      <c r="A24" s="106">
        <v>5</v>
      </c>
      <c r="B24" s="110" t="s">
        <v>2683</v>
      </c>
      <c r="C24" s="771"/>
      <c r="D24" s="774"/>
      <c r="E24" s="74"/>
      <c r="F24" s="460"/>
      <c r="G24" s="288"/>
      <c r="H24" s="288"/>
      <c r="I24" s="288"/>
      <c r="J24" s="288"/>
      <c r="K24" s="288"/>
      <c r="L24" s="461"/>
      <c r="M24" s="461"/>
      <c r="N24" s="288"/>
      <c r="O24" s="101">
        <v>5</v>
      </c>
    </row>
    <row r="25" spans="1:15">
      <c r="A25" s="106">
        <v>6</v>
      </c>
      <c r="B25" s="110" t="s">
        <v>2684</v>
      </c>
      <c r="C25" s="771"/>
      <c r="D25" s="774"/>
      <c r="E25" s="74"/>
      <c r="F25" s="460"/>
      <c r="G25" s="288"/>
      <c r="H25" s="288"/>
      <c r="I25" s="288"/>
      <c r="J25" s="288"/>
      <c r="K25" s="288"/>
      <c r="L25" s="461"/>
      <c r="M25" s="461"/>
      <c r="N25" s="288"/>
      <c r="O25" s="101">
        <v>6</v>
      </c>
    </row>
    <row r="26" spans="1:15">
      <c r="A26" s="106">
        <v>7</v>
      </c>
      <c r="B26" s="110" t="s">
        <v>2685</v>
      </c>
      <c r="C26" s="771"/>
      <c r="D26" s="774"/>
      <c r="E26" s="74"/>
      <c r="F26" s="460"/>
      <c r="G26" s="288"/>
      <c r="H26" s="288"/>
      <c r="I26" s="288"/>
      <c r="J26" s="288"/>
      <c r="K26" s="288"/>
      <c r="L26" s="461"/>
      <c r="M26" s="461"/>
      <c r="N26" s="288"/>
      <c r="O26" s="101">
        <v>7</v>
      </c>
    </row>
    <row r="27" spans="1:15">
      <c r="A27" s="106">
        <v>8</v>
      </c>
      <c r="B27" s="110" t="s">
        <v>2686</v>
      </c>
      <c r="C27" s="771"/>
      <c r="D27" s="774"/>
      <c r="E27" s="74"/>
      <c r="F27" s="460"/>
      <c r="G27" s="288"/>
      <c r="H27" s="288"/>
      <c r="I27" s="288"/>
      <c r="J27" s="288"/>
      <c r="K27" s="288"/>
      <c r="L27" s="461"/>
      <c r="M27" s="461"/>
      <c r="N27" s="288"/>
      <c r="O27" s="101">
        <v>8</v>
      </c>
    </row>
    <row r="28" spans="1:15">
      <c r="A28" s="106">
        <v>9</v>
      </c>
      <c r="B28" s="110" t="s">
        <v>2687</v>
      </c>
      <c r="C28" s="771"/>
      <c r="D28" s="774"/>
      <c r="E28" s="74"/>
      <c r="F28" s="460"/>
      <c r="G28" s="288"/>
      <c r="H28" s="288"/>
      <c r="I28" s="288"/>
      <c r="J28" s="288"/>
      <c r="K28" s="288"/>
      <c r="L28" s="461"/>
      <c r="M28" s="461"/>
      <c r="N28" s="288"/>
      <c r="O28" s="101">
        <v>9</v>
      </c>
    </row>
    <row r="29" spans="1:15">
      <c r="A29" s="106">
        <v>10</v>
      </c>
      <c r="B29" s="110" t="s">
        <v>2688</v>
      </c>
      <c r="C29" s="771"/>
      <c r="D29" s="774"/>
      <c r="E29" s="74"/>
      <c r="F29" s="460"/>
      <c r="G29" s="288"/>
      <c r="H29" s="288"/>
      <c r="I29" s="288"/>
      <c r="J29" s="288"/>
      <c r="K29" s="288"/>
      <c r="L29" s="461"/>
      <c r="M29" s="461"/>
      <c r="N29" s="288"/>
      <c r="O29" s="101">
        <v>10</v>
      </c>
    </row>
    <row r="30" spans="1:15">
      <c r="A30" s="106">
        <v>11</v>
      </c>
      <c r="B30" s="110" t="s">
        <v>2689</v>
      </c>
      <c r="C30" s="771"/>
      <c r="D30" s="774"/>
      <c r="E30" s="74"/>
      <c r="F30" s="460"/>
      <c r="G30" s="288"/>
      <c r="H30" s="288"/>
      <c r="I30" s="288"/>
      <c r="J30" s="288"/>
      <c r="K30" s="288"/>
      <c r="L30" s="461"/>
      <c r="M30" s="461"/>
      <c r="N30" s="288"/>
      <c r="O30" s="101">
        <v>11</v>
      </c>
    </row>
    <row r="31" spans="1:15">
      <c r="A31" s="106">
        <v>12</v>
      </c>
      <c r="B31" s="110" t="s">
        <v>2690</v>
      </c>
      <c r="C31" s="771"/>
      <c r="D31" s="774"/>
      <c r="E31" s="74"/>
      <c r="F31" s="460"/>
      <c r="G31" s="288"/>
      <c r="H31" s="288"/>
      <c r="I31" s="288"/>
      <c r="J31" s="288"/>
      <c r="K31" s="288"/>
      <c r="L31" s="461"/>
      <c r="M31" s="461"/>
      <c r="N31" s="288"/>
      <c r="O31" s="101">
        <v>12</v>
      </c>
    </row>
    <row r="32" spans="1:15">
      <c r="A32" s="106">
        <v>13</v>
      </c>
      <c r="B32" s="110" t="s">
        <v>2691</v>
      </c>
      <c r="C32" s="771"/>
      <c r="D32" s="774"/>
      <c r="E32" s="74"/>
      <c r="F32" s="460"/>
      <c r="G32" s="288"/>
      <c r="H32" s="288"/>
      <c r="I32" s="288"/>
      <c r="J32" s="288"/>
      <c r="K32" s="288"/>
      <c r="L32" s="461"/>
      <c r="M32" s="461"/>
      <c r="N32" s="288"/>
      <c r="O32" s="101">
        <v>13</v>
      </c>
    </row>
    <row r="33" spans="1:15">
      <c r="A33" s="106">
        <v>14</v>
      </c>
      <c r="B33" s="110" t="s">
        <v>2692</v>
      </c>
      <c r="C33" s="771"/>
      <c r="D33" s="774"/>
      <c r="E33" s="74"/>
      <c r="F33" s="460"/>
      <c r="G33" s="288"/>
      <c r="H33" s="288" t="s">
        <v>1763</v>
      </c>
      <c r="I33" s="288" t="s">
        <v>520</v>
      </c>
      <c r="J33" s="288"/>
      <c r="K33" s="288"/>
      <c r="L33" s="461" t="s">
        <v>1763</v>
      </c>
      <c r="M33" s="461" t="s">
        <v>1763</v>
      </c>
      <c r="N33" s="288" t="s">
        <v>1763</v>
      </c>
      <c r="O33" s="101">
        <v>14</v>
      </c>
    </row>
    <row r="34" spans="1:15">
      <c r="A34" s="106">
        <v>15</v>
      </c>
      <c r="B34" s="110" t="s">
        <v>2693</v>
      </c>
      <c r="C34" s="771"/>
      <c r="D34" s="774"/>
      <c r="E34" s="74"/>
      <c r="F34" s="460"/>
      <c r="G34" s="288"/>
      <c r="H34" s="288"/>
      <c r="I34" s="288"/>
      <c r="J34" s="288"/>
      <c r="K34" s="288"/>
      <c r="L34" s="461"/>
      <c r="M34" s="461" t="s">
        <v>1763</v>
      </c>
      <c r="N34" s="288"/>
      <c r="O34" s="101">
        <v>15</v>
      </c>
    </row>
    <row r="35" spans="1:15">
      <c r="A35" s="106">
        <v>16</v>
      </c>
      <c r="B35" s="110" t="s">
        <v>2694</v>
      </c>
      <c r="C35" s="771"/>
      <c r="D35" s="774"/>
      <c r="E35" s="74"/>
      <c r="F35" s="460"/>
      <c r="G35" s="288"/>
      <c r="H35" s="288"/>
      <c r="I35" s="288"/>
      <c r="J35" s="288"/>
      <c r="K35" s="288"/>
      <c r="L35" s="461"/>
      <c r="M35" s="461" t="s">
        <v>1763</v>
      </c>
      <c r="N35" s="288"/>
      <c r="O35" s="101">
        <v>16</v>
      </c>
    </row>
    <row r="36" spans="1:15">
      <c r="A36" s="106">
        <v>17</v>
      </c>
      <c r="B36" s="110" t="s">
        <v>2695</v>
      </c>
      <c r="C36" s="771"/>
      <c r="D36" s="774"/>
      <c r="E36" s="74"/>
      <c r="F36" s="460"/>
      <c r="G36" s="288"/>
      <c r="H36" s="288"/>
      <c r="I36" s="288"/>
      <c r="J36" s="288"/>
      <c r="K36" s="288"/>
      <c r="L36" s="461"/>
      <c r="M36" s="461" t="s">
        <v>1763</v>
      </c>
      <c r="N36" s="288"/>
      <c r="O36" s="101">
        <v>17</v>
      </c>
    </row>
    <row r="37" spans="1:15">
      <c r="A37" s="106">
        <v>18</v>
      </c>
      <c r="B37" s="110" t="s">
        <v>2696</v>
      </c>
      <c r="C37" s="771"/>
      <c r="D37" s="774"/>
      <c r="E37" s="74"/>
      <c r="F37" s="460"/>
      <c r="G37" s="288"/>
      <c r="H37" s="288"/>
      <c r="I37" s="288"/>
      <c r="J37" s="288"/>
      <c r="K37" s="288"/>
      <c r="L37" s="461"/>
      <c r="M37" s="461"/>
      <c r="N37" s="288"/>
      <c r="O37" s="101">
        <v>18</v>
      </c>
    </row>
    <row r="38" spans="1:15">
      <c r="A38" s="106">
        <v>19</v>
      </c>
      <c r="B38" s="110" t="s">
        <v>2697</v>
      </c>
      <c r="C38" s="771"/>
      <c r="D38" s="774"/>
      <c r="E38" s="74"/>
      <c r="F38" s="460"/>
      <c r="G38" s="288"/>
      <c r="H38" s="288"/>
      <c r="I38" s="288"/>
      <c r="J38" s="288"/>
      <c r="K38" s="288"/>
      <c r="L38" s="461"/>
      <c r="M38" s="461"/>
      <c r="N38" s="288"/>
      <c r="O38" s="101">
        <v>19</v>
      </c>
    </row>
    <row r="39" spans="1:15">
      <c r="A39" s="106">
        <v>20</v>
      </c>
      <c r="B39" s="110" t="s">
        <v>2698</v>
      </c>
      <c r="C39" s="771"/>
      <c r="D39" s="774"/>
      <c r="E39" s="74"/>
      <c r="F39" s="460"/>
      <c r="G39" s="288"/>
      <c r="H39" s="288"/>
      <c r="I39" s="288"/>
      <c r="J39" s="288"/>
      <c r="K39" s="288"/>
      <c r="L39" s="461"/>
      <c r="M39" s="461"/>
      <c r="N39" s="288"/>
      <c r="O39" s="101">
        <v>20</v>
      </c>
    </row>
    <row r="40" spans="1:15">
      <c r="A40" s="106">
        <v>21</v>
      </c>
      <c r="B40" s="110" t="s">
        <v>2699</v>
      </c>
      <c r="C40" s="771"/>
      <c r="D40" s="774"/>
      <c r="E40" s="74"/>
      <c r="F40" s="460"/>
      <c r="G40" s="288"/>
      <c r="H40" s="288"/>
      <c r="I40" s="288"/>
      <c r="J40" s="288"/>
      <c r="K40" s="288"/>
      <c r="L40" s="461"/>
      <c r="M40" s="461"/>
      <c r="N40" s="288"/>
      <c r="O40" s="101">
        <v>21</v>
      </c>
    </row>
    <row r="41" spans="1:15">
      <c r="A41" s="106">
        <v>22</v>
      </c>
      <c r="B41" s="110" t="s">
        <v>2700</v>
      </c>
      <c r="C41" s="771"/>
      <c r="D41" s="774"/>
      <c r="E41" s="74"/>
      <c r="F41" s="460"/>
      <c r="G41" s="288"/>
      <c r="H41" s="288"/>
      <c r="I41" s="288"/>
      <c r="J41" s="288"/>
      <c r="K41" s="288"/>
      <c r="L41" s="461"/>
      <c r="M41" s="461"/>
      <c r="N41" s="288"/>
      <c r="O41" s="101">
        <v>22</v>
      </c>
    </row>
    <row r="42" spans="1:15">
      <c r="A42" s="106">
        <v>23</v>
      </c>
      <c r="B42" s="110" t="s">
        <v>2701</v>
      </c>
      <c r="C42" s="771"/>
      <c r="D42" s="774"/>
      <c r="E42" s="74"/>
      <c r="F42" s="460"/>
      <c r="G42" s="288"/>
      <c r="H42" s="288"/>
      <c r="I42" s="288"/>
      <c r="J42" s="288"/>
      <c r="K42" s="288"/>
      <c r="L42" s="461"/>
      <c r="M42" s="461"/>
      <c r="N42" s="288"/>
      <c r="O42" s="101">
        <v>23</v>
      </c>
    </row>
    <row r="43" spans="1:15">
      <c r="A43" s="106">
        <v>24</v>
      </c>
      <c r="B43" s="110" t="s">
        <v>2702</v>
      </c>
      <c r="C43" s="771"/>
      <c r="D43" s="774"/>
      <c r="E43" s="74"/>
      <c r="F43" s="460"/>
      <c r="G43" s="288"/>
      <c r="H43" s="288"/>
      <c r="I43" s="288"/>
      <c r="J43" s="288"/>
      <c r="K43" s="288"/>
      <c r="L43" s="110" t="s">
        <v>520</v>
      </c>
      <c r="M43" s="110" t="s">
        <v>520</v>
      </c>
      <c r="N43" s="771" t="s">
        <v>520</v>
      </c>
      <c r="O43" s="101">
        <v>24</v>
      </c>
    </row>
    <row r="44" spans="1:15">
      <c r="A44" s="106">
        <v>25</v>
      </c>
      <c r="B44" s="110" t="s">
        <v>2703</v>
      </c>
      <c r="C44" s="771"/>
      <c r="D44" s="774"/>
      <c r="E44" s="74"/>
      <c r="F44" s="460"/>
      <c r="G44" s="288"/>
      <c r="H44" s="288"/>
      <c r="I44" s="771"/>
      <c r="J44" s="771"/>
      <c r="K44" s="110"/>
      <c r="L44" s="110" t="s">
        <v>520</v>
      </c>
      <c r="M44" s="110" t="s">
        <v>520</v>
      </c>
      <c r="N44" s="771" t="s">
        <v>520</v>
      </c>
      <c r="O44" s="101">
        <v>25</v>
      </c>
    </row>
    <row r="45" spans="1:15">
      <c r="A45" s="106">
        <v>26</v>
      </c>
      <c r="B45" s="110" t="s">
        <v>2704</v>
      </c>
      <c r="C45" s="771"/>
      <c r="D45" s="774"/>
      <c r="E45" s="74"/>
      <c r="F45" s="460"/>
      <c r="G45" s="288"/>
      <c r="H45" s="288"/>
      <c r="I45" s="771"/>
      <c r="J45" s="771"/>
      <c r="K45" s="110"/>
      <c r="L45" s="110" t="s">
        <v>520</v>
      </c>
      <c r="M45" s="110" t="s">
        <v>520</v>
      </c>
      <c r="N45" s="771" t="s">
        <v>520</v>
      </c>
      <c r="O45" s="101">
        <v>26</v>
      </c>
    </row>
    <row r="46" spans="1:15">
      <c r="A46" s="106">
        <v>27</v>
      </c>
      <c r="B46" s="110" t="s">
        <v>2705</v>
      </c>
      <c r="C46" s="771"/>
      <c r="D46" s="774"/>
      <c r="E46" s="74"/>
      <c r="F46" s="460"/>
      <c r="G46" s="288"/>
      <c r="H46" s="288"/>
      <c r="I46" s="771"/>
      <c r="J46" s="771"/>
      <c r="K46" s="110"/>
      <c r="L46" s="110" t="s">
        <v>520</v>
      </c>
      <c r="M46" s="110" t="s">
        <v>520</v>
      </c>
      <c r="N46" s="771" t="s">
        <v>520</v>
      </c>
      <c r="O46" s="101">
        <v>27</v>
      </c>
    </row>
    <row r="47" spans="1:15">
      <c r="A47" s="106">
        <v>28</v>
      </c>
      <c r="B47" s="110" t="s">
        <v>2706</v>
      </c>
      <c r="C47" s="771"/>
      <c r="D47" s="774"/>
      <c r="E47" s="74"/>
      <c r="F47" s="460"/>
      <c r="G47" s="288"/>
      <c r="H47" s="288"/>
      <c r="I47" s="771"/>
      <c r="J47" s="771"/>
      <c r="K47" s="110"/>
      <c r="L47" s="110" t="s">
        <v>520</v>
      </c>
      <c r="M47" s="110" t="s">
        <v>520</v>
      </c>
      <c r="N47" s="771" t="s">
        <v>520</v>
      </c>
      <c r="O47" s="101">
        <v>28</v>
      </c>
    </row>
    <row r="48" spans="1:15">
      <c r="A48" s="106">
        <v>29</v>
      </c>
      <c r="B48" s="110" t="s">
        <v>2707</v>
      </c>
      <c r="C48" s="771"/>
      <c r="D48" s="774"/>
      <c r="E48" s="74"/>
      <c r="F48" s="460"/>
      <c r="G48" s="288"/>
      <c r="H48" s="288"/>
      <c r="I48" s="771"/>
      <c r="J48" s="771"/>
      <c r="K48" s="110"/>
      <c r="L48" s="110" t="s">
        <v>520</v>
      </c>
      <c r="M48" s="110" t="s">
        <v>520</v>
      </c>
      <c r="N48" s="771" t="s">
        <v>520</v>
      </c>
      <c r="O48" s="101">
        <v>29</v>
      </c>
    </row>
    <row r="49" spans="1:15">
      <c r="A49" s="106">
        <v>30</v>
      </c>
      <c r="B49" s="110" t="s">
        <v>2708</v>
      </c>
      <c r="C49" s="771"/>
      <c r="D49" s="774"/>
      <c r="E49" s="74"/>
      <c r="F49" s="460"/>
      <c r="G49" s="288"/>
      <c r="H49" s="288"/>
      <c r="I49" s="771"/>
      <c r="J49" s="771"/>
      <c r="K49" s="110"/>
      <c r="L49" s="110" t="s">
        <v>520</v>
      </c>
      <c r="M49" s="110" t="s">
        <v>520</v>
      </c>
      <c r="N49" s="771" t="s">
        <v>520</v>
      </c>
      <c r="O49" s="101">
        <v>30</v>
      </c>
    </row>
    <row r="50" spans="1:15">
      <c r="A50" s="106">
        <v>31</v>
      </c>
      <c r="B50" s="110" t="s">
        <v>2709</v>
      </c>
      <c r="C50" s="771"/>
      <c r="D50" s="774"/>
      <c r="E50" s="74"/>
      <c r="F50" s="460"/>
      <c r="G50" s="288"/>
      <c r="H50" s="288"/>
      <c r="I50" s="771"/>
      <c r="J50" s="771"/>
      <c r="K50" s="110"/>
      <c r="L50" s="110" t="s">
        <v>520</v>
      </c>
      <c r="M50" s="110" t="s">
        <v>520</v>
      </c>
      <c r="N50" s="771" t="s">
        <v>520</v>
      </c>
      <c r="O50" s="101">
        <v>31</v>
      </c>
    </row>
    <row r="51" spans="1:15">
      <c r="A51" s="106">
        <v>32</v>
      </c>
      <c r="B51" s="110" t="s">
        <v>2710</v>
      </c>
      <c r="C51" s="771"/>
      <c r="D51" s="774"/>
      <c r="E51" s="74"/>
      <c r="F51" s="460"/>
      <c r="G51" s="288"/>
      <c r="H51" s="288"/>
      <c r="I51" s="771"/>
      <c r="J51" s="771"/>
      <c r="K51" s="110"/>
      <c r="L51" s="110" t="s">
        <v>520</v>
      </c>
      <c r="M51" s="110" t="s">
        <v>520</v>
      </c>
      <c r="N51" s="771" t="s">
        <v>520</v>
      </c>
      <c r="O51" s="101">
        <v>32</v>
      </c>
    </row>
    <row r="52" spans="1:15">
      <c r="A52" s="106">
        <v>33</v>
      </c>
      <c r="B52" s="110" t="s">
        <v>2711</v>
      </c>
      <c r="C52" s="771"/>
      <c r="D52" s="774"/>
      <c r="E52" s="74"/>
      <c r="F52" s="460"/>
      <c r="G52" s="288"/>
      <c r="H52" s="288"/>
      <c r="I52" s="771"/>
      <c r="J52" s="771"/>
      <c r="K52" s="110"/>
      <c r="L52" s="110" t="s">
        <v>520</v>
      </c>
      <c r="M52" s="110" t="s">
        <v>520</v>
      </c>
      <c r="N52" s="771" t="s">
        <v>520</v>
      </c>
      <c r="O52" s="101">
        <v>33</v>
      </c>
    </row>
    <row r="53" spans="1:15">
      <c r="A53" s="106">
        <v>34</v>
      </c>
      <c r="B53" s="110" t="s">
        <v>2712</v>
      </c>
      <c r="C53" s="771"/>
      <c r="D53" s="774"/>
      <c r="E53" s="74"/>
      <c r="F53" s="460"/>
      <c r="G53" s="288"/>
      <c r="H53" s="288"/>
      <c r="I53" s="771"/>
      <c r="J53" s="771"/>
      <c r="K53" s="110"/>
      <c r="L53" s="110" t="s">
        <v>520</v>
      </c>
      <c r="M53" s="110" t="s">
        <v>520</v>
      </c>
      <c r="N53" s="771" t="s">
        <v>520</v>
      </c>
      <c r="O53" s="101">
        <v>34</v>
      </c>
    </row>
    <row r="54" spans="1:15">
      <c r="A54" s="106">
        <v>35</v>
      </c>
      <c r="B54" s="110" t="s">
        <v>2713</v>
      </c>
      <c r="C54" s="771"/>
      <c r="D54" s="774"/>
      <c r="E54" s="74"/>
      <c r="F54" s="460"/>
      <c r="G54" s="288"/>
      <c r="H54" s="288"/>
      <c r="I54" s="771"/>
      <c r="J54" s="771"/>
      <c r="K54" s="110"/>
      <c r="L54" s="110" t="s">
        <v>520</v>
      </c>
      <c r="M54" s="110" t="s">
        <v>520</v>
      </c>
      <c r="N54" s="771" t="s">
        <v>520</v>
      </c>
      <c r="O54" s="101">
        <v>35</v>
      </c>
    </row>
    <row r="55" spans="1:15">
      <c r="A55" s="106">
        <v>36</v>
      </c>
      <c r="B55" s="110" t="s">
        <v>2714</v>
      </c>
      <c r="C55" s="771"/>
      <c r="D55" s="774"/>
      <c r="E55" s="74"/>
      <c r="F55" s="460"/>
      <c r="G55" s="288"/>
      <c r="H55" s="288"/>
      <c r="I55" s="771"/>
      <c r="J55" s="771"/>
      <c r="K55" s="110"/>
      <c r="L55" s="110" t="s">
        <v>520</v>
      </c>
      <c r="M55" s="110" t="s">
        <v>520</v>
      </c>
      <c r="N55" s="771" t="s">
        <v>520</v>
      </c>
      <c r="O55" s="101">
        <v>36</v>
      </c>
    </row>
    <row r="56" spans="1:15">
      <c r="A56" s="106">
        <v>37</v>
      </c>
      <c r="B56" s="110" t="s">
        <v>2715</v>
      </c>
      <c r="C56" s="771"/>
      <c r="D56" s="774"/>
      <c r="E56" s="74"/>
      <c r="F56" s="460"/>
      <c r="G56" s="288"/>
      <c r="H56" s="288"/>
      <c r="I56" s="771"/>
      <c r="J56" s="771"/>
      <c r="K56" s="110"/>
      <c r="L56" s="110" t="s">
        <v>520</v>
      </c>
      <c r="M56" s="110" t="s">
        <v>520</v>
      </c>
      <c r="N56" s="771" t="s">
        <v>520</v>
      </c>
      <c r="O56" s="101">
        <v>37</v>
      </c>
    </row>
    <row r="57" spans="1:15">
      <c r="A57" s="106">
        <v>38</v>
      </c>
      <c r="B57" s="110" t="s">
        <v>2716</v>
      </c>
      <c r="C57" s="771"/>
      <c r="D57" s="774"/>
      <c r="E57" s="74"/>
      <c r="F57" s="460"/>
      <c r="G57" s="288"/>
      <c r="H57" s="288"/>
      <c r="I57" s="771"/>
      <c r="J57" s="771"/>
      <c r="K57" s="110"/>
      <c r="L57" s="110" t="s">
        <v>520</v>
      </c>
      <c r="M57" s="110" t="s">
        <v>520</v>
      </c>
      <c r="N57" s="771" t="s">
        <v>520</v>
      </c>
      <c r="O57" s="101">
        <v>38</v>
      </c>
    </row>
    <row r="58" spans="1:15">
      <c r="A58" s="106">
        <v>39</v>
      </c>
      <c r="B58" s="110" t="s">
        <v>2717</v>
      </c>
      <c r="C58" s="771"/>
      <c r="D58" s="774"/>
      <c r="E58" s="74"/>
      <c r="F58" s="460"/>
      <c r="G58" s="288"/>
      <c r="H58" s="288"/>
      <c r="I58" s="771"/>
      <c r="J58" s="771"/>
      <c r="K58" s="110"/>
      <c r="L58" s="110" t="s">
        <v>520</v>
      </c>
      <c r="M58" s="110" t="s">
        <v>520</v>
      </c>
      <c r="N58" s="771" t="s">
        <v>520</v>
      </c>
      <c r="O58" s="101">
        <v>39</v>
      </c>
    </row>
    <row r="59" spans="1:15">
      <c r="A59" s="106">
        <v>40</v>
      </c>
      <c r="B59" s="110" t="s">
        <v>2718</v>
      </c>
      <c r="C59" s="771"/>
      <c r="D59" s="774"/>
      <c r="E59" s="74"/>
      <c r="F59" s="460"/>
      <c r="G59" s="288"/>
      <c r="H59" s="288"/>
      <c r="I59" s="771"/>
      <c r="J59" s="771"/>
      <c r="K59" s="110"/>
      <c r="L59" s="110" t="s">
        <v>520</v>
      </c>
      <c r="M59" s="110" t="s">
        <v>520</v>
      </c>
      <c r="N59" s="771" t="s">
        <v>520</v>
      </c>
      <c r="O59" s="101">
        <v>40</v>
      </c>
    </row>
    <row r="60" spans="1:15">
      <c r="A60" s="106">
        <v>41</v>
      </c>
      <c r="B60" s="110" t="s">
        <v>2719</v>
      </c>
      <c r="C60" s="771"/>
      <c r="D60" s="774"/>
      <c r="E60" s="74"/>
      <c r="F60" s="460"/>
      <c r="G60" s="288"/>
      <c r="H60" s="288"/>
      <c r="I60" s="771"/>
      <c r="J60" s="771"/>
      <c r="K60" s="110"/>
      <c r="L60" s="110" t="s">
        <v>520</v>
      </c>
      <c r="M60" s="110" t="s">
        <v>520</v>
      </c>
      <c r="N60" s="771" t="s">
        <v>520</v>
      </c>
      <c r="O60" s="101">
        <v>41</v>
      </c>
    </row>
    <row r="61" spans="1:15">
      <c r="A61" s="106">
        <v>42</v>
      </c>
      <c r="B61" s="110" t="s">
        <v>2720</v>
      </c>
      <c r="C61" s="771"/>
      <c r="D61" s="774"/>
      <c r="E61" s="74"/>
      <c r="F61" s="460"/>
      <c r="G61" s="288"/>
      <c r="H61" s="288"/>
      <c r="I61" s="771"/>
      <c r="J61" s="771"/>
      <c r="K61" s="110"/>
      <c r="L61" s="110" t="s">
        <v>520</v>
      </c>
      <c r="M61" s="110" t="s">
        <v>520</v>
      </c>
      <c r="N61" s="771" t="s">
        <v>520</v>
      </c>
      <c r="O61" s="101">
        <v>42</v>
      </c>
    </row>
    <row r="62" spans="1:15">
      <c r="A62" s="106">
        <v>43</v>
      </c>
      <c r="B62" s="110"/>
      <c r="C62" s="771"/>
      <c r="D62" s="774"/>
      <c r="E62" s="74"/>
      <c r="F62" s="460"/>
      <c r="G62" s="288"/>
      <c r="H62" s="288"/>
      <c r="I62" s="771"/>
      <c r="J62" s="771"/>
      <c r="K62" s="110"/>
      <c r="L62" s="110" t="s">
        <v>520</v>
      </c>
      <c r="M62" s="110" t="s">
        <v>520</v>
      </c>
      <c r="N62" s="771" t="s">
        <v>520</v>
      </c>
      <c r="O62" s="101">
        <v>43</v>
      </c>
    </row>
    <row r="63" spans="1:15">
      <c r="A63" s="106">
        <v>44</v>
      </c>
      <c r="B63" s="110"/>
      <c r="C63" s="771"/>
      <c r="D63" s="774"/>
      <c r="E63" s="74"/>
      <c r="F63" s="460"/>
      <c r="G63" s="288"/>
      <c r="H63" s="288"/>
      <c r="I63" s="771"/>
      <c r="J63" s="771"/>
      <c r="K63" s="110"/>
      <c r="L63" s="110" t="s">
        <v>520</v>
      </c>
      <c r="M63" s="110" t="s">
        <v>520</v>
      </c>
      <c r="N63" s="771" t="s">
        <v>520</v>
      </c>
      <c r="O63" s="101">
        <v>44</v>
      </c>
    </row>
    <row r="64" spans="1:15">
      <c r="A64" s="106">
        <v>45</v>
      </c>
      <c r="B64" s="110"/>
      <c r="C64" s="771"/>
      <c r="D64" s="774"/>
      <c r="E64" s="74"/>
      <c r="F64" s="460"/>
      <c r="G64" s="288"/>
      <c r="H64" s="288"/>
      <c r="I64" s="771"/>
      <c r="J64" s="771"/>
      <c r="K64" s="110"/>
      <c r="L64" s="110" t="s">
        <v>520</v>
      </c>
      <c r="M64" s="110" t="s">
        <v>520</v>
      </c>
      <c r="N64" s="771" t="s">
        <v>520</v>
      </c>
      <c r="O64" s="101">
        <v>45</v>
      </c>
    </row>
    <row r="65" spans="1:15">
      <c r="A65" s="106">
        <v>46</v>
      </c>
      <c r="B65" s="110"/>
      <c r="C65" s="771"/>
      <c r="D65" s="774"/>
      <c r="E65" s="74"/>
      <c r="F65" s="460"/>
      <c r="G65" s="288"/>
      <c r="H65" s="288"/>
      <c r="I65" s="771"/>
      <c r="J65" s="771"/>
      <c r="K65" s="110"/>
      <c r="L65" s="110" t="s">
        <v>520</v>
      </c>
      <c r="M65" s="110" t="s">
        <v>520</v>
      </c>
      <c r="N65" s="771" t="s">
        <v>520</v>
      </c>
      <c r="O65" s="101">
        <v>46</v>
      </c>
    </row>
    <row r="66" spans="1:15">
      <c r="A66" s="106">
        <v>47</v>
      </c>
      <c r="B66" s="110"/>
      <c r="C66" s="771"/>
      <c r="D66" s="774"/>
      <c r="E66" s="74"/>
      <c r="F66" s="460"/>
      <c r="G66" s="288"/>
      <c r="H66" s="288"/>
      <c r="I66" s="771"/>
      <c r="J66" s="771"/>
      <c r="K66" s="110"/>
      <c r="L66" s="110" t="s">
        <v>520</v>
      </c>
      <c r="M66" s="110" t="s">
        <v>520</v>
      </c>
      <c r="N66" s="771" t="s">
        <v>520</v>
      </c>
      <c r="O66" s="101">
        <v>47</v>
      </c>
    </row>
    <row r="67" spans="1:15">
      <c r="A67" s="106">
        <v>48</v>
      </c>
      <c r="B67" s="110"/>
      <c r="C67" s="771"/>
      <c r="D67" s="774"/>
      <c r="E67" s="74"/>
      <c r="F67" s="460"/>
      <c r="G67" s="288"/>
      <c r="H67" s="288"/>
      <c r="I67" s="771"/>
      <c r="J67" s="771"/>
      <c r="K67" s="110"/>
      <c r="L67" s="110" t="s">
        <v>520</v>
      </c>
      <c r="M67" s="110" t="s">
        <v>520</v>
      </c>
      <c r="N67" s="771" t="s">
        <v>520</v>
      </c>
      <c r="O67" s="101">
        <v>48</v>
      </c>
    </row>
    <row r="68" spans="1:15">
      <c r="A68" s="106">
        <v>49</v>
      </c>
      <c r="B68" s="110"/>
      <c r="C68" s="771"/>
      <c r="D68" s="774"/>
      <c r="E68" s="74"/>
      <c r="F68" s="460"/>
      <c r="G68" s="288"/>
      <c r="H68" s="288"/>
      <c r="I68" s="771"/>
      <c r="J68" s="771"/>
      <c r="K68" s="110"/>
      <c r="L68" s="110" t="s">
        <v>520</v>
      </c>
      <c r="M68" s="110" t="s">
        <v>520</v>
      </c>
      <c r="N68" s="771" t="s">
        <v>520</v>
      </c>
      <c r="O68" s="101">
        <v>49</v>
      </c>
    </row>
    <row r="69" spans="1:15">
      <c r="A69" s="106">
        <v>50</v>
      </c>
      <c r="B69" s="110"/>
      <c r="C69" s="771"/>
      <c r="D69" s="774"/>
      <c r="E69" s="74"/>
      <c r="F69" s="460"/>
      <c r="G69" s="288"/>
      <c r="H69" s="288"/>
      <c r="I69" s="771"/>
      <c r="J69" s="771"/>
      <c r="K69" s="110"/>
      <c r="L69" s="110" t="s">
        <v>520</v>
      </c>
      <c r="M69" s="110" t="s">
        <v>520</v>
      </c>
      <c r="N69" s="771" t="s">
        <v>520</v>
      </c>
      <c r="O69" s="101">
        <v>50</v>
      </c>
    </row>
    <row r="70" spans="1:15">
      <c r="A70" s="106">
        <v>51</v>
      </c>
      <c r="B70" s="110"/>
      <c r="C70" s="771"/>
      <c r="D70" s="774"/>
      <c r="E70" s="74"/>
      <c r="F70" s="460"/>
      <c r="G70" s="288"/>
      <c r="H70" s="288"/>
      <c r="I70" s="771"/>
      <c r="J70" s="771"/>
      <c r="K70" s="110"/>
      <c r="L70" s="110" t="s">
        <v>520</v>
      </c>
      <c r="M70" s="110" t="s">
        <v>520</v>
      </c>
      <c r="N70" s="771" t="s">
        <v>520</v>
      </c>
      <c r="O70" s="101">
        <v>51</v>
      </c>
    </row>
    <row r="71" spans="1:15">
      <c r="A71" s="106">
        <v>52</v>
      </c>
      <c r="B71" s="110"/>
      <c r="C71" s="771"/>
      <c r="D71" s="774"/>
      <c r="E71" s="74"/>
      <c r="F71" s="460"/>
      <c r="G71" s="288"/>
      <c r="H71" s="288"/>
      <c r="I71" s="771"/>
      <c r="J71" s="771"/>
      <c r="K71" s="110"/>
      <c r="L71" s="110" t="s">
        <v>520</v>
      </c>
      <c r="M71" s="110" t="s">
        <v>520</v>
      </c>
      <c r="N71" s="771" t="s">
        <v>520</v>
      </c>
      <c r="O71" s="101">
        <v>52</v>
      </c>
    </row>
    <row r="72" spans="1:15">
      <c r="A72" s="106">
        <v>53</v>
      </c>
      <c r="B72" s="110"/>
      <c r="C72" s="772"/>
      <c r="D72" s="775"/>
      <c r="E72" s="74"/>
      <c r="F72" s="462"/>
      <c r="G72" s="454"/>
      <c r="H72" s="454"/>
      <c r="I72" s="454"/>
      <c r="J72" s="454"/>
      <c r="K72" s="454"/>
      <c r="L72" s="463"/>
      <c r="M72" s="463"/>
      <c r="N72" s="454"/>
      <c r="O72" s="101">
        <v>53</v>
      </c>
    </row>
    <row r="73" spans="1:15" ht="15.75" thickBot="1">
      <c r="A73" s="290">
        <v>54</v>
      </c>
      <c r="B73" s="464" t="s">
        <v>522</v>
      </c>
      <c r="C73" s="773">
        <f>SUM(C20:C72)</f>
        <v>6606133</v>
      </c>
      <c r="D73" s="776">
        <f>SUM(D20:D72)</f>
        <v>689</v>
      </c>
      <c r="E73" s="74"/>
      <c r="F73" s="465">
        <f t="shared" ref="F73:N73" si="0">SUM(F20:F72)</f>
        <v>302638</v>
      </c>
      <c r="G73" s="466">
        <f t="shared" si="0"/>
        <v>161032</v>
      </c>
      <c r="H73" s="466">
        <f t="shared" si="0"/>
        <v>0</v>
      </c>
      <c r="I73" s="773">
        <f t="shared" si="0"/>
        <v>1153254</v>
      </c>
      <c r="J73" s="773">
        <f t="shared" si="0"/>
        <v>133464</v>
      </c>
      <c r="K73" s="1138">
        <f t="shared" si="0"/>
        <v>1739241</v>
      </c>
      <c r="L73" s="1138">
        <f t="shared" si="0"/>
        <v>6724</v>
      </c>
      <c r="M73" s="1138">
        <f t="shared" si="0"/>
        <v>17388</v>
      </c>
      <c r="N73" s="773">
        <f t="shared" si="0"/>
        <v>269283</v>
      </c>
      <c r="O73" s="452">
        <v>54</v>
      </c>
    </row>
    <row r="74" spans="1:15">
      <c r="A74" s="74"/>
      <c r="B74" s="74"/>
      <c r="C74" s="74"/>
      <c r="D74" s="467" t="s">
        <v>1943</v>
      </c>
      <c r="E74" s="74"/>
      <c r="F74" s="74"/>
      <c r="G74" s="74"/>
      <c r="H74" s="74"/>
      <c r="I74" s="74"/>
      <c r="J74" s="74"/>
      <c r="K74" s="74"/>
      <c r="L74" s="74"/>
      <c r="M74" s="74"/>
      <c r="N74" s="74"/>
      <c r="O74" s="467" t="s">
        <v>1943</v>
      </c>
    </row>
    <row r="75" spans="1:15">
      <c r="A75" s="109" t="s">
        <v>2061</v>
      </c>
      <c r="B75" s="47"/>
      <c r="C75" s="109"/>
      <c r="D75" s="109"/>
      <c r="E75" s="74"/>
      <c r="F75" s="109" t="s">
        <v>2062</v>
      </c>
      <c r="G75" s="109"/>
      <c r="H75" s="109"/>
      <c r="I75" s="109"/>
      <c r="J75" s="65"/>
      <c r="K75" s="109"/>
      <c r="L75" s="109"/>
      <c r="M75" s="109"/>
      <c r="N75" s="109"/>
      <c r="O75" s="109"/>
    </row>
    <row r="76" spans="1:15">
      <c r="A76" s="74"/>
      <c r="B76" s="74"/>
      <c r="C76" s="74"/>
      <c r="D76" s="74"/>
      <c r="E76" s="74"/>
      <c r="F76" s="74"/>
      <c r="G76" s="74"/>
      <c r="H76" s="74"/>
      <c r="I76" s="74"/>
      <c r="J76" s="74"/>
      <c r="K76" s="74"/>
      <c r="L76" s="74"/>
      <c r="M76" s="74"/>
      <c r="N76" s="74"/>
      <c r="O76" s="74"/>
    </row>
    <row r="77" spans="1:15">
      <c r="A77" s="74"/>
      <c r="B77" s="74"/>
      <c r="C77" s="74"/>
      <c r="D77" s="74"/>
      <c r="E77" s="74"/>
      <c r="F77" s="74"/>
      <c r="G77" s="74"/>
      <c r="H77" s="74"/>
      <c r="I77" s="74"/>
      <c r="J77" s="74"/>
      <c r="K77" s="74"/>
      <c r="L77" s="74"/>
      <c r="M77" s="74"/>
      <c r="N77" s="74"/>
      <c r="O77" s="74"/>
    </row>
    <row r="78" spans="1:15">
      <c r="A78" s="74"/>
      <c r="B78" s="74"/>
      <c r="C78" s="74"/>
      <c r="D78" s="74"/>
      <c r="E78" s="74"/>
      <c r="F78" s="74"/>
      <c r="G78" s="74"/>
      <c r="H78" s="74"/>
      <c r="I78" s="74"/>
      <c r="J78" s="74"/>
      <c r="K78" s="74"/>
      <c r="L78" s="74"/>
      <c r="M78" s="74"/>
      <c r="N78" s="74"/>
      <c r="O78" s="74"/>
    </row>
    <row r="79" spans="1:15">
      <c r="A79" s="74"/>
      <c r="B79" s="74"/>
      <c r="C79" s="74"/>
      <c r="D79" s="74"/>
      <c r="E79" s="74"/>
      <c r="F79" s="74"/>
      <c r="G79" s="74"/>
      <c r="H79" s="74"/>
      <c r="I79" s="74"/>
      <c r="J79" s="74"/>
      <c r="K79" s="74"/>
      <c r="L79" s="74"/>
      <c r="M79" s="74"/>
      <c r="N79" s="74"/>
      <c r="O79" s="74"/>
    </row>
    <row r="80" spans="1:15">
      <c r="A80" s="74"/>
      <c r="B80" s="74"/>
      <c r="C80" s="74"/>
      <c r="D80" s="74"/>
      <c r="E80" s="74"/>
      <c r="F80" s="59"/>
      <c r="G80" s="74"/>
      <c r="H80" s="74"/>
      <c r="I80" s="74"/>
      <c r="J80" s="74"/>
      <c r="K80" s="74"/>
      <c r="L80" s="74"/>
      <c r="M80" s="74"/>
      <c r="N80" s="74"/>
      <c r="O80" s="74"/>
    </row>
    <row r="81" spans="1:15">
      <c r="A81" s="74"/>
      <c r="B81" s="59"/>
      <c r="D81" s="74"/>
      <c r="E81" s="74"/>
      <c r="G81" s="74"/>
      <c r="H81" s="74"/>
      <c r="I81" s="74"/>
      <c r="J81" s="74"/>
      <c r="K81" s="74"/>
      <c r="L81" s="74"/>
      <c r="M81" s="74"/>
      <c r="N81" s="74"/>
      <c r="O81" s="74"/>
    </row>
    <row r="82" spans="1:15">
      <c r="A82" s="74"/>
      <c r="D82" s="74"/>
      <c r="E82" s="74"/>
      <c r="G82" s="74"/>
      <c r="H82" s="74"/>
      <c r="I82" s="74"/>
      <c r="J82" s="74"/>
      <c r="K82" s="74"/>
      <c r="L82" s="74"/>
      <c r="M82" s="74"/>
      <c r="N82" s="74"/>
      <c r="O82" s="74"/>
    </row>
    <row r="83" spans="1:15">
      <c r="A83" s="74"/>
      <c r="D83" s="74"/>
      <c r="E83" s="74"/>
      <c r="F83" s="59"/>
      <c r="G83" s="74"/>
      <c r="H83" s="74"/>
      <c r="I83" s="74"/>
      <c r="J83" s="74"/>
      <c r="K83" s="74"/>
      <c r="L83" s="74"/>
      <c r="M83" s="74"/>
      <c r="N83" s="74"/>
      <c r="O83" s="74"/>
    </row>
    <row r="84" spans="1:15">
      <c r="A84" s="74"/>
      <c r="B84" s="59"/>
      <c r="D84" s="74"/>
      <c r="E84" s="74"/>
      <c r="F84" s="59"/>
      <c r="G84" s="74"/>
      <c r="H84" s="74"/>
      <c r="I84" s="74"/>
      <c r="J84" s="74"/>
      <c r="K84" s="74"/>
      <c r="L84" s="74"/>
      <c r="M84" s="74"/>
      <c r="N84" s="74"/>
      <c r="O84" s="74"/>
    </row>
    <row r="85" spans="1:15">
      <c r="A85" s="74"/>
      <c r="B85" s="59"/>
      <c r="D85" s="74"/>
      <c r="E85" s="74"/>
      <c r="F85" s="59"/>
      <c r="G85" s="74"/>
      <c r="H85" s="74"/>
      <c r="I85" s="74"/>
      <c r="J85" s="74"/>
      <c r="K85" s="74"/>
      <c r="L85" s="74"/>
      <c r="M85" s="74"/>
      <c r="N85" s="74"/>
      <c r="O85" s="74"/>
    </row>
    <row r="86" spans="1:15">
      <c r="A86" s="74"/>
      <c r="B86" s="59"/>
      <c r="D86" s="74"/>
      <c r="E86" s="74"/>
      <c r="F86" s="59"/>
      <c r="G86" s="74"/>
      <c r="H86" s="74"/>
      <c r="I86" s="74"/>
      <c r="J86" s="74"/>
      <c r="K86" s="74"/>
      <c r="L86" s="74"/>
      <c r="M86" s="74"/>
      <c r="N86" s="74"/>
      <c r="O86" s="74"/>
    </row>
    <row r="87" spans="1:15">
      <c r="A87" s="74"/>
      <c r="B87" s="59"/>
      <c r="D87" s="74"/>
      <c r="E87" s="74"/>
      <c r="F87" s="59"/>
      <c r="G87" s="74"/>
      <c r="H87" s="74"/>
      <c r="I87" s="74"/>
      <c r="J87" s="74"/>
      <c r="K87" s="74"/>
      <c r="L87" s="74"/>
      <c r="M87" s="74"/>
      <c r="N87" s="74"/>
      <c r="O87" s="74"/>
    </row>
    <row r="88" spans="1:15">
      <c r="A88" s="74"/>
      <c r="B88" s="59"/>
      <c r="D88" s="74"/>
      <c r="E88" s="74"/>
      <c r="F88" s="59"/>
      <c r="G88" s="74"/>
      <c r="H88" s="74"/>
      <c r="I88" s="74"/>
      <c r="J88" s="74"/>
      <c r="K88" s="74"/>
      <c r="L88" s="74"/>
      <c r="M88" s="74"/>
      <c r="N88" s="74"/>
      <c r="O88" s="74"/>
    </row>
    <row r="89" spans="1:15">
      <c r="A89" s="74"/>
      <c r="B89" s="59"/>
      <c r="D89" s="74"/>
      <c r="E89" s="74"/>
      <c r="F89" s="74"/>
      <c r="G89" s="74"/>
      <c r="H89" s="74"/>
      <c r="I89" s="74"/>
      <c r="J89" s="74"/>
      <c r="K89" s="74"/>
      <c r="L89" s="74"/>
      <c r="M89" s="74"/>
      <c r="N89" s="74"/>
      <c r="O89" s="74"/>
    </row>
    <row r="90" spans="1:15">
      <c r="A90" s="74"/>
      <c r="B90" s="74"/>
      <c r="C90" s="74"/>
      <c r="D90" s="74"/>
      <c r="E90" s="74"/>
      <c r="F90" s="74"/>
      <c r="G90" s="74"/>
      <c r="H90" s="74"/>
      <c r="I90" s="74"/>
      <c r="J90" s="74"/>
      <c r="K90" s="74"/>
      <c r="L90" s="74"/>
      <c r="M90" s="74"/>
      <c r="N90" s="74"/>
      <c r="O90" s="74"/>
    </row>
    <row r="91" spans="1:15">
      <c r="B91" s="74"/>
    </row>
  </sheetData>
  <printOptions horizontalCentered="1"/>
  <pageMargins left="0.5" right="0.5" top="0.5" bottom="0.5" header="0.5" footer="0.5"/>
  <pageSetup scale="61" orientation="portrait" r:id="rId1"/>
  <headerFooter alignWithMargins="0"/>
  <colBreaks count="1" manualBreakCount="1">
    <brk id="4"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tabColor rgb="FF92D050"/>
  </sheetPr>
  <dimension ref="A1:I224"/>
  <sheetViews>
    <sheetView topLeftCell="A82" zoomScale="70" zoomScaleNormal="70" workbookViewId="0">
      <selection activeCell="H203" sqref="H203"/>
    </sheetView>
    <sheetView topLeftCell="D1" zoomScale="70" zoomScaleNormal="70" workbookViewId="1">
      <selection activeCell="G24" sqref="G24"/>
    </sheetView>
  </sheetViews>
  <sheetFormatPr defaultColWidth="9.6640625" defaultRowHeight="15"/>
  <cols>
    <col min="1" max="1" width="4.6640625" customWidth="1"/>
    <col min="2" max="2" width="6.6640625" customWidth="1"/>
    <col min="3" max="3" width="43.6640625" customWidth="1"/>
    <col min="4" max="4" width="17" customWidth="1"/>
    <col min="5" max="5" width="14.5546875" customWidth="1"/>
    <col min="6" max="6" width="17.77734375" customWidth="1"/>
    <col min="7" max="7" width="13.88671875" customWidth="1"/>
    <col min="8" max="8" width="9.77734375" customWidth="1"/>
    <col min="9" max="9" width="15.6640625" customWidth="1"/>
  </cols>
  <sheetData>
    <row r="1" spans="1:9" ht="15.75" thickBot="1">
      <c r="A1" s="42" t="str">
        <f>'Data Sheet'!$A$49</f>
        <v>Annual Report of Niagara Mohawk Power Corporation</v>
      </c>
      <c r="B1" s="225"/>
      <c r="C1" s="225"/>
      <c r="D1" s="225"/>
      <c r="E1" s="225"/>
      <c r="G1" s="155"/>
      <c r="H1" s="155"/>
      <c r="I1" s="405" t="str">
        <f>'Data Sheet'!$A$45</f>
        <v>Year ended December 31, 2022</v>
      </c>
    </row>
    <row r="2" spans="1:9" ht="15.75">
      <c r="A2" s="474"/>
      <c r="B2" s="475"/>
      <c r="C2" s="475"/>
      <c r="D2" s="475"/>
      <c r="E2" s="475"/>
      <c r="F2" s="475"/>
      <c r="G2" s="475"/>
      <c r="H2" s="475"/>
      <c r="I2" s="476"/>
    </row>
    <row r="3" spans="1:9" ht="15.75">
      <c r="A3" s="477" t="s">
        <v>2519</v>
      </c>
      <c r="B3" s="109"/>
      <c r="C3" s="929"/>
      <c r="D3" s="929"/>
      <c r="E3" s="929"/>
      <c r="F3" s="929"/>
      <c r="G3" s="929"/>
      <c r="H3" s="263"/>
      <c r="I3" s="338"/>
    </row>
    <row r="4" spans="1:9">
      <c r="A4" s="81"/>
      <c r="B4" s="74"/>
      <c r="C4" s="225"/>
      <c r="D4" s="225"/>
      <c r="E4" s="225"/>
      <c r="F4" s="225"/>
      <c r="G4" s="225"/>
      <c r="H4" s="225"/>
      <c r="I4" s="286"/>
    </row>
    <row r="5" spans="1:9">
      <c r="A5" s="339">
        <v>1</v>
      </c>
      <c r="B5" s="225" t="s">
        <v>259</v>
      </c>
      <c r="I5" s="50"/>
    </row>
    <row r="6" spans="1:9">
      <c r="A6" s="339">
        <v>2</v>
      </c>
      <c r="B6" s="225" t="s">
        <v>260</v>
      </c>
      <c r="I6" s="50"/>
    </row>
    <row r="7" spans="1:9">
      <c r="A7" s="339"/>
      <c r="B7" s="225" t="s">
        <v>261</v>
      </c>
      <c r="I7" s="50"/>
    </row>
    <row r="8" spans="1:9">
      <c r="A8" s="339">
        <v>3</v>
      </c>
      <c r="B8" s="225" t="s">
        <v>262</v>
      </c>
      <c r="I8" s="50"/>
    </row>
    <row r="9" spans="1:9">
      <c r="A9" s="339">
        <v>4</v>
      </c>
      <c r="B9" s="225" t="s">
        <v>263</v>
      </c>
      <c r="I9" s="50"/>
    </row>
    <row r="10" spans="1:9">
      <c r="A10" s="906">
        <v>5</v>
      </c>
      <c r="B10" s="895" t="s">
        <v>2414</v>
      </c>
      <c r="C10" s="887"/>
      <c r="D10" s="887"/>
      <c r="E10" s="887"/>
      <c r="F10" s="887"/>
      <c r="G10" s="887"/>
      <c r="I10" s="50"/>
    </row>
    <row r="11" spans="1:9">
      <c r="A11" s="905"/>
      <c r="B11" s="895" t="s">
        <v>2415</v>
      </c>
      <c r="C11" s="887"/>
      <c r="D11" s="887"/>
      <c r="E11" s="887"/>
      <c r="F11" s="887"/>
      <c r="G11" s="887"/>
      <c r="I11" s="50"/>
    </row>
    <row r="12" spans="1:9">
      <c r="A12" s="905"/>
      <c r="B12" s="895" t="s">
        <v>2416</v>
      </c>
      <c r="C12" s="887"/>
      <c r="D12" s="887"/>
      <c r="E12" s="887"/>
      <c r="F12" s="887"/>
      <c r="G12" s="887"/>
      <c r="I12" s="50"/>
    </row>
    <row r="13" spans="1:9">
      <c r="A13" s="905"/>
      <c r="B13" s="895" t="s">
        <v>2417</v>
      </c>
      <c r="C13" s="887"/>
      <c r="D13" s="887"/>
      <c r="E13" s="887"/>
      <c r="F13" s="887"/>
      <c r="G13" s="887"/>
      <c r="I13" s="50"/>
    </row>
    <row r="14" spans="1:9">
      <c r="A14" s="905"/>
      <c r="B14" s="895" t="s">
        <v>2418</v>
      </c>
      <c r="C14" s="887"/>
      <c r="D14" s="887"/>
      <c r="E14" s="887"/>
      <c r="F14" s="887"/>
      <c r="G14" s="887"/>
      <c r="I14" s="50"/>
    </row>
    <row r="15" spans="1:9">
      <c r="A15" s="905"/>
      <c r="B15" s="895" t="s">
        <v>2419</v>
      </c>
      <c r="C15" s="887"/>
      <c r="D15" s="887"/>
      <c r="E15" s="887"/>
      <c r="F15" s="887"/>
      <c r="G15" s="887"/>
      <c r="I15" s="50"/>
    </row>
    <row r="16" spans="1:9">
      <c r="A16" s="905"/>
      <c r="B16" s="895" t="s">
        <v>2420</v>
      </c>
      <c r="C16" s="887"/>
      <c r="D16" s="887"/>
      <c r="E16" s="887"/>
      <c r="F16" s="887"/>
      <c r="G16" s="887"/>
      <c r="I16" s="50"/>
    </row>
    <row r="17" spans="1:9">
      <c r="A17" s="905"/>
      <c r="B17" s="895" t="s">
        <v>2421</v>
      </c>
      <c r="C17" s="887"/>
      <c r="D17" s="887"/>
      <c r="E17" s="887"/>
      <c r="F17" s="887"/>
      <c r="G17" s="887"/>
      <c r="I17" s="50"/>
    </row>
    <row r="18" spans="1:9">
      <c r="A18" s="905"/>
      <c r="B18" s="895" t="s">
        <v>2422</v>
      </c>
      <c r="C18" s="887"/>
      <c r="D18" s="887"/>
      <c r="E18" s="887"/>
      <c r="F18" s="887"/>
      <c r="G18" s="887"/>
      <c r="I18" s="50"/>
    </row>
    <row r="19" spans="1:9">
      <c r="A19" s="905"/>
      <c r="B19" s="895" t="s">
        <v>2423</v>
      </c>
      <c r="C19" s="887"/>
      <c r="D19" s="887"/>
      <c r="E19" s="887"/>
      <c r="F19" s="887"/>
      <c r="G19" s="887"/>
      <c r="I19" s="50"/>
    </row>
    <row r="20" spans="1:9">
      <c r="A20" s="906">
        <v>6</v>
      </c>
      <c r="B20" s="895" t="s">
        <v>2424</v>
      </c>
      <c r="C20" s="887"/>
      <c r="D20" s="887"/>
      <c r="E20" s="887"/>
      <c r="F20" s="887"/>
      <c r="G20" s="887"/>
      <c r="I20" s="50"/>
    </row>
    <row r="21" spans="1:9">
      <c r="A21" s="905"/>
      <c r="B21" s="895" t="s">
        <v>2425</v>
      </c>
      <c r="C21" s="887"/>
      <c r="D21" s="887"/>
      <c r="E21" s="887"/>
      <c r="F21" s="887"/>
      <c r="G21" s="887"/>
      <c r="I21" s="50"/>
    </row>
    <row r="22" spans="1:9">
      <c r="A22" s="905"/>
      <c r="B22" s="895" t="s">
        <v>2426</v>
      </c>
      <c r="C22" s="887"/>
      <c r="D22" s="887"/>
      <c r="E22" s="887"/>
      <c r="F22" s="887"/>
      <c r="G22" s="887"/>
      <c r="I22" s="50"/>
    </row>
    <row r="23" spans="1:9">
      <c r="A23" s="905"/>
      <c r="B23" s="895" t="s">
        <v>2427</v>
      </c>
      <c r="C23" s="887"/>
      <c r="D23" s="887"/>
      <c r="E23" s="887"/>
      <c r="F23" s="887"/>
      <c r="G23" s="887"/>
      <c r="I23" s="50"/>
    </row>
    <row r="24" spans="1:9">
      <c r="A24" s="905"/>
      <c r="B24" s="895" t="s">
        <v>2428</v>
      </c>
      <c r="C24" s="887"/>
      <c r="D24" s="887"/>
      <c r="E24" s="887"/>
      <c r="F24" s="887"/>
      <c r="G24" s="887"/>
      <c r="I24" s="50"/>
    </row>
    <row r="25" spans="1:9">
      <c r="A25" s="866">
        <v>7</v>
      </c>
      <c r="B25" s="74" t="s">
        <v>264</v>
      </c>
      <c r="I25" s="50"/>
    </row>
    <row r="26" spans="1:9">
      <c r="A26" s="106"/>
      <c r="B26" s="74" t="s">
        <v>265</v>
      </c>
      <c r="I26" s="50"/>
    </row>
    <row r="27" spans="1:9">
      <c r="A27" s="339">
        <v>8</v>
      </c>
      <c r="B27" s="74" t="s">
        <v>266</v>
      </c>
      <c r="I27" s="50"/>
    </row>
    <row r="28" spans="1:9">
      <c r="A28" s="298"/>
      <c r="B28" s="74" t="s">
        <v>267</v>
      </c>
      <c r="I28" s="50"/>
    </row>
    <row r="29" spans="1:9">
      <c r="A29" s="81"/>
      <c r="B29" s="225" t="s">
        <v>1004</v>
      </c>
      <c r="I29" s="50"/>
    </row>
    <row r="30" spans="1:9">
      <c r="A30" s="81"/>
      <c r="B30" s="74"/>
      <c r="C30" s="225"/>
      <c r="D30" s="225"/>
      <c r="E30" s="225"/>
      <c r="F30" s="225"/>
      <c r="G30" s="225"/>
      <c r="H30" s="225"/>
      <c r="I30" s="286"/>
    </row>
    <row r="31" spans="1:9">
      <c r="A31" s="81"/>
      <c r="B31" s="74"/>
      <c r="C31" s="225"/>
      <c r="D31" s="225"/>
      <c r="E31" s="225"/>
      <c r="F31" s="225"/>
      <c r="G31" s="225"/>
      <c r="H31" s="225"/>
      <c r="I31" s="286"/>
    </row>
    <row r="32" spans="1:9">
      <c r="A32" s="907"/>
      <c r="B32" s="908"/>
      <c r="C32" s="909"/>
      <c r="D32" s="910" t="s">
        <v>1309</v>
      </c>
      <c r="E32" s="909"/>
      <c r="F32" s="909"/>
      <c r="G32" s="911"/>
      <c r="H32" s="911"/>
      <c r="I32" s="912" t="s">
        <v>1309</v>
      </c>
    </row>
    <row r="33" spans="1:9">
      <c r="A33" s="913"/>
      <c r="B33" s="914"/>
      <c r="C33" s="915"/>
      <c r="D33" s="916" t="s">
        <v>1311</v>
      </c>
      <c r="E33" s="915"/>
      <c r="F33" s="915"/>
      <c r="G33" s="917"/>
      <c r="H33" s="917"/>
      <c r="I33" s="918" t="s">
        <v>1005</v>
      </c>
    </row>
    <row r="34" spans="1:9">
      <c r="A34" s="919" t="s">
        <v>1006</v>
      </c>
      <c r="B34" s="920" t="s">
        <v>1875</v>
      </c>
      <c r="C34" s="921"/>
      <c r="D34" s="916" t="s">
        <v>1315</v>
      </c>
      <c r="E34" s="922" t="s">
        <v>1007</v>
      </c>
      <c r="F34" s="922" t="s">
        <v>1008</v>
      </c>
      <c r="G34" s="916" t="s">
        <v>2429</v>
      </c>
      <c r="H34" s="916" t="s">
        <v>2430</v>
      </c>
      <c r="I34" s="918" t="s">
        <v>1315</v>
      </c>
    </row>
    <row r="35" spans="1:9">
      <c r="A35" s="923" t="s">
        <v>1383</v>
      </c>
      <c r="B35" s="924" t="s">
        <v>2077</v>
      </c>
      <c r="C35" s="925"/>
      <c r="D35" s="926" t="s">
        <v>2078</v>
      </c>
      <c r="E35" s="927" t="s">
        <v>518</v>
      </c>
      <c r="F35" s="927" t="s">
        <v>567</v>
      </c>
      <c r="G35" s="926" t="s">
        <v>1350</v>
      </c>
      <c r="H35" s="926" t="s">
        <v>1351</v>
      </c>
      <c r="I35" s="928" t="s">
        <v>1352</v>
      </c>
    </row>
    <row r="36" spans="1:9">
      <c r="A36" s="913">
        <v>1</v>
      </c>
      <c r="B36" s="929" t="s">
        <v>1009</v>
      </c>
      <c r="C36" s="930"/>
      <c r="D36" s="917"/>
      <c r="E36" s="915"/>
      <c r="F36" s="915"/>
      <c r="G36" s="917"/>
      <c r="H36" s="917"/>
      <c r="I36" s="931"/>
    </row>
    <row r="37" spans="1:9">
      <c r="A37" s="913">
        <v>2</v>
      </c>
      <c r="B37" s="914" t="s">
        <v>1010</v>
      </c>
      <c r="C37" s="895" t="s">
        <v>1011</v>
      </c>
      <c r="D37" s="1335">
        <v>0</v>
      </c>
      <c r="E37" s="1336"/>
      <c r="F37" s="1336"/>
      <c r="G37" s="1335"/>
      <c r="H37" s="1335"/>
      <c r="I37" s="1765">
        <f>D37+E37-F37</f>
        <v>0</v>
      </c>
    </row>
    <row r="38" spans="1:9">
      <c r="A38" s="913">
        <v>3</v>
      </c>
      <c r="B38" s="914" t="s">
        <v>1012</v>
      </c>
      <c r="C38" s="895" t="s">
        <v>1013</v>
      </c>
      <c r="D38" s="1390">
        <v>3149</v>
      </c>
      <c r="E38" s="1391">
        <v>0</v>
      </c>
      <c r="F38" s="1336">
        <v>0</v>
      </c>
      <c r="G38" s="1335">
        <v>0</v>
      </c>
      <c r="H38" s="1335">
        <v>0</v>
      </c>
      <c r="I38" s="1801">
        <f>D38+E38-F38</f>
        <v>3149</v>
      </c>
    </row>
    <row r="39" spans="1:9">
      <c r="A39" s="913">
        <v>4</v>
      </c>
      <c r="B39" s="914" t="s">
        <v>1014</v>
      </c>
      <c r="C39" s="895" t="s">
        <v>1015</v>
      </c>
      <c r="D39" s="1390">
        <v>1769650</v>
      </c>
      <c r="E39" s="1391">
        <v>0</v>
      </c>
      <c r="F39" s="1336">
        <v>0</v>
      </c>
      <c r="G39" s="1335">
        <v>0</v>
      </c>
      <c r="H39" s="1335">
        <v>0</v>
      </c>
      <c r="I39" s="1801">
        <f>D39+E39-F39</f>
        <v>1769650</v>
      </c>
    </row>
    <row r="40" spans="1:9">
      <c r="A40" s="913">
        <v>5</v>
      </c>
      <c r="B40" s="914"/>
      <c r="C40" s="895" t="s">
        <v>1016</v>
      </c>
      <c r="D40" s="1393">
        <f t="shared" ref="D40:I40" si="0">SUM(D37:D39)</f>
        <v>1772799</v>
      </c>
      <c r="E40" s="1394">
        <f t="shared" si="0"/>
        <v>0</v>
      </c>
      <c r="F40" s="1454">
        <f t="shared" si="0"/>
        <v>0</v>
      </c>
      <c r="G40" s="1454">
        <f t="shared" si="0"/>
        <v>0</v>
      </c>
      <c r="H40" s="1454">
        <f t="shared" si="0"/>
        <v>0</v>
      </c>
      <c r="I40" s="1387">
        <f t="shared" si="0"/>
        <v>1772799</v>
      </c>
    </row>
    <row r="41" spans="1:9">
      <c r="A41" s="913">
        <v>6</v>
      </c>
      <c r="B41" s="929" t="s">
        <v>1017</v>
      </c>
      <c r="C41" s="930"/>
      <c r="D41" s="1338"/>
      <c r="E41" s="1339"/>
      <c r="F41" s="1339"/>
      <c r="G41" s="1338"/>
      <c r="H41" s="1338"/>
      <c r="I41" s="1337"/>
    </row>
    <row r="42" spans="1:9">
      <c r="A42" s="913">
        <v>7</v>
      </c>
      <c r="B42" s="929" t="s">
        <v>1018</v>
      </c>
      <c r="C42" s="930"/>
      <c r="D42" s="1338"/>
      <c r="E42" s="1339"/>
      <c r="F42" s="1339"/>
      <c r="G42" s="1338"/>
      <c r="H42" s="1338"/>
      <c r="I42" s="1337"/>
    </row>
    <row r="43" spans="1:9">
      <c r="A43" s="913">
        <v>8</v>
      </c>
      <c r="B43" s="914" t="s">
        <v>1019</v>
      </c>
      <c r="C43" s="895" t="s">
        <v>1020</v>
      </c>
      <c r="D43" s="1335"/>
      <c r="E43" s="1336"/>
      <c r="F43" s="1336"/>
      <c r="G43" s="1335"/>
      <c r="H43" s="1335"/>
      <c r="I43" s="1765">
        <f t="shared" ref="I43:I61" si="1">D43+E43-F43</f>
        <v>0</v>
      </c>
    </row>
    <row r="44" spans="1:9">
      <c r="A44" s="913">
        <v>9</v>
      </c>
      <c r="B44" s="914" t="s">
        <v>1021</v>
      </c>
      <c r="C44" s="895" t="s">
        <v>141</v>
      </c>
      <c r="D44" s="1335"/>
      <c r="E44" s="1336"/>
      <c r="F44" s="1336"/>
      <c r="G44" s="1335"/>
      <c r="H44" s="1335"/>
      <c r="I44" s="1765">
        <f t="shared" si="1"/>
        <v>0</v>
      </c>
    </row>
    <row r="45" spans="1:9">
      <c r="A45" s="913">
        <v>10</v>
      </c>
      <c r="B45" s="914" t="s">
        <v>142</v>
      </c>
      <c r="C45" s="895" t="s">
        <v>143</v>
      </c>
      <c r="D45" s="1335"/>
      <c r="E45" s="1336"/>
      <c r="F45" s="1336"/>
      <c r="G45" s="1335"/>
      <c r="H45" s="1335"/>
      <c r="I45" s="1765">
        <f t="shared" si="1"/>
        <v>0</v>
      </c>
    </row>
    <row r="46" spans="1:9">
      <c r="A46" s="913">
        <v>11</v>
      </c>
      <c r="B46" s="914" t="s">
        <v>144</v>
      </c>
      <c r="C46" s="895" t="s">
        <v>145</v>
      </c>
      <c r="D46" s="1335"/>
      <c r="E46" s="1336"/>
      <c r="F46" s="1336"/>
      <c r="G46" s="1335"/>
      <c r="H46" s="1335"/>
      <c r="I46" s="1765">
        <f t="shared" si="1"/>
        <v>0</v>
      </c>
    </row>
    <row r="47" spans="1:9">
      <c r="A47" s="913">
        <v>12</v>
      </c>
      <c r="B47" s="914" t="s">
        <v>146</v>
      </c>
      <c r="C47" s="895" t="s">
        <v>147</v>
      </c>
      <c r="D47" s="1335"/>
      <c r="E47" s="1336"/>
      <c r="F47" s="1336"/>
      <c r="G47" s="1335"/>
      <c r="H47" s="1335"/>
      <c r="I47" s="1765">
        <f t="shared" si="1"/>
        <v>0</v>
      </c>
    </row>
    <row r="48" spans="1:9">
      <c r="A48" s="913">
        <v>13</v>
      </c>
      <c r="B48" s="914" t="s">
        <v>148</v>
      </c>
      <c r="C48" s="895" t="s">
        <v>149</v>
      </c>
      <c r="D48" s="1335" t="s">
        <v>520</v>
      </c>
      <c r="E48" s="1336"/>
      <c r="F48" s="1336"/>
      <c r="G48" s="1335"/>
      <c r="H48" s="1335"/>
      <c r="I48" s="1765">
        <f t="shared" si="1"/>
        <v>0</v>
      </c>
    </row>
    <row r="49" spans="1:9">
      <c r="A49" s="913">
        <v>14</v>
      </c>
      <c r="B49" s="914" t="s">
        <v>150</v>
      </c>
      <c r="C49" s="895" t="s">
        <v>1244</v>
      </c>
      <c r="D49" s="1335"/>
      <c r="E49" s="1336"/>
      <c r="F49" s="1336"/>
      <c r="G49" s="1335"/>
      <c r="H49" s="1335"/>
      <c r="I49" s="1765">
        <f t="shared" si="1"/>
        <v>0</v>
      </c>
    </row>
    <row r="50" spans="1:9">
      <c r="A50" s="913">
        <v>15</v>
      </c>
      <c r="B50" s="914" t="s">
        <v>1245</v>
      </c>
      <c r="C50" s="895" t="s">
        <v>1246</v>
      </c>
      <c r="D50" s="1335"/>
      <c r="E50" s="1336"/>
      <c r="F50" s="1336"/>
      <c r="G50" s="1335"/>
      <c r="H50" s="1335"/>
      <c r="I50" s="1765">
        <f t="shared" si="1"/>
        <v>0</v>
      </c>
    </row>
    <row r="51" spans="1:9">
      <c r="A51" s="913">
        <v>16</v>
      </c>
      <c r="B51" s="914" t="s">
        <v>1247</v>
      </c>
      <c r="C51" s="895" t="s">
        <v>1248</v>
      </c>
      <c r="D51" s="1335"/>
      <c r="E51" s="1336"/>
      <c r="F51" s="1336"/>
      <c r="G51" s="1335"/>
      <c r="H51" s="1335"/>
      <c r="I51" s="1765">
        <f t="shared" si="1"/>
        <v>0</v>
      </c>
    </row>
    <row r="52" spans="1:9">
      <c r="A52" s="913">
        <v>17</v>
      </c>
      <c r="B52" s="914" t="s">
        <v>1249</v>
      </c>
      <c r="C52" s="895" t="s">
        <v>1250</v>
      </c>
      <c r="D52" s="1335"/>
      <c r="E52" s="1336"/>
      <c r="F52" s="1336"/>
      <c r="G52" s="1335"/>
      <c r="H52" s="1335"/>
      <c r="I52" s="1765">
        <f t="shared" si="1"/>
        <v>0</v>
      </c>
    </row>
    <row r="53" spans="1:9">
      <c r="A53" s="913">
        <v>18</v>
      </c>
      <c r="B53" s="914" t="s">
        <v>1251</v>
      </c>
      <c r="C53" s="895" t="s">
        <v>1252</v>
      </c>
      <c r="D53" s="1335"/>
      <c r="E53" s="1336"/>
      <c r="F53" s="1336"/>
      <c r="G53" s="1335"/>
      <c r="H53" s="1335"/>
      <c r="I53" s="1765">
        <f t="shared" si="1"/>
        <v>0</v>
      </c>
    </row>
    <row r="54" spans="1:9">
      <c r="A54" s="913">
        <v>19</v>
      </c>
      <c r="B54" s="914" t="s">
        <v>1253</v>
      </c>
      <c r="C54" s="895" t="s">
        <v>1254</v>
      </c>
      <c r="D54" s="1335" t="s">
        <v>520</v>
      </c>
      <c r="E54" s="1336"/>
      <c r="F54" s="1336"/>
      <c r="G54" s="1335"/>
      <c r="H54" s="1335"/>
      <c r="I54" s="1765">
        <f t="shared" si="1"/>
        <v>0</v>
      </c>
    </row>
    <row r="55" spans="1:9">
      <c r="A55" s="913">
        <v>20</v>
      </c>
      <c r="B55" s="914" t="s">
        <v>1255</v>
      </c>
      <c r="C55" s="895" t="s">
        <v>1256</v>
      </c>
      <c r="D55" s="1335"/>
      <c r="E55" s="1336"/>
      <c r="F55" s="1336"/>
      <c r="G55" s="1335"/>
      <c r="H55" s="1335"/>
      <c r="I55" s="1765">
        <f t="shared" si="1"/>
        <v>0</v>
      </c>
    </row>
    <row r="56" spans="1:9">
      <c r="A56" s="913">
        <v>21</v>
      </c>
      <c r="B56" s="914" t="s">
        <v>1257</v>
      </c>
      <c r="C56" s="895" t="s">
        <v>1258</v>
      </c>
      <c r="D56" s="1335"/>
      <c r="E56" s="1336"/>
      <c r="F56" s="1336"/>
      <c r="G56" s="1335"/>
      <c r="H56" s="1335"/>
      <c r="I56" s="1765">
        <f t="shared" si="1"/>
        <v>0</v>
      </c>
    </row>
    <row r="57" spans="1:9">
      <c r="A57" s="913">
        <v>22</v>
      </c>
      <c r="B57" s="914" t="s">
        <v>1259</v>
      </c>
      <c r="C57" s="895" t="s">
        <v>1260</v>
      </c>
      <c r="D57" s="1335"/>
      <c r="E57" s="1336"/>
      <c r="F57" s="1336"/>
      <c r="G57" s="1335"/>
      <c r="H57" s="1335"/>
      <c r="I57" s="1765">
        <f t="shared" si="1"/>
        <v>0</v>
      </c>
    </row>
    <row r="58" spans="1:9">
      <c r="A58" s="913">
        <v>23</v>
      </c>
      <c r="B58" s="914" t="s">
        <v>1261</v>
      </c>
      <c r="C58" s="895" t="s">
        <v>1262</v>
      </c>
      <c r="D58" s="1335"/>
      <c r="E58" s="1336"/>
      <c r="F58" s="1336"/>
      <c r="G58" s="1335"/>
      <c r="H58" s="1335"/>
      <c r="I58" s="1765">
        <f t="shared" si="1"/>
        <v>0</v>
      </c>
    </row>
    <row r="59" spans="1:9">
      <c r="A59" s="913">
        <v>24</v>
      </c>
      <c r="B59" s="914" t="s">
        <v>1263</v>
      </c>
      <c r="C59" s="895" t="s">
        <v>1264</v>
      </c>
      <c r="D59" s="1335"/>
      <c r="E59" s="1336"/>
      <c r="F59" s="1336"/>
      <c r="G59" s="1335"/>
      <c r="H59" s="1335"/>
      <c r="I59" s="1765">
        <f t="shared" si="1"/>
        <v>0</v>
      </c>
    </row>
    <row r="60" spans="1:9">
      <c r="A60" s="913">
        <v>25</v>
      </c>
      <c r="B60" s="914" t="s">
        <v>1265</v>
      </c>
      <c r="C60" s="895" t="s">
        <v>1266</v>
      </c>
      <c r="D60" s="1335"/>
      <c r="E60" s="1336"/>
      <c r="F60" s="1336"/>
      <c r="G60" s="1335"/>
      <c r="H60" s="1335"/>
      <c r="I60" s="1765">
        <f t="shared" si="1"/>
        <v>0</v>
      </c>
    </row>
    <row r="61" spans="1:9" ht="30">
      <c r="A61" s="913">
        <v>26</v>
      </c>
      <c r="B61" s="932" t="s">
        <v>2431</v>
      </c>
      <c r="C61" s="981" t="s">
        <v>2432</v>
      </c>
      <c r="D61" s="1335"/>
      <c r="E61" s="1336"/>
      <c r="F61" s="1336"/>
      <c r="G61" s="1335"/>
      <c r="H61" s="1335"/>
      <c r="I61" s="1765">
        <f t="shared" si="1"/>
        <v>0</v>
      </c>
    </row>
    <row r="62" spans="1:9">
      <c r="A62" s="913">
        <v>27</v>
      </c>
      <c r="B62" s="887"/>
      <c r="C62" s="895" t="s">
        <v>1267</v>
      </c>
      <c r="D62" s="1455">
        <f t="shared" ref="D62:I62" si="2">SUM(D43:D61)</f>
        <v>0</v>
      </c>
      <c r="E62" s="1455">
        <f t="shared" si="2"/>
        <v>0</v>
      </c>
      <c r="F62" s="1455">
        <f t="shared" si="2"/>
        <v>0</v>
      </c>
      <c r="G62" s="1455">
        <f t="shared" si="2"/>
        <v>0</v>
      </c>
      <c r="H62" s="1455">
        <f t="shared" si="2"/>
        <v>0</v>
      </c>
      <c r="I62" s="1456">
        <f t="shared" si="2"/>
        <v>0</v>
      </c>
    </row>
    <row r="63" spans="1:9">
      <c r="A63" s="913">
        <v>28</v>
      </c>
      <c r="B63" s="930" t="s">
        <v>122</v>
      </c>
      <c r="C63" s="929"/>
      <c r="D63" s="1335"/>
      <c r="E63" s="1336"/>
      <c r="F63" s="1336"/>
      <c r="G63" s="1335"/>
      <c r="H63" s="1335"/>
      <c r="I63" s="1337"/>
    </row>
    <row r="64" spans="1:9">
      <c r="A64" s="913">
        <v>29</v>
      </c>
      <c r="B64" s="914" t="s">
        <v>123</v>
      </c>
      <c r="C64" s="895" t="s">
        <v>124</v>
      </c>
      <c r="D64" s="1335"/>
      <c r="E64" s="1336"/>
      <c r="F64" s="1336"/>
      <c r="G64" s="1335"/>
      <c r="H64" s="1335"/>
      <c r="I64" s="1765">
        <f t="shared" ref="I64:I72" si="3">D64+E64-F64</f>
        <v>0</v>
      </c>
    </row>
    <row r="65" spans="1:9">
      <c r="A65" s="913">
        <v>30</v>
      </c>
      <c r="B65" s="914" t="s">
        <v>125</v>
      </c>
      <c r="C65" s="895" t="s">
        <v>126</v>
      </c>
      <c r="D65" s="1335"/>
      <c r="E65" s="1336"/>
      <c r="F65" s="1336"/>
      <c r="G65" s="1335"/>
      <c r="H65" s="1335"/>
      <c r="I65" s="1765">
        <f t="shared" si="3"/>
        <v>0</v>
      </c>
    </row>
    <row r="66" spans="1:9">
      <c r="A66" s="913">
        <v>31</v>
      </c>
      <c r="B66" s="914" t="s">
        <v>127</v>
      </c>
      <c r="C66" s="895" t="s">
        <v>128</v>
      </c>
      <c r="D66" s="1335"/>
      <c r="E66" s="1336"/>
      <c r="F66" s="1336"/>
      <c r="G66" s="1335"/>
      <c r="H66" s="1335"/>
      <c r="I66" s="1765">
        <f t="shared" si="3"/>
        <v>0</v>
      </c>
    </row>
    <row r="67" spans="1:9">
      <c r="A67" s="913">
        <v>32</v>
      </c>
      <c r="B67" s="914" t="s">
        <v>129</v>
      </c>
      <c r="C67" s="895" t="s">
        <v>130</v>
      </c>
      <c r="D67" s="1335"/>
      <c r="E67" s="1336"/>
      <c r="F67" s="1336"/>
      <c r="G67" s="1335"/>
      <c r="H67" s="1335"/>
      <c r="I67" s="1765">
        <f t="shared" si="3"/>
        <v>0</v>
      </c>
    </row>
    <row r="68" spans="1:9">
      <c r="A68" s="913">
        <v>33</v>
      </c>
      <c r="B68" s="914" t="s">
        <v>131</v>
      </c>
      <c r="C68" s="895" t="s">
        <v>132</v>
      </c>
      <c r="D68" s="1335"/>
      <c r="E68" s="1336"/>
      <c r="F68" s="1336"/>
      <c r="G68" s="1335"/>
      <c r="H68" s="1335"/>
      <c r="I68" s="1765">
        <f t="shared" si="3"/>
        <v>0</v>
      </c>
    </row>
    <row r="69" spans="1:9">
      <c r="A69" s="913">
        <v>34</v>
      </c>
      <c r="B69" s="914" t="s">
        <v>133</v>
      </c>
      <c r="C69" s="895" t="s">
        <v>134</v>
      </c>
      <c r="D69" s="1335"/>
      <c r="E69" s="1336"/>
      <c r="F69" s="1336"/>
      <c r="G69" s="1335"/>
      <c r="H69" s="1335"/>
      <c r="I69" s="1765">
        <f t="shared" si="3"/>
        <v>0</v>
      </c>
    </row>
    <row r="70" spans="1:9">
      <c r="A70" s="913">
        <v>35</v>
      </c>
      <c r="B70" s="914" t="s">
        <v>135</v>
      </c>
      <c r="C70" s="895" t="s">
        <v>136</v>
      </c>
      <c r="D70" s="1335"/>
      <c r="E70" s="1336"/>
      <c r="F70" s="1336"/>
      <c r="G70" s="1335"/>
      <c r="H70" s="1335"/>
      <c r="I70" s="1765">
        <f t="shared" si="3"/>
        <v>0</v>
      </c>
    </row>
    <row r="71" spans="1:9">
      <c r="A71" s="913">
        <v>36</v>
      </c>
      <c r="B71" s="914" t="s">
        <v>137</v>
      </c>
      <c r="C71" s="887" t="s">
        <v>1264</v>
      </c>
      <c r="D71" s="1229"/>
      <c r="E71" s="1231"/>
      <c r="F71" s="1229"/>
      <c r="G71" s="1229"/>
      <c r="H71" s="1229"/>
      <c r="I71" s="1765">
        <f t="shared" si="3"/>
        <v>0</v>
      </c>
    </row>
    <row r="72" spans="1:9">
      <c r="A72" s="913">
        <v>37</v>
      </c>
      <c r="B72" s="932" t="s">
        <v>2433</v>
      </c>
      <c r="C72" s="895" t="s">
        <v>2434</v>
      </c>
      <c r="D72" s="1229"/>
      <c r="E72" s="1336"/>
      <c r="F72" s="1340"/>
      <c r="G72" s="1229"/>
      <c r="H72" s="1229"/>
      <c r="I72" s="1765">
        <f t="shared" si="3"/>
        <v>0</v>
      </c>
    </row>
    <row r="73" spans="1:9" ht="30">
      <c r="A73" s="913">
        <v>38</v>
      </c>
      <c r="B73" s="914"/>
      <c r="C73" s="981" t="s">
        <v>2516</v>
      </c>
      <c r="D73" s="1457">
        <f t="shared" ref="D73:I73" si="4">SUM(D64:D72)</f>
        <v>0</v>
      </c>
      <c r="E73" s="1457">
        <f t="shared" si="4"/>
        <v>0</v>
      </c>
      <c r="F73" s="1457">
        <f t="shared" si="4"/>
        <v>0</v>
      </c>
      <c r="G73" s="1457">
        <f t="shared" si="4"/>
        <v>0</v>
      </c>
      <c r="H73" s="1457">
        <f t="shared" si="4"/>
        <v>0</v>
      </c>
      <c r="I73" s="1458">
        <f t="shared" si="4"/>
        <v>0</v>
      </c>
    </row>
    <row r="74" spans="1:9" ht="30">
      <c r="A74" s="913">
        <v>39</v>
      </c>
      <c r="B74" s="920"/>
      <c r="C74" s="981" t="s">
        <v>2517</v>
      </c>
      <c r="D74" s="1459">
        <f t="shared" ref="D74:I74" si="5">D62+D73</f>
        <v>0</v>
      </c>
      <c r="E74" s="1460">
        <f t="shared" si="5"/>
        <v>0</v>
      </c>
      <c r="F74" s="1461">
        <f t="shared" si="5"/>
        <v>0</v>
      </c>
      <c r="G74" s="1462">
        <f t="shared" si="5"/>
        <v>0</v>
      </c>
      <c r="H74" s="1460">
        <f t="shared" si="5"/>
        <v>0</v>
      </c>
      <c r="I74" s="1463">
        <f t="shared" si="5"/>
        <v>0</v>
      </c>
    </row>
    <row r="75" spans="1:9">
      <c r="A75" s="913">
        <v>40</v>
      </c>
      <c r="B75" s="920" t="s">
        <v>138</v>
      </c>
      <c r="C75" s="929"/>
      <c r="D75" s="1341" t="s">
        <v>1763</v>
      </c>
      <c r="E75" s="1342"/>
      <c r="F75" s="1341"/>
      <c r="G75" s="1341"/>
      <c r="H75" s="1341"/>
      <c r="I75" s="1343"/>
    </row>
    <row r="76" spans="1:9" ht="30">
      <c r="A76" s="913">
        <v>41</v>
      </c>
      <c r="B76" s="920"/>
      <c r="C76" s="981" t="s">
        <v>2518</v>
      </c>
      <c r="D76" s="1464">
        <f t="shared" ref="D76:I76" si="6">D74+D75</f>
        <v>0</v>
      </c>
      <c r="E76" s="1465">
        <f t="shared" si="6"/>
        <v>0</v>
      </c>
      <c r="F76" s="1465">
        <f t="shared" si="6"/>
        <v>0</v>
      </c>
      <c r="G76" s="1466">
        <f t="shared" si="6"/>
        <v>0</v>
      </c>
      <c r="H76" s="1466">
        <f t="shared" si="6"/>
        <v>0</v>
      </c>
      <c r="I76" s="1467">
        <f t="shared" si="6"/>
        <v>0</v>
      </c>
    </row>
    <row r="77" spans="1:9" ht="15.75" thickBot="1">
      <c r="A77" s="913"/>
      <c r="B77" s="920"/>
      <c r="C77" s="895"/>
      <c r="D77" s="1344"/>
      <c r="E77" s="1345"/>
      <c r="F77" s="1345"/>
      <c r="G77" s="1344"/>
      <c r="H77" s="1344"/>
      <c r="I77" s="1346"/>
    </row>
    <row r="78" spans="1:9">
      <c r="A78" s="479"/>
      <c r="B78" s="336"/>
      <c r="C78" s="336"/>
      <c r="D78" s="1347"/>
      <c r="E78" s="1347"/>
      <c r="F78" s="1347"/>
      <c r="G78" s="1348"/>
      <c r="H78" s="1349"/>
      <c r="I78" s="1272" t="s">
        <v>2590</v>
      </c>
    </row>
    <row r="79" spans="1:9">
      <c r="A79" s="109" t="s">
        <v>139</v>
      </c>
      <c r="B79" s="263"/>
      <c r="C79" s="263"/>
      <c r="D79" s="1350"/>
      <c r="E79" s="1350"/>
      <c r="F79" s="1350"/>
      <c r="G79" s="1350"/>
      <c r="H79" s="1350"/>
      <c r="I79" s="1350"/>
    </row>
    <row r="80" spans="1:9" ht="15.75" thickBot="1">
      <c r="A80" s="42" t="str">
        <f>'Data Sheet'!$A$49</f>
        <v>Annual Report of Niagara Mohawk Power Corporation</v>
      </c>
      <c r="B80" s="225"/>
      <c r="C80" s="225"/>
      <c r="D80" s="1217"/>
      <c r="E80" s="1217"/>
      <c r="F80" s="995"/>
      <c r="G80" s="1242"/>
      <c r="H80" s="1242"/>
      <c r="I80" s="1154" t="str">
        <f>'Data Sheet'!$A$45</f>
        <v>Year ended December 31, 2022</v>
      </c>
    </row>
    <row r="81" spans="1:9" ht="15.75">
      <c r="A81" s="474"/>
      <c r="B81" s="475"/>
      <c r="C81" s="475"/>
      <c r="D81" s="1351"/>
      <c r="E81" s="1351"/>
      <c r="F81" s="1351"/>
      <c r="G81" s="1351"/>
      <c r="H81" s="1351"/>
      <c r="I81" s="1352"/>
    </row>
    <row r="82" spans="1:9" ht="15.75">
      <c r="A82" s="477" t="s">
        <v>140</v>
      </c>
      <c r="B82" s="263"/>
      <c r="C82" s="263"/>
      <c r="D82" s="1350"/>
      <c r="E82" s="1350"/>
      <c r="F82" s="1350"/>
      <c r="G82" s="1350"/>
      <c r="H82" s="1350"/>
      <c r="I82" s="1353"/>
    </row>
    <row r="83" spans="1:9">
      <c r="A83" s="337"/>
      <c r="B83" s="263"/>
      <c r="C83" s="263"/>
      <c r="D83" s="1350"/>
      <c r="E83" s="1350"/>
      <c r="F83" s="1350"/>
      <c r="G83" s="1350"/>
      <c r="H83" s="1350"/>
      <c r="I83" s="1353"/>
    </row>
    <row r="84" spans="1:9">
      <c r="A84" s="337"/>
      <c r="B84" s="263"/>
      <c r="C84" s="263"/>
      <c r="D84" s="1350"/>
      <c r="E84" s="1350"/>
      <c r="F84" s="1350"/>
      <c r="G84" s="1350"/>
      <c r="H84" s="1350"/>
      <c r="I84" s="1353"/>
    </row>
    <row r="85" spans="1:9">
      <c r="A85" s="480"/>
      <c r="B85" s="340"/>
      <c r="C85" s="340"/>
      <c r="D85" s="1354"/>
      <c r="E85" s="1354"/>
      <c r="F85" s="1354"/>
      <c r="G85" s="1354"/>
      <c r="H85" s="1354"/>
      <c r="I85" s="1355"/>
    </row>
    <row r="86" spans="1:9">
      <c r="A86" s="907"/>
      <c r="B86" s="908"/>
      <c r="C86" s="909"/>
      <c r="D86" s="1356" t="s">
        <v>1309</v>
      </c>
      <c r="E86" s="1357"/>
      <c r="F86" s="1357"/>
      <c r="G86" s="1358"/>
      <c r="H86" s="1359"/>
      <c r="I86" s="1360" t="s">
        <v>1309</v>
      </c>
    </row>
    <row r="87" spans="1:9">
      <c r="A87" s="913"/>
      <c r="B87" s="914"/>
      <c r="C87" s="915"/>
      <c r="D87" s="1361" t="s">
        <v>1311</v>
      </c>
      <c r="E87" s="1362"/>
      <c r="F87" s="1362"/>
      <c r="G87" s="1363"/>
      <c r="H87" s="1349"/>
      <c r="I87" s="1364" t="s">
        <v>1005</v>
      </c>
    </row>
    <row r="88" spans="1:9">
      <c r="A88" s="913" t="s">
        <v>1006</v>
      </c>
      <c r="B88" s="920" t="s">
        <v>1875</v>
      </c>
      <c r="C88" s="933"/>
      <c r="D88" s="1361" t="s">
        <v>1315</v>
      </c>
      <c r="E88" s="1365" t="s">
        <v>1007</v>
      </c>
      <c r="F88" s="1365" t="s">
        <v>1008</v>
      </c>
      <c r="G88" s="1361" t="s">
        <v>2429</v>
      </c>
      <c r="H88" s="1366" t="s">
        <v>2430</v>
      </c>
      <c r="I88" s="1364" t="s">
        <v>1315</v>
      </c>
    </row>
    <row r="89" spans="1:9">
      <c r="A89" s="934" t="s">
        <v>1383</v>
      </c>
      <c r="B89" s="924" t="s">
        <v>2077</v>
      </c>
      <c r="C89" s="935"/>
      <c r="D89" s="1367" t="s">
        <v>2078</v>
      </c>
      <c r="E89" s="1368" t="s">
        <v>518</v>
      </c>
      <c r="F89" s="1368" t="s">
        <v>567</v>
      </c>
      <c r="G89" s="1368" t="s">
        <v>1350</v>
      </c>
      <c r="H89" s="1368" t="s">
        <v>1351</v>
      </c>
      <c r="I89" s="1369" t="s">
        <v>1352</v>
      </c>
    </row>
    <row r="90" spans="1:9">
      <c r="A90" s="913">
        <v>42</v>
      </c>
      <c r="B90" s="920" t="s">
        <v>574</v>
      </c>
      <c r="C90" s="933"/>
      <c r="D90" s="1363"/>
      <c r="E90" s="1362"/>
      <c r="F90" s="1362"/>
      <c r="G90" s="1363"/>
      <c r="H90" s="1349"/>
      <c r="I90" s="1370"/>
    </row>
    <row r="91" spans="1:9">
      <c r="A91" s="913">
        <v>43</v>
      </c>
      <c r="B91" s="920" t="s">
        <v>575</v>
      </c>
      <c r="C91" s="933"/>
      <c r="D91" s="1363"/>
      <c r="E91" s="1362"/>
      <c r="F91" s="1362"/>
      <c r="G91" s="1363"/>
      <c r="H91" s="1349"/>
      <c r="I91" s="1370"/>
    </row>
    <row r="92" spans="1:9">
      <c r="A92" s="913">
        <v>44</v>
      </c>
      <c r="B92" s="914" t="s">
        <v>576</v>
      </c>
      <c r="C92" s="915" t="s">
        <v>577</v>
      </c>
      <c r="D92" s="1335"/>
      <c r="E92" s="1336"/>
      <c r="F92" s="1336"/>
      <c r="G92" s="1335"/>
      <c r="H92" s="1371"/>
      <c r="I92" s="1765">
        <f t="shared" ref="I92:I104" si="7">D92+E92-F92</f>
        <v>0</v>
      </c>
    </row>
    <row r="93" spans="1:9">
      <c r="A93" s="913">
        <v>45</v>
      </c>
      <c r="B93" s="914" t="s">
        <v>578</v>
      </c>
      <c r="C93" s="915" t="s">
        <v>145</v>
      </c>
      <c r="D93" s="1335"/>
      <c r="E93" s="1336"/>
      <c r="F93" s="1336"/>
      <c r="G93" s="1335"/>
      <c r="H93" s="1371"/>
      <c r="I93" s="1765">
        <f t="shared" si="7"/>
        <v>0</v>
      </c>
    </row>
    <row r="94" spans="1:9">
      <c r="A94" s="913">
        <v>46</v>
      </c>
      <c r="B94" s="914" t="s">
        <v>579</v>
      </c>
      <c r="C94" s="915" t="s">
        <v>126</v>
      </c>
      <c r="D94" s="1335"/>
      <c r="E94" s="1336"/>
      <c r="F94" s="1336"/>
      <c r="G94" s="1335"/>
      <c r="H94" s="1371"/>
      <c r="I94" s="1765">
        <f t="shared" si="7"/>
        <v>0</v>
      </c>
    </row>
    <row r="95" spans="1:9">
      <c r="A95" s="913">
        <v>47</v>
      </c>
      <c r="B95" s="914" t="s">
        <v>580</v>
      </c>
      <c r="C95" s="915" t="s">
        <v>581</v>
      </c>
      <c r="D95" s="1335"/>
      <c r="E95" s="1336"/>
      <c r="F95" s="1336"/>
      <c r="G95" s="1335"/>
      <c r="H95" s="1371"/>
      <c r="I95" s="1765">
        <f t="shared" si="7"/>
        <v>0</v>
      </c>
    </row>
    <row r="96" spans="1:9">
      <c r="A96" s="913">
        <v>48</v>
      </c>
      <c r="B96" s="914" t="s">
        <v>582</v>
      </c>
      <c r="C96" s="915" t="s">
        <v>583</v>
      </c>
      <c r="D96" s="1335"/>
      <c r="E96" s="1336"/>
      <c r="F96" s="1336"/>
      <c r="G96" s="1335"/>
      <c r="H96" s="1371"/>
      <c r="I96" s="1765">
        <f t="shared" si="7"/>
        <v>0</v>
      </c>
    </row>
    <row r="97" spans="1:9">
      <c r="A97" s="913">
        <v>49</v>
      </c>
      <c r="B97" s="914" t="s">
        <v>584</v>
      </c>
      <c r="C97" s="915" t="s">
        <v>585</v>
      </c>
      <c r="D97" s="1335"/>
      <c r="E97" s="1336"/>
      <c r="F97" s="1336"/>
      <c r="G97" s="1335"/>
      <c r="H97" s="1371"/>
      <c r="I97" s="1765">
        <f t="shared" si="7"/>
        <v>0</v>
      </c>
    </row>
    <row r="98" spans="1:9">
      <c r="A98" s="913">
        <v>50</v>
      </c>
      <c r="B98" s="914" t="s">
        <v>586</v>
      </c>
      <c r="C98" s="915" t="s">
        <v>587</v>
      </c>
      <c r="D98" s="1335"/>
      <c r="E98" s="1336"/>
      <c r="F98" s="1336"/>
      <c r="G98" s="1335"/>
      <c r="H98" s="1371"/>
      <c r="I98" s="1765">
        <f t="shared" si="7"/>
        <v>0</v>
      </c>
    </row>
    <row r="99" spans="1:9">
      <c r="A99" s="913">
        <v>51</v>
      </c>
      <c r="B99" s="914" t="s">
        <v>588</v>
      </c>
      <c r="C99" s="915" t="s">
        <v>589</v>
      </c>
      <c r="D99" s="1335"/>
      <c r="E99" s="1336"/>
      <c r="F99" s="1336"/>
      <c r="G99" s="1335"/>
      <c r="H99" s="1371"/>
      <c r="I99" s="1765">
        <f t="shared" si="7"/>
        <v>0</v>
      </c>
    </row>
    <row r="100" spans="1:9">
      <c r="A100" s="913">
        <v>52</v>
      </c>
      <c r="B100" s="914" t="s">
        <v>590</v>
      </c>
      <c r="C100" s="915" t="s">
        <v>591</v>
      </c>
      <c r="D100" s="1335"/>
      <c r="E100" s="1336"/>
      <c r="F100" s="1336"/>
      <c r="G100" s="1335"/>
      <c r="H100" s="1371"/>
      <c r="I100" s="1765">
        <f t="shared" si="7"/>
        <v>0</v>
      </c>
    </row>
    <row r="101" spans="1:9">
      <c r="A101" s="913">
        <v>53</v>
      </c>
      <c r="B101" s="914" t="s">
        <v>592</v>
      </c>
      <c r="C101" s="915" t="s">
        <v>593</v>
      </c>
      <c r="D101" s="1335"/>
      <c r="E101" s="1336"/>
      <c r="F101" s="1336"/>
      <c r="G101" s="1335"/>
      <c r="H101" s="1371"/>
      <c r="I101" s="1765">
        <f t="shared" si="7"/>
        <v>0</v>
      </c>
    </row>
    <row r="102" spans="1:9">
      <c r="A102" s="913">
        <v>54</v>
      </c>
      <c r="B102" s="914" t="s">
        <v>594</v>
      </c>
      <c r="C102" s="915" t="s">
        <v>1262</v>
      </c>
      <c r="D102" s="1335"/>
      <c r="E102" s="1336"/>
      <c r="F102" s="1336"/>
      <c r="G102" s="1335"/>
      <c r="H102" s="1371"/>
      <c r="I102" s="1765">
        <f t="shared" si="7"/>
        <v>0</v>
      </c>
    </row>
    <row r="103" spans="1:9">
      <c r="A103" s="913">
        <v>55</v>
      </c>
      <c r="B103" s="914" t="s">
        <v>595</v>
      </c>
      <c r="C103" s="915" t="s">
        <v>1264</v>
      </c>
      <c r="D103" s="1335"/>
      <c r="E103" s="1336"/>
      <c r="F103" s="1336"/>
      <c r="G103" s="1335"/>
      <c r="H103" s="1371"/>
      <c r="I103" s="1765">
        <f t="shared" si="7"/>
        <v>0</v>
      </c>
    </row>
    <row r="104" spans="1:9" ht="30">
      <c r="A104" s="913">
        <v>56</v>
      </c>
      <c r="B104" s="932" t="s">
        <v>2435</v>
      </c>
      <c r="C104" s="982" t="s">
        <v>2436</v>
      </c>
      <c r="D104" s="1335"/>
      <c r="E104" s="1336"/>
      <c r="F104" s="1336"/>
      <c r="G104" s="1335"/>
      <c r="H104" s="1371"/>
      <c r="I104" s="1765">
        <f t="shared" si="7"/>
        <v>0</v>
      </c>
    </row>
    <row r="105" spans="1:9">
      <c r="A105" s="913">
        <v>57</v>
      </c>
      <c r="B105" s="914"/>
      <c r="C105" s="915" t="s">
        <v>596</v>
      </c>
      <c r="D105" s="1455">
        <f t="shared" ref="D105:I105" si="8">SUM(D92:D104)</f>
        <v>0</v>
      </c>
      <c r="E105" s="1454">
        <f t="shared" si="8"/>
        <v>0</v>
      </c>
      <c r="F105" s="1454">
        <f t="shared" si="8"/>
        <v>0</v>
      </c>
      <c r="G105" s="1455">
        <f t="shared" si="8"/>
        <v>0</v>
      </c>
      <c r="H105" s="1455">
        <f t="shared" si="8"/>
        <v>0</v>
      </c>
      <c r="I105" s="1456">
        <f t="shared" si="8"/>
        <v>0</v>
      </c>
    </row>
    <row r="106" spans="1:9">
      <c r="A106" s="913">
        <v>58</v>
      </c>
      <c r="B106" s="920" t="s">
        <v>597</v>
      </c>
      <c r="C106" s="933"/>
      <c r="D106" s="1338"/>
      <c r="E106" s="1339"/>
      <c r="F106" s="1339"/>
      <c r="G106" s="1338"/>
      <c r="H106" s="1372"/>
      <c r="I106" s="1337"/>
    </row>
    <row r="107" spans="1:9">
      <c r="A107" s="913">
        <v>59</v>
      </c>
      <c r="B107" s="914" t="s">
        <v>598</v>
      </c>
      <c r="C107" s="915" t="s">
        <v>124</v>
      </c>
      <c r="D107" s="1335"/>
      <c r="E107" s="1336"/>
      <c r="F107" s="1336"/>
      <c r="G107" s="1335"/>
      <c r="H107" s="1371"/>
      <c r="I107" s="1765">
        <f t="shared" ref="I107:I116" si="9">D107+E107-F107</f>
        <v>0</v>
      </c>
    </row>
    <row r="108" spans="1:9">
      <c r="A108" s="913">
        <v>60</v>
      </c>
      <c r="B108" s="914" t="s">
        <v>599</v>
      </c>
      <c r="C108" s="915" t="s">
        <v>126</v>
      </c>
      <c r="D108" s="1335"/>
      <c r="E108" s="1336"/>
      <c r="F108" s="1336"/>
      <c r="G108" s="1335"/>
      <c r="H108" s="1371"/>
      <c r="I108" s="1765">
        <f t="shared" si="9"/>
        <v>0</v>
      </c>
    </row>
    <row r="109" spans="1:9">
      <c r="A109" s="913">
        <v>61</v>
      </c>
      <c r="B109" s="914" t="s">
        <v>600</v>
      </c>
      <c r="C109" s="915" t="s">
        <v>601</v>
      </c>
      <c r="D109" s="1335"/>
      <c r="E109" s="1336"/>
      <c r="F109" s="1336"/>
      <c r="G109" s="1335"/>
      <c r="H109" s="1371"/>
      <c r="I109" s="1765">
        <f t="shared" si="9"/>
        <v>0</v>
      </c>
    </row>
    <row r="110" spans="1:9">
      <c r="A110" s="913">
        <v>62</v>
      </c>
      <c r="B110" s="914" t="s">
        <v>602</v>
      </c>
      <c r="C110" s="915" t="s">
        <v>1262</v>
      </c>
      <c r="D110" s="1763">
        <v>1605</v>
      </c>
      <c r="E110" s="1336"/>
      <c r="F110" s="1336"/>
      <c r="G110" s="1390"/>
      <c r="H110" s="1371"/>
      <c r="I110" s="1801">
        <f t="shared" si="9"/>
        <v>1605</v>
      </c>
    </row>
    <row r="111" spans="1:9">
      <c r="A111" s="913">
        <v>63</v>
      </c>
      <c r="B111" s="914" t="s">
        <v>603</v>
      </c>
      <c r="C111" s="915" t="s">
        <v>604</v>
      </c>
      <c r="D111" s="1335"/>
      <c r="E111" s="1336"/>
      <c r="F111" s="1336"/>
      <c r="G111" s="1335"/>
      <c r="H111" s="1371"/>
      <c r="I111" s="1765">
        <f t="shared" si="9"/>
        <v>0</v>
      </c>
    </row>
    <row r="112" spans="1:9">
      <c r="A112" s="913">
        <v>64</v>
      </c>
      <c r="B112" s="914" t="s">
        <v>605</v>
      </c>
      <c r="C112" s="915" t="s">
        <v>606</v>
      </c>
      <c r="D112" s="1335"/>
      <c r="E112" s="1336"/>
      <c r="F112" s="1336"/>
      <c r="G112" s="1335"/>
      <c r="H112" s="1371"/>
      <c r="I112" s="1765">
        <f t="shared" si="9"/>
        <v>0</v>
      </c>
    </row>
    <row r="113" spans="1:9">
      <c r="A113" s="913">
        <v>65</v>
      </c>
      <c r="B113" s="914" t="s">
        <v>607</v>
      </c>
      <c r="C113" s="915" t="s">
        <v>134</v>
      </c>
      <c r="D113" s="1335"/>
      <c r="E113" s="1336"/>
      <c r="F113" s="1336"/>
      <c r="G113" s="1335"/>
      <c r="H113" s="1371"/>
      <c r="I113" s="1765">
        <f t="shared" si="9"/>
        <v>0</v>
      </c>
    </row>
    <row r="114" spans="1:9">
      <c r="A114" s="913">
        <v>66</v>
      </c>
      <c r="B114" s="914" t="s">
        <v>608</v>
      </c>
      <c r="C114" s="915" t="s">
        <v>593</v>
      </c>
      <c r="D114" s="1335"/>
      <c r="E114" s="1336"/>
      <c r="F114" s="1336"/>
      <c r="G114" s="1335"/>
      <c r="H114" s="1371"/>
      <c r="I114" s="1765">
        <f t="shared" si="9"/>
        <v>0</v>
      </c>
    </row>
    <row r="115" spans="1:9">
      <c r="A115" s="913">
        <v>67</v>
      </c>
      <c r="B115" s="914" t="s">
        <v>609</v>
      </c>
      <c r="C115" s="915" t="s">
        <v>1264</v>
      </c>
      <c r="D115" s="1335"/>
      <c r="E115" s="1336"/>
      <c r="F115" s="1336"/>
      <c r="G115" s="1335"/>
      <c r="H115" s="1371"/>
      <c r="I115" s="1765">
        <f t="shared" si="9"/>
        <v>0</v>
      </c>
    </row>
    <row r="116" spans="1:9">
      <c r="A116" s="913">
        <v>68</v>
      </c>
      <c r="B116" s="932" t="s">
        <v>2437</v>
      </c>
      <c r="C116" s="915" t="s">
        <v>2438</v>
      </c>
      <c r="D116" s="1335"/>
      <c r="E116" s="1336"/>
      <c r="F116" s="1336"/>
      <c r="G116" s="1335"/>
      <c r="H116" s="1371"/>
      <c r="I116" s="1765">
        <f t="shared" si="9"/>
        <v>0</v>
      </c>
    </row>
    <row r="117" spans="1:9">
      <c r="A117" s="913">
        <v>69</v>
      </c>
      <c r="B117" s="914"/>
      <c r="C117" s="915" t="s">
        <v>610</v>
      </c>
      <c r="D117" s="1455">
        <f t="shared" ref="D117:I117" si="10">SUM(D107:D116)</f>
        <v>1605</v>
      </c>
      <c r="E117" s="1454">
        <f t="shared" si="10"/>
        <v>0</v>
      </c>
      <c r="F117" s="1454">
        <f t="shared" si="10"/>
        <v>0</v>
      </c>
      <c r="G117" s="1455">
        <f t="shared" si="10"/>
        <v>0</v>
      </c>
      <c r="H117" s="1455">
        <f t="shared" si="10"/>
        <v>0</v>
      </c>
      <c r="I117" s="1456">
        <f t="shared" si="10"/>
        <v>1605</v>
      </c>
    </row>
    <row r="118" spans="1:9">
      <c r="A118" s="913">
        <v>70</v>
      </c>
      <c r="B118" s="920" t="s">
        <v>611</v>
      </c>
      <c r="C118" s="921"/>
      <c r="D118" s="1455"/>
      <c r="E118" s="1454"/>
      <c r="F118" s="1454"/>
      <c r="G118" s="1455"/>
      <c r="H118" s="1455"/>
      <c r="I118" s="1456"/>
    </row>
    <row r="119" spans="1:9">
      <c r="A119" s="913">
        <v>71</v>
      </c>
      <c r="B119" s="920" t="s">
        <v>612</v>
      </c>
      <c r="C119" s="921"/>
      <c r="D119" s="1338"/>
      <c r="E119" s="1339"/>
      <c r="F119" s="1339"/>
      <c r="G119" s="1338"/>
      <c r="H119" s="1372"/>
      <c r="I119" s="1337"/>
    </row>
    <row r="120" spans="1:9">
      <c r="A120" s="913">
        <v>72</v>
      </c>
      <c r="B120" s="914" t="s">
        <v>613</v>
      </c>
      <c r="C120" s="915" t="s">
        <v>124</v>
      </c>
      <c r="D120" s="1338"/>
      <c r="E120" s="1339"/>
      <c r="F120" s="1339"/>
      <c r="G120" s="1338"/>
      <c r="H120" s="1372"/>
      <c r="I120" s="1765">
        <f t="shared" ref="I120:I128" si="11">D120+E120-F120</f>
        <v>0</v>
      </c>
    </row>
    <row r="121" spans="1:9">
      <c r="A121" s="913">
        <v>73</v>
      </c>
      <c r="B121" s="914" t="s">
        <v>614</v>
      </c>
      <c r="C121" s="915" t="s">
        <v>126</v>
      </c>
      <c r="D121" s="1338"/>
      <c r="E121" s="1339"/>
      <c r="F121" s="1339"/>
      <c r="G121" s="1338"/>
      <c r="H121" s="1372"/>
      <c r="I121" s="1765">
        <f t="shared" si="11"/>
        <v>0</v>
      </c>
    </row>
    <row r="122" spans="1:9">
      <c r="A122" s="913">
        <v>74</v>
      </c>
      <c r="B122" s="914" t="s">
        <v>615</v>
      </c>
      <c r="C122" s="915" t="s">
        <v>616</v>
      </c>
      <c r="D122" s="1338"/>
      <c r="E122" s="1339"/>
      <c r="F122" s="1339"/>
      <c r="G122" s="1338"/>
      <c r="H122" s="1372"/>
      <c r="I122" s="1765">
        <f t="shared" si="11"/>
        <v>0</v>
      </c>
    </row>
    <row r="123" spans="1:9">
      <c r="A123" s="913">
        <v>75</v>
      </c>
      <c r="B123" s="914" t="s">
        <v>617</v>
      </c>
      <c r="C123" s="915" t="s">
        <v>618</v>
      </c>
      <c r="D123" s="1338"/>
      <c r="E123" s="1339"/>
      <c r="F123" s="1339"/>
      <c r="G123" s="1338"/>
      <c r="H123" s="1372"/>
      <c r="I123" s="1765">
        <f t="shared" si="11"/>
        <v>0</v>
      </c>
    </row>
    <row r="124" spans="1:9">
      <c r="A124" s="913">
        <v>76</v>
      </c>
      <c r="B124" s="914" t="s">
        <v>619</v>
      </c>
      <c r="C124" s="915" t="s">
        <v>620</v>
      </c>
      <c r="D124" s="1338"/>
      <c r="E124" s="1339"/>
      <c r="F124" s="1339"/>
      <c r="G124" s="1338"/>
      <c r="H124" s="1372"/>
      <c r="I124" s="1765">
        <f t="shared" si="11"/>
        <v>0</v>
      </c>
    </row>
    <row r="125" spans="1:9">
      <c r="A125" s="913">
        <v>77</v>
      </c>
      <c r="B125" s="914" t="s">
        <v>621</v>
      </c>
      <c r="C125" s="915" t="s">
        <v>591</v>
      </c>
      <c r="D125" s="1338"/>
      <c r="E125" s="1339"/>
      <c r="F125" s="1339"/>
      <c r="G125" s="1338"/>
      <c r="H125" s="1372"/>
      <c r="I125" s="1765">
        <f t="shared" si="11"/>
        <v>0</v>
      </c>
    </row>
    <row r="126" spans="1:9">
      <c r="A126" s="913">
        <v>78</v>
      </c>
      <c r="B126" s="914" t="s">
        <v>622</v>
      </c>
      <c r="C126" s="915" t="s">
        <v>623</v>
      </c>
      <c r="D126" s="1338"/>
      <c r="E126" s="1339"/>
      <c r="F126" s="1339"/>
      <c r="G126" s="1338"/>
      <c r="H126" s="1372"/>
      <c r="I126" s="1765">
        <f t="shared" si="11"/>
        <v>0</v>
      </c>
    </row>
    <row r="127" spans="1:9">
      <c r="A127" s="913">
        <v>79</v>
      </c>
      <c r="B127" s="914" t="s">
        <v>624</v>
      </c>
      <c r="C127" s="915" t="s">
        <v>1264</v>
      </c>
      <c r="D127" s="1338"/>
      <c r="E127" s="1339"/>
      <c r="F127" s="1339"/>
      <c r="G127" s="1338"/>
      <c r="H127" s="1372"/>
      <c r="I127" s="1765">
        <f t="shared" si="11"/>
        <v>0</v>
      </c>
    </row>
    <row r="128" spans="1:9" ht="30">
      <c r="A128" s="913">
        <v>80</v>
      </c>
      <c r="B128" s="932" t="s">
        <v>2439</v>
      </c>
      <c r="C128" s="982" t="s">
        <v>2440</v>
      </c>
      <c r="D128" s="1338"/>
      <c r="E128" s="1339"/>
      <c r="F128" s="1339"/>
      <c r="G128" s="1338"/>
      <c r="H128" s="1372"/>
      <c r="I128" s="1765">
        <f t="shared" si="11"/>
        <v>0</v>
      </c>
    </row>
    <row r="129" spans="1:9">
      <c r="A129" s="913">
        <v>81</v>
      </c>
      <c r="B129" s="914"/>
      <c r="C129" s="915" t="s">
        <v>625</v>
      </c>
      <c r="D129" s="1373"/>
      <c r="E129" s="1374"/>
      <c r="F129" s="1374"/>
      <c r="G129" s="1373"/>
      <c r="H129" s="1375"/>
      <c r="I129" s="1376"/>
    </row>
    <row r="130" spans="1:9">
      <c r="A130" s="913">
        <v>82</v>
      </c>
      <c r="B130" s="914"/>
      <c r="C130" s="915" t="s">
        <v>626</v>
      </c>
      <c r="D130" s="1455">
        <f t="shared" ref="D130:I130" si="12">SUM(D120:D128)</f>
        <v>0</v>
      </c>
      <c r="E130" s="1454">
        <f t="shared" si="12"/>
        <v>0</v>
      </c>
      <c r="F130" s="1454">
        <f t="shared" si="12"/>
        <v>0</v>
      </c>
      <c r="G130" s="1455">
        <f t="shared" si="12"/>
        <v>0</v>
      </c>
      <c r="H130" s="1455">
        <f t="shared" si="12"/>
        <v>0</v>
      </c>
      <c r="I130" s="1456">
        <f t="shared" si="12"/>
        <v>0</v>
      </c>
    </row>
    <row r="131" spans="1:9">
      <c r="A131" s="913">
        <v>83</v>
      </c>
      <c r="B131" s="914"/>
      <c r="C131" s="915" t="s">
        <v>627</v>
      </c>
      <c r="D131" s="1455">
        <f t="shared" ref="D131:I131" si="13">D105+D117+D130</f>
        <v>1605</v>
      </c>
      <c r="E131" s="1454">
        <f t="shared" si="13"/>
        <v>0</v>
      </c>
      <c r="F131" s="1454">
        <f t="shared" si="13"/>
        <v>0</v>
      </c>
      <c r="G131" s="1455">
        <f t="shared" si="13"/>
        <v>0</v>
      </c>
      <c r="H131" s="1455">
        <f t="shared" si="13"/>
        <v>0</v>
      </c>
      <c r="I131" s="1456">
        <f t="shared" si="13"/>
        <v>1605</v>
      </c>
    </row>
    <row r="132" spans="1:9">
      <c r="A132" s="913">
        <v>84</v>
      </c>
      <c r="B132" s="920" t="s">
        <v>628</v>
      </c>
      <c r="C132" s="933"/>
      <c r="D132" s="2138"/>
      <c r="E132" s="2139"/>
      <c r="F132" s="2139"/>
      <c r="G132" s="1338"/>
      <c r="H132" s="1372"/>
      <c r="I132" s="1337"/>
    </row>
    <row r="133" spans="1:9">
      <c r="A133" s="913">
        <v>85</v>
      </c>
      <c r="B133" s="914" t="s">
        <v>629</v>
      </c>
      <c r="C133" s="915" t="s">
        <v>124</v>
      </c>
      <c r="D133" s="2140">
        <v>5750130</v>
      </c>
      <c r="E133" s="2140"/>
      <c r="F133" s="2140"/>
      <c r="G133" s="1040"/>
      <c r="H133" s="1040"/>
      <c r="I133" s="1801">
        <f t="shared" ref="I133:I141" si="14">D133+E133-F133</f>
        <v>5750130</v>
      </c>
    </row>
    <row r="134" spans="1:9">
      <c r="A134" s="913">
        <v>86</v>
      </c>
      <c r="B134" s="914" t="s">
        <v>630</v>
      </c>
      <c r="C134" s="915" t="s">
        <v>145</v>
      </c>
      <c r="D134" s="2140">
        <v>0</v>
      </c>
      <c r="E134" s="2141"/>
      <c r="F134" s="2141"/>
      <c r="G134" s="1389"/>
      <c r="H134" s="1389"/>
      <c r="I134" s="1801">
        <f t="shared" si="14"/>
        <v>0</v>
      </c>
    </row>
    <row r="135" spans="1:9">
      <c r="A135" s="913">
        <v>87</v>
      </c>
      <c r="B135" s="914" t="s">
        <v>631</v>
      </c>
      <c r="C135" s="915" t="s">
        <v>126</v>
      </c>
      <c r="D135" s="2140">
        <v>3165208</v>
      </c>
      <c r="E135" s="2140">
        <v>148</v>
      </c>
      <c r="F135" s="2140">
        <v>0</v>
      </c>
      <c r="G135" s="1040"/>
      <c r="H135" s="1040"/>
      <c r="I135" s="1801">
        <f t="shared" si="14"/>
        <v>3165356</v>
      </c>
    </row>
    <row r="136" spans="1:9">
      <c r="A136" s="913">
        <v>88</v>
      </c>
      <c r="B136" s="914" t="s">
        <v>632</v>
      </c>
      <c r="C136" s="915" t="s">
        <v>633</v>
      </c>
      <c r="D136" s="2142">
        <v>258018037</v>
      </c>
      <c r="E136" s="2142">
        <v>35133437</v>
      </c>
      <c r="F136" s="2142">
        <v>57370</v>
      </c>
      <c r="G136" s="1388"/>
      <c r="H136" s="1388"/>
      <c r="I136" s="1801">
        <f t="shared" si="14"/>
        <v>293094104</v>
      </c>
    </row>
    <row r="137" spans="1:9">
      <c r="A137" s="913">
        <v>89</v>
      </c>
      <c r="B137" s="914" t="s">
        <v>634</v>
      </c>
      <c r="C137" s="915" t="s">
        <v>591</v>
      </c>
      <c r="D137" s="2140">
        <v>0</v>
      </c>
      <c r="E137" s="2141"/>
      <c r="F137" s="2141"/>
      <c r="G137" s="1389"/>
      <c r="H137" s="1389"/>
      <c r="I137" s="1801">
        <f t="shared" si="14"/>
        <v>0</v>
      </c>
    </row>
    <row r="138" spans="1:9">
      <c r="A138" s="913">
        <v>90</v>
      </c>
      <c r="B138" s="914" t="s">
        <v>635</v>
      </c>
      <c r="C138" s="915" t="s">
        <v>636</v>
      </c>
      <c r="D138" s="2140">
        <v>41535455</v>
      </c>
      <c r="E138" s="2140">
        <v>1521645</v>
      </c>
      <c r="F138" s="2140">
        <v>0</v>
      </c>
      <c r="G138" s="1040"/>
      <c r="H138" s="1040"/>
      <c r="I138" s="1801">
        <f t="shared" si="14"/>
        <v>43057100</v>
      </c>
    </row>
    <row r="139" spans="1:9">
      <c r="A139" s="913">
        <v>91</v>
      </c>
      <c r="B139" s="914" t="s">
        <v>637</v>
      </c>
      <c r="C139" s="915" t="s">
        <v>638</v>
      </c>
      <c r="D139" s="2140">
        <v>0</v>
      </c>
      <c r="E139" s="2141"/>
      <c r="F139" s="2141"/>
      <c r="G139" s="1389"/>
      <c r="H139" s="1389"/>
      <c r="I139" s="1765">
        <f t="shared" si="14"/>
        <v>0</v>
      </c>
    </row>
    <row r="140" spans="1:9">
      <c r="A140" s="913">
        <v>92</v>
      </c>
      <c r="B140" s="914" t="s">
        <v>639</v>
      </c>
      <c r="C140" s="915" t="s">
        <v>1264</v>
      </c>
      <c r="D140" s="1040">
        <v>0</v>
      </c>
      <c r="E140" s="1389"/>
      <c r="F140" s="1389"/>
      <c r="G140" s="1389"/>
      <c r="H140" s="1389"/>
      <c r="I140" s="1765">
        <f t="shared" si="14"/>
        <v>0</v>
      </c>
    </row>
    <row r="141" spans="1:9">
      <c r="A141" s="913">
        <v>93</v>
      </c>
      <c r="B141" s="932" t="s">
        <v>2441</v>
      </c>
      <c r="C141" s="915" t="s">
        <v>2442</v>
      </c>
      <c r="D141" s="1390">
        <v>0</v>
      </c>
      <c r="E141" s="1391"/>
      <c r="F141" s="1391"/>
      <c r="G141" s="1390"/>
      <c r="H141" s="1392"/>
      <c r="I141" s="1765">
        <f t="shared" si="14"/>
        <v>0</v>
      </c>
    </row>
    <row r="142" spans="1:9">
      <c r="A142" s="913">
        <v>94</v>
      </c>
      <c r="B142" s="914"/>
      <c r="C142" s="915" t="s">
        <v>640</v>
      </c>
      <c r="D142" s="1468">
        <f t="shared" ref="D142:I142" si="15">SUM(D133:D141)</f>
        <v>308468830</v>
      </c>
      <c r="E142" s="1469">
        <f t="shared" si="15"/>
        <v>36655230</v>
      </c>
      <c r="F142" s="1469">
        <f t="shared" si="15"/>
        <v>57370</v>
      </c>
      <c r="G142" s="1468">
        <f t="shared" si="15"/>
        <v>0</v>
      </c>
      <c r="H142" s="1468">
        <f t="shared" si="15"/>
        <v>0</v>
      </c>
      <c r="I142" s="1470">
        <f t="shared" si="15"/>
        <v>345066690</v>
      </c>
    </row>
    <row r="143" spans="1:9" ht="15.75" thickBot="1">
      <c r="A143" s="936"/>
      <c r="B143" s="937"/>
      <c r="C143" s="938"/>
      <c r="D143" s="1377"/>
      <c r="E143" s="1377"/>
      <c r="F143" s="1377"/>
      <c r="G143" s="1378"/>
      <c r="H143" s="1379"/>
      <c r="I143" s="1380"/>
    </row>
    <row r="144" spans="1:9">
      <c r="A144" s="223"/>
      <c r="B144" s="225"/>
      <c r="C144" s="225"/>
      <c r="D144" s="1217"/>
      <c r="E144" s="1217"/>
      <c r="F144" s="1217"/>
      <c r="G144" s="1217"/>
      <c r="H144" s="1283"/>
      <c r="I144" s="1272" t="s">
        <v>2590</v>
      </c>
    </row>
    <row r="145" spans="1:9">
      <c r="A145" s="481" t="s">
        <v>641</v>
      </c>
      <c r="B145" s="263"/>
      <c r="C145" s="263"/>
      <c r="D145" s="1350"/>
      <c r="E145" s="1350"/>
      <c r="F145" s="1350"/>
      <c r="G145" s="1350"/>
      <c r="H145" s="1350"/>
      <c r="I145" s="1350"/>
    </row>
    <row r="146" spans="1:9" ht="15.75" thickBot="1">
      <c r="A146" s="42" t="str">
        <f>'Data Sheet'!$A$49</f>
        <v>Annual Report of Niagara Mohawk Power Corporation</v>
      </c>
      <c r="B146" s="225"/>
      <c r="C146" s="225"/>
      <c r="D146" s="1217"/>
      <c r="E146" s="1217"/>
      <c r="F146" s="995"/>
      <c r="G146" s="1242"/>
      <c r="H146" s="1242"/>
      <c r="I146" s="1154" t="str">
        <f>'Data Sheet'!$A$45</f>
        <v>Year ended December 31, 2022</v>
      </c>
    </row>
    <row r="147" spans="1:9">
      <c r="A147" s="482"/>
      <c r="B147" s="336"/>
      <c r="C147" s="336"/>
      <c r="D147" s="1347"/>
      <c r="E147" s="1347"/>
      <c r="F147" s="1381"/>
      <c r="G147" s="1381"/>
      <c r="H147" s="1381"/>
      <c r="I147" s="1382"/>
    </row>
    <row r="148" spans="1:9" ht="15.75">
      <c r="A148" s="477" t="s">
        <v>140</v>
      </c>
      <c r="B148" s="263"/>
      <c r="C148" s="109"/>
      <c r="D148" s="1350"/>
      <c r="E148" s="1350"/>
      <c r="F148" s="1350"/>
      <c r="G148" s="1350"/>
      <c r="H148" s="1350"/>
      <c r="I148" s="1353"/>
    </row>
    <row r="149" spans="1:9">
      <c r="A149" s="939"/>
      <c r="B149" s="929"/>
      <c r="C149" s="930"/>
      <c r="D149" s="1383"/>
      <c r="E149" s="1383"/>
      <c r="F149" s="1383"/>
      <c r="G149" s="1383"/>
      <c r="H149" s="1383"/>
      <c r="I149" s="1384"/>
    </row>
    <row r="150" spans="1:9">
      <c r="A150" s="940"/>
      <c r="B150" s="941"/>
      <c r="C150" s="942"/>
      <c r="D150" s="1385"/>
      <c r="E150" s="1385"/>
      <c r="F150" s="1385"/>
      <c r="G150" s="1385"/>
      <c r="H150" s="1385"/>
      <c r="I150" s="1386"/>
    </row>
    <row r="151" spans="1:9">
      <c r="A151" s="907"/>
      <c r="B151" s="908"/>
      <c r="C151" s="909"/>
      <c r="D151" s="1356" t="s">
        <v>1309</v>
      </c>
      <c r="E151" s="1357"/>
      <c r="F151" s="1357"/>
      <c r="G151" s="1358"/>
      <c r="H151" s="1359"/>
      <c r="I151" s="1360" t="s">
        <v>1309</v>
      </c>
    </row>
    <row r="152" spans="1:9">
      <c r="A152" s="913"/>
      <c r="B152" s="914"/>
      <c r="C152" s="915"/>
      <c r="D152" s="1361" t="s">
        <v>1311</v>
      </c>
      <c r="E152" s="1362"/>
      <c r="F152" s="1362"/>
      <c r="G152" s="1363"/>
      <c r="H152" s="1349"/>
      <c r="I152" s="1364" t="s">
        <v>1005</v>
      </c>
    </row>
    <row r="153" spans="1:9">
      <c r="A153" s="913" t="s">
        <v>1006</v>
      </c>
      <c r="B153" s="920" t="s">
        <v>1875</v>
      </c>
      <c r="C153" s="921"/>
      <c r="D153" s="1361" t="s">
        <v>1315</v>
      </c>
      <c r="E153" s="1365" t="s">
        <v>1007</v>
      </c>
      <c r="F153" s="1361" t="s">
        <v>1008</v>
      </c>
      <c r="G153" s="1361" t="s">
        <v>2429</v>
      </c>
      <c r="H153" s="1366" t="s">
        <v>2430</v>
      </c>
      <c r="I153" s="1364" t="s">
        <v>1315</v>
      </c>
    </row>
    <row r="154" spans="1:9">
      <c r="A154" s="934" t="s">
        <v>1383</v>
      </c>
      <c r="B154" s="924" t="s">
        <v>2077</v>
      </c>
      <c r="C154" s="925"/>
      <c r="D154" s="1367" t="s">
        <v>2078</v>
      </c>
      <c r="E154" s="1368" t="s">
        <v>518</v>
      </c>
      <c r="F154" s="1368" t="s">
        <v>567</v>
      </c>
      <c r="G154" s="1368" t="s">
        <v>1350</v>
      </c>
      <c r="H154" s="1368" t="s">
        <v>1351</v>
      </c>
      <c r="I154" s="1369" t="s">
        <v>1352</v>
      </c>
    </row>
    <row r="155" spans="1:9">
      <c r="A155" s="913">
        <v>95</v>
      </c>
      <c r="B155" s="920" t="s">
        <v>642</v>
      </c>
      <c r="C155" s="933"/>
      <c r="D155" s="1338"/>
      <c r="E155" s="1339"/>
      <c r="F155" s="1339"/>
      <c r="G155" s="1338"/>
      <c r="H155" s="1372"/>
      <c r="I155" s="1337"/>
    </row>
    <row r="156" spans="1:9">
      <c r="A156" s="913">
        <v>96</v>
      </c>
      <c r="B156" s="914" t="s">
        <v>643</v>
      </c>
      <c r="C156" s="915" t="s">
        <v>124</v>
      </c>
      <c r="D156" s="1040">
        <v>3670613</v>
      </c>
      <c r="E156" s="1040">
        <v>289204</v>
      </c>
      <c r="F156" s="1040"/>
      <c r="G156" s="1040"/>
      <c r="H156" s="1040"/>
      <c r="I156" s="2143">
        <f>D156+E156-F156+G156+H156</f>
        <v>3959817</v>
      </c>
    </row>
    <row r="157" spans="1:9">
      <c r="A157" s="913">
        <v>97</v>
      </c>
      <c r="B157" s="914" t="s">
        <v>644</v>
      </c>
      <c r="C157" s="915" t="s">
        <v>126</v>
      </c>
      <c r="D157" s="1040">
        <v>6687844</v>
      </c>
      <c r="E157" s="1040">
        <v>0</v>
      </c>
      <c r="F157" s="1040">
        <v>2000</v>
      </c>
      <c r="G157" s="1040"/>
      <c r="H157" s="1040"/>
      <c r="I157" s="2143">
        <f t="shared" ref="I157:I170" si="16">D157+E157-F157+G157+H157</f>
        <v>6685844</v>
      </c>
    </row>
    <row r="158" spans="1:9">
      <c r="A158" s="913">
        <v>98</v>
      </c>
      <c r="B158" s="914" t="s">
        <v>645</v>
      </c>
      <c r="C158" s="915" t="s">
        <v>633</v>
      </c>
      <c r="D158" s="1388">
        <v>1256358881</v>
      </c>
      <c r="E158" s="1388">
        <v>63195124</v>
      </c>
      <c r="F158" s="1388">
        <v>1670457</v>
      </c>
      <c r="G158" s="1388">
        <v>-1415847</v>
      </c>
      <c r="H158" s="1388"/>
      <c r="I158" s="2143">
        <f t="shared" si="16"/>
        <v>1316467701</v>
      </c>
    </row>
    <row r="159" spans="1:9">
      <c r="A159" s="913">
        <v>99</v>
      </c>
      <c r="B159" s="914" t="s">
        <v>646</v>
      </c>
      <c r="C159" s="915" t="s">
        <v>591</v>
      </c>
      <c r="D159" s="1040"/>
      <c r="E159" s="1388"/>
      <c r="F159" s="1388"/>
      <c r="G159" s="1388"/>
      <c r="H159" s="1388"/>
      <c r="I159" s="2143">
        <f t="shared" si="16"/>
        <v>0</v>
      </c>
    </row>
    <row r="160" spans="1:9">
      <c r="A160" s="913">
        <v>100</v>
      </c>
      <c r="B160" s="914" t="s">
        <v>647</v>
      </c>
      <c r="C160" s="915" t="s">
        <v>648</v>
      </c>
      <c r="D160" s="1040">
        <v>83134245</v>
      </c>
      <c r="E160" s="1040">
        <v>25111798</v>
      </c>
      <c r="F160" s="1040">
        <v>267386</v>
      </c>
      <c r="G160" s="1040"/>
      <c r="H160" s="1040"/>
      <c r="I160" s="2143">
        <f t="shared" si="16"/>
        <v>107978657</v>
      </c>
    </row>
    <row r="161" spans="1:9">
      <c r="A161" s="913">
        <v>101</v>
      </c>
      <c r="B161" s="914" t="s">
        <v>649</v>
      </c>
      <c r="C161" s="915" t="s">
        <v>650</v>
      </c>
      <c r="D161" s="1040"/>
      <c r="E161" s="1389"/>
      <c r="F161" s="1389"/>
      <c r="G161" s="1389"/>
      <c r="H161" s="1389"/>
      <c r="I161" s="2143">
        <f t="shared" si="16"/>
        <v>0</v>
      </c>
    </row>
    <row r="162" spans="1:9">
      <c r="A162" s="913">
        <v>102</v>
      </c>
      <c r="B162" s="914" t="s">
        <v>651</v>
      </c>
      <c r="C162" s="915" t="s">
        <v>652</v>
      </c>
      <c r="D162" s="1040">
        <v>881398359</v>
      </c>
      <c r="E162" s="1040">
        <v>44589567</v>
      </c>
      <c r="F162" s="1040">
        <v>-1861475</v>
      </c>
      <c r="G162" s="1040">
        <v>4299194</v>
      </c>
      <c r="H162" s="1040"/>
      <c r="I162" s="2143">
        <f t="shared" si="16"/>
        <v>932148595</v>
      </c>
    </row>
    <row r="163" spans="1:9">
      <c r="A163" s="913">
        <v>103</v>
      </c>
      <c r="B163" s="914" t="s">
        <v>653</v>
      </c>
      <c r="C163" s="915" t="s">
        <v>2059</v>
      </c>
      <c r="D163" s="1040">
        <v>94546559</v>
      </c>
      <c r="E163" s="1040">
        <v>13653258</v>
      </c>
      <c r="F163" s="1040">
        <v>-1436167</v>
      </c>
      <c r="G163" s="1040">
        <v>3862982</v>
      </c>
      <c r="H163" s="1040"/>
      <c r="I163" s="2143">
        <f t="shared" si="16"/>
        <v>113498966</v>
      </c>
    </row>
    <row r="164" spans="1:9">
      <c r="A164" s="913">
        <v>104</v>
      </c>
      <c r="B164" s="914" t="s">
        <v>654</v>
      </c>
      <c r="C164" s="915" t="s">
        <v>655</v>
      </c>
      <c r="D164" s="1040">
        <v>120061394</v>
      </c>
      <c r="E164" s="1040">
        <v>18151805</v>
      </c>
      <c r="F164" s="1040">
        <v>-10209735</v>
      </c>
      <c r="G164" s="1040">
        <v>-8162176</v>
      </c>
      <c r="H164" s="1040"/>
      <c r="I164" s="2143">
        <f t="shared" si="16"/>
        <v>140260758</v>
      </c>
    </row>
    <row r="165" spans="1:9">
      <c r="A165" s="913">
        <v>105</v>
      </c>
      <c r="B165" s="914" t="s">
        <v>656</v>
      </c>
      <c r="C165" s="915" t="s">
        <v>657</v>
      </c>
      <c r="D165" s="1040">
        <v>7655234</v>
      </c>
      <c r="E165" s="1040">
        <v>0</v>
      </c>
      <c r="F165" s="1040">
        <v>0</v>
      </c>
      <c r="G165" s="1040">
        <v>0</v>
      </c>
      <c r="H165" s="1040"/>
      <c r="I165" s="2143">
        <f t="shared" si="16"/>
        <v>7655234</v>
      </c>
    </row>
    <row r="166" spans="1:9">
      <c r="A166" s="913">
        <v>106</v>
      </c>
      <c r="B166" s="914" t="s">
        <v>658</v>
      </c>
      <c r="C166" s="915" t="s">
        <v>659</v>
      </c>
      <c r="D166" s="1040">
        <v>6345055</v>
      </c>
      <c r="E166" s="1040">
        <v>0</v>
      </c>
      <c r="F166" s="1040">
        <v>0</v>
      </c>
      <c r="G166" s="1040">
        <v>0</v>
      </c>
      <c r="H166" s="1040"/>
      <c r="I166" s="2143">
        <f t="shared" si="16"/>
        <v>6345055</v>
      </c>
    </row>
    <row r="167" spans="1:9">
      <c r="A167" s="913">
        <v>107</v>
      </c>
      <c r="B167" s="914" t="s">
        <v>660</v>
      </c>
      <c r="C167" s="915" t="s">
        <v>661</v>
      </c>
      <c r="D167" s="1040">
        <v>5101311</v>
      </c>
      <c r="E167" s="1040">
        <v>0</v>
      </c>
      <c r="F167" s="1040">
        <v>0</v>
      </c>
      <c r="G167" s="1040">
        <v>0</v>
      </c>
      <c r="H167" s="1040"/>
      <c r="I167" s="2143">
        <f t="shared" si="16"/>
        <v>5101311</v>
      </c>
    </row>
    <row r="168" spans="1:9">
      <c r="A168" s="913">
        <v>108</v>
      </c>
      <c r="B168" s="914" t="s">
        <v>662</v>
      </c>
      <c r="C168" s="915" t="s">
        <v>663</v>
      </c>
      <c r="D168" s="1040"/>
      <c r="E168" s="1389"/>
      <c r="F168" s="1389"/>
      <c r="G168" s="1389"/>
      <c r="H168" s="1389"/>
      <c r="I168" s="2143">
        <f t="shared" si="16"/>
        <v>0</v>
      </c>
    </row>
    <row r="169" spans="1:9">
      <c r="A169" s="913">
        <v>109</v>
      </c>
      <c r="B169" s="914" t="s">
        <v>664</v>
      </c>
      <c r="C169" s="915" t="s">
        <v>1264</v>
      </c>
      <c r="D169" s="1040"/>
      <c r="E169" s="1389"/>
      <c r="F169" s="1389"/>
      <c r="G169" s="1389"/>
      <c r="H169" s="1389"/>
      <c r="I169" s="2143">
        <f t="shared" si="16"/>
        <v>0</v>
      </c>
    </row>
    <row r="170" spans="1:9">
      <c r="A170" s="913">
        <v>110</v>
      </c>
      <c r="B170" s="932" t="s">
        <v>2443</v>
      </c>
      <c r="C170" s="915" t="s">
        <v>2444</v>
      </c>
      <c r="D170" s="1390">
        <v>3467320</v>
      </c>
      <c r="E170" s="1391">
        <v>1317699</v>
      </c>
      <c r="F170" s="1391">
        <v>953310</v>
      </c>
      <c r="G170" s="1390"/>
      <c r="H170" s="1392"/>
      <c r="I170" s="2143">
        <f t="shared" si="16"/>
        <v>3831709</v>
      </c>
    </row>
    <row r="171" spans="1:9">
      <c r="A171" s="913">
        <v>111</v>
      </c>
      <c r="B171" s="914"/>
      <c r="C171" s="915" t="s">
        <v>665</v>
      </c>
      <c r="D171" s="1393">
        <f t="shared" ref="D171:I171" si="17">SUM(D156:D170)</f>
        <v>2468426815</v>
      </c>
      <c r="E171" s="1394">
        <f t="shared" si="17"/>
        <v>166308455</v>
      </c>
      <c r="F171" s="1394">
        <f t="shared" si="17"/>
        <v>-10614224</v>
      </c>
      <c r="G171" s="1393">
        <f t="shared" si="17"/>
        <v>-1415847</v>
      </c>
      <c r="H171" s="1393">
        <f t="shared" si="17"/>
        <v>0</v>
      </c>
      <c r="I171" s="1387">
        <f t="shared" si="17"/>
        <v>2643933647</v>
      </c>
    </row>
    <row r="172" spans="1:9">
      <c r="A172" s="913">
        <v>112</v>
      </c>
      <c r="B172" s="920" t="s">
        <v>666</v>
      </c>
      <c r="C172" s="933"/>
      <c r="D172" s="2144"/>
      <c r="E172" s="2145"/>
      <c r="F172" s="2145"/>
      <c r="G172" s="2144"/>
      <c r="H172" s="2146"/>
      <c r="I172" s="2147"/>
    </row>
    <row r="173" spans="1:9">
      <c r="A173" s="913">
        <v>113</v>
      </c>
      <c r="B173" s="914" t="s">
        <v>667</v>
      </c>
      <c r="C173" s="915" t="s">
        <v>124</v>
      </c>
      <c r="D173" s="1390">
        <v>0</v>
      </c>
      <c r="E173" s="1390"/>
      <c r="F173" s="1390"/>
      <c r="G173" s="1390"/>
      <c r="H173" s="1392"/>
      <c r="I173" s="2143">
        <f t="shared" ref="I173:I185" si="18">D173+E173-F173+G173+H173</f>
        <v>0</v>
      </c>
    </row>
    <row r="174" spans="1:9">
      <c r="A174" s="913">
        <v>114</v>
      </c>
      <c r="B174" s="914" t="s">
        <v>668</v>
      </c>
      <c r="C174" s="915" t="s">
        <v>126</v>
      </c>
      <c r="D174" s="1390">
        <v>652699</v>
      </c>
      <c r="E174" s="1391">
        <v>0</v>
      </c>
      <c r="F174" s="1391">
        <v>0</v>
      </c>
      <c r="G174" s="1390"/>
      <c r="H174" s="1392"/>
      <c r="I174" s="2143">
        <f t="shared" si="18"/>
        <v>652699</v>
      </c>
    </row>
    <row r="175" spans="1:9">
      <c r="A175" s="913">
        <v>115</v>
      </c>
      <c r="B175" s="914" t="s">
        <v>669</v>
      </c>
      <c r="C175" s="915" t="s">
        <v>670</v>
      </c>
      <c r="D175" s="1390">
        <v>0</v>
      </c>
      <c r="E175" s="1391">
        <v>0</v>
      </c>
      <c r="F175" s="1391">
        <v>0</v>
      </c>
      <c r="G175" s="1390"/>
      <c r="H175" s="1392"/>
      <c r="I175" s="2143">
        <f t="shared" si="18"/>
        <v>0</v>
      </c>
    </row>
    <row r="176" spans="1:9">
      <c r="A176" s="913">
        <v>116</v>
      </c>
      <c r="B176" s="914" t="s">
        <v>671</v>
      </c>
      <c r="C176" s="915" t="s">
        <v>672</v>
      </c>
      <c r="D176" s="1390">
        <v>0</v>
      </c>
      <c r="E176" s="1391"/>
      <c r="F176" s="1391"/>
      <c r="G176" s="1390"/>
      <c r="H176" s="1392"/>
      <c r="I176" s="2143">
        <f t="shared" si="18"/>
        <v>0</v>
      </c>
    </row>
    <row r="177" spans="1:9">
      <c r="A177" s="913">
        <v>117</v>
      </c>
      <c r="B177" s="914" t="s">
        <v>673</v>
      </c>
      <c r="C177" s="915" t="s">
        <v>674</v>
      </c>
      <c r="D177" s="1390">
        <v>0</v>
      </c>
      <c r="E177" s="1391"/>
      <c r="F177" s="1391"/>
      <c r="G177" s="1390"/>
      <c r="H177" s="1392"/>
      <c r="I177" s="2143">
        <f t="shared" si="18"/>
        <v>0</v>
      </c>
    </row>
    <row r="178" spans="1:9">
      <c r="A178" s="913">
        <v>118</v>
      </c>
      <c r="B178" s="914" t="s">
        <v>675</v>
      </c>
      <c r="C178" s="915" t="s">
        <v>676</v>
      </c>
      <c r="D178" s="1390">
        <v>26782669</v>
      </c>
      <c r="E178" s="1391">
        <v>3881959</v>
      </c>
      <c r="F178" s="1391">
        <v>834483</v>
      </c>
      <c r="G178" s="1390"/>
      <c r="H178" s="1392"/>
      <c r="I178" s="2143">
        <f t="shared" si="18"/>
        <v>29830145</v>
      </c>
    </row>
    <row r="179" spans="1:9">
      <c r="A179" s="913">
        <v>119</v>
      </c>
      <c r="B179" s="914" t="s">
        <v>677</v>
      </c>
      <c r="C179" s="915" t="s">
        <v>678</v>
      </c>
      <c r="D179" s="1390">
        <v>89282</v>
      </c>
      <c r="E179" s="1391">
        <v>0</v>
      </c>
      <c r="F179" s="1391">
        <v>73627</v>
      </c>
      <c r="G179" s="1390"/>
      <c r="H179" s="1392"/>
      <c r="I179" s="2143">
        <f t="shared" si="18"/>
        <v>15655</v>
      </c>
    </row>
    <row r="180" spans="1:9">
      <c r="A180" s="913">
        <v>120</v>
      </c>
      <c r="B180" s="914" t="s">
        <v>679</v>
      </c>
      <c r="C180" s="915" t="s">
        <v>680</v>
      </c>
      <c r="D180" s="1390">
        <v>0</v>
      </c>
      <c r="E180" s="1391"/>
      <c r="F180" s="1391"/>
      <c r="G180" s="1390"/>
      <c r="H180" s="1392"/>
      <c r="I180" s="2143">
        <f t="shared" si="18"/>
        <v>0</v>
      </c>
    </row>
    <row r="181" spans="1:9">
      <c r="A181" s="913">
        <v>121</v>
      </c>
      <c r="B181" s="914" t="s">
        <v>681</v>
      </c>
      <c r="C181" s="915" t="s">
        <v>638</v>
      </c>
      <c r="D181" s="1390">
        <v>55320836</v>
      </c>
      <c r="E181" s="1391">
        <v>2370559</v>
      </c>
      <c r="F181" s="1391">
        <v>32439</v>
      </c>
      <c r="G181" s="1390"/>
      <c r="H181" s="1392"/>
      <c r="I181" s="2143">
        <f t="shared" si="18"/>
        <v>57658956</v>
      </c>
    </row>
    <row r="182" spans="1:9">
      <c r="A182" s="913">
        <v>122</v>
      </c>
      <c r="B182" s="914" t="s">
        <v>682</v>
      </c>
      <c r="C182" s="915" t="s">
        <v>683</v>
      </c>
      <c r="D182" s="1390">
        <v>3233535</v>
      </c>
      <c r="E182" s="1391">
        <v>873</v>
      </c>
      <c r="F182" s="1391">
        <v>1146</v>
      </c>
      <c r="G182" s="1390"/>
      <c r="H182" s="1392"/>
      <c r="I182" s="2143">
        <f>D182+E182-F182+G182+H182</f>
        <v>3233262</v>
      </c>
    </row>
    <row r="183" spans="1:9">
      <c r="A183" s="913">
        <v>123</v>
      </c>
      <c r="B183" s="914"/>
      <c r="C183" s="915" t="s">
        <v>684</v>
      </c>
      <c r="D183" s="1471">
        <f t="shared" ref="D183:I183" si="19">SUM(D173:D182)</f>
        <v>86079021</v>
      </c>
      <c r="E183" s="1472">
        <f t="shared" si="19"/>
        <v>6253391</v>
      </c>
      <c r="F183" s="1472">
        <f t="shared" si="19"/>
        <v>941695</v>
      </c>
      <c r="G183" s="1812">
        <f t="shared" si="19"/>
        <v>0</v>
      </c>
      <c r="H183" s="1812">
        <f t="shared" si="19"/>
        <v>0</v>
      </c>
      <c r="I183" s="2148">
        <f t="shared" si="19"/>
        <v>91390717</v>
      </c>
    </row>
    <row r="184" spans="1:9">
      <c r="A184" s="913">
        <v>124</v>
      </c>
      <c r="B184" s="914" t="s">
        <v>685</v>
      </c>
      <c r="C184" s="915" t="s">
        <v>686</v>
      </c>
      <c r="D184" s="1390">
        <v>62528</v>
      </c>
      <c r="E184" s="1391">
        <v>0</v>
      </c>
      <c r="F184" s="1391">
        <v>0</v>
      </c>
      <c r="G184" s="1390"/>
      <c r="H184" s="1392"/>
      <c r="I184" s="2143">
        <f t="shared" si="18"/>
        <v>62528</v>
      </c>
    </row>
    <row r="185" spans="1:9">
      <c r="A185" s="913">
        <v>125</v>
      </c>
      <c r="B185" s="932" t="s">
        <v>2445</v>
      </c>
      <c r="C185" s="915" t="s">
        <v>2446</v>
      </c>
      <c r="D185" s="1390"/>
      <c r="E185" s="1391"/>
      <c r="F185" s="1391"/>
      <c r="G185" s="1390"/>
      <c r="H185" s="1392"/>
      <c r="I185" s="2143">
        <f t="shared" si="18"/>
        <v>0</v>
      </c>
    </row>
    <row r="186" spans="1:9">
      <c r="A186" s="913">
        <v>126</v>
      </c>
      <c r="B186" s="914"/>
      <c r="C186" s="915" t="s">
        <v>687</v>
      </c>
      <c r="D186" s="1393">
        <f t="shared" ref="D186:I186" si="20">D183+D184+D185</f>
        <v>86141549</v>
      </c>
      <c r="E186" s="1394">
        <f t="shared" si="20"/>
        <v>6253391</v>
      </c>
      <c r="F186" s="1394">
        <f t="shared" si="20"/>
        <v>941695</v>
      </c>
      <c r="G186" s="1812">
        <f>G183+G184+G185</f>
        <v>0</v>
      </c>
      <c r="H186" s="1812">
        <f t="shared" si="20"/>
        <v>0</v>
      </c>
      <c r="I186" s="1387">
        <f t="shared" si="20"/>
        <v>91453245</v>
      </c>
    </row>
    <row r="187" spans="1:9">
      <c r="A187" s="913">
        <v>127</v>
      </c>
      <c r="B187" s="914"/>
      <c r="C187" s="915" t="s">
        <v>688</v>
      </c>
      <c r="D187" s="1473">
        <f t="shared" ref="D187:I187" si="21">D40+D58+D76+D131+D142+D171+D186</f>
        <v>2864811598</v>
      </c>
      <c r="E187" s="1474">
        <f t="shared" si="21"/>
        <v>209217076</v>
      </c>
      <c r="F187" s="1474">
        <f t="shared" si="21"/>
        <v>-9615159</v>
      </c>
      <c r="G187" s="1813">
        <f t="shared" si="21"/>
        <v>-1415847</v>
      </c>
      <c r="H187" s="1474">
        <f t="shared" si="21"/>
        <v>0</v>
      </c>
      <c r="I187" s="2149">
        <f t="shared" si="21"/>
        <v>3082227986</v>
      </c>
    </row>
    <row r="188" spans="1:9">
      <c r="A188" s="913">
        <v>128</v>
      </c>
      <c r="B188" s="914"/>
      <c r="C188" s="915" t="s">
        <v>689</v>
      </c>
      <c r="D188" s="1390"/>
      <c r="E188" s="1391" t="s">
        <v>520</v>
      </c>
      <c r="F188" s="1391" t="s">
        <v>520</v>
      </c>
      <c r="G188" s="1390"/>
      <c r="H188" s="1392"/>
      <c r="I188" s="2143">
        <f t="shared" ref="I188:I190" si="22">D188+E188-F188+G188+H188</f>
        <v>0</v>
      </c>
    </row>
    <row r="189" spans="1:9">
      <c r="A189" s="913">
        <v>129</v>
      </c>
      <c r="B189" s="914"/>
      <c r="C189" s="915" t="s">
        <v>690</v>
      </c>
      <c r="D189" s="1390"/>
      <c r="E189" s="1391"/>
      <c r="F189" s="1391"/>
      <c r="G189" s="1390"/>
      <c r="H189" s="1392"/>
      <c r="I189" s="2143">
        <f t="shared" si="22"/>
        <v>0</v>
      </c>
    </row>
    <row r="190" spans="1:9">
      <c r="A190" s="913">
        <v>130</v>
      </c>
      <c r="B190" s="914"/>
      <c r="C190" s="915" t="s">
        <v>691</v>
      </c>
      <c r="D190" s="1390"/>
      <c r="E190" s="1391"/>
      <c r="F190" s="1391"/>
      <c r="G190" s="1390"/>
      <c r="H190" s="1392"/>
      <c r="I190" s="2143">
        <f t="shared" si="22"/>
        <v>0</v>
      </c>
    </row>
    <row r="191" spans="1:9" ht="15.75" thickBot="1">
      <c r="A191" s="936">
        <v>131</v>
      </c>
      <c r="B191" s="937"/>
      <c r="C191" s="943" t="s">
        <v>692</v>
      </c>
      <c r="D191" s="1814">
        <f t="shared" ref="D191:I191" si="23">D187+D188-D189+D190</f>
        <v>2864811598</v>
      </c>
      <c r="E191" s="1815">
        <f t="shared" si="23"/>
        <v>209217076</v>
      </c>
      <c r="F191" s="1815">
        <f t="shared" si="23"/>
        <v>-9615159</v>
      </c>
      <c r="G191" s="1815">
        <f t="shared" si="23"/>
        <v>-1415847</v>
      </c>
      <c r="H191" s="1815">
        <f t="shared" si="23"/>
        <v>0</v>
      </c>
      <c r="I191" s="2150">
        <f t="shared" si="23"/>
        <v>3082227986</v>
      </c>
    </row>
    <row r="192" spans="1:9">
      <c r="A192" s="223"/>
      <c r="B192" s="225"/>
      <c r="C192" s="225"/>
      <c r="D192" s="1217"/>
      <c r="E192" s="1217"/>
      <c r="F192" s="1217"/>
      <c r="G192" s="1217"/>
      <c r="H192" s="1283"/>
      <c r="I192" s="1272" t="s">
        <v>2590</v>
      </c>
    </row>
    <row r="193" spans="1:9">
      <c r="A193" s="263" t="s">
        <v>389</v>
      </c>
      <c r="B193" s="263"/>
      <c r="C193" s="263"/>
      <c r="D193" s="1350"/>
      <c r="E193" s="1350"/>
      <c r="F193" s="1350"/>
      <c r="G193" s="1350"/>
      <c r="H193" s="1350"/>
      <c r="I193" s="1350"/>
    </row>
    <row r="194" spans="1:9">
      <c r="A194" s="263"/>
      <c r="B194" s="263"/>
      <c r="C194" s="263"/>
      <c r="D194" s="263"/>
      <c r="E194" s="263"/>
      <c r="F194" s="263"/>
      <c r="G194" s="263"/>
      <c r="H194" s="263"/>
      <c r="I194" s="263"/>
    </row>
    <row r="195" spans="1:9">
      <c r="A195" s="263"/>
      <c r="B195" s="263"/>
      <c r="C195" s="263"/>
      <c r="D195" s="263"/>
      <c r="E195" s="263"/>
      <c r="F195" s="263"/>
      <c r="G195" s="263"/>
      <c r="H195" s="263"/>
      <c r="I195" s="263"/>
    </row>
    <row r="196" spans="1:9">
      <c r="A196" s="263"/>
      <c r="B196" s="263"/>
      <c r="C196" s="263"/>
      <c r="D196" s="263"/>
      <c r="E196" s="263"/>
      <c r="F196" s="263"/>
      <c r="G196" s="263"/>
      <c r="H196" s="263"/>
      <c r="I196" s="263"/>
    </row>
    <row r="197" spans="1:9">
      <c r="A197" s="263"/>
      <c r="B197" s="263"/>
      <c r="C197" s="263"/>
      <c r="D197" s="263"/>
      <c r="E197" s="263"/>
      <c r="F197" s="263"/>
      <c r="G197" s="263"/>
      <c r="H197" s="263"/>
      <c r="I197" s="263"/>
    </row>
    <row r="198" spans="1:9">
      <c r="A198" s="263"/>
      <c r="B198" s="263"/>
      <c r="C198" s="263"/>
      <c r="D198" s="263"/>
      <c r="E198" s="263"/>
      <c r="F198" s="263"/>
      <c r="G198" s="263"/>
      <c r="H198" s="263"/>
      <c r="I198" s="263"/>
    </row>
    <row r="199" spans="1:9">
      <c r="A199" s="225"/>
      <c r="B199" s="225"/>
      <c r="C199" s="225"/>
      <c r="D199" s="225"/>
      <c r="E199" s="225"/>
      <c r="F199" s="225"/>
      <c r="G199" s="225"/>
      <c r="H199" s="225"/>
      <c r="I199" s="225"/>
    </row>
    <row r="200" spans="1:9">
      <c r="A200" s="74"/>
      <c r="B200" s="74"/>
      <c r="C200" s="59"/>
      <c r="D200" s="74"/>
      <c r="E200" s="225"/>
      <c r="F200" s="225"/>
      <c r="G200" s="225"/>
      <c r="H200" s="225"/>
      <c r="I200" s="225"/>
    </row>
    <row r="201" spans="1:9">
      <c r="A201" s="74"/>
      <c r="B201" s="74"/>
      <c r="C201" s="74"/>
      <c r="D201" s="74"/>
      <c r="E201" s="225"/>
      <c r="F201" s="225"/>
      <c r="G201" s="225"/>
      <c r="H201" s="225"/>
      <c r="I201" s="225"/>
    </row>
    <row r="202" spans="1:9">
      <c r="A202" s="74"/>
      <c r="B202" s="74"/>
      <c r="C202" s="74"/>
      <c r="D202" s="74"/>
      <c r="E202" s="225"/>
      <c r="F202" s="225"/>
      <c r="G202" s="225"/>
      <c r="H202" s="225"/>
      <c r="I202" s="225"/>
    </row>
    <row r="203" spans="1:9">
      <c r="A203" s="74"/>
      <c r="B203" s="74"/>
      <c r="C203" s="59"/>
      <c r="D203" s="74"/>
      <c r="E203" s="225"/>
      <c r="F203" s="225"/>
      <c r="G203" s="225"/>
      <c r="H203" s="225"/>
      <c r="I203" s="225"/>
    </row>
    <row r="204" spans="1:9">
      <c r="A204" s="74"/>
      <c r="B204" s="74"/>
      <c r="C204" s="59"/>
      <c r="D204" s="74"/>
      <c r="E204" s="225"/>
      <c r="F204" s="225"/>
      <c r="G204" s="225"/>
      <c r="H204" s="225"/>
      <c r="I204" s="225"/>
    </row>
    <row r="205" spans="1:9">
      <c r="A205" s="74"/>
      <c r="B205" s="74"/>
      <c r="C205" s="59"/>
      <c r="D205" s="74"/>
      <c r="E205" s="225"/>
      <c r="F205" s="225"/>
      <c r="G205" s="225"/>
      <c r="H205" s="225"/>
      <c r="I205" s="225"/>
    </row>
    <row r="206" spans="1:9">
      <c r="A206" s="74"/>
      <c r="B206" s="74"/>
      <c r="C206" s="59"/>
      <c r="D206" s="74"/>
      <c r="E206" s="225"/>
      <c r="F206" s="225"/>
      <c r="G206" s="225"/>
      <c r="H206" s="225"/>
      <c r="I206" s="225"/>
    </row>
    <row r="207" spans="1:9">
      <c r="A207" s="74"/>
      <c r="B207" s="74"/>
      <c r="C207" s="59"/>
      <c r="D207" s="74"/>
      <c r="E207" s="225"/>
      <c r="F207" s="225"/>
      <c r="G207" s="225"/>
      <c r="H207" s="225"/>
      <c r="I207" s="225"/>
    </row>
    <row r="208" spans="1:9">
      <c r="A208" s="74"/>
      <c r="B208" s="74"/>
      <c r="C208" s="59"/>
      <c r="D208" s="74"/>
      <c r="E208" s="225"/>
      <c r="F208" s="225"/>
      <c r="G208" s="225"/>
      <c r="H208" s="225"/>
      <c r="I208" s="225"/>
    </row>
    <row r="209" spans="1:9">
      <c r="A209" s="74"/>
      <c r="B209" s="74"/>
      <c r="C209" s="74"/>
      <c r="D209" s="74"/>
      <c r="E209" s="74"/>
      <c r="F209" s="74"/>
      <c r="G209" s="74"/>
      <c r="H209" s="74"/>
      <c r="I209" s="74"/>
    </row>
    <row r="210" spans="1:9">
      <c r="A210" s="74"/>
      <c r="B210" s="74"/>
      <c r="C210" s="74"/>
      <c r="D210" s="74"/>
      <c r="E210" s="74"/>
      <c r="F210" s="74"/>
      <c r="G210" s="74"/>
      <c r="H210" s="74"/>
      <c r="I210" s="74"/>
    </row>
    <row r="211" spans="1:9">
      <c r="A211" s="74"/>
      <c r="B211" s="74"/>
      <c r="C211" s="59"/>
      <c r="D211" s="74"/>
      <c r="E211" s="74"/>
      <c r="F211" s="74"/>
      <c r="G211" s="74"/>
      <c r="H211" s="74"/>
      <c r="I211" s="74"/>
    </row>
    <row r="212" spans="1:9">
      <c r="A212" s="74"/>
      <c r="B212" s="74"/>
      <c r="C212" s="59"/>
      <c r="D212" s="74"/>
      <c r="E212" s="74"/>
      <c r="F212" s="74"/>
      <c r="G212" s="74"/>
      <c r="H212" s="74"/>
      <c r="I212" s="74"/>
    </row>
    <row r="213" spans="1:9">
      <c r="A213" s="74"/>
      <c r="B213" s="74"/>
      <c r="C213" s="59"/>
      <c r="D213" s="74"/>
      <c r="E213" s="74"/>
      <c r="F213" s="74"/>
      <c r="G213" s="74"/>
      <c r="H213" s="74"/>
      <c r="I213" s="74"/>
    </row>
    <row r="214" spans="1:9">
      <c r="A214" s="74"/>
      <c r="B214" s="74"/>
      <c r="C214" s="59"/>
      <c r="D214" s="74"/>
      <c r="E214" s="74"/>
      <c r="F214" s="74"/>
      <c r="G214" s="74"/>
      <c r="H214" s="74"/>
      <c r="I214" s="74"/>
    </row>
    <row r="215" spans="1:9">
      <c r="A215" s="74"/>
      <c r="B215" s="74"/>
      <c r="C215" s="59"/>
      <c r="D215" s="74"/>
      <c r="E215" s="74"/>
      <c r="F215" s="74"/>
      <c r="G215" s="74"/>
      <c r="H215" s="74"/>
      <c r="I215" s="74"/>
    </row>
    <row r="216" spans="1:9">
      <c r="A216" s="74"/>
      <c r="B216" s="74"/>
      <c r="C216" s="59"/>
      <c r="D216" s="74"/>
      <c r="E216" s="74"/>
      <c r="F216" s="74"/>
      <c r="G216" s="74"/>
      <c r="H216" s="74"/>
      <c r="I216" s="74"/>
    </row>
    <row r="217" spans="1:9">
      <c r="A217" s="74"/>
      <c r="B217" s="74"/>
      <c r="C217" s="74"/>
      <c r="D217" s="74"/>
      <c r="E217" s="74"/>
      <c r="F217" s="74"/>
      <c r="G217" s="74"/>
      <c r="H217" s="74"/>
      <c r="I217" s="74"/>
    </row>
    <row r="218" spans="1:9">
      <c r="A218" s="74"/>
      <c r="B218" s="74"/>
      <c r="C218" s="74"/>
      <c r="D218" s="74"/>
      <c r="E218" s="74"/>
      <c r="F218" s="74"/>
      <c r="G218" s="74"/>
      <c r="H218" s="74"/>
      <c r="I218" s="74"/>
    </row>
    <row r="219" spans="1:9">
      <c r="A219" s="74"/>
      <c r="B219" s="74"/>
      <c r="C219" s="59"/>
      <c r="D219" s="74"/>
      <c r="E219" s="74"/>
      <c r="F219" s="74"/>
      <c r="G219" s="74"/>
      <c r="H219" s="74"/>
      <c r="I219" s="74"/>
    </row>
    <row r="220" spans="1:9">
      <c r="A220" s="74"/>
      <c r="B220" s="74"/>
      <c r="C220" s="59"/>
      <c r="D220" s="74"/>
      <c r="E220" s="74"/>
      <c r="F220" s="74"/>
      <c r="G220" s="74"/>
      <c r="H220" s="74"/>
      <c r="I220" s="74"/>
    </row>
    <row r="221" spans="1:9">
      <c r="A221" s="74"/>
      <c r="B221" s="74"/>
      <c r="C221" s="59"/>
      <c r="D221" s="74"/>
      <c r="E221" s="74"/>
      <c r="F221" s="74"/>
      <c r="G221" s="74"/>
      <c r="H221" s="74"/>
      <c r="I221" s="74"/>
    </row>
    <row r="222" spans="1:9">
      <c r="A222" s="74"/>
      <c r="B222" s="74"/>
      <c r="C222" s="59"/>
      <c r="D222" s="74"/>
      <c r="E222" s="74"/>
      <c r="F222" s="74"/>
      <c r="G222" s="74"/>
      <c r="H222" s="74"/>
      <c r="I222" s="74"/>
    </row>
    <row r="223" spans="1:9">
      <c r="A223" s="74"/>
      <c r="B223" s="74"/>
      <c r="C223" s="59"/>
      <c r="D223" s="74"/>
      <c r="E223" s="74"/>
      <c r="F223" s="74"/>
      <c r="G223" s="74"/>
      <c r="H223" s="74"/>
      <c r="I223" s="74"/>
    </row>
    <row r="224" spans="1:9">
      <c r="A224" s="74"/>
      <c r="B224" s="74"/>
      <c r="C224" s="59"/>
      <c r="D224" s="74"/>
      <c r="E224" s="74"/>
      <c r="F224" s="74"/>
      <c r="G224" s="74"/>
      <c r="H224" s="74"/>
      <c r="I224" s="74"/>
    </row>
  </sheetData>
  <pageMargins left="0.5" right="0.5" top="0.5" bottom="0.5" header="0" footer="0"/>
  <pageSetup scale="55" fitToHeight="3" orientation="portrait" r:id="rId1"/>
  <headerFooter alignWithMargins="0"/>
  <rowBreaks count="2" manualBreakCount="2">
    <brk id="79" max="8" man="1"/>
    <brk id="145" max="8" man="1"/>
  </rowBreaks>
  <ignoredErrors>
    <ignoredError sqref="D183:H183 I183"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abColor rgb="FF92D050"/>
    <pageSetUpPr fitToPage="1"/>
  </sheetPr>
  <dimension ref="A1:F85"/>
  <sheetViews>
    <sheetView view="pageBreakPreview" zoomScale="60" zoomScaleNormal="70" workbookViewId="0">
      <selection activeCell="D50" sqref="D50"/>
    </sheetView>
    <sheetView zoomScale="70" zoomScaleNormal="70" workbookViewId="1">
      <selection activeCell="E40" sqref="E40"/>
    </sheetView>
  </sheetViews>
  <sheetFormatPr defaultColWidth="9.6640625" defaultRowHeight="15"/>
  <cols>
    <col min="1" max="1" width="5.6640625" customWidth="1"/>
    <col min="2" max="2" width="61.6640625" customWidth="1"/>
    <col min="3" max="6" width="27" customWidth="1"/>
  </cols>
  <sheetData>
    <row r="1" spans="1:6" ht="15.75" thickBot="1">
      <c r="A1" s="42" t="str">
        <f>'Data Sheet'!$A$49</f>
        <v>Annual Report of Niagara Mohawk Power Corporation</v>
      </c>
      <c r="B1" s="225"/>
      <c r="C1" s="225"/>
      <c r="D1" s="225"/>
      <c r="E1" s="225"/>
      <c r="F1" s="405" t="str">
        <f>'Data Sheet'!$A$45</f>
        <v>Year ended December 31, 2022</v>
      </c>
    </row>
    <row r="2" spans="1:6">
      <c r="A2" s="75"/>
      <c r="B2" s="76"/>
      <c r="C2" s="76"/>
      <c r="D2" s="76"/>
      <c r="E2" s="76"/>
      <c r="F2" s="77"/>
    </row>
    <row r="3" spans="1:6" ht="15.75">
      <c r="A3" s="78" t="s">
        <v>390</v>
      </c>
      <c r="B3" s="900"/>
      <c r="C3" s="900"/>
      <c r="D3" s="944"/>
      <c r="E3" s="944"/>
      <c r="F3" s="80"/>
    </row>
    <row r="4" spans="1:6">
      <c r="A4" s="81"/>
      <c r="B4" s="74"/>
      <c r="C4" s="74"/>
      <c r="D4" s="74"/>
      <c r="E4" s="74"/>
      <c r="F4" s="82"/>
    </row>
    <row r="5" spans="1:6">
      <c r="A5" s="81"/>
      <c r="B5" s="74" t="s">
        <v>2520</v>
      </c>
      <c r="C5" s="74"/>
      <c r="D5" s="754"/>
      <c r="E5" s="74"/>
      <c r="F5" s="82"/>
    </row>
    <row r="6" spans="1:6">
      <c r="A6" s="81"/>
      <c r="B6" s="74"/>
      <c r="C6" s="74"/>
      <c r="D6" s="754"/>
      <c r="E6" s="74"/>
      <c r="F6" s="82"/>
    </row>
    <row r="7" spans="1:6">
      <c r="A7" s="81"/>
      <c r="B7" s="74" t="s">
        <v>2523</v>
      </c>
      <c r="C7" s="74"/>
      <c r="D7" s="754"/>
      <c r="E7" s="74"/>
      <c r="F7" s="82"/>
    </row>
    <row r="8" spans="1:6">
      <c r="A8" s="81"/>
      <c r="B8" s="74" t="s">
        <v>2522</v>
      </c>
      <c r="C8" s="74"/>
      <c r="D8" s="754"/>
      <c r="E8" s="74"/>
      <c r="F8" s="82"/>
    </row>
    <row r="9" spans="1:6">
      <c r="A9" s="81"/>
      <c r="B9" s="74" t="s">
        <v>2521</v>
      </c>
      <c r="C9" s="74"/>
      <c r="D9" s="754"/>
      <c r="E9" s="74"/>
      <c r="F9" s="82"/>
    </row>
    <row r="10" spans="1:6">
      <c r="A10" s="81"/>
      <c r="B10" s="74"/>
      <c r="C10" s="74"/>
      <c r="D10" s="754"/>
      <c r="E10" s="74"/>
      <c r="F10" s="82"/>
    </row>
    <row r="11" spans="1:6">
      <c r="A11" s="81"/>
      <c r="B11" s="74" t="s">
        <v>2524</v>
      </c>
      <c r="C11" s="74"/>
      <c r="D11" s="754"/>
      <c r="E11" s="74"/>
      <c r="F11" s="82"/>
    </row>
    <row r="12" spans="1:6">
      <c r="A12" s="81"/>
      <c r="B12" s="74" t="s">
        <v>2525</v>
      </c>
      <c r="C12" s="74"/>
      <c r="D12" s="754"/>
      <c r="E12" s="74"/>
      <c r="F12" s="82"/>
    </row>
    <row r="13" spans="1:6">
      <c r="A13" s="81"/>
      <c r="B13" s="74" t="s">
        <v>2526</v>
      </c>
      <c r="C13" s="74"/>
      <c r="D13" s="754"/>
      <c r="E13" s="74"/>
      <c r="F13" s="82"/>
    </row>
    <row r="14" spans="1:6">
      <c r="A14" s="81"/>
      <c r="B14" s="74" t="s">
        <v>2527</v>
      </c>
      <c r="C14" s="74"/>
      <c r="D14" s="754"/>
      <c r="E14" s="74"/>
      <c r="F14" s="82"/>
    </row>
    <row r="15" spans="1:6">
      <c r="A15" s="81"/>
      <c r="B15" s="74" t="s">
        <v>2528</v>
      </c>
      <c r="C15" s="74"/>
      <c r="D15" s="754"/>
      <c r="E15" s="74"/>
      <c r="F15" s="82"/>
    </row>
    <row r="16" spans="1:6">
      <c r="A16" s="81"/>
      <c r="B16" s="74" t="s">
        <v>2447</v>
      </c>
      <c r="C16" s="74"/>
      <c r="D16" s="754"/>
      <c r="E16" s="74"/>
      <c r="F16" s="82"/>
    </row>
    <row r="17" spans="1:6">
      <c r="A17" s="81"/>
      <c r="B17" s="74"/>
      <c r="C17" s="74"/>
      <c r="D17" s="754"/>
      <c r="E17" s="74"/>
      <c r="F17" s="82"/>
    </row>
    <row r="18" spans="1:6">
      <c r="A18" s="81"/>
      <c r="B18" s="887" t="s">
        <v>2448</v>
      </c>
      <c r="C18" s="887"/>
      <c r="D18" s="891"/>
      <c r="E18" s="74"/>
      <c r="F18" s="82"/>
    </row>
    <row r="19" spans="1:6">
      <c r="A19" s="81"/>
      <c r="B19" s="74"/>
      <c r="C19" s="74"/>
      <c r="D19" s="754"/>
      <c r="E19" s="74"/>
      <c r="F19" s="82"/>
    </row>
    <row r="20" spans="1:6">
      <c r="A20" s="81"/>
      <c r="B20" s="887" t="s">
        <v>2449</v>
      </c>
      <c r="C20" s="887"/>
      <c r="D20" s="891"/>
      <c r="E20" s="74"/>
      <c r="F20" s="82"/>
    </row>
    <row r="21" spans="1:6">
      <c r="A21" s="81"/>
      <c r="B21" s="74"/>
      <c r="C21" s="74"/>
      <c r="D21" s="74"/>
      <c r="E21" s="74"/>
      <c r="F21" s="82"/>
    </row>
    <row r="22" spans="1:6">
      <c r="A22" s="81"/>
      <c r="B22" s="74"/>
      <c r="C22" s="74"/>
      <c r="D22" s="74"/>
      <c r="E22" s="74"/>
      <c r="F22" s="82"/>
    </row>
    <row r="23" spans="1:6">
      <c r="A23" s="88"/>
      <c r="B23" s="90"/>
      <c r="C23" s="90"/>
      <c r="D23" s="90"/>
      <c r="E23" s="90"/>
      <c r="F23" s="238"/>
    </row>
    <row r="24" spans="1:6">
      <c r="A24" s="859"/>
      <c r="B24" s="945"/>
      <c r="C24" s="1219"/>
      <c r="D24" s="1220"/>
      <c r="E24" s="1220"/>
      <c r="F24" s="1221"/>
    </row>
    <row r="25" spans="1:6">
      <c r="A25" s="946"/>
      <c r="B25" s="947" t="s">
        <v>2224</v>
      </c>
      <c r="C25" s="1222" t="s">
        <v>1693</v>
      </c>
      <c r="D25" s="1223" t="s">
        <v>258</v>
      </c>
      <c r="E25" s="1223" t="s">
        <v>2452</v>
      </c>
      <c r="F25" s="1224" t="s">
        <v>2453</v>
      </c>
    </row>
    <row r="26" spans="1:6">
      <c r="A26" s="881" t="s">
        <v>1380</v>
      </c>
      <c r="B26" s="947" t="s">
        <v>1874</v>
      </c>
      <c r="C26" s="1222" t="s">
        <v>2451</v>
      </c>
      <c r="D26" s="1223" t="s">
        <v>2225</v>
      </c>
      <c r="E26" s="1223" t="s">
        <v>2454</v>
      </c>
      <c r="F26" s="1224" t="s">
        <v>2455</v>
      </c>
    </row>
    <row r="27" spans="1:6">
      <c r="A27" s="948" t="s">
        <v>1383</v>
      </c>
      <c r="B27" s="949" t="s">
        <v>2077</v>
      </c>
      <c r="C27" s="1225" t="s">
        <v>2078</v>
      </c>
      <c r="D27" s="1226" t="s">
        <v>518</v>
      </c>
      <c r="E27" s="1226" t="s">
        <v>567</v>
      </c>
      <c r="F27" s="1227" t="s">
        <v>1350</v>
      </c>
    </row>
    <row r="28" spans="1:6">
      <c r="A28" s="946"/>
      <c r="B28" s="882"/>
      <c r="C28" s="1228"/>
      <c r="D28" s="1229"/>
      <c r="E28" s="1229"/>
      <c r="F28" s="1221"/>
    </row>
    <row r="29" spans="1:6">
      <c r="A29" s="946">
        <v>1</v>
      </c>
      <c r="B29" s="1139" t="s">
        <v>2226</v>
      </c>
      <c r="C29" s="1395">
        <f>D29+E29+F29</f>
        <v>1003458172</v>
      </c>
      <c r="D29" s="1396">
        <v>1003458172</v>
      </c>
      <c r="E29" s="1212"/>
      <c r="F29" s="1213"/>
    </row>
    <row r="30" spans="1:6">
      <c r="A30" s="946">
        <v>2</v>
      </c>
      <c r="B30" s="882" t="s">
        <v>2227</v>
      </c>
      <c r="C30" s="1395"/>
      <c r="D30" s="1396"/>
      <c r="E30" s="1212"/>
      <c r="F30" s="1213"/>
    </row>
    <row r="31" spans="1:6">
      <c r="A31" s="946">
        <v>3</v>
      </c>
      <c r="B31" s="882" t="s">
        <v>2228</v>
      </c>
      <c r="C31" s="1395">
        <f t="shared" ref="C31:C39" si="0">D31+E31+F31</f>
        <v>76775751</v>
      </c>
      <c r="D31" s="1396">
        <v>76775751</v>
      </c>
      <c r="E31" s="1212"/>
      <c r="F31" s="1213"/>
    </row>
    <row r="32" spans="1:6">
      <c r="A32" s="946">
        <v>4</v>
      </c>
      <c r="B32" s="882" t="s">
        <v>2529</v>
      </c>
      <c r="C32" s="1475">
        <f t="shared" si="0"/>
        <v>0</v>
      </c>
      <c r="D32" s="1396">
        <v>0</v>
      </c>
      <c r="E32" s="1212"/>
      <c r="F32" s="1213"/>
    </row>
    <row r="33" spans="1:6">
      <c r="A33" s="946">
        <v>5</v>
      </c>
      <c r="B33" s="882" t="s">
        <v>2229</v>
      </c>
      <c r="C33" s="1475">
        <f t="shared" si="0"/>
        <v>0</v>
      </c>
      <c r="D33" s="1397"/>
      <c r="E33" s="1229"/>
      <c r="F33" s="1230"/>
    </row>
    <row r="34" spans="1:6">
      <c r="A34" s="946">
        <v>6</v>
      </c>
      <c r="B34" s="882" t="s">
        <v>2230</v>
      </c>
      <c r="C34" s="1475">
        <f t="shared" si="0"/>
        <v>0</v>
      </c>
      <c r="D34" s="1396"/>
      <c r="E34" s="1212"/>
      <c r="F34" s="1213"/>
    </row>
    <row r="35" spans="1:6">
      <c r="A35" s="946">
        <v>7</v>
      </c>
      <c r="B35" s="882" t="s">
        <v>2231</v>
      </c>
      <c r="C35" s="1475">
        <f t="shared" si="0"/>
        <v>0</v>
      </c>
      <c r="D35" s="1396"/>
      <c r="E35" s="1212"/>
      <c r="F35" s="1213"/>
    </row>
    <row r="36" spans="1:6">
      <c r="A36" s="946">
        <v>8</v>
      </c>
      <c r="B36" s="882" t="s">
        <v>2232</v>
      </c>
      <c r="C36" s="1475">
        <f t="shared" si="0"/>
        <v>0</v>
      </c>
      <c r="D36" s="1396"/>
      <c r="E36" s="1212"/>
      <c r="F36" s="1213"/>
    </row>
    <row r="37" spans="1:6">
      <c r="A37" s="946">
        <v>9</v>
      </c>
      <c r="B37" s="882" t="s">
        <v>2721</v>
      </c>
      <c r="C37" s="1475">
        <f t="shared" si="0"/>
        <v>1223563</v>
      </c>
      <c r="D37" s="1396">
        <v>1223563</v>
      </c>
      <c r="E37" s="1212"/>
      <c r="F37" s="1213"/>
    </row>
    <row r="38" spans="1:6">
      <c r="A38" s="946">
        <v>10</v>
      </c>
      <c r="B38" s="882" t="s">
        <v>3187</v>
      </c>
      <c r="C38" s="1475">
        <f t="shared" si="0"/>
        <v>0</v>
      </c>
      <c r="D38" s="1396"/>
      <c r="E38" s="1212"/>
      <c r="F38" s="1213"/>
    </row>
    <row r="39" spans="1:6">
      <c r="A39" s="946">
        <v>11</v>
      </c>
      <c r="B39" s="882" t="s">
        <v>3189</v>
      </c>
      <c r="C39" s="1475">
        <f t="shared" si="0"/>
        <v>0</v>
      </c>
      <c r="D39" s="1396"/>
      <c r="E39" s="1212"/>
      <c r="F39" s="1213"/>
    </row>
    <row r="40" spans="1:6">
      <c r="A40" s="946">
        <v>12</v>
      </c>
      <c r="B40" s="882"/>
      <c r="C40" s="1395"/>
      <c r="D40" s="1396"/>
      <c r="E40" s="1212"/>
      <c r="F40" s="1213"/>
    </row>
    <row r="41" spans="1:6">
      <c r="A41" s="946">
        <v>13</v>
      </c>
      <c r="B41" s="882" t="s">
        <v>2233</v>
      </c>
      <c r="C41" s="1398">
        <f>SUM(C31:C40)</f>
        <v>77999314</v>
      </c>
      <c r="D41" s="1399">
        <f>SUM(D31:D40)</f>
        <v>77999314</v>
      </c>
      <c r="E41" s="1477">
        <f>SUM(E31:E40)</f>
        <v>0</v>
      </c>
      <c r="F41" s="1478">
        <f>SUM(F31:F40)</f>
        <v>0</v>
      </c>
    </row>
    <row r="42" spans="1:6">
      <c r="A42" s="946">
        <v>14</v>
      </c>
      <c r="B42" s="882" t="s">
        <v>2234</v>
      </c>
      <c r="C42" s="1395"/>
      <c r="D42" s="1396"/>
      <c r="E42" s="1212"/>
      <c r="F42" s="1213"/>
    </row>
    <row r="43" spans="1:6">
      <c r="A43" s="946">
        <v>15</v>
      </c>
      <c r="B43" s="882" t="s">
        <v>2235</v>
      </c>
      <c r="C43" s="1395">
        <f>D43+E43+F43</f>
        <v>-10568468</v>
      </c>
      <c r="D43" s="1396">
        <v>-10568468</v>
      </c>
      <c r="E43" s="1212"/>
      <c r="F43" s="1213"/>
    </row>
    <row r="44" spans="1:6">
      <c r="A44" s="946">
        <v>16</v>
      </c>
      <c r="B44" s="882" t="s">
        <v>2236</v>
      </c>
      <c r="C44" s="1395">
        <f>D44+E44+F44</f>
        <v>10831494</v>
      </c>
      <c r="D44" s="1396">
        <v>10831494</v>
      </c>
      <c r="E44" s="1212"/>
      <c r="F44" s="1213"/>
    </row>
    <row r="45" spans="1:6">
      <c r="A45" s="946">
        <v>17</v>
      </c>
      <c r="B45" s="882" t="s">
        <v>2237</v>
      </c>
      <c r="C45" s="1395">
        <f>D45+E45+F45</f>
        <v>-88121</v>
      </c>
      <c r="D45" s="1396">
        <v>-88121</v>
      </c>
      <c r="E45" s="1212"/>
      <c r="F45" s="1213"/>
    </row>
    <row r="46" spans="1:6">
      <c r="A46" s="946">
        <v>18</v>
      </c>
      <c r="B46" s="882" t="s">
        <v>2238</v>
      </c>
      <c r="C46" s="1398">
        <f>SUM(C43:C45)</f>
        <v>174905</v>
      </c>
      <c r="D46" s="1399">
        <f>SUM(D43:D45)</f>
        <v>174905</v>
      </c>
      <c r="E46" s="1477">
        <f>SUM(E43:E45)</f>
        <v>0</v>
      </c>
      <c r="F46" s="1478">
        <f>SUM(F43:F45)</f>
        <v>0</v>
      </c>
    </row>
    <row r="47" spans="1:6">
      <c r="A47" s="946">
        <v>19</v>
      </c>
      <c r="B47" s="882" t="s">
        <v>2239</v>
      </c>
      <c r="C47" s="1395"/>
      <c r="D47" s="1396"/>
      <c r="E47" s="1212"/>
      <c r="F47" s="1213"/>
    </row>
    <row r="48" spans="1:6">
      <c r="A48" s="946">
        <v>20</v>
      </c>
      <c r="B48" s="882" t="s">
        <v>3524</v>
      </c>
      <c r="C48" s="1475">
        <f>D48+E48+F48</f>
        <v>-85187</v>
      </c>
      <c r="D48" s="1396">
        <v>-85187</v>
      </c>
      <c r="E48" s="1212"/>
      <c r="F48" s="1213"/>
    </row>
    <row r="49" spans="1:6">
      <c r="A49" s="946">
        <v>21</v>
      </c>
      <c r="B49" s="882" t="s">
        <v>3525</v>
      </c>
      <c r="C49" s="1395">
        <f>D49+E49+F49</f>
        <v>-128086</v>
      </c>
      <c r="D49" s="1396">
        <v>-128086</v>
      </c>
      <c r="E49" s="1212"/>
      <c r="F49" s="1213"/>
    </row>
    <row r="50" spans="1:6">
      <c r="A50" s="946">
        <v>22</v>
      </c>
      <c r="B50" s="882" t="s">
        <v>2721</v>
      </c>
      <c r="C50" s="1395">
        <f>D50+E50+F50</f>
        <v>-1223563</v>
      </c>
      <c r="D50" s="1396">
        <v>-1223563</v>
      </c>
      <c r="E50" s="1212"/>
      <c r="F50" s="1213"/>
    </row>
    <row r="51" spans="1:6">
      <c r="A51" s="946"/>
      <c r="B51" s="2069" t="s">
        <v>2450</v>
      </c>
      <c r="C51" s="1395">
        <f t="shared" ref="C51:C52" si="1">D51+E51+F51</f>
        <v>-953310</v>
      </c>
      <c r="D51" s="2070">
        <v>-953310</v>
      </c>
      <c r="E51" s="2071"/>
      <c r="F51" s="2072"/>
    </row>
    <row r="52" spans="1:6">
      <c r="A52" s="946">
        <v>23</v>
      </c>
      <c r="B52" s="882" t="s">
        <v>3526</v>
      </c>
      <c r="C52" s="1395">
        <f t="shared" si="1"/>
        <v>54020</v>
      </c>
      <c r="D52" s="1396">
        <v>54020</v>
      </c>
      <c r="E52" s="1212"/>
      <c r="F52" s="1213"/>
    </row>
    <row r="53" spans="1:6">
      <c r="A53" s="946">
        <v>24</v>
      </c>
      <c r="B53" s="882" t="s">
        <v>3189</v>
      </c>
      <c r="C53" s="1395">
        <f t="shared" ref="C53" si="2">D53+E53+F53</f>
        <v>-14064374</v>
      </c>
      <c r="D53" s="1396">
        <v>-14064374</v>
      </c>
      <c r="E53" s="1212"/>
      <c r="F53" s="1213"/>
    </row>
    <row r="54" spans="1:6">
      <c r="A54" s="853">
        <v>25</v>
      </c>
      <c r="B54" s="949" t="s">
        <v>2240</v>
      </c>
      <c r="C54" s="1398">
        <f>C29+C41-C46+SUM(C47:C53)</f>
        <v>1064882081</v>
      </c>
      <c r="D54" s="1398">
        <f>D29+D41-D46+SUM(D47:D53)</f>
        <v>1064882081</v>
      </c>
      <c r="E54" s="1477">
        <f>E29+E41-E46+SUM(E47:E53)</f>
        <v>0</v>
      </c>
      <c r="F54" s="1478">
        <f>F29+F41-F46+SUM(F47:F53)</f>
        <v>0</v>
      </c>
    </row>
    <row r="55" spans="1:6">
      <c r="A55" s="950"/>
      <c r="B55" s="887"/>
      <c r="C55" s="1261"/>
      <c r="D55" s="1261"/>
      <c r="E55" s="1231"/>
      <c r="F55" s="1183"/>
    </row>
    <row r="56" spans="1:6">
      <c r="A56" s="950"/>
      <c r="B56" s="887"/>
      <c r="C56" s="1261"/>
      <c r="D56" s="1261"/>
      <c r="E56" s="1231"/>
      <c r="F56" s="1183"/>
    </row>
    <row r="57" spans="1:6" ht="15.75">
      <c r="A57" s="951" t="s">
        <v>2241</v>
      </c>
      <c r="B57" s="952"/>
      <c r="C57" s="1400"/>
      <c r="D57" s="1400"/>
      <c r="E57" s="1232"/>
      <c r="F57" s="1233"/>
    </row>
    <row r="58" spans="1:6">
      <c r="A58" s="1140">
        <v>25</v>
      </c>
      <c r="B58" s="882" t="s">
        <v>2242</v>
      </c>
      <c r="C58" s="1476">
        <f>D58+E58+F58</f>
        <v>0</v>
      </c>
      <c r="D58" s="1401"/>
      <c r="E58" s="1234"/>
      <c r="F58" s="1235"/>
    </row>
    <row r="59" spans="1:6">
      <c r="A59" s="946">
        <v>26</v>
      </c>
      <c r="B59" s="882" t="s">
        <v>2243</v>
      </c>
      <c r="C59" s="1475">
        <f>D59+E59+F59</f>
        <v>0</v>
      </c>
      <c r="D59" s="1396"/>
      <c r="E59" s="1212"/>
      <c r="F59" s="1235"/>
    </row>
    <row r="60" spans="1:6">
      <c r="A60" s="946">
        <v>27</v>
      </c>
      <c r="B60" s="887" t="s">
        <v>2244</v>
      </c>
      <c r="C60" s="1475">
        <f t="shared" ref="C60:C65" si="3">D60+E60+F60</f>
        <v>0</v>
      </c>
      <c r="D60" s="1396"/>
      <c r="E60" s="1212"/>
      <c r="F60" s="1235"/>
    </row>
    <row r="61" spans="1:6">
      <c r="A61" s="946">
        <v>28</v>
      </c>
      <c r="B61" s="882" t="s">
        <v>2245</v>
      </c>
      <c r="C61" s="1475">
        <f t="shared" si="3"/>
        <v>0</v>
      </c>
      <c r="D61" s="1396"/>
      <c r="E61" s="1212"/>
      <c r="F61" s="1235"/>
    </row>
    <row r="62" spans="1:6">
      <c r="A62" s="946">
        <v>29</v>
      </c>
      <c r="B62" s="882" t="s">
        <v>2246</v>
      </c>
      <c r="C62" s="1475">
        <f t="shared" si="3"/>
        <v>771</v>
      </c>
      <c r="D62" s="1396">
        <v>771</v>
      </c>
      <c r="E62" s="1212"/>
      <c r="F62" s="1235"/>
    </row>
    <row r="63" spans="1:6">
      <c r="A63" s="946">
        <v>30</v>
      </c>
      <c r="B63" s="813" t="s">
        <v>2247</v>
      </c>
      <c r="C63" s="1475">
        <f t="shared" si="3"/>
        <v>0</v>
      </c>
      <c r="D63" s="1396"/>
      <c r="E63" s="1212"/>
      <c r="F63" s="1235"/>
    </row>
    <row r="64" spans="1:6">
      <c r="A64" s="946">
        <v>31</v>
      </c>
      <c r="B64" s="882" t="s">
        <v>2248</v>
      </c>
      <c r="C64" s="1395">
        <f t="shared" si="3"/>
        <v>68846302</v>
      </c>
      <c r="D64" s="1396">
        <v>68846302</v>
      </c>
      <c r="E64" s="1212"/>
      <c r="F64" s="1235"/>
    </row>
    <row r="65" spans="1:6">
      <c r="A65" s="946">
        <v>32</v>
      </c>
      <c r="B65" s="882" t="s">
        <v>2249</v>
      </c>
      <c r="C65" s="1395">
        <f t="shared" si="3"/>
        <v>941786641</v>
      </c>
      <c r="D65" s="1396">
        <v>941786641</v>
      </c>
      <c r="E65" s="1212"/>
      <c r="F65" s="1235"/>
    </row>
    <row r="66" spans="1:6">
      <c r="A66" s="946">
        <v>33</v>
      </c>
      <c r="B66" s="882" t="s">
        <v>2250</v>
      </c>
      <c r="C66" s="1402">
        <f>D66+E66+F66</f>
        <v>54248367</v>
      </c>
      <c r="D66" s="1396">
        <v>54248367</v>
      </c>
      <c r="E66" s="1236"/>
      <c r="F66" s="1235"/>
    </row>
    <row r="67" spans="1:6" ht="15.75" thickBot="1">
      <c r="A67" s="953">
        <v>34</v>
      </c>
      <c r="B67" s="954" t="s">
        <v>2251</v>
      </c>
      <c r="C67" s="1403">
        <f>SUM(C58:C66)</f>
        <v>1064882081</v>
      </c>
      <c r="D67" s="1404">
        <f>SUM(D58:D66)</f>
        <v>1064882081</v>
      </c>
      <c r="E67" s="1479">
        <f>SUM(E58:E66)</f>
        <v>0</v>
      </c>
      <c r="F67" s="1480">
        <f>SUM(F58:F66)</f>
        <v>0</v>
      </c>
    </row>
    <row r="68" spans="1:6">
      <c r="A68" s="74"/>
      <c r="B68" s="74"/>
      <c r="C68" s="74"/>
      <c r="D68" s="74"/>
      <c r="E68" s="74"/>
      <c r="F68" s="885" t="s">
        <v>2590</v>
      </c>
    </row>
    <row r="69" spans="1:6">
      <c r="A69" s="109" t="s">
        <v>2252</v>
      </c>
      <c r="B69" s="109"/>
      <c r="C69" s="109"/>
      <c r="D69" s="109"/>
      <c r="E69" s="109"/>
      <c r="F69" s="109"/>
    </row>
    <row r="70" spans="1:6">
      <c r="A70" s="74"/>
      <c r="B70" s="74"/>
      <c r="C70" s="74"/>
      <c r="D70" s="74"/>
      <c r="E70" s="74"/>
      <c r="F70" s="74"/>
    </row>
    <row r="71" spans="1:6">
      <c r="A71" s="74"/>
      <c r="B71" s="74"/>
      <c r="C71" s="74"/>
      <c r="D71" s="1639"/>
      <c r="E71" s="74"/>
      <c r="F71" s="74"/>
    </row>
    <row r="72" spans="1:6">
      <c r="A72" s="74"/>
      <c r="B72" s="74"/>
      <c r="C72" s="74"/>
      <c r="D72" s="1597"/>
      <c r="E72" s="74"/>
      <c r="F72" s="74"/>
    </row>
    <row r="73" spans="1:6">
      <c r="A73" s="74"/>
      <c r="B73" s="74"/>
      <c r="C73" s="74"/>
      <c r="D73" s="74"/>
      <c r="E73" s="74"/>
      <c r="F73" s="74"/>
    </row>
    <row r="74" spans="1:6">
      <c r="A74" s="74"/>
      <c r="B74" s="74"/>
      <c r="C74" s="74"/>
      <c r="D74" s="74"/>
      <c r="E74" s="74"/>
      <c r="F74" s="74"/>
    </row>
    <row r="75" spans="1:6">
      <c r="A75" s="74"/>
      <c r="B75" s="74"/>
      <c r="C75" s="74"/>
      <c r="D75" s="74"/>
      <c r="E75" s="74"/>
      <c r="F75" s="74"/>
    </row>
    <row r="76" spans="1:6">
      <c r="A76" s="74"/>
      <c r="B76" s="59"/>
      <c r="C76" s="59"/>
      <c r="D76" s="59"/>
      <c r="E76" s="59"/>
      <c r="F76" s="74"/>
    </row>
    <row r="77" spans="1:6">
      <c r="A77" s="74"/>
      <c r="B77" s="74"/>
      <c r="C77" s="74"/>
      <c r="D77" s="74"/>
      <c r="E77" s="74"/>
      <c r="F77" s="74"/>
    </row>
    <row r="78" spans="1:6">
      <c r="A78" s="74"/>
      <c r="B78" s="74"/>
      <c r="C78" s="74"/>
      <c r="D78" s="74"/>
      <c r="E78" s="74"/>
      <c r="F78" s="74"/>
    </row>
    <row r="79" spans="1:6">
      <c r="A79" s="74"/>
      <c r="B79" s="59"/>
      <c r="C79" s="59"/>
      <c r="D79" s="59"/>
      <c r="E79" s="59"/>
      <c r="F79" s="74"/>
    </row>
    <row r="80" spans="1:6">
      <c r="A80" s="74"/>
      <c r="B80" s="59"/>
      <c r="C80" s="59"/>
      <c r="D80" s="59"/>
      <c r="E80" s="59"/>
      <c r="F80" s="74"/>
    </row>
    <row r="81" spans="1:6">
      <c r="A81" s="74"/>
      <c r="B81" s="59"/>
      <c r="C81" s="59"/>
      <c r="D81" s="59"/>
      <c r="E81" s="59"/>
      <c r="F81" s="74"/>
    </row>
    <row r="82" spans="1:6">
      <c r="A82" s="74"/>
      <c r="B82" s="59"/>
      <c r="C82" s="59"/>
      <c r="D82" s="59"/>
      <c r="E82" s="59"/>
      <c r="F82" s="74"/>
    </row>
    <row r="83" spans="1:6">
      <c r="A83" s="74"/>
      <c r="B83" s="59"/>
      <c r="C83" s="59"/>
      <c r="D83" s="59"/>
      <c r="E83" s="59"/>
      <c r="F83" s="74"/>
    </row>
    <row r="84" spans="1:6">
      <c r="A84" s="74"/>
      <c r="B84" s="59"/>
      <c r="C84" s="59"/>
      <c r="D84" s="59"/>
      <c r="E84" s="59"/>
      <c r="F84" s="74"/>
    </row>
    <row r="85" spans="1:6">
      <c r="A85" s="74"/>
      <c r="B85" s="74"/>
      <c r="C85" s="74"/>
      <c r="D85" s="74"/>
      <c r="E85" s="74"/>
      <c r="F85" s="74"/>
    </row>
  </sheetData>
  <printOptions horizontalCentered="1" verticalCentered="1"/>
  <pageMargins left="0.25" right="0.25" top="0.5" bottom="0.5" header="0" footer="0"/>
  <pageSetup scale="4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abColor rgb="FF92D050"/>
  </sheetPr>
  <dimension ref="A1:J143"/>
  <sheetViews>
    <sheetView tabSelected="1" topLeftCell="A10" zoomScale="70" zoomScaleNormal="70" workbookViewId="0">
      <selection activeCell="E29" sqref="E29"/>
    </sheetView>
    <sheetView topLeftCell="E1" zoomScale="70" zoomScaleNormal="70" workbookViewId="1">
      <selection activeCell="Q22" sqref="Q22"/>
    </sheetView>
  </sheetViews>
  <sheetFormatPr defaultColWidth="9.6640625" defaultRowHeight="15"/>
  <cols>
    <col min="1" max="1" width="4.6640625" customWidth="1"/>
    <col min="2" max="2" width="40.6640625" customWidth="1"/>
    <col min="3" max="3" width="17.21875" style="995" customWidth="1"/>
    <col min="4" max="6" width="15.6640625" style="995" customWidth="1"/>
    <col min="7" max="8" width="15.88671875" style="995" customWidth="1"/>
    <col min="9" max="9" width="14.21875" style="995" customWidth="1"/>
    <col min="10" max="10" width="17.6640625" style="995" customWidth="1"/>
  </cols>
  <sheetData>
    <row r="1" spans="1:10" ht="29.25" customHeight="1" thickBot="1">
      <c r="A1" s="42" t="str">
        <f>'Data Sheet'!$A$49</f>
        <v>Annual Report of Niagara Mohawk Power Corporation</v>
      </c>
      <c r="B1" s="139"/>
      <c r="C1" s="1177"/>
      <c r="D1" s="1177"/>
      <c r="E1" s="1177"/>
      <c r="F1" s="1177"/>
      <c r="G1" s="1177"/>
      <c r="H1" s="994"/>
      <c r="J1" s="1154" t="str">
        <f>'Data Sheet'!$A$45</f>
        <v>Year ended December 31, 2022</v>
      </c>
    </row>
    <row r="2" spans="1:10" ht="15.75">
      <c r="A2" s="485"/>
      <c r="B2" s="430"/>
      <c r="C2" s="1178"/>
      <c r="D2" s="1178"/>
      <c r="E2" s="1178"/>
      <c r="F2" s="1178"/>
      <c r="G2" s="1178"/>
      <c r="H2" s="1178"/>
      <c r="I2" s="1178"/>
      <c r="J2" s="1179"/>
    </row>
    <row r="3" spans="1:10" ht="15.75">
      <c r="A3" s="78" t="s">
        <v>2253</v>
      </c>
      <c r="B3" s="79"/>
      <c r="C3" s="1163"/>
      <c r="D3" s="1163"/>
      <c r="E3" s="1163"/>
      <c r="F3" s="1163"/>
      <c r="G3" s="1163"/>
      <c r="H3" s="1163"/>
      <c r="I3" s="1163"/>
      <c r="J3" s="1180"/>
    </row>
    <row r="4" spans="1:10" ht="15.75">
      <c r="A4" s="471"/>
      <c r="B4" s="139"/>
      <c r="C4" s="1177"/>
      <c r="D4" s="1177"/>
      <c r="E4" s="1177"/>
      <c r="F4" s="1177"/>
      <c r="G4" s="1177"/>
      <c r="H4" s="1177"/>
      <c r="I4" s="1177"/>
      <c r="J4" s="1181"/>
    </row>
    <row r="5" spans="1:10" ht="15.75">
      <c r="A5" s="471"/>
      <c r="B5" s="887" t="s">
        <v>2490</v>
      </c>
      <c r="C5" s="1182"/>
      <c r="D5" s="1182"/>
      <c r="E5" s="1182"/>
      <c r="F5" s="1182"/>
      <c r="G5" s="1182"/>
      <c r="H5" s="1182"/>
      <c r="I5" s="1182"/>
      <c r="J5" s="1183"/>
    </row>
    <row r="6" spans="1:10" ht="15.75">
      <c r="A6" s="471"/>
      <c r="B6" s="887" t="s">
        <v>2491</v>
      </c>
      <c r="C6" s="1182"/>
      <c r="D6" s="1182"/>
      <c r="E6" s="1182"/>
      <c r="F6" s="1182"/>
      <c r="G6" s="1182"/>
      <c r="H6" s="1182"/>
      <c r="I6" s="1182"/>
      <c r="J6" s="1183"/>
    </row>
    <row r="7" spans="1:10">
      <c r="A7" s="81"/>
      <c r="B7" s="887" t="s">
        <v>2530</v>
      </c>
      <c r="C7" s="1116"/>
      <c r="D7" s="1116"/>
      <c r="E7" s="1116"/>
      <c r="F7" s="1116"/>
      <c r="G7" s="1116"/>
      <c r="H7" s="1116"/>
      <c r="I7" s="1116"/>
      <c r="J7" s="1183"/>
    </row>
    <row r="8" spans="1:10">
      <c r="A8" s="81"/>
      <c r="B8" s="887" t="s">
        <v>2531</v>
      </c>
      <c r="C8" s="1184"/>
      <c r="D8" s="1184"/>
      <c r="E8" s="1184"/>
      <c r="F8" s="1184"/>
      <c r="G8" s="1184"/>
      <c r="H8" s="1184"/>
      <c r="I8" s="1184"/>
      <c r="J8" s="1185"/>
    </row>
    <row r="9" spans="1:10">
      <c r="A9" s="81"/>
      <c r="B9" s="897" t="s">
        <v>2532</v>
      </c>
      <c r="C9" s="1186"/>
      <c r="D9" s="1186"/>
      <c r="E9" s="1186"/>
      <c r="F9" s="1186"/>
      <c r="G9" s="1186"/>
      <c r="H9" s="1186"/>
      <c r="I9" s="1186"/>
      <c r="J9" s="1187"/>
    </row>
    <row r="10" spans="1:10">
      <c r="A10" s="81"/>
      <c r="B10" s="897" t="s">
        <v>1855</v>
      </c>
      <c r="C10" s="1186"/>
      <c r="D10" s="1186"/>
      <c r="E10" s="1186"/>
      <c r="F10" s="1186"/>
      <c r="G10" s="1186"/>
      <c r="H10" s="1186"/>
      <c r="I10" s="1186"/>
      <c r="J10" s="1187"/>
    </row>
    <row r="11" spans="1:10">
      <c r="A11" s="81"/>
      <c r="B11" s="897" t="s">
        <v>1856</v>
      </c>
      <c r="C11" s="1186"/>
      <c r="D11" s="1186"/>
      <c r="E11" s="1186"/>
      <c r="F11" s="1186"/>
      <c r="G11" s="1186"/>
      <c r="H11" s="1186"/>
      <c r="I11" s="1186"/>
      <c r="J11" s="1187"/>
    </row>
    <row r="12" spans="1:10">
      <c r="A12" s="81"/>
      <c r="B12" s="897" t="s">
        <v>1857</v>
      </c>
      <c r="C12" s="1186"/>
      <c r="D12" s="1186"/>
      <c r="E12" s="1186"/>
      <c r="F12" s="1186"/>
      <c r="G12" s="1186"/>
      <c r="H12" s="1186"/>
      <c r="I12" s="1186"/>
      <c r="J12" s="1187"/>
    </row>
    <row r="13" spans="1:10">
      <c r="A13" s="81"/>
      <c r="B13" s="891" t="s">
        <v>2533</v>
      </c>
      <c r="C13" s="1186"/>
      <c r="D13" s="1186"/>
      <c r="E13" s="1186"/>
      <c r="F13" s="1186"/>
      <c r="G13" s="1186"/>
      <c r="H13" s="1186"/>
      <c r="I13" s="1186"/>
      <c r="J13" s="1187"/>
    </row>
    <row r="14" spans="1:10">
      <c r="A14" s="81"/>
      <c r="B14" s="897" t="s">
        <v>2534</v>
      </c>
      <c r="C14" s="1186"/>
      <c r="D14" s="1186"/>
      <c r="E14" s="1186"/>
      <c r="F14" s="1186"/>
      <c r="G14" s="1186"/>
      <c r="H14" s="1186"/>
      <c r="I14" s="1186"/>
      <c r="J14" s="1187"/>
    </row>
    <row r="15" spans="1:10">
      <c r="A15" s="81"/>
      <c r="B15" s="897" t="s">
        <v>2535</v>
      </c>
      <c r="C15" s="1184"/>
      <c r="D15" s="1184"/>
      <c r="E15" s="1184"/>
      <c r="F15" s="1184"/>
      <c r="G15" s="1184"/>
      <c r="H15" s="1184"/>
      <c r="I15" s="1184"/>
      <c r="J15" s="1185"/>
    </row>
    <row r="16" spans="1:10">
      <c r="A16" s="81"/>
      <c r="B16" s="891" t="s">
        <v>2536</v>
      </c>
      <c r="C16" s="1188"/>
      <c r="D16" s="1188"/>
      <c r="E16" s="1188"/>
      <c r="F16" s="1188"/>
      <c r="G16" s="1188"/>
      <c r="H16" s="1188"/>
      <c r="I16" s="1188"/>
      <c r="J16" s="1183"/>
    </row>
    <row r="17" spans="1:10">
      <c r="A17" s="81"/>
      <c r="B17" s="891" t="s">
        <v>2492</v>
      </c>
      <c r="C17" s="1188"/>
      <c r="D17" s="1188"/>
      <c r="E17" s="1188"/>
      <c r="F17" s="1188"/>
      <c r="G17" s="1188"/>
      <c r="H17" s="1188"/>
      <c r="I17" s="1188"/>
      <c r="J17" s="1183"/>
    </row>
    <row r="18" spans="1:10">
      <c r="A18" s="81"/>
      <c r="B18" s="891" t="s">
        <v>2493</v>
      </c>
      <c r="C18" s="1188"/>
      <c r="D18" s="1188"/>
      <c r="E18" s="1188"/>
      <c r="F18" s="1188"/>
      <c r="G18" s="1188"/>
      <c r="H18" s="1188"/>
      <c r="I18" s="1188"/>
      <c r="J18" s="1183"/>
    </row>
    <row r="19" spans="1:10">
      <c r="A19" s="81"/>
      <c r="B19" s="754"/>
      <c r="C19" s="1189"/>
      <c r="D19" s="1189"/>
      <c r="E19" s="1189"/>
      <c r="F19" s="1189"/>
      <c r="G19" s="1189"/>
      <c r="H19" s="1189"/>
      <c r="I19" s="1189"/>
      <c r="J19" s="1181"/>
    </row>
    <row r="20" spans="1:10">
      <c r="A20" s="266"/>
      <c r="B20" s="267"/>
      <c r="C20" s="1190"/>
      <c r="D20" s="1190"/>
      <c r="E20" s="1191"/>
      <c r="F20" s="1190"/>
      <c r="G20" s="1191"/>
      <c r="H20" s="1190"/>
      <c r="I20" s="1191"/>
      <c r="J20" s="1192"/>
    </row>
    <row r="21" spans="1:10">
      <c r="A21" s="128"/>
      <c r="B21" s="239"/>
      <c r="C21" s="1193" t="s">
        <v>520</v>
      </c>
      <c r="D21" s="1193"/>
      <c r="E21" s="1194" t="s">
        <v>701</v>
      </c>
      <c r="F21" s="1195"/>
      <c r="G21" s="1194" t="s">
        <v>702</v>
      </c>
      <c r="H21" s="1195"/>
      <c r="I21" s="1194" t="s">
        <v>703</v>
      </c>
      <c r="J21" s="1180"/>
    </row>
    <row r="22" spans="1:10">
      <c r="A22" s="128"/>
      <c r="B22" s="239"/>
      <c r="C22" s="1193"/>
      <c r="D22" s="1193"/>
      <c r="E22" s="1196"/>
      <c r="F22" s="1197"/>
      <c r="G22" s="1196" t="s">
        <v>520</v>
      </c>
      <c r="H22" s="1197"/>
      <c r="I22" s="1198" t="s">
        <v>704</v>
      </c>
      <c r="J22" s="1199"/>
    </row>
    <row r="23" spans="1:10">
      <c r="A23" s="128"/>
      <c r="B23" s="239"/>
      <c r="C23" s="1200" t="s">
        <v>1024</v>
      </c>
      <c r="D23" s="1200" t="s">
        <v>705</v>
      </c>
      <c r="E23" s="1201" t="s">
        <v>232</v>
      </c>
      <c r="F23" s="1202" t="s">
        <v>232</v>
      </c>
      <c r="G23" s="1202" t="s">
        <v>232</v>
      </c>
      <c r="H23" s="1202" t="s">
        <v>232</v>
      </c>
      <c r="I23" s="1202" t="s">
        <v>1821</v>
      </c>
      <c r="J23" s="1203" t="s">
        <v>1821</v>
      </c>
    </row>
    <row r="24" spans="1:10">
      <c r="A24" s="128" t="s">
        <v>1980</v>
      </c>
      <c r="B24" s="361" t="s">
        <v>706</v>
      </c>
      <c r="C24" s="1200" t="s">
        <v>707</v>
      </c>
      <c r="D24" s="1200" t="s">
        <v>708</v>
      </c>
      <c r="E24" s="1200" t="s">
        <v>709</v>
      </c>
      <c r="F24" s="1200" t="s">
        <v>709</v>
      </c>
      <c r="G24" s="1200" t="s">
        <v>709</v>
      </c>
      <c r="H24" s="1200" t="s">
        <v>709</v>
      </c>
      <c r="I24" s="1200" t="s">
        <v>709</v>
      </c>
      <c r="J24" s="1204" t="s">
        <v>709</v>
      </c>
    </row>
    <row r="25" spans="1:10">
      <c r="A25" s="128" t="s">
        <v>1986</v>
      </c>
      <c r="B25" s="239" t="s">
        <v>520</v>
      </c>
      <c r="C25" s="1200" t="s">
        <v>512</v>
      </c>
      <c r="D25" s="1200" t="s">
        <v>566</v>
      </c>
      <c r="E25" s="1200" t="s">
        <v>1787</v>
      </c>
      <c r="F25" s="1200" t="s">
        <v>710</v>
      </c>
      <c r="G25" s="1200" t="s">
        <v>1787</v>
      </c>
      <c r="H25" s="1200" t="s">
        <v>710</v>
      </c>
      <c r="I25" s="1200" t="s">
        <v>1787</v>
      </c>
      <c r="J25" s="1204" t="s">
        <v>710</v>
      </c>
    </row>
    <row r="26" spans="1:10">
      <c r="A26" s="131"/>
      <c r="B26" s="362" t="s">
        <v>2077</v>
      </c>
      <c r="C26" s="1205" t="s">
        <v>2078</v>
      </c>
      <c r="D26" s="1205" t="s">
        <v>518</v>
      </c>
      <c r="E26" s="1205" t="s">
        <v>567</v>
      </c>
      <c r="F26" s="1205" t="s">
        <v>1350</v>
      </c>
      <c r="G26" s="1206" t="s">
        <v>1351</v>
      </c>
      <c r="H26" s="1207" t="s">
        <v>1352</v>
      </c>
      <c r="I26" s="1205" t="s">
        <v>1353</v>
      </c>
      <c r="J26" s="1208" t="s">
        <v>228</v>
      </c>
    </row>
    <row r="27" spans="1:10">
      <c r="A27" s="143">
        <v>1</v>
      </c>
      <c r="B27" s="361" t="s">
        <v>711</v>
      </c>
      <c r="C27" s="1193"/>
      <c r="D27" s="1193"/>
      <c r="E27" s="1193"/>
      <c r="F27" s="1193"/>
      <c r="G27" s="1175"/>
      <c r="H27" s="1209"/>
      <c r="I27" s="1210"/>
      <c r="J27" s="1211"/>
    </row>
    <row r="28" spans="1:10">
      <c r="A28" s="143">
        <v>2</v>
      </c>
      <c r="B28" s="987" t="s">
        <v>2495</v>
      </c>
      <c r="C28" s="1396"/>
      <c r="D28" s="1482"/>
      <c r="E28" s="1483"/>
      <c r="F28" s="1481"/>
      <c r="G28" s="1484"/>
      <c r="H28" s="1484"/>
      <c r="I28" s="1484"/>
      <c r="J28" s="1485"/>
    </row>
    <row r="29" spans="1:10">
      <c r="A29" s="143">
        <v>3</v>
      </c>
      <c r="B29" s="882" t="s">
        <v>712</v>
      </c>
      <c r="C29" s="1489">
        <f>D29+E29</f>
        <v>552750352</v>
      </c>
      <c r="D29" s="2078"/>
      <c r="E29" s="1547">
        <v>552750352</v>
      </c>
      <c r="F29" s="1489">
        <v>427637144</v>
      </c>
      <c r="G29" s="2079">
        <v>46692917</v>
      </c>
      <c r="H29" s="2079">
        <v>44336529</v>
      </c>
      <c r="I29" s="2079">
        <v>543570</v>
      </c>
      <c r="J29" s="2080">
        <v>525210</v>
      </c>
    </row>
    <row r="30" spans="1:10">
      <c r="A30" s="143">
        <v>4</v>
      </c>
      <c r="B30" s="882" t="s">
        <v>713</v>
      </c>
      <c r="C30" s="1903" t="s">
        <v>520</v>
      </c>
      <c r="D30" s="2081"/>
      <c r="E30" s="1902"/>
      <c r="F30" s="1903"/>
      <c r="G30" s="2082"/>
      <c r="H30" s="1903"/>
      <c r="I30" s="2082"/>
      <c r="J30" s="2083"/>
    </row>
    <row r="31" spans="1:10">
      <c r="A31" s="143">
        <v>5</v>
      </c>
      <c r="B31" s="882" t="s">
        <v>2537</v>
      </c>
      <c r="C31" s="1905">
        <f>D31+E31</f>
        <v>133952416</v>
      </c>
      <c r="D31" s="2078"/>
      <c r="E31" s="1904">
        <v>133952416</v>
      </c>
      <c r="F31" s="1905">
        <v>88526112</v>
      </c>
      <c r="G31" s="1904">
        <v>13375028</v>
      </c>
      <c r="H31" s="1904">
        <v>12330626</v>
      </c>
      <c r="I31" s="2079">
        <v>34133</v>
      </c>
      <c r="J31" s="2080">
        <v>32571</v>
      </c>
    </row>
    <row r="32" spans="1:10">
      <c r="A32" s="143">
        <v>6</v>
      </c>
      <c r="B32" s="882" t="s">
        <v>2538</v>
      </c>
      <c r="C32" s="1905">
        <f>D32+E32</f>
        <v>858020</v>
      </c>
      <c r="D32" s="2078"/>
      <c r="E32" s="1904">
        <v>858020</v>
      </c>
      <c r="F32" s="1905">
        <v>681080</v>
      </c>
      <c r="G32" s="1904">
        <v>116922</v>
      </c>
      <c r="H32" s="1904">
        <v>112693</v>
      </c>
      <c r="I32" s="2079">
        <v>83</v>
      </c>
      <c r="J32" s="2080">
        <v>84</v>
      </c>
    </row>
    <row r="33" spans="1:10">
      <c r="A33" s="143">
        <v>7</v>
      </c>
      <c r="B33" s="239" t="s">
        <v>714</v>
      </c>
      <c r="C33" s="1907"/>
      <c r="D33" s="2084"/>
      <c r="E33" s="1906"/>
      <c r="F33" s="1907"/>
      <c r="G33" s="2085"/>
      <c r="H33" s="2085"/>
      <c r="I33" s="2086"/>
      <c r="J33" s="2080"/>
    </row>
    <row r="34" spans="1:10">
      <c r="A34" s="143">
        <v>8</v>
      </c>
      <c r="B34" s="239" t="s">
        <v>716</v>
      </c>
      <c r="C34" s="1909"/>
      <c r="D34" s="2087"/>
      <c r="E34" s="1908"/>
      <c r="F34" s="1909"/>
      <c r="G34" s="2088"/>
      <c r="H34" s="2088"/>
      <c r="I34" s="2089"/>
      <c r="J34" s="2090"/>
    </row>
    <row r="35" spans="1:10">
      <c r="A35" s="143">
        <v>9</v>
      </c>
      <c r="B35" s="882" t="s">
        <v>2494</v>
      </c>
      <c r="C35" s="1905">
        <f>SUM(C29:C34)</f>
        <v>687560788</v>
      </c>
      <c r="D35" s="1905">
        <f t="shared" ref="D35:J35" si="0">SUM(D29:D34)</f>
        <v>0</v>
      </c>
      <c r="E35" s="1905">
        <f t="shared" si="0"/>
        <v>687560788</v>
      </c>
      <c r="F35" s="1905">
        <f t="shared" si="0"/>
        <v>516844336</v>
      </c>
      <c r="G35" s="1905">
        <f>SUM(G29:G34)</f>
        <v>60184867</v>
      </c>
      <c r="H35" s="1905">
        <f t="shared" si="0"/>
        <v>56779848</v>
      </c>
      <c r="I35" s="1905">
        <f t="shared" si="0"/>
        <v>577786</v>
      </c>
      <c r="J35" s="2091">
        <f t="shared" si="0"/>
        <v>557865</v>
      </c>
    </row>
    <row r="36" spans="1:10">
      <c r="A36" s="143">
        <v>10</v>
      </c>
      <c r="B36" s="882" t="s">
        <v>715</v>
      </c>
      <c r="C36" s="1909">
        <f>D36+E36</f>
        <v>18357015</v>
      </c>
      <c r="D36" s="2092"/>
      <c r="E36" s="1904">
        <v>18357015</v>
      </c>
      <c r="F36" s="1910">
        <v>10194096</v>
      </c>
      <c r="G36" s="1910">
        <v>2426627</v>
      </c>
      <c r="H36" s="1910">
        <v>2789334</v>
      </c>
      <c r="I36" s="1904">
        <v>5</v>
      </c>
      <c r="J36" s="2080">
        <v>5</v>
      </c>
    </row>
    <row r="37" spans="1:10">
      <c r="A37" s="143">
        <v>11</v>
      </c>
      <c r="B37" s="239" t="s">
        <v>717</v>
      </c>
      <c r="C37" s="1911">
        <f t="shared" ref="C37:J37" si="1">SUM(C35:C36)</f>
        <v>705917803</v>
      </c>
      <c r="D37" s="1905">
        <f t="shared" si="1"/>
        <v>0</v>
      </c>
      <c r="E37" s="1911">
        <f t="shared" si="1"/>
        <v>705917803</v>
      </c>
      <c r="F37" s="1911">
        <f t="shared" si="1"/>
        <v>527038432</v>
      </c>
      <c r="G37" s="1911">
        <f t="shared" si="1"/>
        <v>62611494</v>
      </c>
      <c r="H37" s="1911">
        <f t="shared" si="1"/>
        <v>59569182</v>
      </c>
      <c r="I37" s="1911">
        <f t="shared" si="1"/>
        <v>577791</v>
      </c>
      <c r="J37" s="2093">
        <f t="shared" si="1"/>
        <v>557870</v>
      </c>
    </row>
    <row r="38" spans="1:10">
      <c r="A38" s="143">
        <v>12</v>
      </c>
      <c r="B38" s="882" t="s">
        <v>731</v>
      </c>
      <c r="C38" s="1909"/>
      <c r="D38" s="1912"/>
      <c r="E38" s="1912"/>
      <c r="F38" s="1912"/>
      <c r="G38" s="1912"/>
      <c r="H38" s="1912"/>
      <c r="I38" s="1912"/>
      <c r="J38" s="2094"/>
    </row>
    <row r="39" spans="1:10">
      <c r="A39" s="143">
        <v>13</v>
      </c>
      <c r="B39" s="882" t="s">
        <v>2496</v>
      </c>
      <c r="C39" s="1905">
        <f t="shared" ref="C39:J39" si="2">SUM(C37:C38)</f>
        <v>705917803</v>
      </c>
      <c r="D39" s="1905">
        <f t="shared" si="2"/>
        <v>0</v>
      </c>
      <c r="E39" s="1905">
        <f t="shared" si="2"/>
        <v>705917803</v>
      </c>
      <c r="F39" s="1905">
        <f t="shared" si="2"/>
        <v>527038432</v>
      </c>
      <c r="G39" s="1905">
        <f t="shared" si="2"/>
        <v>62611494</v>
      </c>
      <c r="H39" s="1905">
        <f t="shared" si="2"/>
        <v>59569182</v>
      </c>
      <c r="I39" s="1905">
        <f t="shared" si="2"/>
        <v>577791</v>
      </c>
      <c r="J39" s="2091">
        <f t="shared" si="2"/>
        <v>557870</v>
      </c>
    </row>
    <row r="40" spans="1:10">
      <c r="A40" s="143">
        <v>14</v>
      </c>
      <c r="B40" s="986" t="s">
        <v>718</v>
      </c>
      <c r="C40" s="1914"/>
      <c r="D40" s="2095"/>
      <c r="E40" s="1913"/>
      <c r="F40" s="1914"/>
      <c r="G40" s="1917"/>
      <c r="H40" s="1917"/>
      <c r="I40" s="1917"/>
      <c r="J40" s="2096"/>
    </row>
    <row r="41" spans="1:10">
      <c r="A41" s="881">
        <v>15</v>
      </c>
      <c r="B41" s="882" t="s">
        <v>719</v>
      </c>
      <c r="C41" s="1905">
        <f>D41+E41</f>
        <v>3740405</v>
      </c>
      <c r="D41" s="2084"/>
      <c r="E41" s="1904">
        <v>3740405</v>
      </c>
      <c r="F41" s="1907">
        <v>-872</v>
      </c>
      <c r="G41" s="2085"/>
      <c r="H41" s="2085"/>
      <c r="I41" s="1910"/>
      <c r="J41" s="2091"/>
    </row>
    <row r="42" spans="1:10">
      <c r="A42" s="881">
        <v>16</v>
      </c>
      <c r="B42" s="882" t="s">
        <v>720</v>
      </c>
      <c r="C42" s="1905">
        <f>D42+E42</f>
        <v>31033</v>
      </c>
      <c r="D42" s="2084"/>
      <c r="E42" s="1906">
        <v>31033</v>
      </c>
      <c r="F42" s="1907">
        <v>0</v>
      </c>
      <c r="G42" s="2085" t="s">
        <v>520</v>
      </c>
      <c r="H42" s="2085" t="s">
        <v>520</v>
      </c>
      <c r="I42" s="1910" t="s">
        <v>520</v>
      </c>
      <c r="J42" s="2091" t="s">
        <v>520</v>
      </c>
    </row>
    <row r="43" spans="1:10">
      <c r="A43" s="881">
        <v>17</v>
      </c>
      <c r="B43" s="882" t="s">
        <v>723</v>
      </c>
      <c r="C43" s="1905"/>
      <c r="D43" s="2078"/>
      <c r="E43" s="1904"/>
      <c r="F43" s="1905"/>
      <c r="G43" s="1910"/>
      <c r="H43" s="1910"/>
      <c r="I43" s="1910"/>
      <c r="J43" s="2091"/>
    </row>
    <row r="44" spans="1:10">
      <c r="A44" s="881">
        <v>18</v>
      </c>
      <c r="B44" s="882" t="s">
        <v>724</v>
      </c>
      <c r="C44" s="1905"/>
      <c r="D44" s="2078"/>
      <c r="E44" s="1904"/>
      <c r="F44" s="1905"/>
      <c r="G44" s="1910" t="s">
        <v>520</v>
      </c>
      <c r="H44" s="1910"/>
      <c r="I44" s="1910"/>
      <c r="J44" s="2091"/>
    </row>
    <row r="45" spans="1:10">
      <c r="A45" s="881">
        <v>19</v>
      </c>
      <c r="B45" s="882" t="s">
        <v>725</v>
      </c>
      <c r="C45" s="1905"/>
      <c r="D45" s="2078"/>
      <c r="E45" s="1904"/>
      <c r="F45" s="1905"/>
      <c r="G45" s="1910" t="s">
        <v>520</v>
      </c>
      <c r="H45" s="1910"/>
      <c r="I45" s="1910"/>
      <c r="J45" s="2091"/>
    </row>
    <row r="46" spans="1:10">
      <c r="A46" s="881">
        <v>20</v>
      </c>
      <c r="B46" s="882" t="s">
        <v>726</v>
      </c>
      <c r="C46" s="1905"/>
      <c r="D46" s="2078"/>
      <c r="E46" s="1904">
        <v>0</v>
      </c>
      <c r="F46" s="1905">
        <v>0</v>
      </c>
      <c r="G46" s="1910" t="s">
        <v>520</v>
      </c>
      <c r="H46" s="1910"/>
      <c r="I46" s="1910"/>
      <c r="J46" s="2091"/>
    </row>
    <row r="47" spans="1:10">
      <c r="A47" s="881">
        <v>21</v>
      </c>
      <c r="B47" s="882" t="s">
        <v>727</v>
      </c>
      <c r="C47" s="1905"/>
      <c r="D47" s="2078"/>
      <c r="E47" s="1904"/>
      <c r="F47" s="1905"/>
      <c r="G47" s="1910"/>
      <c r="H47" s="1910"/>
      <c r="I47" s="1910"/>
      <c r="J47" s="2091"/>
    </row>
    <row r="48" spans="1:10" s="884" customFormat="1">
      <c r="A48" s="881">
        <v>22</v>
      </c>
      <c r="B48" s="882" t="s">
        <v>728</v>
      </c>
      <c r="C48" s="1905">
        <f>D48+E48</f>
        <v>7055393</v>
      </c>
      <c r="D48" s="2078"/>
      <c r="E48" s="1904">
        <v>7055393</v>
      </c>
      <c r="F48" s="1905">
        <v>5261400</v>
      </c>
      <c r="G48" s="1910" t="s">
        <v>520</v>
      </c>
      <c r="H48" s="1910"/>
      <c r="I48" s="1910"/>
      <c r="J48" s="2091"/>
    </row>
    <row r="49" spans="1:10">
      <c r="A49" s="881">
        <v>23</v>
      </c>
      <c r="B49" s="882" t="s">
        <v>721</v>
      </c>
      <c r="C49" s="1916"/>
      <c r="D49" s="2097"/>
      <c r="E49" s="1915"/>
      <c r="F49" s="1916"/>
      <c r="G49" s="2098"/>
      <c r="H49" s="2098"/>
      <c r="I49" s="2098"/>
      <c r="J49" s="2099"/>
    </row>
    <row r="50" spans="1:10">
      <c r="A50" s="881">
        <v>24</v>
      </c>
      <c r="B50" s="882" t="s">
        <v>2618</v>
      </c>
      <c r="C50" s="1907"/>
      <c r="D50" s="2084"/>
      <c r="E50" s="1906"/>
      <c r="F50" s="1907"/>
      <c r="G50" s="2085"/>
      <c r="H50" s="2085"/>
      <c r="I50" s="2085"/>
      <c r="J50" s="2080"/>
    </row>
    <row r="51" spans="1:10">
      <c r="A51" s="881">
        <v>25</v>
      </c>
      <c r="B51" s="882" t="s">
        <v>2619</v>
      </c>
      <c r="C51" s="1907"/>
      <c r="D51" s="2084"/>
      <c r="E51" s="1906"/>
      <c r="F51" s="1907"/>
      <c r="G51" s="2085"/>
      <c r="H51" s="2085"/>
      <c r="I51" s="2085"/>
      <c r="J51" s="2080"/>
    </row>
    <row r="52" spans="1:10">
      <c r="A52" s="881">
        <v>26</v>
      </c>
      <c r="B52" s="882" t="s">
        <v>722</v>
      </c>
      <c r="C52" s="1914"/>
      <c r="D52" s="2095"/>
      <c r="E52" s="1913"/>
      <c r="F52" s="1914"/>
      <c r="G52" s="1917"/>
      <c r="H52" s="1917"/>
      <c r="I52" s="1917"/>
      <c r="J52" s="2096" t="s">
        <v>520</v>
      </c>
    </row>
    <row r="53" spans="1:10">
      <c r="A53" s="881">
        <v>27</v>
      </c>
      <c r="B53" s="882" t="s">
        <v>2497</v>
      </c>
      <c r="C53" s="1905">
        <f>ROUNDUP(D53+E53,0)</f>
        <v>25631625</v>
      </c>
      <c r="D53" s="2084"/>
      <c r="E53" s="1904">
        <v>25631625</v>
      </c>
      <c r="F53" s="1907">
        <v>33800253</v>
      </c>
      <c r="G53" s="1910">
        <v>5204013</v>
      </c>
      <c r="H53" s="2085">
        <v>10915558</v>
      </c>
      <c r="I53" s="2085">
        <v>45748</v>
      </c>
      <c r="J53" s="2080">
        <v>61439</v>
      </c>
    </row>
    <row r="54" spans="1:10">
      <c r="A54" s="881">
        <v>28</v>
      </c>
      <c r="B54" s="882" t="s">
        <v>2498</v>
      </c>
      <c r="C54" s="1917"/>
      <c r="D54" s="1917"/>
      <c r="E54" s="1917"/>
      <c r="F54" s="1917"/>
      <c r="G54" s="1917"/>
      <c r="H54" s="1917"/>
      <c r="I54" s="1917"/>
      <c r="J54" s="2096"/>
    </row>
    <row r="55" spans="1:10">
      <c r="A55" s="881">
        <v>29</v>
      </c>
      <c r="B55" s="882" t="s">
        <v>2499</v>
      </c>
      <c r="C55" s="1905">
        <f>ROUNDDOWN(D55+E55,0)</f>
        <v>48828336</v>
      </c>
      <c r="D55" s="2084"/>
      <c r="E55" s="1904">
        <v>48828336</v>
      </c>
      <c r="F55" s="1907">
        <v>47352156</v>
      </c>
      <c r="G55" s="1910">
        <v>42968160</v>
      </c>
      <c r="H55" s="2085">
        <v>39550366</v>
      </c>
      <c r="I55" s="2085">
        <v>12841</v>
      </c>
      <c r="J55" s="2093">
        <v>14249</v>
      </c>
    </row>
    <row r="56" spans="1:10">
      <c r="A56" s="881">
        <v>30</v>
      </c>
      <c r="B56" s="882" t="s">
        <v>2500</v>
      </c>
      <c r="C56" s="1905">
        <f>ROUNDUP(D56+E56,0)</f>
        <v>36945388</v>
      </c>
      <c r="D56" s="2084"/>
      <c r="E56" s="1904">
        <v>36945388</v>
      </c>
      <c r="F56" s="1907">
        <v>27960011</v>
      </c>
      <c r="G56" s="1910">
        <v>45001248</v>
      </c>
      <c r="H56" s="2085">
        <v>43328549</v>
      </c>
      <c r="I56" s="2085">
        <v>153</v>
      </c>
      <c r="J56" s="2080">
        <v>153</v>
      </c>
    </row>
    <row r="57" spans="1:10">
      <c r="A57" s="881">
        <v>31</v>
      </c>
      <c r="B57" s="882" t="s">
        <v>2601</v>
      </c>
      <c r="C57" s="1907"/>
      <c r="D57" s="2084"/>
      <c r="E57" s="1906"/>
      <c r="F57" s="1907"/>
      <c r="G57" s="2085"/>
      <c r="H57" s="2085"/>
      <c r="I57" s="2085"/>
      <c r="J57" s="2080"/>
    </row>
    <row r="58" spans="1:10">
      <c r="A58" s="881">
        <v>32</v>
      </c>
      <c r="B58" s="882" t="s">
        <v>2602</v>
      </c>
      <c r="C58" s="1907"/>
      <c r="D58" s="2084"/>
      <c r="E58" s="1906"/>
      <c r="F58" s="1907"/>
      <c r="G58" s="2085"/>
      <c r="H58" s="2085"/>
      <c r="I58" s="2085"/>
      <c r="J58" s="2080"/>
    </row>
    <row r="59" spans="1:10">
      <c r="A59" s="881">
        <v>33</v>
      </c>
      <c r="B59" s="882" t="s">
        <v>2603</v>
      </c>
      <c r="C59" s="1907"/>
      <c r="D59" s="2084"/>
      <c r="E59" s="1906"/>
      <c r="F59" s="1907"/>
      <c r="G59" s="2085"/>
      <c r="H59" s="2085"/>
      <c r="I59" s="2085"/>
      <c r="J59" s="2080"/>
    </row>
    <row r="60" spans="1:10">
      <c r="A60" s="881">
        <v>34</v>
      </c>
      <c r="B60" s="882" t="s">
        <v>2613</v>
      </c>
      <c r="C60" s="1907"/>
      <c r="D60" s="2084"/>
      <c r="E60" s="1918"/>
      <c r="F60" s="1907"/>
      <c r="G60" s="2085"/>
      <c r="H60" s="2085"/>
      <c r="I60" s="2085"/>
      <c r="J60" s="2080"/>
    </row>
    <row r="61" spans="1:10">
      <c r="A61" s="881">
        <v>35</v>
      </c>
      <c r="B61" s="882" t="s">
        <v>2620</v>
      </c>
      <c r="C61" s="1907"/>
      <c r="D61" s="2084"/>
      <c r="E61" s="1918"/>
      <c r="F61" s="1907"/>
      <c r="G61" s="2085"/>
      <c r="H61" s="2085"/>
      <c r="I61" s="2085"/>
      <c r="J61" s="2080"/>
    </row>
    <row r="62" spans="1:10">
      <c r="A62" s="881">
        <v>36</v>
      </c>
      <c r="B62" s="882" t="s">
        <v>729</v>
      </c>
      <c r="C62" s="1920">
        <f t="shared" ref="C62:H62" si="3">SUM(C41:C61)</f>
        <v>122232180</v>
      </c>
      <c r="D62" s="1919">
        <f t="shared" si="3"/>
        <v>0</v>
      </c>
      <c r="E62" s="1919">
        <f t="shared" si="3"/>
        <v>122232180</v>
      </c>
      <c r="F62" s="1919">
        <f t="shared" si="3"/>
        <v>114372948</v>
      </c>
      <c r="G62" s="2100">
        <f t="shared" si="3"/>
        <v>93173421</v>
      </c>
      <c r="H62" s="1919">
        <f t="shared" si="3"/>
        <v>93794473</v>
      </c>
      <c r="I62" s="1919">
        <f>SUM(I53:I61)</f>
        <v>58742</v>
      </c>
      <c r="J62" s="2101">
        <f>SUM(J53:J61)</f>
        <v>75841</v>
      </c>
    </row>
    <row r="63" spans="1:10">
      <c r="A63" s="146">
        <v>37</v>
      </c>
      <c r="B63" s="271" t="s">
        <v>730</v>
      </c>
      <c r="C63" s="1920">
        <f>C37+C62</f>
        <v>828149983</v>
      </c>
      <c r="D63" s="1919">
        <f t="shared" ref="D63:J63" si="4">D37+D62</f>
        <v>0</v>
      </c>
      <c r="E63" s="1919">
        <f t="shared" si="4"/>
        <v>828149983</v>
      </c>
      <c r="F63" s="1919">
        <f t="shared" si="4"/>
        <v>641411380</v>
      </c>
      <c r="G63" s="1919">
        <f t="shared" si="4"/>
        <v>155784915</v>
      </c>
      <c r="H63" s="1919">
        <f t="shared" si="4"/>
        <v>153363655</v>
      </c>
      <c r="I63" s="1919">
        <f t="shared" si="4"/>
        <v>636533</v>
      </c>
      <c r="J63" s="2102">
        <f t="shared" si="4"/>
        <v>633711</v>
      </c>
    </row>
    <row r="64" spans="1:10" ht="15.75">
      <c r="A64" s="471" t="s">
        <v>2621</v>
      </c>
      <c r="B64" s="74"/>
      <c r="C64" s="994"/>
      <c r="D64" s="994"/>
      <c r="E64" s="994"/>
      <c r="F64" s="994"/>
      <c r="G64" s="994"/>
      <c r="H64" s="994"/>
      <c r="I64" s="994"/>
      <c r="J64" s="1181"/>
    </row>
    <row r="65" spans="1:10">
      <c r="A65" s="81"/>
      <c r="B65" s="494" t="s">
        <v>732</v>
      </c>
      <c r="C65" s="994"/>
      <c r="D65" s="994"/>
      <c r="E65" s="994"/>
      <c r="F65" s="994"/>
      <c r="G65" s="1168"/>
      <c r="H65" s="1168"/>
      <c r="I65" s="1168"/>
      <c r="J65" s="1216"/>
    </row>
    <row r="66" spans="1:10">
      <c r="A66" s="81"/>
      <c r="B66" s="225" t="s">
        <v>733</v>
      </c>
      <c r="C66" s="994"/>
      <c r="D66" s="994"/>
      <c r="E66" s="1217"/>
      <c r="F66" s="994"/>
      <c r="G66" s="1168"/>
      <c r="H66" s="1168"/>
      <c r="I66" s="1168"/>
      <c r="J66" s="1216"/>
    </row>
    <row r="67" spans="1:10">
      <c r="A67" s="81"/>
      <c r="B67" s="495" t="s">
        <v>734</v>
      </c>
      <c r="C67" s="994"/>
      <c r="D67" s="994"/>
      <c r="E67" s="1217"/>
      <c r="F67" s="994"/>
      <c r="G67" s="1168"/>
      <c r="H67" s="1168"/>
      <c r="I67" s="1168"/>
      <c r="J67" s="1216"/>
    </row>
    <row r="68" spans="1:10">
      <c r="A68" s="81"/>
      <c r="B68" s="495" t="s">
        <v>735</v>
      </c>
      <c r="C68" s="994"/>
      <c r="D68" s="994"/>
      <c r="E68" s="994"/>
      <c r="F68" s="994"/>
      <c r="G68" s="994"/>
      <c r="H68" s="994"/>
      <c r="I68" s="994"/>
      <c r="J68" s="1181"/>
    </row>
    <row r="69" spans="1:10">
      <c r="A69" s="81"/>
      <c r="B69" s="495" t="s">
        <v>736</v>
      </c>
      <c r="C69" s="1168"/>
      <c r="D69" s="1168"/>
      <c r="E69" s="994"/>
      <c r="F69" s="1168"/>
      <c r="G69" s="994"/>
      <c r="H69" s="1168"/>
      <c r="I69" s="1168"/>
      <c r="J69" s="1216"/>
    </row>
    <row r="70" spans="1:10" ht="16.5" thickBot="1">
      <c r="A70" s="81"/>
      <c r="B70" s="495"/>
      <c r="C70" s="994"/>
      <c r="D70" s="994"/>
      <c r="E70" s="1177" t="s">
        <v>3027</v>
      </c>
      <c r="F70" s="994"/>
      <c r="G70" s="994"/>
      <c r="H70" s="994"/>
      <c r="I70" s="994"/>
      <c r="J70" s="1181"/>
    </row>
    <row r="71" spans="1:10">
      <c r="A71" s="76"/>
      <c r="B71" s="76"/>
      <c r="C71" s="1155"/>
      <c r="D71" s="1155"/>
      <c r="E71" s="1155"/>
      <c r="F71" s="1155"/>
      <c r="G71" s="1155"/>
      <c r="H71" s="1155"/>
      <c r="I71" s="1155"/>
      <c r="J71" s="1218" t="s">
        <v>2622</v>
      </c>
    </row>
    <row r="72" spans="1:10">
      <c r="A72" s="109" t="s">
        <v>737</v>
      </c>
      <c r="B72" s="109"/>
      <c r="C72" s="1158"/>
      <c r="D72" s="1158"/>
      <c r="E72" s="1158"/>
      <c r="F72" s="1158"/>
      <c r="G72" s="1158"/>
      <c r="H72" s="1158"/>
      <c r="I72" s="1158"/>
      <c r="J72" s="1158"/>
    </row>
    <row r="73" spans="1:10" ht="16.5" thickBot="1">
      <c r="A73" s="42" t="str">
        <f>'Data Sheet'!$A$49</f>
        <v>Annual Report of Niagara Mohawk Power Corporation</v>
      </c>
      <c r="B73" s="139"/>
      <c r="C73" s="1177"/>
      <c r="D73" s="1177"/>
      <c r="E73" s="1177"/>
      <c r="F73" s="1177"/>
      <c r="G73" s="1177"/>
      <c r="H73" s="994"/>
      <c r="J73" s="1154" t="str">
        <f>'Data Sheet'!$A$45</f>
        <v>Year ended December 31, 2022</v>
      </c>
    </row>
    <row r="74" spans="1:10" ht="15.75">
      <c r="A74" s="485"/>
      <c r="B74" s="430"/>
      <c r="C74" s="1178"/>
      <c r="D74" s="1178"/>
      <c r="E74" s="1178"/>
      <c r="F74" s="1178"/>
      <c r="G74" s="1178"/>
      <c r="H74" s="1178"/>
      <c r="I74" s="1178"/>
      <c r="J74" s="1179"/>
    </row>
    <row r="75" spans="1:10" ht="15.75">
      <c r="A75" s="78" t="s">
        <v>3028</v>
      </c>
      <c r="B75" s="79"/>
      <c r="C75" s="1163"/>
      <c r="D75" s="1163"/>
      <c r="E75" s="1163"/>
      <c r="F75" s="1163"/>
      <c r="G75" s="1163"/>
      <c r="H75" s="1163"/>
      <c r="I75" s="1163"/>
      <c r="J75" s="1180"/>
    </row>
    <row r="76" spans="1:10" ht="15.75">
      <c r="A76" s="471"/>
      <c r="B76" s="139"/>
      <c r="C76" s="1177"/>
      <c r="D76" s="1177"/>
      <c r="E76" s="1177"/>
      <c r="F76" s="1177"/>
      <c r="G76" s="1177"/>
      <c r="H76" s="1177"/>
      <c r="I76" s="1177"/>
      <c r="J76" s="1181"/>
    </row>
    <row r="77" spans="1:10" ht="15.75">
      <c r="A77" s="1783"/>
      <c r="B77" s="1784" t="s">
        <v>3053</v>
      </c>
      <c r="C77" s="2075">
        <v>303071</v>
      </c>
      <c r="D77" s="1785"/>
      <c r="E77" s="1785"/>
      <c r="F77" s="1785"/>
      <c r="G77" s="1785"/>
      <c r="H77" s="1785"/>
      <c r="I77" s="1785"/>
      <c r="J77" s="1786"/>
    </row>
    <row r="78" spans="1:10" ht="15.75">
      <c r="A78" s="1788"/>
      <c r="B78" s="2064" t="s">
        <v>3503</v>
      </c>
      <c r="C78" s="2045">
        <v>661780</v>
      </c>
      <c r="H78" s="1188"/>
      <c r="I78" s="1188"/>
      <c r="J78" s="1787"/>
    </row>
    <row r="79" spans="1:10" ht="15.75">
      <c r="A79" s="1788"/>
      <c r="B79" s="2064" t="s">
        <v>3529</v>
      </c>
      <c r="C79" s="2045">
        <v>-720798</v>
      </c>
      <c r="H79" s="1774"/>
      <c r="I79" s="1774"/>
      <c r="J79" s="1789"/>
    </row>
    <row r="80" spans="1:10" ht="15.75">
      <c r="A80" s="1788"/>
      <c r="B80" s="2064" t="s">
        <v>3504</v>
      </c>
      <c r="C80" s="2045">
        <v>-5156322</v>
      </c>
      <c r="H80" s="1674"/>
      <c r="I80" s="1674"/>
      <c r="J80" s="1790"/>
    </row>
    <row r="81" spans="1:10" ht="15.75">
      <c r="A81" s="1788"/>
      <c r="B81" s="2064" t="s">
        <v>3212</v>
      </c>
      <c r="C81" s="2045">
        <v>403376</v>
      </c>
      <c r="H81" s="1674"/>
      <c r="I81" s="1674"/>
      <c r="J81" s="1790"/>
    </row>
    <row r="82" spans="1:10" ht="15.75">
      <c r="A82" s="1788"/>
      <c r="B82" s="2064" t="s">
        <v>3206</v>
      </c>
      <c r="C82" s="2045">
        <v>320669</v>
      </c>
      <c r="H82" s="1674"/>
      <c r="I82" s="1674"/>
      <c r="J82" s="1790"/>
    </row>
    <row r="83" spans="1:10" ht="15.75">
      <c r="A83" s="1788"/>
      <c r="B83" s="2064" t="s">
        <v>3207</v>
      </c>
      <c r="C83" s="2045">
        <v>5677676</v>
      </c>
      <c r="H83" s="1674"/>
      <c r="I83" s="1674"/>
      <c r="J83" s="1790"/>
    </row>
    <row r="84" spans="1:10" ht="15.75">
      <c r="A84" s="1788"/>
      <c r="B84" s="2064" t="s">
        <v>3054</v>
      </c>
      <c r="C84" s="2045">
        <v>-793336</v>
      </c>
      <c r="H84" s="1674"/>
      <c r="I84" s="1674"/>
      <c r="J84" s="1790"/>
    </row>
    <row r="85" spans="1:10" ht="15.75">
      <c r="A85" s="1788"/>
      <c r="B85" s="2064" t="s">
        <v>3056</v>
      </c>
      <c r="C85" s="2045">
        <v>-540423</v>
      </c>
      <c r="H85" s="1674"/>
      <c r="I85" s="1674"/>
      <c r="J85" s="1790"/>
    </row>
    <row r="86" spans="1:10" ht="15.75">
      <c r="A86" s="1788"/>
      <c r="B86" s="2064" t="s">
        <v>3058</v>
      </c>
      <c r="C86" s="2045">
        <v>-968652</v>
      </c>
      <c r="H86" s="1774"/>
      <c r="I86" s="1774"/>
      <c r="J86" s="1789"/>
    </row>
    <row r="87" spans="1:10" ht="15.75">
      <c r="A87" s="1788"/>
      <c r="B87" s="2064" t="s">
        <v>3059</v>
      </c>
      <c r="C87" s="2045">
        <v>-887309</v>
      </c>
      <c r="H87" s="1188"/>
      <c r="I87" s="1188"/>
      <c r="J87" s="1787"/>
    </row>
    <row r="88" spans="1:10" ht="15.75">
      <c r="A88" s="1788"/>
      <c r="B88" s="2064" t="s">
        <v>3060</v>
      </c>
      <c r="C88" s="2045">
        <v>-767405</v>
      </c>
      <c r="H88" s="1188"/>
      <c r="I88" s="1188"/>
      <c r="J88" s="1787"/>
    </row>
    <row r="89" spans="1:10" ht="15.75">
      <c r="A89" s="1788"/>
      <c r="B89" s="2064" t="s">
        <v>3061</v>
      </c>
      <c r="C89" s="2045">
        <v>-1938112</v>
      </c>
      <c r="H89" s="1188"/>
      <c r="I89" s="1188"/>
      <c r="J89" s="1787"/>
    </row>
    <row r="90" spans="1:10" ht="15.75">
      <c r="A90" s="1788"/>
      <c r="B90" s="2064" t="s">
        <v>3208</v>
      </c>
      <c r="C90" s="2045">
        <v>390516</v>
      </c>
      <c r="H90" s="1188"/>
      <c r="I90" s="1188"/>
      <c r="J90" s="1787"/>
    </row>
    <row r="91" spans="1:10" ht="15.75">
      <c r="A91" s="1788"/>
      <c r="B91" s="2064" t="s">
        <v>3063</v>
      </c>
      <c r="C91" s="2045">
        <v>3066397</v>
      </c>
      <c r="H91" s="1773"/>
      <c r="I91" s="1773"/>
      <c r="J91" s="1787"/>
    </row>
    <row r="92" spans="1:10" ht="15.75">
      <c r="A92" s="1788"/>
      <c r="B92" s="2064" t="s">
        <v>3505</v>
      </c>
      <c r="C92" s="2045">
        <v>-2001177</v>
      </c>
      <c r="H92" s="1775"/>
      <c r="I92" s="1775"/>
      <c r="J92" s="1789"/>
    </row>
    <row r="93" spans="1:10" ht="15.75">
      <c r="A93" s="1788"/>
      <c r="B93" s="2064" t="s">
        <v>3506</v>
      </c>
      <c r="C93" s="2045">
        <v>11437400</v>
      </c>
      <c r="H93" s="1773"/>
      <c r="I93" s="1775"/>
      <c r="J93" s="1789"/>
    </row>
    <row r="94" spans="1:10" ht="15.75">
      <c r="A94" s="1788"/>
      <c r="B94" s="2064" t="s">
        <v>3065</v>
      </c>
      <c r="C94" s="2045">
        <v>1441466</v>
      </c>
      <c r="H94" s="1776"/>
      <c r="I94" s="1776"/>
      <c r="J94" s="1791"/>
    </row>
    <row r="95" spans="1:10" ht="15.75">
      <c r="A95" s="1788"/>
      <c r="B95" s="2064" t="s">
        <v>3530</v>
      </c>
      <c r="C95" s="2045">
        <v>-1184455</v>
      </c>
      <c r="H95" s="1776"/>
      <c r="I95" s="1776"/>
      <c r="J95" s="1791"/>
    </row>
    <row r="96" spans="1:10" ht="15.75">
      <c r="A96" s="1788"/>
      <c r="B96" s="2064" t="s">
        <v>3070</v>
      </c>
      <c r="C96" s="2045">
        <v>-654887</v>
      </c>
      <c r="H96" s="1776"/>
      <c r="I96" s="1776"/>
      <c r="J96" s="1791"/>
    </row>
    <row r="97" spans="1:10" ht="15.75">
      <c r="A97" s="1788"/>
      <c r="B97" s="2064" t="s">
        <v>3066</v>
      </c>
      <c r="C97" s="2045">
        <v>-6807922</v>
      </c>
      <c r="H97" s="1776"/>
      <c r="I97" s="1776"/>
      <c r="J97" s="1791"/>
    </row>
    <row r="98" spans="1:10" ht="15.75">
      <c r="A98" s="1792"/>
      <c r="B98" s="2064" t="s">
        <v>3067</v>
      </c>
      <c r="C98" s="2045">
        <v>-14919803</v>
      </c>
      <c r="H98" s="1777"/>
      <c r="I98" s="1777"/>
      <c r="J98" s="1793"/>
    </row>
    <row r="99" spans="1:10" ht="15.75">
      <c r="A99" s="1792"/>
      <c r="B99" s="2064" t="s">
        <v>3029</v>
      </c>
      <c r="C99" s="2045">
        <v>2765252</v>
      </c>
      <c r="H99" s="1778"/>
      <c r="I99" s="1778"/>
      <c r="J99" s="1794"/>
    </row>
    <row r="100" spans="1:10" ht="15.75">
      <c r="A100" s="1792"/>
      <c r="B100" s="2064" t="s">
        <v>3507</v>
      </c>
      <c r="C100" s="2045">
        <v>12954771</v>
      </c>
      <c r="H100" s="1780"/>
      <c r="I100" s="1780"/>
      <c r="J100" s="1795"/>
    </row>
    <row r="101" spans="1:10" ht="15.75">
      <c r="A101" s="1792"/>
      <c r="B101" s="2064" t="s">
        <v>3508</v>
      </c>
      <c r="C101" s="2045">
        <v>-4300000</v>
      </c>
      <c r="H101" s="1778"/>
      <c r="I101" s="1780"/>
      <c r="J101" s="1794"/>
    </row>
    <row r="102" spans="1:10" ht="15.75">
      <c r="A102" s="1792"/>
      <c r="B102" s="2064" t="s">
        <v>3068</v>
      </c>
      <c r="C102" s="2045">
        <v>12014136</v>
      </c>
      <c r="H102" s="1780"/>
      <c r="I102" s="1780"/>
      <c r="J102" s="1795"/>
    </row>
    <row r="103" spans="1:10" ht="15.75">
      <c r="A103" s="1792"/>
      <c r="B103" s="2064" t="s">
        <v>3209</v>
      </c>
      <c r="C103" s="2045">
        <v>-1234023</v>
      </c>
      <c r="H103" s="1780"/>
      <c r="I103" s="1780"/>
      <c r="J103" s="1795"/>
    </row>
    <row r="104" spans="1:10" ht="15.75">
      <c r="A104" s="1792"/>
      <c r="B104" s="2064" t="s">
        <v>3069</v>
      </c>
      <c r="C104" s="2045">
        <v>-807747</v>
      </c>
      <c r="H104" s="1778"/>
      <c r="I104" s="1780"/>
      <c r="J104" s="1794"/>
    </row>
    <row r="105" spans="1:10" ht="15.75">
      <c r="A105" s="1792"/>
      <c r="B105" s="2064" t="s">
        <v>3213</v>
      </c>
      <c r="C105" s="2045">
        <v>-698746</v>
      </c>
      <c r="H105" s="1778"/>
      <c r="I105" s="1780"/>
      <c r="J105" s="1794"/>
    </row>
    <row r="106" spans="1:10" ht="15.75" thickBot="1">
      <c r="A106" s="1792"/>
      <c r="B106" s="1778" t="s">
        <v>3211</v>
      </c>
      <c r="C106" s="2076">
        <f>SUM(C77:C105)</f>
        <v>7055393</v>
      </c>
      <c r="H106" s="1778"/>
      <c r="I106" s="1778"/>
      <c r="J106" s="1794"/>
    </row>
    <row r="107" spans="1:10" ht="16.5" thickTop="1">
      <c r="A107" s="1792"/>
      <c r="C107" s="1052"/>
      <c r="D107" s="1772"/>
      <c r="E107" s="1780"/>
      <c r="F107" s="1778"/>
      <c r="G107" s="1778"/>
      <c r="H107" s="1778"/>
      <c r="I107" s="1780"/>
      <c r="J107" s="1795"/>
    </row>
    <row r="108" spans="1:10" ht="15.75">
      <c r="A108" s="1792"/>
      <c r="B108" s="74" t="s">
        <v>3053</v>
      </c>
      <c r="C108" s="2077">
        <v>12089666</v>
      </c>
      <c r="D108" s="1772"/>
      <c r="E108" s="1778"/>
      <c r="F108" s="1778"/>
      <c r="G108" s="1778"/>
      <c r="H108" s="1778"/>
      <c r="I108" s="1778"/>
      <c r="J108" s="1794"/>
    </row>
    <row r="109" spans="1:10" ht="15.75">
      <c r="A109" s="1792"/>
      <c r="B109" s="74" t="s">
        <v>3206</v>
      </c>
      <c r="C109" s="2046">
        <v>323184</v>
      </c>
      <c r="D109" s="1772"/>
      <c r="E109" s="1778"/>
      <c r="F109" s="1778"/>
      <c r="G109" s="1778"/>
      <c r="H109" s="1778"/>
      <c r="I109" s="1778"/>
      <c r="J109" s="1794"/>
    </row>
    <row r="110" spans="1:10" ht="15.75">
      <c r="A110" s="1792"/>
      <c r="B110" s="74" t="s">
        <v>3207</v>
      </c>
      <c r="C110" s="2047">
        <v>2517279</v>
      </c>
      <c r="D110" s="1772"/>
      <c r="E110" s="1778"/>
      <c r="F110" s="1778"/>
      <c r="G110" s="1778"/>
      <c r="H110" s="1778"/>
      <c r="I110" s="1778"/>
      <c r="J110" s="1794"/>
    </row>
    <row r="111" spans="1:10" ht="15.75">
      <c r="A111" s="1792"/>
      <c r="B111" s="74" t="s">
        <v>3054</v>
      </c>
      <c r="C111" s="2045">
        <v>944839</v>
      </c>
      <c r="D111" s="1772"/>
      <c r="E111" s="1780"/>
      <c r="F111" s="1778"/>
      <c r="G111" s="1778"/>
      <c r="H111" s="1778"/>
      <c r="I111" s="1778"/>
      <c r="J111" s="1794"/>
    </row>
    <row r="112" spans="1:10" ht="15.75">
      <c r="A112" s="1792"/>
      <c r="B112" s="74" t="s">
        <v>3055</v>
      </c>
      <c r="C112" s="2045">
        <v>385788</v>
      </c>
      <c r="D112" s="1772"/>
      <c r="E112" s="1780"/>
      <c r="F112" s="1778"/>
      <c r="G112" s="1778"/>
      <c r="H112" s="1778"/>
      <c r="I112" s="1778"/>
      <c r="J112" s="1794"/>
    </row>
    <row r="113" spans="1:10" ht="15.75">
      <c r="A113" s="1792"/>
      <c r="B113" s="74" t="s">
        <v>3056</v>
      </c>
      <c r="C113" s="2045">
        <v>-1462911</v>
      </c>
      <c r="D113" s="1772"/>
      <c r="E113" s="1780"/>
      <c r="F113" s="1778"/>
      <c r="G113" s="1778"/>
      <c r="H113" s="1778"/>
      <c r="I113" s="1778"/>
      <c r="J113" s="1794"/>
    </row>
    <row r="114" spans="1:10" ht="15.75">
      <c r="A114" s="1792"/>
      <c r="B114" s="74" t="s">
        <v>3057</v>
      </c>
      <c r="C114" s="2045">
        <v>-649025</v>
      </c>
      <c r="D114" s="1772"/>
      <c r="E114" s="1780"/>
      <c r="F114" s="1778"/>
      <c r="G114" s="1778"/>
      <c r="H114" s="1778"/>
      <c r="I114" s="1778"/>
      <c r="J114" s="1794"/>
    </row>
    <row r="115" spans="1:10" ht="15.75">
      <c r="A115" s="1792"/>
      <c r="B115" s="74" t="s">
        <v>3058</v>
      </c>
      <c r="C115" s="2045">
        <v>-608303</v>
      </c>
      <c r="D115" s="1772"/>
      <c r="E115" s="1780"/>
      <c r="F115" s="1778"/>
      <c r="G115" s="1778"/>
      <c r="H115" s="1778"/>
      <c r="I115" s="1778"/>
      <c r="J115" s="1794"/>
    </row>
    <row r="116" spans="1:10" ht="15.75">
      <c r="A116" s="1792"/>
      <c r="B116" s="74" t="s">
        <v>3059</v>
      </c>
      <c r="C116" s="2045">
        <v>-281769</v>
      </c>
      <c r="D116" s="1772"/>
      <c r="E116" s="1780"/>
      <c r="F116" s="1778"/>
      <c r="G116" s="1778"/>
      <c r="H116" s="1778"/>
      <c r="I116" s="1778"/>
      <c r="J116" s="1794"/>
    </row>
    <row r="117" spans="1:10" ht="15.75">
      <c r="A117" s="1792"/>
      <c r="B117" s="74" t="s">
        <v>3060</v>
      </c>
      <c r="C117" s="2047">
        <v>3241114</v>
      </c>
      <c r="D117" s="1772"/>
      <c r="E117" s="1781"/>
      <c r="F117" s="1778"/>
      <c r="G117" s="1778"/>
      <c r="H117" s="1778"/>
      <c r="I117" s="1778"/>
      <c r="J117" s="1794"/>
    </row>
    <row r="118" spans="1:10" ht="15.75">
      <c r="A118" s="1792"/>
      <c r="B118" s="74" t="s">
        <v>3061</v>
      </c>
      <c r="C118" s="2046">
        <v>-1684941</v>
      </c>
      <c r="D118" s="1772"/>
      <c r="E118" s="1780"/>
      <c r="F118" s="1778"/>
      <c r="G118" s="1778"/>
      <c r="H118" s="1778"/>
      <c r="I118" s="1778"/>
      <c r="J118" s="1794"/>
    </row>
    <row r="119" spans="1:10" ht="15.75">
      <c r="A119" s="1792"/>
      <c r="B119" s="74" t="s">
        <v>3062</v>
      </c>
      <c r="C119" s="2046">
        <v>-821511</v>
      </c>
      <c r="D119" s="1772"/>
      <c r="E119" s="1780"/>
      <c r="F119" s="1778"/>
      <c r="G119" s="1778"/>
      <c r="H119" s="1778"/>
      <c r="I119" s="1778"/>
      <c r="J119" s="1794"/>
    </row>
    <row r="120" spans="1:10" ht="15.75">
      <c r="A120" s="1792"/>
      <c r="B120" s="74" t="s">
        <v>3208</v>
      </c>
      <c r="C120" s="2046">
        <v>365116</v>
      </c>
      <c r="D120" s="1772"/>
      <c r="E120" s="1780"/>
      <c r="F120" s="1778"/>
      <c r="G120" s="1778"/>
      <c r="H120" s="1778"/>
      <c r="I120" s="1778"/>
      <c r="J120" s="1794"/>
    </row>
    <row r="121" spans="1:10" ht="15.75">
      <c r="A121" s="1792"/>
      <c r="B121" s="74" t="s">
        <v>3063</v>
      </c>
      <c r="C121" s="2046">
        <v>2242320</v>
      </c>
      <c r="D121" s="1772"/>
      <c r="E121" s="1780"/>
      <c r="F121" s="1778"/>
      <c r="G121" s="1778"/>
      <c r="H121" s="1778"/>
      <c r="I121" s="1778"/>
      <c r="J121" s="1794"/>
    </row>
    <row r="122" spans="1:10" ht="15.75">
      <c r="A122" s="1792"/>
      <c r="B122" s="74" t="s">
        <v>3064</v>
      </c>
      <c r="C122" s="2045">
        <v>-6515217</v>
      </c>
      <c r="D122" s="1772"/>
      <c r="E122" s="1780"/>
      <c r="F122" s="1778"/>
      <c r="G122" s="1778"/>
      <c r="H122" s="1778"/>
      <c r="I122" s="1778"/>
      <c r="J122" s="1794"/>
    </row>
    <row r="123" spans="1:10" ht="15.75">
      <c r="A123" s="1792"/>
      <c r="B123" s="74" t="s">
        <v>3065</v>
      </c>
      <c r="C123" s="2045">
        <v>-4641944</v>
      </c>
      <c r="D123" s="1772"/>
      <c r="E123" s="1780"/>
      <c r="F123" s="1778"/>
      <c r="G123" s="1778"/>
      <c r="H123" s="1778"/>
      <c r="I123" s="1778"/>
      <c r="J123" s="1794"/>
    </row>
    <row r="124" spans="1:10" ht="15.75">
      <c r="A124" s="1792"/>
      <c r="B124" s="74" t="s">
        <v>3066</v>
      </c>
      <c r="C124" s="2045">
        <v>-1066253</v>
      </c>
      <c r="D124" s="1772"/>
      <c r="E124" s="1780"/>
      <c r="F124" s="1778"/>
      <c r="G124" s="1778"/>
      <c r="H124" s="1778"/>
      <c r="I124" s="1778"/>
      <c r="J124" s="1794"/>
    </row>
    <row r="125" spans="1:10">
      <c r="A125" s="1792"/>
      <c r="B125" s="74" t="s">
        <v>3067</v>
      </c>
      <c r="C125" s="2048">
        <v>-1576356</v>
      </c>
      <c r="D125" s="1778"/>
      <c r="E125" s="1778"/>
      <c r="F125" s="1778"/>
      <c r="G125" s="1778"/>
      <c r="H125" s="1778"/>
      <c r="I125" s="1778"/>
      <c r="J125" s="1794"/>
    </row>
    <row r="126" spans="1:10">
      <c r="A126" s="1792"/>
      <c r="B126" s="59" t="s">
        <v>3029</v>
      </c>
      <c r="C126" s="2048">
        <v>-1642647</v>
      </c>
      <c r="D126" s="1779"/>
      <c r="E126" s="1780"/>
      <c r="F126" s="1778"/>
      <c r="G126" s="1778"/>
      <c r="H126" s="1778"/>
      <c r="I126" s="1778"/>
      <c r="J126" s="1794"/>
    </row>
    <row r="127" spans="1:10">
      <c r="A127" s="1792"/>
      <c r="B127" s="74" t="s">
        <v>3068</v>
      </c>
      <c r="C127" s="2048">
        <v>1848288</v>
      </c>
      <c r="D127" s="1779"/>
      <c r="E127" s="1780"/>
      <c r="F127" s="1778"/>
      <c r="G127" s="1778"/>
      <c r="H127" s="1778"/>
      <c r="I127" s="1778"/>
      <c r="J127" s="1794"/>
    </row>
    <row r="128" spans="1:10">
      <c r="A128" s="1792"/>
      <c r="B128" s="59" t="s">
        <v>3209</v>
      </c>
      <c r="C128" s="2048">
        <v>1241762</v>
      </c>
      <c r="D128" s="1779"/>
      <c r="E128" s="1780"/>
      <c r="F128" s="1778"/>
      <c r="G128" s="1778"/>
      <c r="H128" s="1778"/>
      <c r="I128" s="1778"/>
      <c r="J128" s="1794"/>
    </row>
    <row r="129" spans="1:10">
      <c r="A129" s="1792"/>
      <c r="B129" s="59" t="s">
        <v>3069</v>
      </c>
      <c r="C129" s="2045">
        <v>544527</v>
      </c>
      <c r="D129" s="1779"/>
      <c r="E129" s="1780"/>
      <c r="F129" s="1778"/>
      <c r="G129" s="1778"/>
      <c r="H129" s="1778"/>
      <c r="I129" s="1778"/>
      <c r="J129" s="1794"/>
    </row>
    <row r="130" spans="1:10">
      <c r="A130" s="1792"/>
      <c r="B130" s="59" t="s">
        <v>3070</v>
      </c>
      <c r="C130" s="2049">
        <v>468394</v>
      </c>
      <c r="D130" s="1779"/>
      <c r="E130" s="1780"/>
      <c r="F130" s="1778"/>
      <c r="G130" s="1778"/>
      <c r="H130" s="1778"/>
      <c r="I130" s="1778"/>
      <c r="J130" s="1794"/>
    </row>
    <row r="131" spans="1:10" ht="15.75" thickBot="1">
      <c r="A131" s="1792"/>
      <c r="B131" s="891" t="s">
        <v>3214</v>
      </c>
      <c r="C131" s="2076">
        <f>SUM(C108:C130)</f>
        <v>5261400</v>
      </c>
      <c r="D131" s="1779"/>
      <c r="E131" s="1779"/>
      <c r="F131" s="1778"/>
      <c r="G131" s="1778"/>
      <c r="H131" s="1778"/>
      <c r="I131" s="1778"/>
      <c r="J131" s="1794"/>
    </row>
    <row r="132" spans="1:10" ht="15.75" thickTop="1">
      <c r="A132" s="1792"/>
      <c r="B132" s="891"/>
      <c r="C132" s="1778"/>
      <c r="D132" s="1779"/>
      <c r="E132" s="1779"/>
      <c r="F132" s="1778"/>
      <c r="G132" s="1778"/>
      <c r="H132" s="1778"/>
      <c r="I132" s="1778"/>
      <c r="J132" s="1794"/>
    </row>
    <row r="133" spans="1:10">
      <c r="A133" s="1792"/>
      <c r="B133" s="891"/>
      <c r="C133" s="1778"/>
      <c r="D133" s="1782"/>
      <c r="E133" s="1778"/>
      <c r="F133" s="1778"/>
      <c r="G133" s="1778"/>
      <c r="H133" s="1778"/>
      <c r="I133" s="1778"/>
      <c r="J133" s="1794"/>
    </row>
    <row r="134" spans="1:10">
      <c r="A134" s="1796"/>
      <c r="B134" s="1797"/>
      <c r="C134" s="1798"/>
      <c r="D134" s="1799"/>
      <c r="E134" s="1798"/>
      <c r="F134" s="1798"/>
      <c r="G134" s="1798"/>
      <c r="H134" s="1798"/>
      <c r="I134" s="1798"/>
      <c r="J134" s="1800"/>
    </row>
    <row r="135" spans="1:10" ht="15.75">
      <c r="A135" s="471"/>
      <c r="B135" s="74"/>
      <c r="C135" s="994"/>
      <c r="D135" s="994"/>
      <c r="E135" s="994"/>
      <c r="F135" s="994"/>
      <c r="G135" s="994"/>
      <c r="H135" s="994"/>
      <c r="I135" s="994"/>
      <c r="J135" s="1181"/>
    </row>
    <row r="136" spans="1:10">
      <c r="A136" s="81"/>
      <c r="B136" s="74"/>
      <c r="C136" s="994"/>
      <c r="D136" s="994"/>
      <c r="E136" s="994"/>
      <c r="F136" s="994"/>
      <c r="G136" s="1168"/>
      <c r="H136" s="1168"/>
      <c r="I136" s="1168"/>
      <c r="J136" s="1216"/>
    </row>
    <row r="137" spans="1:10">
      <c r="A137" s="81"/>
      <c r="B137" s="494"/>
      <c r="C137" s="994"/>
      <c r="D137" s="994"/>
      <c r="E137" s="1217"/>
      <c r="F137" s="994"/>
      <c r="G137" s="1168"/>
      <c r="H137" s="1168"/>
      <c r="I137" s="1168"/>
      <c r="J137" s="1216"/>
    </row>
    <row r="138" spans="1:10">
      <c r="A138" s="81"/>
      <c r="B138" s="225"/>
      <c r="C138" s="994"/>
      <c r="D138" s="994"/>
      <c r="E138" s="1217"/>
      <c r="F138" s="994"/>
      <c r="G138" s="1168"/>
      <c r="H138" s="1168"/>
      <c r="I138" s="1168"/>
      <c r="J138" s="1216"/>
    </row>
    <row r="139" spans="1:10">
      <c r="A139" s="81"/>
      <c r="B139" s="495"/>
      <c r="C139" s="994"/>
      <c r="D139" s="994"/>
      <c r="E139" s="994"/>
      <c r="F139" s="994"/>
      <c r="G139" s="994"/>
      <c r="H139" s="994"/>
      <c r="I139" s="994"/>
      <c r="J139" s="1181"/>
    </row>
    <row r="140" spans="1:10">
      <c r="A140" s="81"/>
      <c r="B140" s="495"/>
      <c r="C140" s="1168"/>
      <c r="D140" s="1168"/>
      <c r="E140" s="994"/>
      <c r="F140" s="1168"/>
      <c r="G140" s="994"/>
      <c r="H140" s="1168"/>
      <c r="I140" s="1168"/>
      <c r="J140" s="1216"/>
    </row>
    <row r="141" spans="1:10" ht="15.75" thickBot="1">
      <c r="A141" s="81"/>
      <c r="B141" s="495"/>
      <c r="C141" s="994"/>
      <c r="D141" s="994"/>
      <c r="E141" s="994"/>
      <c r="F141" s="994"/>
      <c r="G141" s="994"/>
      <c r="H141" s="994"/>
      <c r="I141" s="994"/>
      <c r="J141" s="1181"/>
    </row>
    <row r="142" spans="1:10">
      <c r="A142" s="76"/>
      <c r="B142" s="76"/>
      <c r="C142" s="1155"/>
      <c r="D142" s="1155"/>
      <c r="E142" s="1155"/>
      <c r="F142" s="1155"/>
      <c r="G142" s="1155"/>
      <c r="H142" s="1155"/>
      <c r="I142" s="1155"/>
      <c r="J142" s="1218" t="s">
        <v>2622</v>
      </c>
    </row>
    <row r="143" spans="1:10">
      <c r="A143" s="109" t="s">
        <v>3026</v>
      </c>
      <c r="B143" s="109"/>
      <c r="C143" s="1158"/>
      <c r="D143" s="1158"/>
      <c r="E143" s="1158"/>
      <c r="F143" s="1158"/>
      <c r="G143" s="1158"/>
      <c r="H143" s="1158"/>
      <c r="I143" s="1158"/>
      <c r="J143" s="1158"/>
    </row>
  </sheetData>
  <sortState xmlns:xlrd2="http://schemas.microsoft.com/office/spreadsheetml/2017/richdata2" ref="B78:D105">
    <sortCondition ref="B78:B105"/>
  </sortState>
  <printOptions horizontalCentered="1" verticalCentered="1"/>
  <pageMargins left="0.5" right="0.5" top="0.5" bottom="0.5" header="0" footer="0"/>
  <pageSetup scale="48" orientation="landscape" r:id="rId1"/>
  <headerFooter alignWithMargins="0"/>
  <rowBreaks count="1" manualBreakCount="1">
    <brk id="72" max="9"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tabColor rgb="FF92D050"/>
    <pageSetUpPr fitToPage="1"/>
  </sheetPr>
  <dimension ref="A1:R82"/>
  <sheetViews>
    <sheetView view="pageBreakPreview" topLeftCell="A11" zoomScale="60" zoomScaleNormal="60" workbookViewId="0">
      <selection activeCell="M22" sqref="M22"/>
    </sheetView>
    <sheetView topLeftCell="N1" workbookViewId="1">
      <selection activeCell="S1" sqref="S1:AN1048576"/>
    </sheetView>
  </sheetViews>
  <sheetFormatPr defaultColWidth="9.6640625" defaultRowHeight="15"/>
  <cols>
    <col min="1" max="1" width="5.109375" customWidth="1"/>
    <col min="2" max="2" width="23.6640625" customWidth="1"/>
    <col min="3" max="3" width="11" bestFit="1" customWidth="1"/>
    <col min="5" max="5" width="18" style="1052" customWidth="1"/>
    <col min="6" max="6" width="13.6640625" style="1052" customWidth="1"/>
    <col min="7" max="7" width="12.6640625" style="1052" customWidth="1"/>
    <col min="8" max="8" width="16" style="1052" customWidth="1"/>
    <col min="9" max="9" width="2.6640625" customWidth="1"/>
    <col min="10" max="10" width="13" style="1052" customWidth="1"/>
    <col min="11" max="11" width="12.6640625" style="1052" customWidth="1"/>
    <col min="12" max="12" width="14.6640625" style="1052" customWidth="1"/>
    <col min="13" max="13" width="13.5546875" style="1052" customWidth="1"/>
    <col min="14" max="14" width="12.6640625" style="1052" customWidth="1"/>
    <col min="15" max="15" width="14.6640625" customWidth="1"/>
    <col min="16" max="16" width="13.6640625" customWidth="1"/>
    <col min="17" max="17" width="12.6640625" customWidth="1"/>
    <col min="18" max="18" width="4.6640625" customWidth="1"/>
  </cols>
  <sheetData>
    <row r="1" spans="1:18" ht="43.5" customHeight="1" thickBot="1">
      <c r="A1" s="42" t="str">
        <f>'Data Sheet'!$A$49</f>
        <v>Annual Report of Niagara Mohawk Power Corporation</v>
      </c>
      <c r="B1" s="74"/>
      <c r="C1" s="74"/>
      <c r="D1" s="74"/>
      <c r="E1" s="1042"/>
      <c r="F1" s="1042"/>
      <c r="H1" s="1111" t="str">
        <f>'Data Sheet'!$A$45</f>
        <v>Year ended December 31, 2022</v>
      </c>
      <c r="I1" s="74"/>
      <c r="J1" s="1075" t="str">
        <f>'Data Sheet'!$A$49</f>
        <v>Annual Report of Niagara Mohawk Power Corporation</v>
      </c>
      <c r="K1" s="1042"/>
      <c r="L1" s="1042"/>
      <c r="M1" s="1042"/>
      <c r="N1" s="1042"/>
      <c r="O1" s="74"/>
      <c r="Q1" s="109"/>
      <c r="R1" s="405" t="str">
        <f>'Data Sheet'!$A$45</f>
        <v>Year ended December 31, 2022</v>
      </c>
    </row>
    <row r="2" spans="1:18">
      <c r="A2" s="75"/>
      <c r="B2" s="76"/>
      <c r="C2" s="76"/>
      <c r="D2" s="76"/>
      <c r="E2" s="1054"/>
      <c r="F2" s="1054"/>
      <c r="G2" s="1054"/>
      <c r="H2" s="1055"/>
      <c r="I2" s="74"/>
      <c r="J2" s="1076"/>
      <c r="K2" s="1054"/>
      <c r="L2" s="1054"/>
      <c r="M2" s="1054"/>
      <c r="N2" s="1054"/>
      <c r="O2" s="76"/>
      <c r="P2" s="76"/>
      <c r="Q2" s="76"/>
      <c r="R2" s="77"/>
    </row>
    <row r="3" spans="1:18" ht="15.75">
      <c r="A3" s="78" t="s">
        <v>738</v>
      </c>
      <c r="B3" s="79"/>
      <c r="C3" s="79"/>
      <c r="D3" s="79"/>
      <c r="E3" s="1056"/>
      <c r="F3" s="1056"/>
      <c r="G3" s="1056"/>
      <c r="H3" s="1057"/>
      <c r="I3" s="74"/>
      <c r="J3" s="1077" t="s">
        <v>739</v>
      </c>
      <c r="K3" s="1056"/>
      <c r="L3" s="1056"/>
      <c r="M3" s="1056"/>
      <c r="N3" s="1056"/>
      <c r="O3" s="79"/>
      <c r="P3" s="79"/>
      <c r="Q3" s="79"/>
      <c r="R3" s="80"/>
    </row>
    <row r="4" spans="1:18">
      <c r="A4" s="81"/>
      <c r="B4" s="74"/>
      <c r="C4" s="74"/>
      <c r="D4" s="74"/>
      <c r="E4" s="1042"/>
      <c r="F4" s="1042"/>
      <c r="G4" s="1042"/>
      <c r="H4" s="1058"/>
      <c r="I4" s="74"/>
      <c r="J4" s="1078"/>
      <c r="K4" s="1042"/>
      <c r="L4" s="1042"/>
      <c r="N4" s="1042"/>
      <c r="O4" s="74"/>
      <c r="P4" s="74"/>
      <c r="Q4" s="74"/>
      <c r="R4" s="82"/>
    </row>
    <row r="5" spans="1:18">
      <c r="A5" s="81" t="s">
        <v>740</v>
      </c>
      <c r="B5" s="74"/>
      <c r="C5" s="74"/>
      <c r="D5" s="74"/>
      <c r="E5" s="1042"/>
      <c r="F5" s="1042"/>
      <c r="G5" s="1042"/>
      <c r="H5" s="1058"/>
      <c r="I5" s="74"/>
      <c r="J5" s="1078" t="s">
        <v>741</v>
      </c>
      <c r="K5" s="1042"/>
      <c r="L5" s="1042"/>
      <c r="M5" s="1042"/>
      <c r="N5" s="1042"/>
      <c r="O5" s="74"/>
      <c r="P5" s="74"/>
      <c r="Q5" s="74"/>
      <c r="R5" s="82"/>
    </row>
    <row r="6" spans="1:18">
      <c r="A6" s="81" t="s">
        <v>742</v>
      </c>
      <c r="B6" s="74"/>
      <c r="C6" s="74"/>
      <c r="D6" s="74"/>
      <c r="E6" s="1042"/>
      <c r="F6" s="1042"/>
      <c r="G6" s="1042"/>
      <c r="H6" s="1058"/>
      <c r="I6" s="74"/>
      <c r="J6" s="1078" t="s">
        <v>743</v>
      </c>
      <c r="K6" s="1042"/>
      <c r="L6" s="1042"/>
      <c r="M6" s="1042"/>
      <c r="N6" s="1042"/>
      <c r="O6" s="74"/>
      <c r="P6" s="74"/>
      <c r="Q6" s="74"/>
      <c r="R6" s="82"/>
    </row>
    <row r="7" spans="1:18">
      <c r="A7" s="81" t="s">
        <v>744</v>
      </c>
      <c r="B7" s="74"/>
      <c r="C7" s="74"/>
      <c r="D7" s="74"/>
      <c r="E7" s="1042"/>
      <c r="F7" s="1042"/>
      <c r="G7" s="1042"/>
      <c r="H7" s="1058"/>
      <c r="I7" s="74"/>
      <c r="J7" s="1078" t="s">
        <v>745</v>
      </c>
      <c r="K7" s="1042"/>
      <c r="L7" s="1042"/>
      <c r="M7" s="1042"/>
      <c r="N7" s="1042"/>
      <c r="O7" s="74"/>
      <c r="P7" s="74"/>
      <c r="Q7" s="74"/>
      <c r="R7" s="82"/>
    </row>
    <row r="8" spans="1:18">
      <c r="A8" s="81" t="s">
        <v>746</v>
      </c>
      <c r="B8" s="74"/>
      <c r="C8" s="74"/>
      <c r="D8" s="74"/>
      <c r="E8" s="1042"/>
      <c r="F8" s="1042"/>
      <c r="G8" s="1042"/>
      <c r="H8" s="1058"/>
      <c r="I8" s="74"/>
      <c r="J8" s="1078" t="s">
        <v>747</v>
      </c>
      <c r="K8" s="1042"/>
      <c r="L8" s="1042"/>
      <c r="M8" s="1042"/>
      <c r="N8" s="1042"/>
      <c r="O8" s="74"/>
      <c r="P8" s="74"/>
      <c r="Q8" s="74"/>
      <c r="R8" s="82"/>
    </row>
    <row r="9" spans="1:18">
      <c r="A9" s="88" t="s">
        <v>748</v>
      </c>
      <c r="B9" s="90"/>
      <c r="C9" s="90"/>
      <c r="D9" s="90"/>
      <c r="E9" s="1059"/>
      <c r="F9" s="1059"/>
      <c r="G9" s="1059"/>
      <c r="H9" s="1060"/>
      <c r="I9" s="74"/>
      <c r="J9" s="1078" t="s">
        <v>749</v>
      </c>
      <c r="K9" s="1059"/>
      <c r="L9" s="1059"/>
      <c r="M9" s="1059"/>
      <c r="N9" s="1059"/>
      <c r="O9" s="90"/>
      <c r="P9" s="90"/>
      <c r="Q9" s="90"/>
      <c r="R9" s="238"/>
    </row>
    <row r="10" spans="1:18">
      <c r="A10" s="280"/>
      <c r="B10" s="84"/>
      <c r="C10" s="84"/>
      <c r="D10" s="84"/>
      <c r="E10" s="1061"/>
      <c r="F10" s="1061"/>
      <c r="G10" s="1062"/>
      <c r="H10" s="1063"/>
      <c r="I10" s="74"/>
      <c r="J10" s="1079"/>
      <c r="K10" s="1062"/>
      <c r="L10" s="1061"/>
      <c r="M10" s="1061"/>
      <c r="N10" s="1062"/>
      <c r="O10" s="85"/>
      <c r="P10" s="85"/>
      <c r="Q10" s="84"/>
      <c r="R10" s="496"/>
    </row>
    <row r="11" spans="1:18">
      <c r="A11" s="143"/>
      <c r="B11" s="97"/>
      <c r="C11" s="97"/>
      <c r="D11" s="358" t="s">
        <v>750</v>
      </c>
      <c r="E11" s="1053" t="s">
        <v>751</v>
      </c>
      <c r="F11" s="1053"/>
      <c r="G11" s="1064"/>
      <c r="H11" s="1065" t="s">
        <v>752</v>
      </c>
      <c r="I11" s="74"/>
      <c r="J11" s="1080" t="s">
        <v>753</v>
      </c>
      <c r="K11" s="1064"/>
      <c r="L11" s="1053" t="s">
        <v>754</v>
      </c>
      <c r="M11" s="1053"/>
      <c r="N11" s="1064"/>
      <c r="O11" s="109" t="s">
        <v>755</v>
      </c>
      <c r="P11" s="109"/>
      <c r="Q11" s="436"/>
      <c r="R11" s="497"/>
    </row>
    <row r="12" spans="1:18">
      <c r="A12" s="143"/>
      <c r="B12" s="97"/>
      <c r="C12" s="97"/>
      <c r="D12" s="358" t="s">
        <v>756</v>
      </c>
      <c r="E12" s="1066" t="s">
        <v>757</v>
      </c>
      <c r="F12" s="1066"/>
      <c r="G12" s="1067"/>
      <c r="H12" s="1060"/>
      <c r="I12" s="74"/>
      <c r="J12" s="1081"/>
      <c r="K12" s="1071"/>
      <c r="L12" s="1059"/>
      <c r="M12" s="1059"/>
      <c r="N12" s="1071"/>
      <c r="O12" s="90"/>
      <c r="P12" s="90"/>
      <c r="Q12" s="89"/>
      <c r="R12" s="497"/>
    </row>
    <row r="13" spans="1:18">
      <c r="A13" s="143"/>
      <c r="B13" s="97"/>
      <c r="C13" s="97"/>
      <c r="D13" s="358" t="s">
        <v>758</v>
      </c>
      <c r="E13" s="1068"/>
      <c r="F13" s="1068"/>
      <c r="G13" s="1069" t="s">
        <v>759</v>
      </c>
      <c r="H13" s="1058"/>
      <c r="I13" s="74"/>
      <c r="J13" s="1082"/>
      <c r="K13" s="1069" t="s">
        <v>759</v>
      </c>
      <c r="L13" s="1068"/>
      <c r="M13" s="1068"/>
      <c r="N13" s="1069" t="s">
        <v>759</v>
      </c>
      <c r="O13" s="97"/>
      <c r="P13" s="97"/>
      <c r="Q13" s="358" t="s">
        <v>759</v>
      </c>
      <c r="R13" s="497"/>
    </row>
    <row r="14" spans="1:18">
      <c r="A14" s="143" t="s">
        <v>1980</v>
      </c>
      <c r="B14" s="358" t="s">
        <v>760</v>
      </c>
      <c r="C14" s="97"/>
      <c r="D14" s="358" t="s">
        <v>761</v>
      </c>
      <c r="E14" s="1069" t="s">
        <v>707</v>
      </c>
      <c r="F14" s="1069" t="s">
        <v>762</v>
      </c>
      <c r="G14" s="1069" t="s">
        <v>2045</v>
      </c>
      <c r="H14" s="1070" t="s">
        <v>707</v>
      </c>
      <c r="I14" s="74"/>
      <c r="J14" s="1083" t="s">
        <v>762</v>
      </c>
      <c r="K14" s="1069" t="s">
        <v>2045</v>
      </c>
      <c r="L14" s="1069" t="s">
        <v>707</v>
      </c>
      <c r="M14" s="1069" t="s">
        <v>762</v>
      </c>
      <c r="N14" s="1069" t="s">
        <v>2045</v>
      </c>
      <c r="O14" s="358" t="s">
        <v>707</v>
      </c>
      <c r="P14" s="358" t="s">
        <v>762</v>
      </c>
      <c r="Q14" s="358" t="s">
        <v>2045</v>
      </c>
      <c r="R14" s="497" t="s">
        <v>1980</v>
      </c>
    </row>
    <row r="15" spans="1:18">
      <c r="A15" s="143" t="s">
        <v>1986</v>
      </c>
      <c r="B15" s="358" t="s">
        <v>763</v>
      </c>
      <c r="C15" s="358" t="s">
        <v>764</v>
      </c>
      <c r="D15" s="358" t="s">
        <v>765</v>
      </c>
      <c r="E15" s="1069" t="s">
        <v>512</v>
      </c>
      <c r="F15" s="1068" t="s">
        <v>520</v>
      </c>
      <c r="G15" s="1069" t="s">
        <v>1933</v>
      </c>
      <c r="H15" s="1070" t="s">
        <v>512</v>
      </c>
      <c r="I15" s="74"/>
      <c r="J15" s="1082" t="s">
        <v>520</v>
      </c>
      <c r="K15" s="1069" t="s">
        <v>1933</v>
      </c>
      <c r="L15" s="1069" t="s">
        <v>512</v>
      </c>
      <c r="M15" s="1068" t="s">
        <v>520</v>
      </c>
      <c r="N15" s="1069" t="s">
        <v>1933</v>
      </c>
      <c r="O15" s="358" t="s">
        <v>512</v>
      </c>
      <c r="P15" s="97" t="s">
        <v>520</v>
      </c>
      <c r="Q15" s="358" t="s">
        <v>1933</v>
      </c>
      <c r="R15" s="497" t="s">
        <v>1986</v>
      </c>
    </row>
    <row r="16" spans="1:18">
      <c r="A16" s="143"/>
      <c r="B16" s="358" t="s">
        <v>2077</v>
      </c>
      <c r="C16" s="358" t="s">
        <v>2078</v>
      </c>
      <c r="D16" s="358" t="s">
        <v>518</v>
      </c>
      <c r="E16" s="1069" t="s">
        <v>567</v>
      </c>
      <c r="F16" s="1069" t="s">
        <v>1350</v>
      </c>
      <c r="G16" s="1069" t="s">
        <v>766</v>
      </c>
      <c r="H16" s="1070" t="s">
        <v>1352</v>
      </c>
      <c r="I16" s="74"/>
      <c r="J16" s="1083" t="s">
        <v>1353</v>
      </c>
      <c r="K16" s="1069" t="s">
        <v>228</v>
      </c>
      <c r="L16" s="1069" t="s">
        <v>229</v>
      </c>
      <c r="M16" s="1069" t="s">
        <v>1836</v>
      </c>
      <c r="N16" s="1069" t="s">
        <v>1837</v>
      </c>
      <c r="O16" s="358" t="s">
        <v>1838</v>
      </c>
      <c r="P16" s="358" t="s">
        <v>1839</v>
      </c>
      <c r="Q16" s="358" t="s">
        <v>1840</v>
      </c>
      <c r="R16" s="497"/>
    </row>
    <row r="17" spans="1:18">
      <c r="A17" s="146"/>
      <c r="B17" s="89"/>
      <c r="C17" s="89"/>
      <c r="D17" s="89"/>
      <c r="E17" s="1071"/>
      <c r="F17" s="1071"/>
      <c r="G17" s="1071"/>
      <c r="H17" s="1060"/>
      <c r="I17" s="74"/>
      <c r="J17" s="1084"/>
      <c r="K17" s="1071"/>
      <c r="L17" s="1071"/>
      <c r="M17" s="1071"/>
      <c r="N17" s="1071"/>
      <c r="O17" s="89"/>
      <c r="P17" s="89"/>
      <c r="Q17" s="89"/>
      <c r="R17" s="498"/>
    </row>
    <row r="18" spans="1:18">
      <c r="A18" s="143">
        <v>1</v>
      </c>
      <c r="B18" s="97" t="s">
        <v>2647</v>
      </c>
      <c r="C18" s="97"/>
      <c r="D18" s="97"/>
      <c r="E18" s="1068"/>
      <c r="F18" s="1068"/>
      <c r="G18" s="1068"/>
      <c r="H18" s="1072"/>
      <c r="I18" s="74"/>
      <c r="J18" s="1082"/>
      <c r="K18" s="1068"/>
      <c r="L18" s="1041"/>
      <c r="M18" s="1068"/>
      <c r="N18" s="1068"/>
      <c r="O18" s="366"/>
      <c r="P18" s="97"/>
      <c r="Q18" s="97"/>
      <c r="R18" s="497">
        <v>1</v>
      </c>
    </row>
    <row r="19" spans="1:18">
      <c r="A19" s="499">
        <v>2</v>
      </c>
      <c r="B19" s="97"/>
      <c r="C19" s="97"/>
      <c r="D19" s="97"/>
      <c r="E19" s="1068"/>
      <c r="F19" s="1068"/>
      <c r="G19" s="1068"/>
      <c r="H19" s="1058"/>
      <c r="I19" s="74"/>
      <c r="J19" s="1082"/>
      <c r="K19" s="1068"/>
      <c r="L19" s="1068"/>
      <c r="M19" s="1068"/>
      <c r="N19" s="1068"/>
      <c r="O19" s="97"/>
      <c r="P19" s="97"/>
      <c r="Q19" s="97"/>
      <c r="R19" s="497">
        <v>2</v>
      </c>
    </row>
    <row r="20" spans="1:18">
      <c r="A20" s="499">
        <v>3</v>
      </c>
      <c r="B20" s="97" t="s">
        <v>2644</v>
      </c>
      <c r="C20" s="97"/>
      <c r="D20" s="97"/>
      <c r="E20" s="1068"/>
      <c r="F20" s="1068"/>
      <c r="G20" s="1068"/>
      <c r="H20" s="1058"/>
      <c r="I20" s="1042"/>
      <c r="J20" s="1082"/>
      <c r="K20" s="1068"/>
      <c r="L20" s="1068"/>
      <c r="M20" s="1068"/>
      <c r="N20" s="1068"/>
      <c r="O20" s="1068"/>
      <c r="P20" s="1068"/>
      <c r="Q20" s="1068"/>
      <c r="R20" s="497">
        <v>3</v>
      </c>
    </row>
    <row r="21" spans="1:18">
      <c r="A21" s="499">
        <v>4</v>
      </c>
      <c r="B21" s="97" t="s">
        <v>2881</v>
      </c>
      <c r="C21" s="1068">
        <v>99402</v>
      </c>
      <c r="D21" s="97"/>
      <c r="E21" s="1068">
        <v>44860260</v>
      </c>
      <c r="F21" s="1068">
        <v>4294971</v>
      </c>
      <c r="G21" s="1068">
        <v>33162</v>
      </c>
      <c r="H21" s="1058">
        <v>30986180</v>
      </c>
      <c r="I21" s="1042"/>
      <c r="J21" s="1082">
        <v>2660170</v>
      </c>
      <c r="K21" s="1068">
        <v>30647</v>
      </c>
      <c r="L21" s="1068">
        <v>13874080</v>
      </c>
      <c r="M21" s="1068">
        <v>1634801</v>
      </c>
      <c r="N21" s="1068">
        <v>2515</v>
      </c>
      <c r="O21" s="1068"/>
      <c r="P21" s="1068"/>
      <c r="Q21" s="1068"/>
      <c r="R21" s="497">
        <v>4</v>
      </c>
    </row>
    <row r="22" spans="1:18">
      <c r="A22" s="499">
        <v>5</v>
      </c>
      <c r="B22" s="97" t="s">
        <v>2882</v>
      </c>
      <c r="C22" s="1068">
        <v>66809</v>
      </c>
      <c r="D22" s="97"/>
      <c r="E22" s="1068">
        <v>28592605</v>
      </c>
      <c r="F22" s="1068">
        <v>2592578</v>
      </c>
      <c r="G22" s="1068">
        <v>23521</v>
      </c>
      <c r="H22" s="1058">
        <v>24102104</v>
      </c>
      <c r="I22" s="1042"/>
      <c r="J22" s="1082">
        <v>2128954</v>
      </c>
      <c r="K22" s="1068">
        <v>22214</v>
      </c>
      <c r="L22" s="1068">
        <v>4490501</v>
      </c>
      <c r="M22" s="1068">
        <v>463624</v>
      </c>
      <c r="N22" s="1068">
        <v>1307</v>
      </c>
      <c r="O22" s="1068"/>
      <c r="P22" s="1068"/>
      <c r="Q22" s="1068"/>
      <c r="R22" s="497">
        <v>5</v>
      </c>
    </row>
    <row r="23" spans="1:18">
      <c r="A23" s="499">
        <v>6</v>
      </c>
      <c r="B23" s="97" t="s">
        <v>2883</v>
      </c>
      <c r="C23" s="1068">
        <v>146781</v>
      </c>
      <c r="D23" s="97"/>
      <c r="E23" s="1068">
        <v>60338424</v>
      </c>
      <c r="F23" s="1068">
        <v>5723680</v>
      </c>
      <c r="G23" s="1068">
        <v>46552</v>
      </c>
      <c r="H23" s="1058">
        <v>48416644</v>
      </c>
      <c r="I23" s="1042"/>
      <c r="J23" s="1082">
        <v>4349555</v>
      </c>
      <c r="K23" s="1068">
        <v>43847</v>
      </c>
      <c r="L23" s="1068">
        <v>11921780</v>
      </c>
      <c r="M23" s="1068">
        <v>1374125</v>
      </c>
      <c r="N23" s="1068">
        <v>2705</v>
      </c>
      <c r="O23" s="1068"/>
      <c r="P23" s="1068"/>
      <c r="Q23" s="1068"/>
      <c r="R23" s="497">
        <v>6</v>
      </c>
    </row>
    <row r="24" spans="1:18">
      <c r="A24" s="499">
        <v>7</v>
      </c>
      <c r="B24" s="97" t="s">
        <v>3185</v>
      </c>
      <c r="C24" s="1068">
        <v>50717</v>
      </c>
      <c r="D24" s="97"/>
      <c r="E24" s="1068">
        <v>7055224</v>
      </c>
      <c r="F24" s="1068">
        <v>663720</v>
      </c>
      <c r="G24" s="1068">
        <v>5342</v>
      </c>
      <c r="H24" s="1058">
        <v>4796251</v>
      </c>
      <c r="I24" s="1042"/>
      <c r="J24" s="1082">
        <v>405007</v>
      </c>
      <c r="K24" s="1068">
        <v>4942</v>
      </c>
      <c r="L24" s="1068">
        <v>2258973</v>
      </c>
      <c r="M24" s="1068">
        <v>258713</v>
      </c>
      <c r="N24" s="1068">
        <v>400</v>
      </c>
      <c r="O24" s="1068"/>
      <c r="P24" s="1068"/>
      <c r="Q24" s="1068"/>
      <c r="R24" s="497">
        <v>7</v>
      </c>
    </row>
    <row r="25" spans="1:18">
      <c r="A25" s="499">
        <v>8</v>
      </c>
      <c r="B25" s="97" t="s">
        <v>3186</v>
      </c>
      <c r="C25" s="1068" t="s">
        <v>520</v>
      </c>
      <c r="D25" s="97"/>
      <c r="E25" s="1068">
        <v>13427155</v>
      </c>
      <c r="F25" s="1068">
        <v>1159698</v>
      </c>
      <c r="G25" s="1068">
        <v>12165</v>
      </c>
      <c r="H25" s="1058">
        <v>11407631</v>
      </c>
      <c r="I25" s="1042"/>
      <c r="J25" s="1082">
        <v>954837</v>
      </c>
      <c r="K25" s="1068">
        <v>11458</v>
      </c>
      <c r="L25" s="1068">
        <v>2019524</v>
      </c>
      <c r="M25" s="1068">
        <v>204861</v>
      </c>
      <c r="N25" s="1068">
        <v>707</v>
      </c>
      <c r="O25" s="1068"/>
      <c r="P25" s="1068"/>
      <c r="Q25" s="1068"/>
      <c r="R25" s="497">
        <v>8</v>
      </c>
    </row>
    <row r="26" spans="1:18">
      <c r="A26" s="499">
        <v>9</v>
      </c>
      <c r="B26" s="97" t="s">
        <v>2884</v>
      </c>
      <c r="C26" s="1068">
        <v>64723</v>
      </c>
      <c r="D26" s="97"/>
      <c r="E26" s="1068">
        <v>27707962</v>
      </c>
      <c r="F26" s="1068">
        <v>2636654</v>
      </c>
      <c r="G26" s="1068">
        <v>22012</v>
      </c>
      <c r="H26" s="1058">
        <v>22875325</v>
      </c>
      <c r="I26" s="1042"/>
      <c r="J26" s="1082">
        <v>2097332</v>
      </c>
      <c r="K26" s="1068">
        <v>20746</v>
      </c>
      <c r="L26" s="1068">
        <v>4832637</v>
      </c>
      <c r="M26" s="1068">
        <v>539322</v>
      </c>
      <c r="N26" s="1068">
        <v>1266</v>
      </c>
      <c r="O26" s="1068"/>
      <c r="P26" s="1068"/>
      <c r="Q26" s="1068"/>
      <c r="R26" s="497">
        <v>9</v>
      </c>
    </row>
    <row r="27" spans="1:18">
      <c r="A27" s="499">
        <v>10</v>
      </c>
      <c r="B27" s="97"/>
      <c r="C27" s="1068"/>
      <c r="D27" s="97"/>
      <c r="E27" s="1068"/>
      <c r="F27" s="1068"/>
      <c r="G27" s="1068"/>
      <c r="H27" s="1058"/>
      <c r="I27" s="1042"/>
      <c r="J27" s="1082"/>
      <c r="K27" s="1068"/>
      <c r="L27" s="1068"/>
      <c r="M27" s="1068"/>
      <c r="N27" s="1068"/>
      <c r="O27" s="1068"/>
      <c r="P27" s="1068"/>
      <c r="Q27" s="1068"/>
      <c r="R27" s="497">
        <v>10</v>
      </c>
    </row>
    <row r="28" spans="1:18">
      <c r="A28" s="499">
        <v>11</v>
      </c>
      <c r="B28" s="97" t="s">
        <v>2645</v>
      </c>
      <c r="C28" s="1068"/>
      <c r="D28" s="97"/>
      <c r="E28" s="1068"/>
      <c r="F28" s="1068"/>
      <c r="G28" s="1068"/>
      <c r="H28" s="1058"/>
      <c r="I28" s="1042"/>
      <c r="J28" s="1082"/>
      <c r="K28" s="1068"/>
      <c r="L28" s="1068"/>
      <c r="M28" s="1068"/>
      <c r="N28" s="1068"/>
      <c r="O28" s="1068"/>
      <c r="P28" s="1068"/>
      <c r="Q28" s="1068"/>
      <c r="R28" s="497">
        <v>11</v>
      </c>
    </row>
    <row r="29" spans="1:18">
      <c r="A29" s="499">
        <v>12</v>
      </c>
      <c r="B29" s="97" t="s">
        <v>2885</v>
      </c>
      <c r="C29" s="1068">
        <v>60464</v>
      </c>
      <c r="D29" s="97"/>
      <c r="E29" s="1068">
        <v>17809860</v>
      </c>
      <c r="F29" s="1068">
        <v>1467624</v>
      </c>
      <c r="G29" s="1068">
        <v>17469</v>
      </c>
      <c r="H29" s="1058">
        <v>15443818</v>
      </c>
      <c r="I29" s="1042"/>
      <c r="J29" s="1082">
        <v>1205323</v>
      </c>
      <c r="K29" s="1068">
        <v>16794</v>
      </c>
      <c r="L29" s="1068">
        <v>2366042</v>
      </c>
      <c r="M29" s="1068">
        <v>262301</v>
      </c>
      <c r="N29" s="1068">
        <v>675</v>
      </c>
      <c r="O29" s="1068"/>
      <c r="P29" s="1068"/>
      <c r="Q29" s="1068"/>
      <c r="R29" s="497">
        <v>12</v>
      </c>
    </row>
    <row r="30" spans="1:18">
      <c r="A30" s="499">
        <v>13</v>
      </c>
      <c r="B30" s="97" t="s">
        <v>2886</v>
      </c>
      <c r="C30" s="1068">
        <v>85430</v>
      </c>
      <c r="D30" s="97"/>
      <c r="E30" s="1068">
        <v>32344015</v>
      </c>
      <c r="F30" s="1068">
        <v>2901728</v>
      </c>
      <c r="G30" s="1068">
        <v>26458</v>
      </c>
      <c r="H30" s="1058">
        <v>25075466</v>
      </c>
      <c r="I30" s="1042"/>
      <c r="J30" s="1082">
        <v>2109238</v>
      </c>
      <c r="K30" s="1068">
        <v>24365</v>
      </c>
      <c r="L30" s="1068">
        <v>7268549</v>
      </c>
      <c r="M30" s="1068">
        <v>792490</v>
      </c>
      <c r="N30" s="1068">
        <v>2093</v>
      </c>
      <c r="O30" s="1068"/>
      <c r="P30" s="1068"/>
      <c r="Q30" s="1068"/>
      <c r="R30" s="497">
        <v>13</v>
      </c>
    </row>
    <row r="31" spans="1:18">
      <c r="A31" s="499">
        <v>14</v>
      </c>
      <c r="B31" s="97" t="s">
        <v>520</v>
      </c>
      <c r="C31" s="97"/>
      <c r="D31" s="97"/>
      <c r="E31" s="1068">
        <v>0</v>
      </c>
      <c r="F31" s="1068" t="s">
        <v>520</v>
      </c>
      <c r="G31" s="1068" t="s">
        <v>520</v>
      </c>
      <c r="H31" s="1058"/>
      <c r="I31" s="1042"/>
      <c r="J31" s="1082"/>
      <c r="K31" s="1068" t="s">
        <v>3498</v>
      </c>
      <c r="L31" s="1068"/>
      <c r="M31" s="1068"/>
      <c r="N31" s="1068"/>
      <c r="O31" s="1068"/>
      <c r="P31" s="1068"/>
      <c r="Q31" s="1068"/>
      <c r="R31" s="497">
        <v>14</v>
      </c>
    </row>
    <row r="32" spans="1:18">
      <c r="A32" s="499">
        <v>15</v>
      </c>
      <c r="B32" s="97" t="s">
        <v>520</v>
      </c>
      <c r="C32" s="97"/>
      <c r="D32" s="97"/>
      <c r="E32" s="1068">
        <v>0</v>
      </c>
      <c r="F32" s="1068" t="s">
        <v>520</v>
      </c>
      <c r="G32" s="1068" t="s">
        <v>520</v>
      </c>
      <c r="H32" s="1058"/>
      <c r="I32" s="1042"/>
      <c r="J32" s="1082"/>
      <c r="K32" s="1068"/>
      <c r="L32" s="1068"/>
      <c r="M32" s="1068"/>
      <c r="N32" s="1068"/>
      <c r="O32" s="1068"/>
      <c r="P32" s="1068"/>
      <c r="Q32" s="1068"/>
      <c r="R32" s="497">
        <v>15</v>
      </c>
    </row>
    <row r="33" spans="1:18">
      <c r="A33" s="499">
        <v>16</v>
      </c>
      <c r="B33" s="97"/>
      <c r="C33" s="97"/>
      <c r="D33" s="97"/>
      <c r="E33" s="1068">
        <v>0</v>
      </c>
      <c r="F33" s="1068" t="s">
        <v>520</v>
      </c>
      <c r="G33" s="1068" t="s">
        <v>520</v>
      </c>
      <c r="H33" s="1058"/>
      <c r="I33" s="1042"/>
      <c r="J33" s="1082"/>
      <c r="K33" s="1068"/>
      <c r="L33" s="1068"/>
      <c r="M33" s="1068"/>
      <c r="N33" s="1068"/>
      <c r="O33" s="1068"/>
      <c r="P33" s="1068"/>
      <c r="Q33" s="1068"/>
      <c r="R33" s="497">
        <v>16</v>
      </c>
    </row>
    <row r="34" spans="1:18">
      <c r="A34" s="499">
        <v>17</v>
      </c>
      <c r="B34" s="97"/>
      <c r="C34" s="97"/>
      <c r="D34" s="97"/>
      <c r="E34" s="1068">
        <v>0</v>
      </c>
      <c r="F34" s="1068" t="s">
        <v>520</v>
      </c>
      <c r="G34" s="1068" t="s">
        <v>520</v>
      </c>
      <c r="H34" s="1058"/>
      <c r="I34" s="1042"/>
      <c r="J34" s="1082"/>
      <c r="K34" s="1068"/>
      <c r="L34" s="1068"/>
      <c r="M34" s="1068"/>
      <c r="N34" s="1068"/>
      <c r="O34" s="1068"/>
      <c r="P34" s="1068"/>
      <c r="Q34" s="1068"/>
      <c r="R34" s="497">
        <v>17</v>
      </c>
    </row>
    <row r="35" spans="1:18">
      <c r="A35" s="499">
        <v>18</v>
      </c>
      <c r="B35" s="97" t="s">
        <v>2648</v>
      </c>
      <c r="C35" s="97"/>
      <c r="D35" s="97"/>
      <c r="E35" s="1068">
        <v>455425282</v>
      </c>
      <c r="F35" s="1068">
        <v>38744214</v>
      </c>
      <c r="G35" s="1068">
        <v>391105</v>
      </c>
      <c r="H35" s="1058">
        <v>369646933</v>
      </c>
      <c r="I35" s="1042"/>
      <c r="J35" s="1082">
        <v>30782501</v>
      </c>
      <c r="K35" s="1068">
        <v>368557</v>
      </c>
      <c r="L35" s="1068">
        <v>85778349</v>
      </c>
      <c r="M35" s="1068">
        <v>7961713</v>
      </c>
      <c r="N35" s="1068">
        <v>22548</v>
      </c>
      <c r="O35" s="1068"/>
      <c r="P35" s="1068"/>
      <c r="Q35" s="1068"/>
      <c r="R35" s="497">
        <v>18</v>
      </c>
    </row>
    <row r="36" spans="1:18">
      <c r="A36" s="499">
        <v>19</v>
      </c>
      <c r="B36" s="97"/>
      <c r="C36" s="97"/>
      <c r="D36" s="97"/>
      <c r="E36" s="1068"/>
      <c r="F36" s="1068"/>
      <c r="G36" s="1068"/>
      <c r="H36" s="1058"/>
      <c r="I36" s="1042"/>
      <c r="J36" s="1082"/>
      <c r="K36" s="1068"/>
      <c r="L36" s="1068"/>
      <c r="M36" s="1068"/>
      <c r="N36" s="1068"/>
      <c r="O36" s="1068"/>
      <c r="P36" s="1068"/>
      <c r="Q36" s="1068"/>
      <c r="R36" s="497">
        <v>19</v>
      </c>
    </row>
    <row r="37" spans="1:18">
      <c r="A37" s="499">
        <v>20</v>
      </c>
      <c r="B37" s="97"/>
      <c r="C37" s="97"/>
      <c r="D37" s="97"/>
      <c r="E37" s="1068"/>
      <c r="F37" s="1068"/>
      <c r="G37" s="1068"/>
      <c r="H37" s="1058"/>
      <c r="I37" s="1042"/>
      <c r="J37" s="1082"/>
      <c r="K37" s="1068"/>
      <c r="L37" s="1068"/>
      <c r="M37" s="1068"/>
      <c r="N37" s="1068"/>
      <c r="O37" s="1068"/>
      <c r="P37" s="1068"/>
      <c r="Q37" s="1068"/>
      <c r="R37" s="497">
        <v>20</v>
      </c>
    </row>
    <row r="38" spans="1:18">
      <c r="A38" s="499">
        <v>21</v>
      </c>
      <c r="B38" s="97"/>
      <c r="C38" s="97"/>
      <c r="D38" s="97"/>
      <c r="E38" s="1068"/>
      <c r="F38" s="1068"/>
      <c r="G38" s="1068"/>
      <c r="H38" s="1058"/>
      <c r="I38" s="1042"/>
      <c r="J38" s="1082"/>
      <c r="K38" s="1068"/>
      <c r="L38" s="1068"/>
      <c r="M38" s="1068"/>
      <c r="N38" s="1068"/>
      <c r="O38" s="1068"/>
      <c r="P38" s="1068"/>
      <c r="Q38" s="1068"/>
      <c r="R38" s="497">
        <v>21</v>
      </c>
    </row>
    <row r="39" spans="1:18">
      <c r="A39" s="499">
        <v>22</v>
      </c>
      <c r="B39" s="97"/>
      <c r="C39" s="97"/>
      <c r="D39" s="97"/>
      <c r="E39" s="1068"/>
      <c r="F39" s="1068"/>
      <c r="G39" s="1068"/>
      <c r="H39" s="1058"/>
      <c r="I39" s="1042"/>
      <c r="J39" s="1082"/>
      <c r="K39" s="1068"/>
      <c r="L39" s="1068"/>
      <c r="M39" s="1068"/>
      <c r="N39" s="1068"/>
      <c r="O39" s="1068"/>
      <c r="P39" s="1068"/>
      <c r="Q39" s="1068"/>
      <c r="R39" s="497">
        <v>22</v>
      </c>
    </row>
    <row r="40" spans="1:18">
      <c r="A40" s="499">
        <v>23</v>
      </c>
      <c r="B40" s="97"/>
      <c r="C40" s="97"/>
      <c r="D40" s="97"/>
      <c r="E40" s="1068"/>
      <c r="F40" s="1068"/>
      <c r="G40" s="1068"/>
      <c r="H40" s="1058"/>
      <c r="I40" s="1042"/>
      <c r="J40" s="1082"/>
      <c r="K40" s="1068"/>
      <c r="L40" s="1068"/>
      <c r="M40" s="1068"/>
      <c r="N40" s="1068"/>
      <c r="O40" s="1068"/>
      <c r="P40" s="1068"/>
      <c r="Q40" s="1068"/>
      <c r="R40" s="497">
        <v>23</v>
      </c>
    </row>
    <row r="41" spans="1:18">
      <c r="A41" s="499">
        <v>24</v>
      </c>
      <c r="B41" s="97"/>
      <c r="C41" s="97"/>
      <c r="D41" s="97"/>
      <c r="E41" s="1068"/>
      <c r="F41" s="1068"/>
      <c r="G41" s="1068"/>
      <c r="H41" s="1058"/>
      <c r="I41" s="1042"/>
      <c r="J41" s="1082"/>
      <c r="K41" s="1068"/>
      <c r="L41" s="1068"/>
      <c r="M41" s="1068"/>
      <c r="N41" s="1068"/>
      <c r="O41" s="1068"/>
      <c r="P41" s="1068"/>
      <c r="Q41" s="1068"/>
      <c r="R41" s="497">
        <v>24</v>
      </c>
    </row>
    <row r="42" spans="1:18">
      <c r="A42" s="143">
        <v>25</v>
      </c>
      <c r="B42" s="97"/>
      <c r="C42" s="97"/>
      <c r="D42" s="97"/>
      <c r="E42" s="1068"/>
      <c r="F42" s="1068"/>
      <c r="G42" s="1068"/>
      <c r="H42" s="1058"/>
      <c r="I42" s="1042"/>
      <c r="J42" s="1082"/>
      <c r="K42" s="1068"/>
      <c r="L42" s="1068"/>
      <c r="M42" s="1068"/>
      <c r="N42" s="1068"/>
      <c r="O42" s="1068"/>
      <c r="P42" s="1068"/>
      <c r="Q42" s="1068"/>
      <c r="R42" s="497">
        <v>25</v>
      </c>
    </row>
    <row r="43" spans="1:18">
      <c r="A43" s="143">
        <v>26</v>
      </c>
      <c r="B43" s="97"/>
      <c r="C43" s="97"/>
      <c r="D43" s="97"/>
      <c r="E43" s="1068"/>
      <c r="F43" s="1068"/>
      <c r="G43" s="1068"/>
      <c r="H43" s="1058"/>
      <c r="I43" s="1042"/>
      <c r="J43" s="1082"/>
      <c r="K43" s="1068"/>
      <c r="L43" s="1068"/>
      <c r="M43" s="1068"/>
      <c r="N43" s="1068"/>
      <c r="O43" s="1068"/>
      <c r="P43" s="1068"/>
      <c r="Q43" s="1068"/>
      <c r="R43" s="497">
        <v>26</v>
      </c>
    </row>
    <row r="44" spans="1:18">
      <c r="A44" s="499">
        <v>27</v>
      </c>
      <c r="B44" s="97"/>
      <c r="C44" s="97"/>
      <c r="D44" s="97"/>
      <c r="E44" s="1068"/>
      <c r="F44" s="1068"/>
      <c r="G44" s="1068"/>
      <c r="H44" s="1058"/>
      <c r="I44" s="1042"/>
      <c r="J44" s="1082"/>
      <c r="K44" s="1068"/>
      <c r="L44" s="1068"/>
      <c r="M44" s="1068"/>
      <c r="N44" s="1068"/>
      <c r="O44" s="1068"/>
      <c r="P44" s="1068"/>
      <c r="Q44" s="1068"/>
      <c r="R44" s="497">
        <v>27</v>
      </c>
    </row>
    <row r="45" spans="1:18">
      <c r="A45" s="499">
        <v>28</v>
      </c>
      <c r="B45" s="97"/>
      <c r="C45" s="97"/>
      <c r="D45" s="97"/>
      <c r="E45" s="1068"/>
      <c r="F45" s="1068"/>
      <c r="G45" s="1068"/>
      <c r="H45" s="1058"/>
      <c r="I45" s="1042"/>
      <c r="J45" s="1082"/>
      <c r="K45" s="1068"/>
      <c r="L45" s="1068"/>
      <c r="M45" s="1068"/>
      <c r="N45" s="1068"/>
      <c r="O45" s="1068"/>
      <c r="P45" s="1068"/>
      <c r="Q45" s="1068"/>
      <c r="R45" s="497">
        <v>28</v>
      </c>
    </row>
    <row r="46" spans="1:18">
      <c r="A46" s="499">
        <v>29</v>
      </c>
      <c r="B46" s="97"/>
      <c r="C46" s="97"/>
      <c r="D46" s="97"/>
      <c r="E46" s="1068"/>
      <c r="F46" s="1068"/>
      <c r="G46" s="1068"/>
      <c r="H46" s="1058"/>
      <c r="I46" s="1042"/>
      <c r="J46" s="1082"/>
      <c r="K46" s="1068"/>
      <c r="L46" s="1068"/>
      <c r="M46" s="1068"/>
      <c r="N46" s="1068"/>
      <c r="O46" s="1068"/>
      <c r="P46" s="1068"/>
      <c r="Q46" s="1068"/>
      <c r="R46" s="497">
        <v>29</v>
      </c>
    </row>
    <row r="47" spans="1:18">
      <c r="A47" s="499">
        <v>30</v>
      </c>
      <c r="B47" s="97"/>
      <c r="C47" s="97"/>
      <c r="D47" s="97"/>
      <c r="E47" s="1068"/>
      <c r="F47" s="1068"/>
      <c r="G47" s="1068"/>
      <c r="H47" s="1058"/>
      <c r="I47" s="1042"/>
      <c r="J47" s="1082"/>
      <c r="K47" s="1068"/>
      <c r="L47" s="1068"/>
      <c r="M47" s="1068"/>
      <c r="N47" s="1068"/>
      <c r="O47" s="1068"/>
      <c r="P47" s="1068"/>
      <c r="Q47" s="1068"/>
      <c r="R47" s="497">
        <v>30</v>
      </c>
    </row>
    <row r="48" spans="1:18">
      <c r="A48" s="499">
        <v>31</v>
      </c>
      <c r="B48" s="97"/>
      <c r="C48" s="97"/>
      <c r="D48" s="97"/>
      <c r="E48" s="1068"/>
      <c r="F48" s="1068"/>
      <c r="G48" s="1068"/>
      <c r="H48" s="1058"/>
      <c r="I48" s="1042"/>
      <c r="J48" s="1082"/>
      <c r="K48" s="1068"/>
      <c r="L48" s="1068"/>
      <c r="M48" s="1068"/>
      <c r="N48" s="1068"/>
      <c r="O48" s="1068"/>
      <c r="P48" s="1068"/>
      <c r="Q48" s="1068"/>
      <c r="R48" s="497">
        <v>31</v>
      </c>
    </row>
    <row r="49" spans="1:18">
      <c r="A49" s="499">
        <v>32</v>
      </c>
      <c r="B49" s="97"/>
      <c r="C49" s="97"/>
      <c r="D49" s="97"/>
      <c r="E49" s="1068"/>
      <c r="F49" s="1068"/>
      <c r="G49" s="1068"/>
      <c r="H49" s="1058"/>
      <c r="I49" s="1042"/>
      <c r="J49" s="1082"/>
      <c r="K49" s="1068"/>
      <c r="L49" s="1068"/>
      <c r="M49" s="1068"/>
      <c r="N49" s="1068"/>
      <c r="O49" s="1068"/>
      <c r="P49" s="1068"/>
      <c r="Q49" s="1068"/>
      <c r="R49" s="497">
        <v>32</v>
      </c>
    </row>
    <row r="50" spans="1:18">
      <c r="A50" s="499">
        <v>33</v>
      </c>
      <c r="B50" s="97"/>
      <c r="C50" s="97"/>
      <c r="D50" s="97"/>
      <c r="E50" s="1068"/>
      <c r="F50" s="1068"/>
      <c r="G50" s="1068"/>
      <c r="H50" s="1058"/>
      <c r="I50" s="1042"/>
      <c r="J50" s="1082"/>
      <c r="K50" s="1068"/>
      <c r="L50" s="1068"/>
      <c r="M50" s="1068"/>
      <c r="N50" s="1068"/>
      <c r="O50" s="1068"/>
      <c r="P50" s="1068"/>
      <c r="Q50" s="1068"/>
      <c r="R50" s="497">
        <v>33</v>
      </c>
    </row>
    <row r="51" spans="1:18">
      <c r="A51" s="499">
        <v>34</v>
      </c>
      <c r="B51" s="97"/>
      <c r="C51" s="97"/>
      <c r="D51" s="97"/>
      <c r="E51" s="1068"/>
      <c r="F51" s="1068"/>
      <c r="G51" s="1068"/>
      <c r="H51" s="1058"/>
      <c r="I51" s="1042"/>
      <c r="J51" s="1082"/>
      <c r="K51" s="1068"/>
      <c r="L51" s="1068"/>
      <c r="M51" s="1068"/>
      <c r="N51" s="1068"/>
      <c r="O51" s="1068"/>
      <c r="P51" s="1068"/>
      <c r="Q51" s="1068"/>
      <c r="R51" s="497">
        <v>34</v>
      </c>
    </row>
    <row r="52" spans="1:18">
      <c r="A52" s="499">
        <v>35</v>
      </c>
      <c r="B52" s="97"/>
      <c r="C52" s="97"/>
      <c r="D52" s="97"/>
      <c r="E52" s="1068"/>
      <c r="F52" s="1068"/>
      <c r="G52" s="1068"/>
      <c r="H52" s="1058"/>
      <c r="I52" s="1042"/>
      <c r="J52" s="1082"/>
      <c r="K52" s="1068"/>
      <c r="L52" s="1068"/>
      <c r="M52" s="1068"/>
      <c r="N52" s="1068"/>
      <c r="O52" s="1068"/>
      <c r="P52" s="1068"/>
      <c r="Q52" s="1068"/>
      <c r="R52" s="497">
        <v>35</v>
      </c>
    </row>
    <row r="53" spans="1:18">
      <c r="A53" s="499">
        <v>36</v>
      </c>
      <c r="B53" s="97"/>
      <c r="C53" s="97"/>
      <c r="D53" s="97"/>
      <c r="E53" s="1068"/>
      <c r="F53" s="1068"/>
      <c r="G53" s="1068"/>
      <c r="H53" s="1058"/>
      <c r="I53" s="1042"/>
      <c r="J53" s="1082"/>
      <c r="K53" s="1068"/>
      <c r="L53" s="1068"/>
      <c r="M53" s="1068"/>
      <c r="N53" s="1068"/>
      <c r="O53" s="1068"/>
      <c r="P53" s="1068"/>
      <c r="Q53" s="1068"/>
      <c r="R53" s="497">
        <v>36</v>
      </c>
    </row>
    <row r="54" spans="1:18">
      <c r="A54" s="499">
        <v>37</v>
      </c>
      <c r="B54" s="97"/>
      <c r="C54" s="97"/>
      <c r="D54" s="97"/>
      <c r="E54" s="1068"/>
      <c r="F54" s="1068"/>
      <c r="G54" s="1068"/>
      <c r="H54" s="1058"/>
      <c r="I54" s="1042"/>
      <c r="J54" s="1082"/>
      <c r="K54" s="1068"/>
      <c r="L54" s="1068"/>
      <c r="M54" s="1068"/>
      <c r="N54" s="1068"/>
      <c r="O54" s="1068"/>
      <c r="P54" s="1068"/>
      <c r="Q54" s="1068"/>
      <c r="R54" s="497">
        <v>37</v>
      </c>
    </row>
    <row r="55" spans="1:18">
      <c r="A55" s="499">
        <v>38</v>
      </c>
      <c r="B55" s="97"/>
      <c r="C55" s="97"/>
      <c r="D55" s="97"/>
      <c r="E55" s="1068"/>
      <c r="F55" s="1068"/>
      <c r="G55" s="1068"/>
      <c r="H55" s="1058"/>
      <c r="I55" s="1042"/>
      <c r="J55" s="1082"/>
      <c r="K55" s="1068"/>
      <c r="L55" s="1068"/>
      <c r="M55" s="1068"/>
      <c r="N55" s="1068"/>
      <c r="O55" s="1068"/>
      <c r="P55" s="1068"/>
      <c r="Q55" s="1068"/>
      <c r="R55" s="497">
        <v>38</v>
      </c>
    </row>
    <row r="56" spans="1:18">
      <c r="A56" s="499">
        <v>39</v>
      </c>
      <c r="B56" s="97"/>
      <c r="C56" s="97"/>
      <c r="D56" s="97"/>
      <c r="E56" s="1068"/>
      <c r="F56" s="1068"/>
      <c r="G56" s="1068"/>
      <c r="H56" s="1058"/>
      <c r="I56" s="1042"/>
      <c r="J56" s="1082"/>
      <c r="K56" s="1068"/>
      <c r="L56" s="1068"/>
      <c r="M56" s="1068"/>
      <c r="N56" s="1068"/>
      <c r="O56" s="1068"/>
      <c r="P56" s="1068"/>
      <c r="Q56" s="1068"/>
      <c r="R56" s="497">
        <v>39</v>
      </c>
    </row>
    <row r="57" spans="1:18">
      <c r="A57" s="499">
        <v>40</v>
      </c>
      <c r="B57" s="97"/>
      <c r="C57" s="97"/>
      <c r="D57" s="97"/>
      <c r="E57" s="1068"/>
      <c r="F57" s="1068"/>
      <c r="G57" s="1068"/>
      <c r="H57" s="1058"/>
      <c r="I57" s="1042"/>
      <c r="J57" s="1082"/>
      <c r="K57" s="1068"/>
      <c r="L57" s="1068"/>
      <c r="M57" s="1068"/>
      <c r="N57" s="1068"/>
      <c r="O57" s="1068"/>
      <c r="P57" s="1068"/>
      <c r="Q57" s="1068"/>
      <c r="R57" s="497">
        <v>40</v>
      </c>
    </row>
    <row r="58" spans="1:18">
      <c r="A58" s="499">
        <v>41</v>
      </c>
      <c r="B58" s="97"/>
      <c r="C58" s="97"/>
      <c r="D58" s="97"/>
      <c r="E58" s="1068"/>
      <c r="F58" s="1068"/>
      <c r="G58" s="1068"/>
      <c r="H58" s="1058"/>
      <c r="I58" s="1042"/>
      <c r="J58" s="1082"/>
      <c r="K58" s="1068"/>
      <c r="L58" s="1068"/>
      <c r="M58" s="1068"/>
      <c r="N58" s="1068"/>
      <c r="O58" s="1068"/>
      <c r="P58" s="1068"/>
      <c r="Q58" s="1068"/>
      <c r="R58" s="497">
        <v>41</v>
      </c>
    </row>
    <row r="59" spans="1:18">
      <c r="A59" s="499">
        <v>42</v>
      </c>
      <c r="B59" s="97"/>
      <c r="C59" s="97"/>
      <c r="D59" s="97"/>
      <c r="E59" s="1068"/>
      <c r="F59" s="1068"/>
      <c r="G59" s="1068"/>
      <c r="H59" s="1058"/>
      <c r="I59" s="1042"/>
      <c r="J59" s="1082"/>
      <c r="K59" s="1068"/>
      <c r="L59" s="1068"/>
      <c r="M59" s="1068"/>
      <c r="N59" s="1068"/>
      <c r="O59" s="1068"/>
      <c r="P59" s="1068"/>
      <c r="Q59" s="1068"/>
      <c r="R59" s="497">
        <v>42</v>
      </c>
    </row>
    <row r="60" spans="1:18">
      <c r="A60" s="499">
        <v>43</v>
      </c>
      <c r="B60" s="97"/>
      <c r="C60" s="97"/>
      <c r="D60" s="97"/>
      <c r="E60" s="1068"/>
      <c r="F60" s="1068"/>
      <c r="G60" s="1068"/>
      <c r="H60" s="1058"/>
      <c r="I60" s="1042"/>
      <c r="J60" s="1082"/>
      <c r="K60" s="1068"/>
      <c r="L60" s="1068"/>
      <c r="M60" s="1068"/>
      <c r="N60" s="1068"/>
      <c r="O60" s="1068"/>
      <c r="P60" s="1068"/>
      <c r="Q60" s="1068"/>
      <c r="R60" s="497">
        <v>43</v>
      </c>
    </row>
    <row r="61" spans="1:18">
      <c r="A61" s="499">
        <v>44</v>
      </c>
      <c r="B61" s="97"/>
      <c r="C61" s="97"/>
      <c r="D61" s="97"/>
      <c r="E61" s="1068"/>
      <c r="F61" s="1068"/>
      <c r="G61" s="1068"/>
      <c r="H61" s="1058"/>
      <c r="I61" s="1042"/>
      <c r="J61" s="1082"/>
      <c r="K61" s="1068"/>
      <c r="L61" s="1068"/>
      <c r="M61" s="1068"/>
      <c r="N61" s="1068"/>
      <c r="O61" s="1068"/>
      <c r="P61" s="1068"/>
      <c r="Q61" s="1068"/>
      <c r="R61" s="497">
        <v>44</v>
      </c>
    </row>
    <row r="62" spans="1:18">
      <c r="A62" s="499">
        <v>45</v>
      </c>
      <c r="B62" s="97"/>
      <c r="C62" s="97"/>
      <c r="D62" s="97"/>
      <c r="E62" s="1068"/>
      <c r="F62" s="1068"/>
      <c r="G62" s="1068"/>
      <c r="H62" s="1058"/>
      <c r="I62" s="1042"/>
      <c r="J62" s="1082"/>
      <c r="K62" s="1068"/>
      <c r="L62" s="1068"/>
      <c r="M62" s="1068"/>
      <c r="N62" s="1068"/>
      <c r="O62" s="1068"/>
      <c r="P62" s="1068"/>
      <c r="Q62" s="1068"/>
      <c r="R62" s="497">
        <v>45</v>
      </c>
    </row>
    <row r="63" spans="1:18">
      <c r="A63" s="499">
        <v>46</v>
      </c>
      <c r="B63" s="97"/>
      <c r="C63" s="366"/>
      <c r="D63" s="97"/>
      <c r="E63" s="1068"/>
      <c r="F63" s="1068"/>
      <c r="G63" s="1068"/>
      <c r="H63" s="1058"/>
      <c r="I63" s="1042"/>
      <c r="J63" s="1082"/>
      <c r="K63" s="1068"/>
      <c r="L63" s="1068"/>
      <c r="M63" s="1068"/>
      <c r="N63" s="1068"/>
      <c r="O63" s="1068"/>
      <c r="P63" s="1068"/>
      <c r="Q63" s="1068"/>
      <c r="R63" s="497">
        <v>46</v>
      </c>
    </row>
    <row r="64" spans="1:18" s="995" customFormat="1" ht="15.75" thickBot="1">
      <c r="A64" s="1502">
        <v>47</v>
      </c>
      <c r="B64" s="993" t="s">
        <v>767</v>
      </c>
      <c r="C64" s="1663">
        <f t="shared" ref="C64:H64" si="0">SUM(C18:C63)</f>
        <v>574326</v>
      </c>
      <c r="D64" s="1500">
        <f t="shared" si="0"/>
        <v>0</v>
      </c>
      <c r="E64" s="1663">
        <f t="shared" si="0"/>
        <v>687560787</v>
      </c>
      <c r="F64" s="1665">
        <f t="shared" si="0"/>
        <v>60184867</v>
      </c>
      <c r="G64" s="1665">
        <f t="shared" si="0"/>
        <v>577786</v>
      </c>
      <c r="H64" s="1662">
        <f t="shared" si="0"/>
        <v>552750352</v>
      </c>
      <c r="I64" s="1042"/>
      <c r="J64" s="1664">
        <f t="shared" ref="J64:Q64" si="1">SUM(J18:J63)</f>
        <v>46692917</v>
      </c>
      <c r="K64" s="1665">
        <f t="shared" si="1"/>
        <v>543570</v>
      </c>
      <c r="L64" s="1663">
        <f t="shared" si="1"/>
        <v>134810435</v>
      </c>
      <c r="M64" s="1663">
        <f t="shared" si="1"/>
        <v>13491950</v>
      </c>
      <c r="N64" s="1665">
        <f t="shared" si="1"/>
        <v>34216</v>
      </c>
      <c r="O64" s="1500">
        <f t="shared" si="1"/>
        <v>0</v>
      </c>
      <c r="P64" s="1500">
        <f t="shared" si="1"/>
        <v>0</v>
      </c>
      <c r="Q64" s="1500">
        <f t="shared" si="1"/>
        <v>0</v>
      </c>
      <c r="R64" s="452">
        <v>47</v>
      </c>
    </row>
    <row r="65" spans="1:18">
      <c r="A65" s="657" t="s">
        <v>2294</v>
      </c>
      <c r="B65" s="74"/>
      <c r="C65" s="74"/>
      <c r="D65" s="74"/>
      <c r="E65" s="1042"/>
      <c r="F65" s="1042"/>
      <c r="G65" s="1042"/>
      <c r="H65" s="1042"/>
      <c r="I65" s="74"/>
      <c r="J65" s="1074"/>
      <c r="K65" s="1042"/>
      <c r="L65" s="1042"/>
      <c r="M65" s="1042"/>
      <c r="N65" s="1042"/>
      <c r="O65" s="74"/>
      <c r="P65" s="74"/>
      <c r="Q65" s="74" t="s">
        <v>1842</v>
      </c>
      <c r="R65" s="74"/>
    </row>
    <row r="66" spans="1:18">
      <c r="A66" s="109" t="s">
        <v>768</v>
      </c>
      <c r="B66" s="109"/>
      <c r="C66" s="109"/>
      <c r="D66" s="109"/>
      <c r="E66" s="1053"/>
      <c r="F66" s="1053"/>
      <c r="G66" s="1053"/>
      <c r="H66" s="1073"/>
      <c r="I66" s="74"/>
      <c r="J66" s="1053" t="s">
        <v>769</v>
      </c>
      <c r="K66" s="1053"/>
      <c r="L66" s="1053"/>
      <c r="M66" s="1085"/>
      <c r="N66" s="1053"/>
      <c r="O66" s="109"/>
      <c r="P66" s="109"/>
      <c r="Q66" s="109"/>
      <c r="R66" s="109"/>
    </row>
    <row r="67" spans="1:18">
      <c r="A67" s="74"/>
      <c r="B67" s="74"/>
      <c r="C67" s="74"/>
      <c r="D67" s="74"/>
      <c r="E67" s="1042"/>
      <c r="F67" s="1042"/>
      <c r="G67" s="1042"/>
      <c r="H67" s="1074"/>
      <c r="I67" s="74"/>
      <c r="J67" s="1042"/>
      <c r="K67" s="1042"/>
      <c r="L67" s="1042"/>
      <c r="M67" s="1042"/>
      <c r="N67" s="1042"/>
      <c r="O67" s="74"/>
      <c r="P67" s="74"/>
      <c r="Q67" s="74"/>
      <c r="R67" s="74"/>
    </row>
    <row r="68" spans="1:18">
      <c r="B68" s="74"/>
      <c r="C68" s="74"/>
      <c r="D68" s="74"/>
      <c r="E68" s="1042"/>
      <c r="F68" s="1042"/>
      <c r="G68" s="1042"/>
      <c r="H68" s="1074"/>
      <c r="I68" s="74"/>
      <c r="J68" s="1042"/>
      <c r="K68" s="1042"/>
      <c r="L68" s="1042"/>
      <c r="M68" s="1042"/>
      <c r="N68" s="1042"/>
      <c r="O68" s="74"/>
      <c r="P68" s="74"/>
      <c r="Q68" s="74"/>
      <c r="R68" s="74"/>
    </row>
    <row r="69" spans="1:18" ht="15.75">
      <c r="B69" s="74"/>
      <c r="C69" s="74"/>
      <c r="D69" s="74"/>
      <c r="E69" s="1042"/>
      <c r="F69" s="1042"/>
      <c r="G69" s="1511"/>
      <c r="H69" s="1074"/>
      <c r="I69" s="74"/>
      <c r="J69" s="1042"/>
      <c r="K69" s="1512"/>
      <c r="L69" s="1042"/>
      <c r="M69" s="1042"/>
      <c r="N69" s="1042"/>
      <c r="O69" s="74"/>
      <c r="P69" s="74"/>
      <c r="Q69" s="74"/>
      <c r="R69" s="74"/>
    </row>
    <row r="70" spans="1:18" ht="15.75">
      <c r="B70" s="74"/>
      <c r="C70" s="74"/>
      <c r="D70" s="74"/>
      <c r="E70" s="1042"/>
      <c r="F70" s="1042"/>
      <c r="G70" s="1512"/>
      <c r="H70" s="1074"/>
      <c r="I70" s="74"/>
      <c r="J70" s="1042"/>
      <c r="K70" s="1512"/>
      <c r="L70" s="1042"/>
      <c r="M70" s="1042"/>
      <c r="N70" s="1042"/>
      <c r="O70" s="74"/>
      <c r="P70" s="74"/>
      <c r="Q70" s="74"/>
      <c r="R70" s="74"/>
    </row>
    <row r="71" spans="1:18">
      <c r="B71" s="74"/>
      <c r="C71" s="74"/>
      <c r="D71" s="74"/>
      <c r="E71" s="1042"/>
      <c r="F71" s="1042"/>
      <c r="G71" s="1042"/>
      <c r="H71" s="1074"/>
      <c r="I71" s="74"/>
      <c r="J71" s="1042"/>
      <c r="K71" s="1042"/>
      <c r="L71" s="1042"/>
      <c r="M71" s="1042"/>
      <c r="N71" s="1042"/>
      <c r="O71" s="74"/>
      <c r="P71" s="74"/>
      <c r="Q71" s="74"/>
      <c r="R71" s="74"/>
    </row>
    <row r="72" spans="1:18">
      <c r="B72" s="59"/>
      <c r="C72" s="74"/>
      <c r="D72" s="74"/>
      <c r="E72" s="1042"/>
      <c r="F72" s="1042"/>
      <c r="G72" s="1042"/>
      <c r="H72" s="1074"/>
      <c r="I72" s="74"/>
      <c r="J72" s="1042"/>
      <c r="K72" s="1042"/>
      <c r="L72" s="1042"/>
      <c r="M72" s="1042"/>
      <c r="N72" s="1042"/>
      <c r="O72" s="74"/>
      <c r="P72" s="74"/>
      <c r="Q72" s="74"/>
      <c r="R72" s="74"/>
    </row>
    <row r="73" spans="1:18">
      <c r="C73" s="74"/>
      <c r="D73" s="74"/>
      <c r="E73" s="1042"/>
      <c r="F73" s="1042"/>
      <c r="G73" s="1042"/>
      <c r="H73" s="1074"/>
      <c r="I73" s="74"/>
      <c r="J73" s="1042"/>
      <c r="K73" s="1042"/>
      <c r="L73" s="1042"/>
      <c r="M73" s="1042"/>
      <c r="N73" s="1042"/>
      <c r="O73" s="74"/>
      <c r="P73" s="74"/>
      <c r="Q73" s="74"/>
      <c r="R73" s="74"/>
    </row>
    <row r="74" spans="1:18">
      <c r="B74" s="74"/>
      <c r="C74" s="74"/>
      <c r="D74" s="74"/>
      <c r="F74" s="1042"/>
      <c r="G74" s="1042"/>
      <c r="H74" s="1074"/>
      <c r="I74" s="74"/>
      <c r="J74" s="1042"/>
      <c r="K74" s="1042"/>
      <c r="L74" s="1042"/>
      <c r="M74" s="1042"/>
      <c r="N74" s="1042"/>
      <c r="O74" s="74"/>
      <c r="P74" s="74"/>
      <c r="Q74" s="74"/>
      <c r="R74" s="74"/>
    </row>
    <row r="75" spans="1:18">
      <c r="B75" s="59"/>
      <c r="C75" s="74"/>
      <c r="D75" s="74"/>
      <c r="F75" s="1042"/>
      <c r="G75" s="1042"/>
      <c r="H75" s="1074"/>
      <c r="I75" s="74"/>
      <c r="J75" s="1042"/>
      <c r="K75" s="1042"/>
      <c r="L75" s="1042"/>
      <c r="M75" s="1042"/>
      <c r="N75" s="1042"/>
      <c r="O75" s="74"/>
      <c r="P75" s="74"/>
      <c r="Q75" s="74"/>
      <c r="R75" s="74"/>
    </row>
    <row r="76" spans="1:18">
      <c r="B76" s="59"/>
      <c r="C76" s="74"/>
      <c r="D76" s="74"/>
      <c r="F76" s="1042"/>
      <c r="G76" s="1042"/>
      <c r="H76" s="1074"/>
      <c r="I76" s="74"/>
      <c r="J76" s="1042"/>
      <c r="K76" s="1042"/>
      <c r="L76" s="1042"/>
      <c r="M76" s="1042"/>
      <c r="N76" s="1042"/>
      <c r="O76" s="74"/>
      <c r="P76" s="74"/>
      <c r="Q76" s="74"/>
      <c r="R76" s="74"/>
    </row>
    <row r="77" spans="1:18">
      <c r="B77" s="59"/>
    </row>
    <row r="78" spans="1:18">
      <c r="B78" s="59"/>
    </row>
    <row r="79" spans="1:18">
      <c r="B79" s="59"/>
    </row>
    <row r="80" spans="1:18">
      <c r="B80" s="59"/>
    </row>
    <row r="81" spans="2:2">
      <c r="B81" s="59"/>
    </row>
    <row r="82" spans="2:2">
      <c r="B82" s="59"/>
    </row>
  </sheetData>
  <pageMargins left="0.5" right="0.5" top="0.5" bottom="0.5" header="0.5" footer="0.5"/>
  <pageSetup scale="68" fitToWidth="2" orientation="portrait" r:id="rId1"/>
  <headerFooter alignWithMargins="0"/>
  <colBreaks count="1" manualBreakCount="1">
    <brk id="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tabColor rgb="FF92D050"/>
    <pageSetUpPr fitToPage="1"/>
  </sheetPr>
  <dimension ref="A1:I83"/>
  <sheetViews>
    <sheetView view="pageBreakPreview" zoomScale="60" zoomScaleNormal="70" workbookViewId="0">
      <selection activeCell="G65" sqref="G65"/>
    </sheetView>
    <sheetView zoomScale="70" zoomScaleNormal="70" workbookViewId="1">
      <selection activeCell="J1" sqref="J1:AE1048576"/>
    </sheetView>
  </sheetViews>
  <sheetFormatPr defaultColWidth="9.6640625" defaultRowHeight="15"/>
  <cols>
    <col min="1" max="1" width="4.6640625" customWidth="1"/>
    <col min="2" max="2" width="58.21875" customWidth="1"/>
    <col min="3" max="3" width="12.6640625" customWidth="1"/>
    <col min="5" max="5" width="10.6640625" customWidth="1"/>
    <col min="6" max="6" width="11.6640625" customWidth="1"/>
    <col min="7" max="7" width="12.44140625" style="1052" bestFit="1" customWidth="1"/>
    <col min="8" max="8" width="14.77734375" style="1052" customWidth="1"/>
    <col min="9" max="9" width="8.6640625" style="1101" customWidth="1"/>
  </cols>
  <sheetData>
    <row r="1" spans="1:9" ht="29.25" customHeight="1" thickBot="1">
      <c r="A1" s="42" t="str">
        <f>'Data Sheet'!$A$49</f>
        <v>Annual Report of Niagara Mohawk Power Corporation</v>
      </c>
      <c r="H1" s="1085"/>
      <c r="I1" s="1111" t="str">
        <f>'Data Sheet'!$A$45</f>
        <v>Year ended December 31, 2022</v>
      </c>
    </row>
    <row r="2" spans="1:9">
      <c r="A2" s="43"/>
      <c r="B2" s="44"/>
      <c r="C2" s="44"/>
      <c r="D2" s="44"/>
      <c r="E2" s="44"/>
      <c r="F2" s="44"/>
      <c r="G2" s="1086"/>
      <c r="H2" s="1086"/>
      <c r="I2" s="1094"/>
    </row>
    <row r="3" spans="1:9" ht="15.75">
      <c r="A3" s="160" t="s">
        <v>770</v>
      </c>
      <c r="B3" s="47"/>
      <c r="C3" s="47"/>
      <c r="D3" s="47"/>
      <c r="E3" s="47"/>
      <c r="F3" s="47"/>
      <c r="G3" s="1085"/>
      <c r="H3" s="1085"/>
      <c r="I3" s="1095"/>
    </row>
    <row r="4" spans="1:9">
      <c r="A4" s="49"/>
      <c r="I4" s="1096"/>
    </row>
    <row r="5" spans="1:9">
      <c r="A5" s="49"/>
      <c r="B5" t="s">
        <v>771</v>
      </c>
      <c r="I5" s="1096"/>
    </row>
    <row r="6" spans="1:9">
      <c r="A6" s="49"/>
      <c r="B6" t="s">
        <v>772</v>
      </c>
      <c r="I6" s="1096"/>
    </row>
    <row r="7" spans="1:9">
      <c r="A7" s="49"/>
      <c r="B7" s="126"/>
      <c r="C7" s="126"/>
      <c r="D7" s="126"/>
      <c r="E7" s="126"/>
      <c r="F7" s="126"/>
      <c r="G7" s="1087"/>
      <c r="H7" s="1087"/>
      <c r="I7" s="1097"/>
    </row>
    <row r="8" spans="1:9">
      <c r="A8" s="392"/>
      <c r="B8" s="427"/>
      <c r="C8" s="658" t="s">
        <v>773</v>
      </c>
      <c r="D8" s="427"/>
      <c r="E8" s="658" t="s">
        <v>774</v>
      </c>
      <c r="F8" s="427"/>
      <c r="G8" s="1088"/>
      <c r="H8" s="1088"/>
      <c r="I8" s="1098"/>
    </row>
    <row r="9" spans="1:9">
      <c r="A9" s="140"/>
      <c r="B9" s="130"/>
      <c r="C9" s="549" t="s">
        <v>775</v>
      </c>
      <c r="D9" s="549" t="s">
        <v>776</v>
      </c>
      <c r="E9" s="549" t="s">
        <v>777</v>
      </c>
      <c r="F9" s="549" t="s">
        <v>778</v>
      </c>
      <c r="G9" s="1089"/>
      <c r="H9" s="1089"/>
      <c r="I9" s="1099" t="s">
        <v>759</v>
      </c>
    </row>
    <row r="10" spans="1:9">
      <c r="A10" s="140"/>
      <c r="B10" s="130"/>
      <c r="C10" s="549" t="s">
        <v>779</v>
      </c>
      <c r="D10" s="549" t="s">
        <v>780</v>
      </c>
      <c r="E10" s="549" t="s">
        <v>759</v>
      </c>
      <c r="F10" s="549" t="s">
        <v>781</v>
      </c>
      <c r="G10" s="1089"/>
      <c r="H10" s="1089"/>
      <c r="I10" s="1099" t="s">
        <v>758</v>
      </c>
    </row>
    <row r="11" spans="1:9">
      <c r="A11" s="140" t="s">
        <v>1980</v>
      </c>
      <c r="B11" s="549" t="s">
        <v>782</v>
      </c>
      <c r="C11" s="549" t="s">
        <v>1821</v>
      </c>
      <c r="D11" s="549" t="s">
        <v>783</v>
      </c>
      <c r="E11" s="549" t="s">
        <v>750</v>
      </c>
      <c r="F11" s="549" t="s">
        <v>784</v>
      </c>
      <c r="G11" s="1090" t="s">
        <v>762</v>
      </c>
      <c r="H11" s="1090" t="s">
        <v>512</v>
      </c>
      <c r="I11" s="1099" t="s">
        <v>762</v>
      </c>
    </row>
    <row r="12" spans="1:9">
      <c r="A12" s="472" t="s">
        <v>1986</v>
      </c>
      <c r="B12" s="550" t="s">
        <v>2077</v>
      </c>
      <c r="C12" s="550" t="s">
        <v>2078</v>
      </c>
      <c r="D12" s="550" t="s">
        <v>518</v>
      </c>
      <c r="E12" s="550" t="s">
        <v>567</v>
      </c>
      <c r="F12" s="550" t="s">
        <v>1350</v>
      </c>
      <c r="G12" s="1091" t="s">
        <v>1351</v>
      </c>
      <c r="H12" s="1091" t="s">
        <v>1352</v>
      </c>
      <c r="I12" s="1100" t="s">
        <v>1353</v>
      </c>
    </row>
    <row r="13" spans="1:9">
      <c r="A13" s="140"/>
      <c r="B13" s="130"/>
      <c r="C13" s="130"/>
      <c r="D13" s="130"/>
      <c r="E13" s="130"/>
      <c r="F13" s="130"/>
      <c r="G13" s="1089"/>
      <c r="H13" s="1089"/>
      <c r="I13" s="1096"/>
    </row>
    <row r="14" spans="1:9">
      <c r="A14" s="140">
        <v>1</v>
      </c>
      <c r="B14" s="473" t="s">
        <v>2887</v>
      </c>
      <c r="C14" s="1816"/>
      <c r="D14" s="130"/>
      <c r="E14" s="130"/>
      <c r="F14" s="130"/>
      <c r="G14" s="1549">
        <v>7400</v>
      </c>
      <c r="H14" s="1658">
        <v>48810</v>
      </c>
      <c r="I14" s="1096">
        <v>6.595945945945946</v>
      </c>
    </row>
    <row r="15" spans="1:9">
      <c r="A15" s="140">
        <v>2</v>
      </c>
      <c r="B15" s="473" t="s">
        <v>2888</v>
      </c>
      <c r="C15" s="1816"/>
      <c r="D15" s="130"/>
      <c r="E15" s="130"/>
      <c r="F15" s="130"/>
      <c r="G15" s="1549">
        <v>1500</v>
      </c>
      <c r="H15" s="1921">
        <v>10110</v>
      </c>
      <c r="I15" s="1096">
        <v>6.74</v>
      </c>
    </row>
    <row r="16" spans="1:9">
      <c r="A16" s="140">
        <v>3</v>
      </c>
      <c r="B16" s="473" t="s">
        <v>3488</v>
      </c>
      <c r="C16" s="1816"/>
      <c r="D16" s="130"/>
      <c r="E16" s="130"/>
      <c r="F16" s="130"/>
      <c r="G16" s="1549">
        <v>4448</v>
      </c>
      <c r="H16" s="1922">
        <v>21220</v>
      </c>
      <c r="I16" s="1096">
        <v>4.7707733812949646</v>
      </c>
    </row>
    <row r="17" spans="1:9">
      <c r="A17" s="140">
        <v>4</v>
      </c>
      <c r="B17" s="473" t="s">
        <v>2889</v>
      </c>
      <c r="C17" s="1816"/>
      <c r="D17" s="130"/>
      <c r="E17" s="130"/>
      <c r="F17" s="130"/>
      <c r="G17" s="1089">
        <v>949150</v>
      </c>
      <c r="H17" s="1922">
        <v>7657104</v>
      </c>
      <c r="I17" s="1096">
        <v>8.0673275277880201</v>
      </c>
    </row>
    <row r="18" spans="1:9">
      <c r="A18" s="140">
        <v>5</v>
      </c>
      <c r="B18" s="473" t="s">
        <v>2890</v>
      </c>
      <c r="C18" s="1816"/>
      <c r="D18" s="130"/>
      <c r="E18" s="130"/>
      <c r="F18" s="130"/>
      <c r="G18" s="1089">
        <v>568956</v>
      </c>
      <c r="H18" s="1922">
        <v>1953850</v>
      </c>
      <c r="I18" s="1096">
        <v>3.4340970303503258</v>
      </c>
    </row>
    <row r="19" spans="1:9">
      <c r="A19" s="140">
        <v>6</v>
      </c>
      <c r="B19" s="473" t="s">
        <v>3049</v>
      </c>
      <c r="C19" s="1816"/>
      <c r="D19" s="130"/>
      <c r="E19" s="130"/>
      <c r="F19" s="130"/>
      <c r="G19" s="1089">
        <v>40000</v>
      </c>
      <c r="H19" s="1922">
        <v>270000</v>
      </c>
      <c r="I19" s="1096">
        <v>6.75</v>
      </c>
    </row>
    <row r="20" spans="1:9">
      <c r="A20" s="140">
        <v>7</v>
      </c>
      <c r="B20" s="473" t="s">
        <v>2894</v>
      </c>
      <c r="C20" s="1816"/>
      <c r="D20" s="130"/>
      <c r="E20" s="130"/>
      <c r="F20" s="130"/>
      <c r="G20" s="1089">
        <v>386224</v>
      </c>
      <c r="H20" s="1922">
        <v>3692647</v>
      </c>
      <c r="I20" s="1096">
        <v>9.5608952835660137</v>
      </c>
    </row>
    <row r="21" spans="1:9">
      <c r="A21" s="140">
        <v>8</v>
      </c>
      <c r="B21" s="473" t="s">
        <v>2891</v>
      </c>
      <c r="C21" s="1816"/>
      <c r="D21" s="130"/>
      <c r="E21" s="130"/>
      <c r="F21" s="130"/>
      <c r="G21" s="1089">
        <v>900</v>
      </c>
      <c r="H21" s="1922">
        <v>7335</v>
      </c>
      <c r="I21" s="1096">
        <v>8.15</v>
      </c>
    </row>
    <row r="22" spans="1:9">
      <c r="A22" s="140">
        <v>9</v>
      </c>
      <c r="B22" s="473" t="s">
        <v>3489</v>
      </c>
      <c r="C22" s="1816"/>
      <c r="D22" s="130"/>
      <c r="E22" s="130"/>
      <c r="F22" s="130"/>
      <c r="G22" s="1089">
        <v>2700</v>
      </c>
      <c r="H22" s="1922">
        <v>18252</v>
      </c>
      <c r="I22" s="1096">
        <v>6.76</v>
      </c>
    </row>
    <row r="23" spans="1:9">
      <c r="A23" s="140">
        <v>10</v>
      </c>
      <c r="B23" s="473" t="s">
        <v>3490</v>
      </c>
      <c r="C23" s="1816"/>
      <c r="D23" s="130"/>
      <c r="E23" s="130"/>
      <c r="F23" s="130"/>
      <c r="G23" s="1089">
        <v>3400</v>
      </c>
      <c r="H23" s="1922">
        <v>24650</v>
      </c>
      <c r="I23" s="1096">
        <v>7.25</v>
      </c>
    </row>
    <row r="24" spans="1:9">
      <c r="A24" s="140">
        <v>11</v>
      </c>
      <c r="B24" s="473" t="s">
        <v>2892</v>
      </c>
      <c r="C24" s="1816"/>
      <c r="D24" s="130"/>
      <c r="E24" s="130"/>
      <c r="F24" s="130"/>
      <c r="G24" s="1089">
        <v>23300</v>
      </c>
      <c r="H24" s="1922">
        <v>152863</v>
      </c>
      <c r="I24" s="1096">
        <v>6.5606437768240342</v>
      </c>
    </row>
    <row r="25" spans="1:9">
      <c r="A25" s="140">
        <v>12</v>
      </c>
      <c r="B25" s="473" t="s">
        <v>2893</v>
      </c>
      <c r="C25" s="1816"/>
      <c r="D25" s="130"/>
      <c r="E25" s="130"/>
      <c r="F25" s="130"/>
      <c r="G25" s="1089">
        <v>424049</v>
      </c>
      <c r="H25" s="1922">
        <v>4414695</v>
      </c>
      <c r="I25" s="1096">
        <v>10.410812358949084</v>
      </c>
    </row>
    <row r="26" spans="1:9">
      <c r="A26" s="140">
        <v>13</v>
      </c>
      <c r="B26" s="473" t="s">
        <v>3048</v>
      </c>
      <c r="C26" s="1816"/>
      <c r="D26" s="130"/>
      <c r="E26" s="130"/>
      <c r="F26" s="130"/>
      <c r="G26" s="1089">
        <v>12200</v>
      </c>
      <c r="H26" s="1922">
        <v>72466</v>
      </c>
      <c r="I26" s="1096">
        <v>5.9398360655737701</v>
      </c>
    </row>
    <row r="27" spans="1:9">
      <c r="A27" s="140">
        <v>14</v>
      </c>
      <c r="B27" s="473" t="s">
        <v>3172</v>
      </c>
      <c r="C27" s="1816"/>
      <c r="D27" s="130"/>
      <c r="E27" s="130"/>
      <c r="F27" s="130"/>
      <c r="G27" s="1089">
        <v>2000</v>
      </c>
      <c r="H27" s="1922">
        <v>10147</v>
      </c>
      <c r="I27" s="1096">
        <v>5.0735000000000001</v>
      </c>
    </row>
    <row r="28" spans="1:9">
      <c r="A28" s="140">
        <v>15</v>
      </c>
      <c r="B28" s="473" t="s">
        <v>3491</v>
      </c>
      <c r="C28" s="1816"/>
      <c r="D28" s="130"/>
      <c r="E28" s="130"/>
      <c r="F28" s="130"/>
      <c r="G28" s="1089">
        <v>400</v>
      </c>
      <c r="H28" s="1922">
        <v>2866</v>
      </c>
      <c r="I28" s="1096">
        <v>7.165</v>
      </c>
    </row>
    <row r="29" spans="1:9">
      <c r="A29" s="140">
        <v>16</v>
      </c>
      <c r="B29" s="473"/>
      <c r="C29" s="1816"/>
      <c r="D29" s="130"/>
      <c r="E29" s="130"/>
      <c r="F29" s="130"/>
      <c r="G29" s="1089"/>
      <c r="H29" s="1922"/>
      <c r="I29" s="1096"/>
    </row>
    <row r="30" spans="1:9">
      <c r="A30" s="140">
        <v>17</v>
      </c>
      <c r="B30" s="473"/>
      <c r="C30" s="1816"/>
      <c r="D30" s="130"/>
      <c r="E30" s="130"/>
      <c r="F30" s="130"/>
      <c r="G30" s="1089"/>
      <c r="H30" s="1922"/>
      <c r="I30" s="1096"/>
    </row>
    <row r="31" spans="1:9">
      <c r="A31" s="140">
        <v>18</v>
      </c>
      <c r="B31" s="473"/>
      <c r="C31" s="1816"/>
      <c r="D31" s="130"/>
      <c r="E31" s="130"/>
      <c r="F31" s="130"/>
      <c r="G31" s="1089"/>
      <c r="H31" s="1922"/>
      <c r="I31" s="1096"/>
    </row>
    <row r="32" spans="1:9">
      <c r="A32" s="140">
        <v>19</v>
      </c>
      <c r="B32" s="473"/>
      <c r="C32" s="1816"/>
      <c r="D32" s="130"/>
      <c r="E32" s="130"/>
      <c r="F32" s="130"/>
      <c r="G32" s="1089"/>
      <c r="H32" s="1922"/>
      <c r="I32" s="1096"/>
    </row>
    <row r="33" spans="1:9">
      <c r="A33" s="140">
        <v>20</v>
      </c>
      <c r="B33" s="473"/>
      <c r="C33" s="1816"/>
      <c r="D33" s="130"/>
      <c r="E33" s="130"/>
      <c r="F33" s="130"/>
      <c r="G33" s="1089"/>
      <c r="H33" s="1922"/>
      <c r="I33" s="1096"/>
    </row>
    <row r="34" spans="1:9">
      <c r="A34" s="140">
        <v>21</v>
      </c>
      <c r="B34" s="473"/>
      <c r="C34" s="1816"/>
      <c r="D34" s="130"/>
      <c r="E34" s="130"/>
      <c r="F34" s="130"/>
      <c r="G34" s="1089"/>
      <c r="H34" s="1922"/>
      <c r="I34" s="1096"/>
    </row>
    <row r="35" spans="1:9">
      <c r="A35" s="140">
        <v>22</v>
      </c>
      <c r="B35" s="473"/>
      <c r="C35" s="1816"/>
      <c r="D35" s="130"/>
      <c r="E35" s="130"/>
      <c r="F35" s="130"/>
      <c r="G35" s="1089"/>
      <c r="H35" s="1922"/>
      <c r="I35" s="1096"/>
    </row>
    <row r="36" spans="1:9">
      <c r="A36" s="140">
        <v>23</v>
      </c>
      <c r="B36" s="473"/>
      <c r="C36" s="1816"/>
      <c r="D36" s="130"/>
      <c r="E36" s="130"/>
      <c r="F36" s="130"/>
      <c r="G36" s="1089"/>
      <c r="H36" s="1922"/>
      <c r="I36" s="1096"/>
    </row>
    <row r="37" spans="1:9">
      <c r="A37" s="140">
        <v>24</v>
      </c>
      <c r="B37" s="473"/>
      <c r="C37" s="1816"/>
      <c r="D37" s="130"/>
      <c r="E37" s="130"/>
      <c r="F37" s="130"/>
      <c r="G37" s="1089"/>
      <c r="H37" s="1922"/>
      <c r="I37" s="1096"/>
    </row>
    <row r="38" spans="1:9" ht="15.75">
      <c r="A38" s="140">
        <v>25</v>
      </c>
      <c r="B38" s="1802"/>
      <c r="C38" s="130"/>
      <c r="D38" s="130"/>
      <c r="E38" s="130"/>
      <c r="F38" s="130"/>
      <c r="G38" s="1089"/>
      <c r="H38" s="1922"/>
      <c r="I38" s="1096"/>
    </row>
    <row r="39" spans="1:9" ht="15.75">
      <c r="A39" s="140">
        <v>26</v>
      </c>
      <c r="B39" s="1802"/>
      <c r="C39" s="130"/>
      <c r="D39" s="130"/>
      <c r="E39" s="130"/>
      <c r="F39" s="130"/>
      <c r="G39" s="1089"/>
      <c r="H39" s="1922"/>
      <c r="I39" s="1096"/>
    </row>
    <row r="40" spans="1:9" ht="15.75">
      <c r="A40" s="140">
        <v>27</v>
      </c>
      <c r="B40" s="1802"/>
      <c r="C40" s="130"/>
      <c r="D40" s="130"/>
      <c r="E40" s="130"/>
      <c r="F40" s="130"/>
      <c r="G40" s="1089"/>
      <c r="H40" s="1089"/>
      <c r="I40" s="1096"/>
    </row>
    <row r="41" spans="1:9" ht="15.75">
      <c r="A41" s="140">
        <v>28</v>
      </c>
      <c r="B41" s="1802"/>
      <c r="C41" s="130"/>
      <c r="D41" s="130"/>
      <c r="E41" s="130"/>
      <c r="F41" s="130"/>
      <c r="G41" s="1089"/>
      <c r="H41" s="1089"/>
      <c r="I41" s="1096"/>
    </row>
    <row r="42" spans="1:9">
      <c r="A42" s="140">
        <v>29</v>
      </c>
      <c r="B42" s="130"/>
      <c r="C42" s="130"/>
      <c r="D42" s="130"/>
      <c r="E42" s="130"/>
      <c r="F42" s="130"/>
      <c r="G42" s="1089"/>
      <c r="H42" s="1089"/>
      <c r="I42" s="1096"/>
    </row>
    <row r="43" spans="1:9">
      <c r="A43" s="140">
        <v>30</v>
      </c>
      <c r="B43" s="130"/>
      <c r="C43" s="130"/>
      <c r="D43" s="130"/>
      <c r="E43" s="130"/>
      <c r="F43" s="130"/>
      <c r="G43" s="1089"/>
      <c r="H43" s="1089"/>
      <c r="I43" s="1096" t="str">
        <f>IF(ISERR(H43/G43)," ",H43/G43)</f>
        <v xml:space="preserve"> </v>
      </c>
    </row>
    <row r="44" spans="1:9">
      <c r="A44" s="140">
        <v>31</v>
      </c>
      <c r="B44" s="130"/>
      <c r="C44" s="130"/>
      <c r="D44" s="130"/>
      <c r="E44" s="130"/>
      <c r="F44" s="130"/>
      <c r="G44" s="1089"/>
      <c r="H44" s="1089"/>
      <c r="I44" s="1096" t="str">
        <f>IF(ISERR(H44/G44)," ",H44/G44)</f>
        <v xml:space="preserve"> </v>
      </c>
    </row>
    <row r="45" spans="1:9">
      <c r="A45" s="140">
        <v>32</v>
      </c>
      <c r="B45" s="130"/>
      <c r="C45" s="130"/>
      <c r="D45" s="130"/>
      <c r="E45" s="130"/>
      <c r="F45" s="130"/>
      <c r="G45" s="1089"/>
      <c r="H45" s="1089"/>
      <c r="I45" s="1096" t="str">
        <f>IF(ISERR(H45/G45)," ",H45/G45)</f>
        <v xml:space="preserve"> </v>
      </c>
    </row>
    <row r="46" spans="1:9">
      <c r="A46" s="140">
        <v>33</v>
      </c>
      <c r="B46" s="130"/>
      <c r="C46" s="130"/>
      <c r="D46" s="130"/>
      <c r="E46" s="130"/>
      <c r="F46" s="130"/>
      <c r="G46" s="1089"/>
      <c r="H46" s="1089"/>
      <c r="I46" s="1096" t="str">
        <f t="shared" ref="I46:I64" si="0">IF(ISERR(H46/G46)," ",H46/G46)</f>
        <v xml:space="preserve"> </v>
      </c>
    </row>
    <row r="47" spans="1:9">
      <c r="A47" s="140">
        <v>34</v>
      </c>
      <c r="B47" s="130"/>
      <c r="C47" s="130"/>
      <c r="D47" s="130"/>
      <c r="E47" s="130"/>
      <c r="F47" s="130"/>
      <c r="G47" s="1089"/>
      <c r="H47" s="1089"/>
      <c r="I47" s="1096" t="str">
        <f t="shared" si="0"/>
        <v xml:space="preserve"> </v>
      </c>
    </row>
    <row r="48" spans="1:9">
      <c r="A48" s="140">
        <v>35</v>
      </c>
      <c r="B48" s="130"/>
      <c r="C48" s="130"/>
      <c r="D48" s="130"/>
      <c r="E48" s="130"/>
      <c r="F48" s="130"/>
      <c r="G48" s="1089"/>
      <c r="H48" s="1089"/>
      <c r="I48" s="1096" t="str">
        <f t="shared" si="0"/>
        <v xml:space="preserve"> </v>
      </c>
    </row>
    <row r="49" spans="1:9">
      <c r="A49" s="140">
        <v>36</v>
      </c>
      <c r="B49" s="130"/>
      <c r="C49" s="130"/>
      <c r="D49" s="130"/>
      <c r="E49" s="130"/>
      <c r="F49" s="130"/>
      <c r="G49" s="1089"/>
      <c r="H49" s="1089"/>
      <c r="I49" s="1096" t="str">
        <f t="shared" si="0"/>
        <v xml:space="preserve"> </v>
      </c>
    </row>
    <row r="50" spans="1:9">
      <c r="A50" s="140">
        <v>37</v>
      </c>
      <c r="B50" s="130"/>
      <c r="C50" s="130"/>
      <c r="D50" s="130"/>
      <c r="E50" s="130"/>
      <c r="F50" s="130"/>
      <c r="G50" s="1089"/>
      <c r="H50" s="1089"/>
      <c r="I50" s="1096" t="str">
        <f t="shared" si="0"/>
        <v xml:space="preserve"> </v>
      </c>
    </row>
    <row r="51" spans="1:9">
      <c r="A51" s="140">
        <v>38</v>
      </c>
      <c r="B51" s="130"/>
      <c r="C51" s="130"/>
      <c r="D51" s="130"/>
      <c r="E51" s="130"/>
      <c r="F51" s="130"/>
      <c r="G51" s="1089"/>
      <c r="H51" s="1089"/>
      <c r="I51" s="1096" t="str">
        <f t="shared" si="0"/>
        <v xml:space="preserve"> </v>
      </c>
    </row>
    <row r="52" spans="1:9">
      <c r="A52" s="140">
        <v>39</v>
      </c>
      <c r="B52" s="130"/>
      <c r="C52" s="130"/>
      <c r="D52" s="130"/>
      <c r="E52" s="130"/>
      <c r="F52" s="130"/>
      <c r="G52" s="1089"/>
      <c r="H52" s="1089"/>
      <c r="I52" s="1096" t="str">
        <f t="shared" si="0"/>
        <v xml:space="preserve"> </v>
      </c>
    </row>
    <row r="53" spans="1:9">
      <c r="A53" s="140">
        <v>40</v>
      </c>
      <c r="B53" s="130"/>
      <c r="C53" s="130"/>
      <c r="D53" s="130"/>
      <c r="E53" s="130"/>
      <c r="F53" s="130"/>
      <c r="G53" s="1089"/>
      <c r="H53" s="1089"/>
      <c r="I53" s="1096" t="str">
        <f t="shared" si="0"/>
        <v xml:space="preserve"> </v>
      </c>
    </row>
    <row r="54" spans="1:9">
      <c r="A54" s="140">
        <v>41</v>
      </c>
      <c r="B54" s="130"/>
      <c r="C54" s="130"/>
      <c r="D54" s="130"/>
      <c r="E54" s="130"/>
      <c r="F54" s="130"/>
      <c r="G54" s="1089"/>
      <c r="H54" s="1089"/>
      <c r="I54" s="1096" t="str">
        <f t="shared" si="0"/>
        <v xml:space="preserve"> </v>
      </c>
    </row>
    <row r="55" spans="1:9">
      <c r="A55" s="140">
        <v>42</v>
      </c>
      <c r="B55" s="130"/>
      <c r="C55" s="130"/>
      <c r="D55" s="130"/>
      <c r="E55" s="130"/>
      <c r="F55" s="130"/>
      <c r="G55" s="1089"/>
      <c r="H55" s="1089"/>
      <c r="I55" s="1096" t="str">
        <f t="shared" si="0"/>
        <v xml:space="preserve"> </v>
      </c>
    </row>
    <row r="56" spans="1:9">
      <c r="A56" s="140">
        <v>43</v>
      </c>
      <c r="B56" s="130"/>
      <c r="C56" s="130"/>
      <c r="D56" s="130"/>
      <c r="E56" s="130"/>
      <c r="F56" s="130"/>
      <c r="G56" s="1089"/>
      <c r="H56" s="1089"/>
      <c r="I56" s="1096" t="str">
        <f t="shared" si="0"/>
        <v xml:space="preserve"> </v>
      </c>
    </row>
    <row r="57" spans="1:9">
      <c r="A57" s="140">
        <v>44</v>
      </c>
      <c r="B57" s="130"/>
      <c r="C57" s="130"/>
      <c r="D57" s="130"/>
      <c r="E57" s="130"/>
      <c r="F57" s="130"/>
      <c r="G57" s="1089"/>
      <c r="H57" s="1089"/>
      <c r="I57" s="1096" t="str">
        <f t="shared" si="0"/>
        <v xml:space="preserve"> </v>
      </c>
    </row>
    <row r="58" spans="1:9">
      <c r="A58" s="140">
        <v>45</v>
      </c>
      <c r="B58" s="130"/>
      <c r="C58" s="130"/>
      <c r="D58" s="130"/>
      <c r="E58" s="130"/>
      <c r="F58" s="130"/>
      <c r="G58" s="1089"/>
      <c r="H58" s="1089"/>
      <c r="I58" s="1096" t="str">
        <f t="shared" si="0"/>
        <v xml:space="preserve"> </v>
      </c>
    </row>
    <row r="59" spans="1:9">
      <c r="A59" s="140">
        <v>46</v>
      </c>
      <c r="B59" s="130"/>
      <c r="C59" s="130"/>
      <c r="D59" s="130"/>
      <c r="E59" s="130"/>
      <c r="F59" s="130"/>
      <c r="G59" s="1089"/>
      <c r="H59" s="1089"/>
      <c r="I59" s="1096" t="str">
        <f t="shared" si="0"/>
        <v xml:space="preserve"> </v>
      </c>
    </row>
    <row r="60" spans="1:9">
      <c r="A60" s="140">
        <v>47</v>
      </c>
      <c r="B60" s="130"/>
      <c r="C60" s="130"/>
      <c r="D60" s="130"/>
      <c r="E60" s="130"/>
      <c r="F60" s="130"/>
      <c r="G60" s="1089"/>
      <c r="H60" s="1089"/>
      <c r="I60" s="1096" t="str">
        <f t="shared" si="0"/>
        <v xml:space="preserve"> </v>
      </c>
    </row>
    <row r="61" spans="1:9">
      <c r="A61" s="140">
        <v>48</v>
      </c>
      <c r="B61" s="130"/>
      <c r="C61" s="130"/>
      <c r="D61" s="130"/>
      <c r="E61" s="130"/>
      <c r="F61" s="130"/>
      <c r="G61" s="1089"/>
      <c r="H61" s="1089"/>
      <c r="I61" s="1096" t="str">
        <f t="shared" si="0"/>
        <v xml:space="preserve"> </v>
      </c>
    </row>
    <row r="62" spans="1:9">
      <c r="A62" s="140">
        <v>49</v>
      </c>
      <c r="B62" s="130"/>
      <c r="C62" s="130"/>
      <c r="D62" s="130"/>
      <c r="E62" s="130"/>
      <c r="F62" s="130"/>
      <c r="G62" s="1089"/>
      <c r="H62" s="1089"/>
      <c r="I62" s="1096" t="str">
        <f t="shared" si="0"/>
        <v xml:space="preserve"> </v>
      </c>
    </row>
    <row r="63" spans="1:9">
      <c r="A63" s="140">
        <v>50</v>
      </c>
      <c r="B63" s="130"/>
      <c r="C63" s="130"/>
      <c r="D63" s="130"/>
      <c r="E63" s="130"/>
      <c r="F63" s="130"/>
      <c r="G63" s="1089"/>
      <c r="H63" s="1089"/>
      <c r="I63" s="1096" t="str">
        <f t="shared" si="0"/>
        <v xml:space="preserve"> </v>
      </c>
    </row>
    <row r="64" spans="1:9">
      <c r="A64" s="140">
        <v>51</v>
      </c>
      <c r="B64" s="130"/>
      <c r="C64" s="130"/>
      <c r="D64" s="130"/>
      <c r="E64" s="130"/>
      <c r="F64" s="130"/>
      <c r="G64" s="1089"/>
      <c r="H64" s="1089"/>
      <c r="I64" s="1096" t="str">
        <f t="shared" si="0"/>
        <v xml:space="preserve"> </v>
      </c>
    </row>
    <row r="65" spans="1:9" ht="15.75" thickBot="1">
      <c r="A65" s="141">
        <v>52</v>
      </c>
      <c r="B65" s="501" t="s">
        <v>1693</v>
      </c>
      <c r="C65" s="502"/>
      <c r="D65" s="502"/>
      <c r="E65" s="502"/>
      <c r="F65" s="502"/>
      <c r="G65" s="1092">
        <f>SUM(G14:G64)</f>
        <v>2426627</v>
      </c>
      <c r="H65" s="1142">
        <f>SUM(H14:H64)</f>
        <v>18357015</v>
      </c>
      <c r="I65" s="1141">
        <f>H65/G65</f>
        <v>7.5648276393528961</v>
      </c>
    </row>
    <row r="66" spans="1:9">
      <c r="A66" t="s">
        <v>904</v>
      </c>
    </row>
    <row r="67" spans="1:9">
      <c r="A67" s="47" t="s">
        <v>785</v>
      </c>
      <c r="B67" s="47"/>
      <c r="C67" s="47"/>
      <c r="D67" s="47"/>
      <c r="E67" s="47"/>
      <c r="F67" s="47"/>
      <c r="G67" s="1085"/>
      <c r="H67" s="1085"/>
      <c r="I67" s="1093"/>
    </row>
    <row r="68" spans="1:9">
      <c r="A68" s="47"/>
      <c r="B68" s="47"/>
      <c r="C68" s="47"/>
      <c r="D68" s="47"/>
      <c r="E68" s="47"/>
      <c r="F68" s="47"/>
      <c r="G68" s="1085"/>
      <c r="H68" s="1085"/>
      <c r="I68" s="1093"/>
    </row>
    <row r="69" spans="1:9">
      <c r="A69" s="47"/>
      <c r="B69" s="47"/>
      <c r="C69" s="47"/>
      <c r="D69" s="47"/>
      <c r="E69" s="47"/>
      <c r="F69" s="47"/>
      <c r="G69" s="1649"/>
      <c r="H69" s="1650"/>
      <c r="I69" s="1093"/>
    </row>
    <row r="70" spans="1:9">
      <c r="A70" s="47"/>
      <c r="B70" s="47"/>
      <c r="C70" s="47"/>
      <c r="D70" s="47"/>
      <c r="E70" s="47"/>
      <c r="F70" s="47"/>
      <c r="G70" s="1085"/>
      <c r="H70" s="1085"/>
      <c r="I70" s="1093"/>
    </row>
    <row r="71" spans="1:9">
      <c r="A71" s="47"/>
      <c r="B71" s="47"/>
      <c r="C71" s="47"/>
      <c r="D71" s="47"/>
      <c r="E71" s="47"/>
      <c r="F71" s="47"/>
      <c r="G71" s="1085"/>
      <c r="H71" s="1085"/>
      <c r="I71" s="1093"/>
    </row>
    <row r="72" spans="1:9">
      <c r="A72" s="47"/>
      <c r="B72" s="47"/>
      <c r="C72" s="47"/>
      <c r="D72" s="47"/>
      <c r="E72" s="47"/>
      <c r="F72" s="47"/>
      <c r="G72" s="1085"/>
      <c r="H72" s="1085"/>
      <c r="I72" s="1093"/>
    </row>
    <row r="73" spans="1:9">
      <c r="A73" s="47"/>
      <c r="B73" s="47"/>
      <c r="C73" s="47"/>
      <c r="D73" s="47"/>
      <c r="E73" s="47"/>
      <c r="F73" s="47"/>
      <c r="G73" s="1085"/>
      <c r="H73" s="1085"/>
      <c r="I73" s="1093"/>
    </row>
    <row r="74" spans="1:9">
      <c r="B74" s="59"/>
    </row>
    <row r="75" spans="1:9">
      <c r="A75" s="74"/>
    </row>
    <row r="76" spans="1:9">
      <c r="A76" s="74"/>
      <c r="B76" s="74"/>
    </row>
    <row r="77" spans="1:9">
      <c r="A77" s="74"/>
      <c r="B77" s="59"/>
    </row>
    <row r="78" spans="1:9">
      <c r="A78" s="74"/>
      <c r="B78" s="59"/>
    </row>
    <row r="79" spans="1:9">
      <c r="A79" s="74"/>
      <c r="B79" s="59"/>
    </row>
    <row r="80" spans="1:9">
      <c r="A80" s="74"/>
      <c r="B80" s="59"/>
    </row>
    <row r="81" spans="1:2">
      <c r="A81" s="74"/>
      <c r="B81" s="59"/>
    </row>
    <row r="82" spans="1:2">
      <c r="A82" s="74"/>
      <c r="B82" s="59"/>
    </row>
    <row r="83" spans="1:2">
      <c r="A83" s="74"/>
      <c r="B83" s="74"/>
    </row>
  </sheetData>
  <protectedRanges>
    <protectedRange sqref="B14:B21" name="Range1"/>
    <protectedRange sqref="B14:B21" name="Range2"/>
    <protectedRange sqref="B22:B27" name="Range2_1"/>
    <protectedRange sqref="B22:B27" name="Range1_1"/>
  </protectedRanges>
  <printOptions horizontalCentered="1" verticalCentered="1"/>
  <pageMargins left="0.5" right="0.5" top="0.5" bottom="0.5" header="0" footer="0"/>
  <pageSetup scale="56"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abColor rgb="FF92D050"/>
    <pageSetUpPr fitToPage="1"/>
  </sheetPr>
  <dimension ref="A1:G61"/>
  <sheetViews>
    <sheetView view="pageBreakPreview" zoomScale="60" zoomScaleNormal="60" workbookViewId="0">
      <selection activeCell="O45" sqref="O45"/>
    </sheetView>
    <sheetView topLeftCell="C1" zoomScale="70" zoomScaleNormal="70" workbookViewId="1">
      <selection activeCell="H1" sqref="H1:XFD1048576"/>
    </sheetView>
  </sheetViews>
  <sheetFormatPr defaultColWidth="9.6640625" defaultRowHeight="15"/>
  <cols>
    <col min="1" max="1" width="4.6640625" customWidth="1"/>
    <col min="2" max="2" width="55.6640625" customWidth="1"/>
    <col min="3" max="4" width="14.6640625" customWidth="1"/>
    <col min="5" max="5" width="17.88671875" bestFit="1" customWidth="1"/>
    <col min="6" max="6" width="18.44140625" customWidth="1"/>
    <col min="7" max="7" width="14.6640625" customWidth="1"/>
  </cols>
  <sheetData>
    <row r="1" spans="1:7" ht="18.75" customHeight="1" thickBot="1">
      <c r="A1" s="42" t="str">
        <f>'Data Sheet'!$A$49</f>
        <v>Annual Report of Niagara Mohawk Power Corporation</v>
      </c>
      <c r="G1" s="405" t="str">
        <f>'Data Sheet'!$A$45</f>
        <v>Year ended December 31, 2022</v>
      </c>
    </row>
    <row r="2" spans="1:7" ht="12.95" customHeight="1">
      <c r="A2" s="43"/>
      <c r="B2" s="44"/>
      <c r="C2" s="44"/>
      <c r="D2" s="44"/>
      <c r="E2" s="44"/>
      <c r="F2" s="44"/>
      <c r="G2" s="45"/>
    </row>
    <row r="3" spans="1:7" ht="16.5" customHeight="1">
      <c r="A3" s="78" t="s">
        <v>786</v>
      </c>
      <c r="B3" s="47"/>
      <c r="C3" s="47"/>
      <c r="D3" s="47"/>
      <c r="E3" s="47"/>
      <c r="F3" s="47"/>
      <c r="G3" s="48"/>
    </row>
    <row r="4" spans="1:7" ht="16.5" customHeight="1">
      <c r="A4" s="49"/>
      <c r="G4" s="50"/>
    </row>
    <row r="5" spans="1:7" ht="12.95" customHeight="1">
      <c r="A5" s="49"/>
      <c r="B5" t="s">
        <v>787</v>
      </c>
      <c r="G5" s="50"/>
    </row>
    <row r="6" spans="1:7" ht="12.95" customHeight="1">
      <c r="A6" s="49"/>
      <c r="B6" t="s">
        <v>788</v>
      </c>
      <c r="G6" s="50"/>
    </row>
    <row r="7" spans="1:7" ht="12.95" customHeight="1">
      <c r="A7" s="49"/>
      <c r="B7" t="s">
        <v>789</v>
      </c>
      <c r="G7" s="50"/>
    </row>
    <row r="8" spans="1:7" ht="12.95" customHeight="1">
      <c r="A8" s="49"/>
      <c r="B8" t="s">
        <v>790</v>
      </c>
      <c r="G8" s="50"/>
    </row>
    <row r="9" spans="1:7" ht="12.95" customHeight="1">
      <c r="A9" s="49"/>
      <c r="B9" t="s">
        <v>1445</v>
      </c>
      <c r="G9" s="50"/>
    </row>
    <row r="10" spans="1:7" ht="12.95" customHeight="1">
      <c r="A10" s="49"/>
      <c r="B10" t="s">
        <v>1446</v>
      </c>
      <c r="G10" s="50"/>
    </row>
    <row r="11" spans="1:7" ht="12.95" customHeight="1">
      <c r="A11" s="49"/>
      <c r="B11" t="s">
        <v>1067</v>
      </c>
      <c r="G11" s="50"/>
    </row>
    <row r="12" spans="1:7" ht="12.95" customHeight="1">
      <c r="A12" s="180"/>
      <c r="B12" s="126"/>
      <c r="C12" s="126"/>
      <c r="D12" s="126"/>
      <c r="E12" s="126"/>
      <c r="F12" s="126"/>
      <c r="G12" s="127"/>
    </row>
    <row r="13" spans="1:7" ht="12.95" customHeight="1">
      <c r="A13" s="504"/>
      <c r="B13" s="130"/>
      <c r="C13" s="130"/>
      <c r="D13" s="130" t="s">
        <v>520</v>
      </c>
      <c r="E13" s="130" t="s">
        <v>1068</v>
      </c>
      <c r="F13" s="130"/>
      <c r="G13" s="53" t="s">
        <v>1069</v>
      </c>
    </row>
    <row r="14" spans="1:7" ht="12.95" customHeight="1">
      <c r="A14" s="504"/>
      <c r="B14" s="549" t="s">
        <v>1070</v>
      </c>
      <c r="C14" s="549" t="s">
        <v>1229</v>
      </c>
      <c r="D14" s="549" t="s">
        <v>762</v>
      </c>
      <c r="E14" s="549" t="s">
        <v>762</v>
      </c>
      <c r="F14" s="549" t="s">
        <v>1230</v>
      </c>
      <c r="G14" s="53" t="s">
        <v>1231</v>
      </c>
    </row>
    <row r="15" spans="1:7" ht="12.95" customHeight="1">
      <c r="A15" s="504"/>
      <c r="B15" s="549" t="s">
        <v>1232</v>
      </c>
      <c r="C15" s="549" t="s">
        <v>1233</v>
      </c>
      <c r="D15" s="549" t="s">
        <v>1234</v>
      </c>
      <c r="E15" s="549" t="s">
        <v>1235</v>
      </c>
      <c r="F15" s="130"/>
      <c r="G15" s="53" t="s">
        <v>1236</v>
      </c>
    </row>
    <row r="16" spans="1:7" ht="12.95" customHeight="1">
      <c r="A16" s="505" t="s">
        <v>1980</v>
      </c>
      <c r="B16" s="130"/>
      <c r="C16" s="130"/>
      <c r="D16" s="130"/>
      <c r="E16" s="130"/>
      <c r="F16" s="130"/>
      <c r="G16" s="53" t="s">
        <v>1237</v>
      </c>
    </row>
    <row r="17" spans="1:7" ht="12.95" customHeight="1">
      <c r="A17" s="659" t="s">
        <v>1986</v>
      </c>
      <c r="B17" s="550" t="s">
        <v>2077</v>
      </c>
      <c r="C17" s="550" t="s">
        <v>2078</v>
      </c>
      <c r="D17" s="550" t="s">
        <v>518</v>
      </c>
      <c r="E17" s="550" t="s">
        <v>567</v>
      </c>
      <c r="F17" s="550" t="s">
        <v>1350</v>
      </c>
      <c r="G17" s="551" t="s">
        <v>1351</v>
      </c>
    </row>
    <row r="18" spans="1:7" ht="12.95" customHeight="1">
      <c r="A18" s="505">
        <v>1</v>
      </c>
      <c r="B18" s="1550" t="s">
        <v>2895</v>
      </c>
      <c r="C18" s="1113" t="s">
        <v>2649</v>
      </c>
      <c r="D18" s="1113" t="s">
        <v>520</v>
      </c>
      <c r="E18" s="1149">
        <v>4273430</v>
      </c>
      <c r="F18" s="1548">
        <v>27035591</v>
      </c>
      <c r="G18" s="1509">
        <v>6.3264382474967418</v>
      </c>
    </row>
    <row r="19" spans="1:7" ht="12.95" customHeight="1">
      <c r="A19" s="505">
        <v>2</v>
      </c>
      <c r="B19" s="1550" t="s">
        <v>2896</v>
      </c>
      <c r="C19" s="1113" t="s">
        <v>2649</v>
      </c>
      <c r="D19" s="1113"/>
      <c r="E19" s="1149">
        <v>9343640</v>
      </c>
      <c r="F19" s="1149">
        <v>27152400</v>
      </c>
      <c r="G19" s="1510">
        <v>2.905976685745598</v>
      </c>
    </row>
    <row r="20" spans="1:7" ht="12.95" customHeight="1">
      <c r="A20" s="505">
        <v>3</v>
      </c>
      <c r="B20" s="1550" t="s">
        <v>2897</v>
      </c>
      <c r="C20" s="1113" t="s">
        <v>2649</v>
      </c>
      <c r="D20" s="1113"/>
      <c r="E20" s="1149">
        <v>5855061</v>
      </c>
      <c r="F20" s="1149">
        <v>6389576</v>
      </c>
      <c r="G20" s="1510">
        <v>1.0912911069585782</v>
      </c>
    </row>
    <row r="21" spans="1:7" ht="12.95" customHeight="1">
      <c r="A21" s="505">
        <v>4</v>
      </c>
      <c r="B21" s="1550" t="s">
        <v>2898</v>
      </c>
      <c r="C21" s="1113" t="s">
        <v>2649</v>
      </c>
      <c r="D21" s="1113"/>
      <c r="E21" s="1149">
        <v>4990864</v>
      </c>
      <c r="F21" s="1149">
        <v>1980871</v>
      </c>
      <c r="G21" s="1510">
        <v>0.39689941461037609</v>
      </c>
    </row>
    <row r="22" spans="1:7" ht="12.95" customHeight="1">
      <c r="A22" s="505">
        <v>5</v>
      </c>
      <c r="B22" s="1550" t="s">
        <v>2899</v>
      </c>
      <c r="C22" s="1113" t="s">
        <v>2649</v>
      </c>
      <c r="D22" s="1113"/>
      <c r="E22" s="1149">
        <v>5980126</v>
      </c>
      <c r="F22" s="1149">
        <v>11451196</v>
      </c>
      <c r="G22" s="1510">
        <v>1.9148753721911544</v>
      </c>
    </row>
    <row r="23" spans="1:7" ht="12.95" customHeight="1">
      <c r="A23" s="505">
        <v>6</v>
      </c>
      <c r="B23" s="1550" t="s">
        <v>2900</v>
      </c>
      <c r="C23" s="1113" t="s">
        <v>2649</v>
      </c>
      <c r="D23" s="1113"/>
      <c r="E23" s="1149">
        <v>18331612</v>
      </c>
      <c r="F23" s="1149">
        <v>17351107</v>
      </c>
      <c r="G23" s="1510">
        <v>0.94651288713725779</v>
      </c>
    </row>
    <row r="24" spans="1:7" ht="12.95" customHeight="1">
      <c r="A24" s="505">
        <v>7</v>
      </c>
      <c r="B24" s="1550" t="s">
        <v>2901</v>
      </c>
      <c r="C24" s="1113" t="s">
        <v>2649</v>
      </c>
      <c r="D24" s="1113"/>
      <c r="E24" s="1149">
        <v>7827245</v>
      </c>
      <c r="F24" s="1149">
        <v>5083154</v>
      </c>
      <c r="G24" s="1510">
        <v>0.64941802639370561</v>
      </c>
    </row>
    <row r="25" spans="1:7" ht="12.95" customHeight="1">
      <c r="A25" s="505">
        <v>8</v>
      </c>
      <c r="B25" s="1550" t="s">
        <v>2902</v>
      </c>
      <c r="C25" s="1113" t="s">
        <v>2649</v>
      </c>
      <c r="D25" s="1113"/>
      <c r="E25" s="1149">
        <v>1418937</v>
      </c>
      <c r="F25" s="1149">
        <v>805330</v>
      </c>
      <c r="G25" s="1510">
        <v>0.56755867244282165</v>
      </c>
    </row>
    <row r="26" spans="1:7" ht="12.95" customHeight="1">
      <c r="A26" s="505">
        <v>9</v>
      </c>
      <c r="B26" s="1550" t="s">
        <v>2903</v>
      </c>
      <c r="C26" s="1113" t="s">
        <v>2649</v>
      </c>
      <c r="D26" s="1113"/>
      <c r="E26" s="1548">
        <v>35152508</v>
      </c>
      <c r="F26" s="1149">
        <v>14156125</v>
      </c>
      <c r="G26" s="1510">
        <v>0.40270597477710551</v>
      </c>
    </row>
    <row r="27" spans="1:7" ht="12.95" customHeight="1">
      <c r="A27" s="505">
        <v>10</v>
      </c>
      <c r="B27" s="1550"/>
      <c r="C27" s="1113"/>
      <c r="D27" s="1113"/>
      <c r="E27" s="1113"/>
      <c r="F27" s="1113"/>
      <c r="G27" s="1510"/>
    </row>
    <row r="28" spans="1:7" ht="12.95" customHeight="1">
      <c r="A28" s="505">
        <v>11</v>
      </c>
      <c r="B28" s="428"/>
      <c r="C28" s="510"/>
      <c r="D28" s="510"/>
      <c r="E28" s="510"/>
      <c r="F28" s="510"/>
      <c r="G28" s="50" t="str">
        <f t="shared" ref="G28:G45" si="0">IF(ISERR(+F28/E28)," ",(+F28/E28))</f>
        <v xml:space="preserve"> </v>
      </c>
    </row>
    <row r="29" spans="1:7" ht="12.95" customHeight="1">
      <c r="A29" s="505">
        <v>12</v>
      </c>
      <c r="B29" s="428"/>
      <c r="C29" s="510"/>
      <c r="D29" s="510"/>
      <c r="E29" s="510"/>
      <c r="F29" s="510"/>
      <c r="G29" s="50" t="str">
        <f t="shared" si="0"/>
        <v xml:space="preserve"> </v>
      </c>
    </row>
    <row r="30" spans="1:7" ht="12.95" customHeight="1">
      <c r="A30" s="505">
        <v>13</v>
      </c>
      <c r="B30" s="428"/>
      <c r="C30" s="510"/>
      <c r="D30" s="510"/>
      <c r="E30" s="510"/>
      <c r="F30" s="510"/>
      <c r="G30" s="50" t="str">
        <f t="shared" si="0"/>
        <v xml:space="preserve"> </v>
      </c>
    </row>
    <row r="31" spans="1:7" ht="12.95" customHeight="1">
      <c r="A31" s="505">
        <v>14</v>
      </c>
      <c r="B31" s="428"/>
      <c r="C31" s="510"/>
      <c r="D31" s="510"/>
      <c r="E31" s="510"/>
      <c r="F31" s="510"/>
      <c r="G31" s="50" t="str">
        <f t="shared" si="0"/>
        <v xml:space="preserve"> </v>
      </c>
    </row>
    <row r="32" spans="1:7" ht="12.95" customHeight="1">
      <c r="A32" s="505">
        <v>15</v>
      </c>
      <c r="B32" s="428"/>
      <c r="C32" s="510"/>
      <c r="D32" s="510"/>
      <c r="E32" s="510"/>
      <c r="F32" s="510"/>
      <c r="G32" s="50" t="str">
        <f t="shared" si="0"/>
        <v xml:space="preserve"> </v>
      </c>
    </row>
    <row r="33" spans="1:7" ht="12.95" customHeight="1">
      <c r="A33" s="505">
        <v>16</v>
      </c>
      <c r="B33" s="428"/>
      <c r="C33" s="510"/>
      <c r="D33" s="510"/>
      <c r="E33" s="510"/>
      <c r="F33" s="510"/>
      <c r="G33" s="50" t="str">
        <f t="shared" si="0"/>
        <v xml:space="preserve"> </v>
      </c>
    </row>
    <row r="34" spans="1:7" ht="12.95" customHeight="1">
      <c r="A34" s="505">
        <v>17</v>
      </c>
      <c r="B34" s="428"/>
      <c r="C34" s="510"/>
      <c r="D34" s="510"/>
      <c r="E34" s="510"/>
      <c r="F34" s="510"/>
      <c r="G34" s="50" t="str">
        <f t="shared" si="0"/>
        <v xml:space="preserve"> </v>
      </c>
    </row>
    <row r="35" spans="1:7" ht="12.95" customHeight="1">
      <c r="A35" s="505">
        <v>18</v>
      </c>
      <c r="B35" s="428"/>
      <c r="C35" s="510"/>
      <c r="D35" s="510"/>
      <c r="E35" s="510"/>
      <c r="F35" s="510"/>
      <c r="G35" s="50" t="str">
        <f t="shared" si="0"/>
        <v xml:space="preserve"> </v>
      </c>
    </row>
    <row r="36" spans="1:7" ht="12.95" customHeight="1">
      <c r="A36" s="505">
        <v>19</v>
      </c>
      <c r="B36" s="428"/>
      <c r="C36" s="510"/>
      <c r="D36" s="510"/>
      <c r="E36" s="510"/>
      <c r="F36" s="510"/>
      <c r="G36" s="50" t="str">
        <f t="shared" si="0"/>
        <v xml:space="preserve"> </v>
      </c>
    </row>
    <row r="37" spans="1:7" ht="12.95" customHeight="1">
      <c r="A37" s="505">
        <v>20</v>
      </c>
      <c r="B37" s="428"/>
      <c r="C37" s="510"/>
      <c r="D37" s="510"/>
      <c r="E37" s="510"/>
      <c r="F37" s="510"/>
      <c r="G37" s="50" t="str">
        <f t="shared" si="0"/>
        <v xml:space="preserve"> </v>
      </c>
    </row>
    <row r="38" spans="1:7" ht="12.95" customHeight="1">
      <c r="A38" s="505">
        <v>21</v>
      </c>
      <c r="B38" s="428"/>
      <c r="C38" s="510"/>
      <c r="D38" s="510"/>
      <c r="E38" s="510"/>
      <c r="F38" s="510"/>
      <c r="G38" s="50" t="str">
        <f t="shared" si="0"/>
        <v xml:space="preserve"> </v>
      </c>
    </row>
    <row r="39" spans="1:7" ht="12.95" customHeight="1">
      <c r="A39" s="505">
        <v>22</v>
      </c>
      <c r="B39" s="428"/>
      <c r="C39" s="510"/>
      <c r="D39" s="510"/>
      <c r="E39" s="510"/>
      <c r="F39" s="510"/>
      <c r="G39" s="50" t="str">
        <f t="shared" si="0"/>
        <v xml:space="preserve"> </v>
      </c>
    </row>
    <row r="40" spans="1:7" ht="12.95" customHeight="1">
      <c r="A40" s="505">
        <v>23</v>
      </c>
      <c r="B40" s="428"/>
      <c r="C40" s="510"/>
      <c r="D40" s="510"/>
      <c r="E40" s="510"/>
      <c r="F40" s="510"/>
      <c r="G40" s="50" t="str">
        <f t="shared" si="0"/>
        <v xml:space="preserve"> </v>
      </c>
    </row>
    <row r="41" spans="1:7" ht="12.95" customHeight="1">
      <c r="A41" s="505">
        <v>24</v>
      </c>
      <c r="B41" s="428"/>
      <c r="C41" s="510"/>
      <c r="D41" s="510"/>
      <c r="E41" s="510"/>
      <c r="F41" s="510"/>
      <c r="G41" s="50" t="str">
        <f t="shared" si="0"/>
        <v xml:space="preserve"> </v>
      </c>
    </row>
    <row r="42" spans="1:7" ht="12.95" customHeight="1">
      <c r="A42" s="505">
        <v>25</v>
      </c>
      <c r="B42" s="428"/>
      <c r="C42" s="510"/>
      <c r="D42" s="510"/>
      <c r="E42" s="510"/>
      <c r="F42" s="510"/>
      <c r="G42" s="50" t="str">
        <f t="shared" si="0"/>
        <v xml:space="preserve"> </v>
      </c>
    </row>
    <row r="43" spans="1:7" ht="12.95" customHeight="1">
      <c r="A43" s="505">
        <v>26</v>
      </c>
      <c r="B43" s="428"/>
      <c r="C43" s="510"/>
      <c r="D43" s="510"/>
      <c r="E43" s="510"/>
      <c r="F43" s="510"/>
      <c r="G43" s="50" t="str">
        <f t="shared" si="0"/>
        <v xml:space="preserve"> </v>
      </c>
    </row>
    <row r="44" spans="1:7" ht="12.95" customHeight="1">
      <c r="A44" s="505">
        <v>27</v>
      </c>
      <c r="B44" s="428"/>
      <c r="C44" s="510"/>
      <c r="D44" s="510"/>
      <c r="E44" s="510"/>
      <c r="F44" s="510"/>
      <c r="G44" s="50" t="str">
        <f t="shared" si="0"/>
        <v xml:space="preserve"> </v>
      </c>
    </row>
    <row r="45" spans="1:7" ht="18" customHeight="1" thickBot="1">
      <c r="A45" s="506">
        <v>28</v>
      </c>
      <c r="B45" s="660" t="s">
        <v>1693</v>
      </c>
      <c r="C45" s="507"/>
      <c r="D45" s="777">
        <f>SUM(D18:D44)</f>
        <v>0</v>
      </c>
      <c r="E45" s="777">
        <f>SUM(E18:E44)</f>
        <v>93173423</v>
      </c>
      <c r="F45" s="503">
        <f>SUM(F18:F44)</f>
        <v>111405350</v>
      </c>
      <c r="G45" s="1143">
        <f t="shared" si="0"/>
        <v>1.1956773338680495</v>
      </c>
    </row>
    <row r="46" spans="1:7">
      <c r="G46" s="117" t="s">
        <v>2294</v>
      </c>
    </row>
    <row r="47" spans="1:7">
      <c r="A47" s="47" t="s">
        <v>1238</v>
      </c>
      <c r="B47" s="47"/>
      <c r="C47" s="47"/>
      <c r="D47" s="47"/>
      <c r="E47" s="47"/>
      <c r="F47" s="47"/>
      <c r="G47" s="47"/>
    </row>
    <row r="49" spans="2:6" ht="15.75">
      <c r="E49" s="139"/>
      <c r="F49" s="1638"/>
    </row>
    <row r="50" spans="2:6" ht="15.75">
      <c r="E50" s="139"/>
      <c r="F50" s="1638"/>
    </row>
    <row r="52" spans="2:6">
      <c r="E52" s="995"/>
    </row>
    <row r="53" spans="2:6">
      <c r="B53" s="59"/>
    </row>
    <row r="54" spans="2:6">
      <c r="E54" s="995"/>
    </row>
    <row r="55" spans="2:6">
      <c r="E55" s="1405"/>
    </row>
    <row r="56" spans="2:6">
      <c r="B56" s="59"/>
    </row>
    <row r="57" spans="2:6">
      <c r="B57" s="59"/>
    </row>
    <row r="58" spans="2:6">
      <c r="B58" s="59"/>
    </row>
    <row r="59" spans="2:6">
      <c r="B59" s="59"/>
    </row>
    <row r="60" spans="2:6">
      <c r="B60" s="59"/>
    </row>
    <row r="61" spans="2:6">
      <c r="B61" s="59"/>
    </row>
  </sheetData>
  <printOptions horizontalCentered="1" verticalCentered="1"/>
  <pageMargins left="0.5" right="0.5" top="0.5" bottom="0.5" header="0" footer="0"/>
  <pageSetup scale="76"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abColor rgb="FF92D050"/>
  </sheetPr>
  <dimension ref="A1:G209"/>
  <sheetViews>
    <sheetView view="pageBreakPreview" zoomScale="60" zoomScaleNormal="60" workbookViewId="0">
      <selection activeCell="D50" sqref="D50"/>
    </sheetView>
    <sheetView topLeftCell="C1" zoomScale="70" zoomScaleNormal="70" workbookViewId="1">
      <selection activeCell="L22" sqref="L22"/>
    </sheetView>
  </sheetViews>
  <sheetFormatPr defaultColWidth="9.6640625" defaultRowHeight="15"/>
  <cols>
    <col min="1" max="1" width="4.6640625" customWidth="1"/>
    <col min="2" max="2" width="33.109375" customWidth="1"/>
    <col min="3" max="3" width="17.21875" customWidth="1"/>
    <col min="4" max="4" width="18.21875" customWidth="1"/>
    <col min="5" max="5" width="13.88671875" customWidth="1"/>
    <col min="6" max="6" width="17.21875" customWidth="1"/>
    <col min="7" max="7" width="17.109375" customWidth="1"/>
  </cols>
  <sheetData>
    <row r="1" spans="1:7" ht="15.75" customHeight="1" thickBot="1">
      <c r="A1" s="42" t="str">
        <f>'Data Sheet'!$A$49</f>
        <v>Annual Report of Niagara Mohawk Power Corporation</v>
      </c>
      <c r="G1" s="405" t="str">
        <f>'Data Sheet'!$A$45</f>
        <v>Year ended December 31, 2022</v>
      </c>
    </row>
    <row r="2" spans="1:7">
      <c r="A2" s="43"/>
      <c r="B2" s="44"/>
      <c r="C2" s="44"/>
      <c r="D2" s="44"/>
      <c r="E2" s="44"/>
      <c r="F2" s="44"/>
      <c r="G2" s="45"/>
    </row>
    <row r="3" spans="1:7" ht="15.75">
      <c r="A3" s="957" t="s">
        <v>2539</v>
      </c>
      <c r="B3" s="901"/>
      <c r="C3" s="901"/>
      <c r="D3" s="901"/>
      <c r="E3" s="901"/>
      <c r="F3" s="901"/>
      <c r="G3" s="902"/>
    </row>
    <row r="4" spans="1:7">
      <c r="A4" s="49"/>
      <c r="G4" s="50"/>
    </row>
    <row r="5" spans="1:7">
      <c r="A5" s="958" t="s">
        <v>2540</v>
      </c>
      <c r="B5" s="884"/>
      <c r="C5" s="884"/>
      <c r="D5" s="884"/>
      <c r="E5" s="884"/>
      <c r="F5" s="884"/>
      <c r="G5" s="899"/>
    </row>
    <row r="6" spans="1:7">
      <c r="A6" s="958" t="s">
        <v>2541</v>
      </c>
      <c r="B6" s="884"/>
      <c r="C6" s="884"/>
      <c r="D6" s="884"/>
      <c r="E6" s="884"/>
      <c r="F6" s="884"/>
      <c r="G6" s="899"/>
    </row>
    <row r="7" spans="1:7">
      <c r="A7" s="509" t="s">
        <v>1239</v>
      </c>
      <c r="G7" s="50"/>
    </row>
    <row r="8" spans="1:7">
      <c r="A8" s="509" t="s">
        <v>1240</v>
      </c>
      <c r="G8" s="50"/>
    </row>
    <row r="9" spans="1:7">
      <c r="A9" s="958" t="s">
        <v>2588</v>
      </c>
      <c r="B9" s="884"/>
      <c r="C9" s="884"/>
      <c r="D9" s="884"/>
      <c r="E9" s="884"/>
      <c r="F9" s="884"/>
      <c r="G9" s="899"/>
    </row>
    <row r="10" spans="1:7">
      <c r="A10" s="509" t="s">
        <v>1241</v>
      </c>
      <c r="G10" s="50"/>
    </row>
    <row r="11" spans="1:7">
      <c r="A11" s="509" t="s">
        <v>1242</v>
      </c>
      <c r="G11" s="50"/>
    </row>
    <row r="12" spans="1:7">
      <c r="A12" s="509" t="s">
        <v>1243</v>
      </c>
      <c r="G12" s="50"/>
    </row>
    <row r="13" spans="1:7">
      <c r="A13" s="509" t="s">
        <v>865</v>
      </c>
      <c r="G13" s="50"/>
    </row>
    <row r="14" spans="1:7">
      <c r="A14" s="509" t="s">
        <v>866</v>
      </c>
      <c r="G14" s="50"/>
    </row>
    <row r="15" spans="1:7">
      <c r="A15" s="509" t="s">
        <v>451</v>
      </c>
      <c r="G15" s="50"/>
    </row>
    <row r="16" spans="1:7">
      <c r="A16" s="509" t="s">
        <v>867</v>
      </c>
      <c r="G16" s="50"/>
    </row>
    <row r="17" spans="1:7">
      <c r="A17" s="180"/>
      <c r="B17" s="126"/>
      <c r="C17" s="126"/>
      <c r="D17" s="126"/>
      <c r="E17" s="126"/>
      <c r="F17" s="126"/>
      <c r="G17" s="127"/>
    </row>
    <row r="18" spans="1:7">
      <c r="A18" s="407"/>
      <c r="B18" s="130"/>
      <c r="C18" s="130"/>
      <c r="D18" s="130"/>
      <c r="E18" s="549" t="s">
        <v>759</v>
      </c>
      <c r="F18" s="549" t="s">
        <v>868</v>
      </c>
      <c r="G18" s="53" t="s">
        <v>1230</v>
      </c>
    </row>
    <row r="19" spans="1:7">
      <c r="A19" s="407"/>
      <c r="B19" s="130"/>
      <c r="C19" s="130"/>
      <c r="D19" s="130"/>
      <c r="E19" s="549" t="s">
        <v>869</v>
      </c>
      <c r="F19" s="549" t="s">
        <v>870</v>
      </c>
      <c r="G19" s="53" t="s">
        <v>758</v>
      </c>
    </row>
    <row r="20" spans="1:7">
      <c r="A20" s="407" t="s">
        <v>1980</v>
      </c>
      <c r="B20" s="549" t="s">
        <v>871</v>
      </c>
      <c r="C20" s="549" t="s">
        <v>762</v>
      </c>
      <c r="D20" s="549" t="s">
        <v>1230</v>
      </c>
      <c r="E20" s="549" t="s">
        <v>1933</v>
      </c>
      <c r="F20" s="549" t="s">
        <v>872</v>
      </c>
      <c r="G20" s="53" t="s">
        <v>873</v>
      </c>
    </row>
    <row r="21" spans="1:7">
      <c r="A21" s="472" t="s">
        <v>1986</v>
      </c>
      <c r="B21" s="550" t="s">
        <v>2077</v>
      </c>
      <c r="C21" s="550" t="s">
        <v>2078</v>
      </c>
      <c r="D21" s="550" t="s">
        <v>518</v>
      </c>
      <c r="E21" s="550" t="s">
        <v>567</v>
      </c>
      <c r="F21" s="550" t="s">
        <v>1350</v>
      </c>
      <c r="G21" s="551" t="s">
        <v>1351</v>
      </c>
    </row>
    <row r="22" spans="1:7">
      <c r="A22" s="407">
        <v>1</v>
      </c>
      <c r="B22" s="1557" t="s">
        <v>874</v>
      </c>
      <c r="C22" s="1113"/>
      <c r="D22" s="1113"/>
      <c r="E22" s="1113"/>
      <c r="F22" s="751" t="str">
        <f t="shared" ref="F22:F64" si="0">IF(ISERR(+C22/+E22)," ",(+C22/+E22))</f>
        <v xml:space="preserve"> </v>
      </c>
      <c r="G22" s="527" t="str">
        <f t="shared" ref="G22:G64" si="1">IF(ISERR(+D22/+C22)," ",(+D22/+C22))</f>
        <v xml:space="preserve"> </v>
      </c>
    </row>
    <row r="23" spans="1:7">
      <c r="A23" s="407">
        <v>2</v>
      </c>
      <c r="B23" s="1550" t="s">
        <v>2904</v>
      </c>
      <c r="C23" s="1113">
        <v>46422548</v>
      </c>
      <c r="D23" s="1558">
        <v>550123836</v>
      </c>
      <c r="E23" s="1113">
        <v>542138</v>
      </c>
      <c r="F23" s="751">
        <v>85.628655434594137</v>
      </c>
      <c r="G23" s="527">
        <v>11.850358493893959</v>
      </c>
    </row>
    <row r="24" spans="1:7">
      <c r="A24" s="407">
        <v>3</v>
      </c>
      <c r="B24" s="1550" t="s">
        <v>2905</v>
      </c>
      <c r="C24" s="1113">
        <v>270369</v>
      </c>
      <c r="D24" s="1558">
        <v>2626516</v>
      </c>
      <c r="E24" s="1113">
        <v>1432</v>
      </c>
      <c r="F24" s="751">
        <v>188.80516759776538</v>
      </c>
      <c r="G24" s="527">
        <v>9.7145604710599223</v>
      </c>
    </row>
    <row r="25" spans="1:7">
      <c r="A25" s="407">
        <v>4</v>
      </c>
      <c r="B25" s="1550" t="s">
        <v>2906</v>
      </c>
      <c r="C25" s="1113">
        <v>0</v>
      </c>
      <c r="D25" s="1558">
        <v>0</v>
      </c>
      <c r="E25" s="1113">
        <v>0</v>
      </c>
      <c r="F25" s="751"/>
      <c r="G25" s="527"/>
    </row>
    <row r="26" spans="1:7">
      <c r="A26" s="407">
        <v>5</v>
      </c>
      <c r="B26" s="1550" t="s">
        <v>2262</v>
      </c>
      <c r="C26" s="1113">
        <v>0</v>
      </c>
      <c r="D26" s="1558">
        <v>0</v>
      </c>
      <c r="E26" s="1113">
        <v>0</v>
      </c>
      <c r="F26" s="751"/>
      <c r="G26" s="527"/>
    </row>
    <row r="27" spans="1:7">
      <c r="A27" s="407">
        <v>6</v>
      </c>
      <c r="B27" s="1550"/>
      <c r="C27" s="1113"/>
      <c r="D27" s="1558"/>
      <c r="E27" s="1113" t="s">
        <v>520</v>
      </c>
      <c r="F27" s="751" t="str">
        <f t="shared" si="0"/>
        <v xml:space="preserve"> </v>
      </c>
      <c r="G27" s="527" t="str">
        <f t="shared" si="1"/>
        <v xml:space="preserve"> </v>
      </c>
    </row>
    <row r="28" spans="1:7">
      <c r="A28" s="407">
        <v>7</v>
      </c>
      <c r="B28" s="1550"/>
      <c r="C28" s="1113"/>
      <c r="D28" s="1558"/>
      <c r="E28" s="1113"/>
      <c r="F28" s="751" t="str">
        <f t="shared" si="0"/>
        <v xml:space="preserve"> </v>
      </c>
      <c r="G28" s="527" t="str">
        <f t="shared" si="1"/>
        <v xml:space="preserve"> </v>
      </c>
    </row>
    <row r="29" spans="1:7">
      <c r="A29" s="407">
        <v>8</v>
      </c>
      <c r="B29" s="1550"/>
      <c r="C29" s="1113"/>
      <c r="D29" s="1558"/>
      <c r="E29" s="1113"/>
      <c r="F29" s="751" t="str">
        <f t="shared" si="0"/>
        <v xml:space="preserve"> </v>
      </c>
      <c r="G29" s="527" t="str">
        <f t="shared" si="1"/>
        <v xml:space="preserve"> </v>
      </c>
    </row>
    <row r="30" spans="1:7">
      <c r="A30" s="407">
        <v>9</v>
      </c>
      <c r="B30" s="1550"/>
      <c r="C30" s="1113"/>
      <c r="D30" s="1558"/>
      <c r="E30" s="1113"/>
      <c r="F30" s="751" t="str">
        <f t="shared" si="0"/>
        <v xml:space="preserve"> </v>
      </c>
      <c r="G30" s="527" t="str">
        <f t="shared" si="1"/>
        <v xml:space="preserve"> </v>
      </c>
    </row>
    <row r="31" spans="1:7">
      <c r="A31" s="407">
        <v>10</v>
      </c>
      <c r="B31" s="1550"/>
      <c r="C31" s="1113"/>
      <c r="D31" s="1558"/>
      <c r="E31" s="1113"/>
      <c r="F31" s="751" t="str">
        <f t="shared" si="0"/>
        <v xml:space="preserve"> </v>
      </c>
      <c r="G31" s="527" t="str">
        <f t="shared" si="1"/>
        <v xml:space="preserve"> </v>
      </c>
    </row>
    <row r="32" spans="1:7">
      <c r="A32" s="407">
        <v>11</v>
      </c>
      <c r="B32" s="1557"/>
      <c r="C32" s="1113"/>
      <c r="D32" s="1558"/>
      <c r="E32" s="1113"/>
      <c r="F32" s="751" t="str">
        <f t="shared" si="0"/>
        <v xml:space="preserve"> </v>
      </c>
      <c r="G32" s="527" t="str">
        <f t="shared" si="1"/>
        <v xml:space="preserve"> </v>
      </c>
    </row>
    <row r="33" spans="1:7">
      <c r="A33" s="407">
        <v>12</v>
      </c>
      <c r="B33" s="1559" t="s">
        <v>875</v>
      </c>
      <c r="C33" s="1560">
        <f>SUM(C23:C32)</f>
        <v>46692917</v>
      </c>
      <c r="D33" s="2041">
        <f>SUM(D23:D32)</f>
        <v>552750352</v>
      </c>
      <c r="E33" s="1560">
        <f>SUM(E23:E32)</f>
        <v>543570</v>
      </c>
      <c r="F33" s="747">
        <f t="shared" si="0"/>
        <v>85.900467281122943</v>
      </c>
      <c r="G33" s="748">
        <f t="shared" si="1"/>
        <v>11.837991445254962</v>
      </c>
    </row>
    <row r="34" spans="1:7">
      <c r="A34" s="407">
        <v>13</v>
      </c>
      <c r="B34" s="1557" t="s">
        <v>876</v>
      </c>
      <c r="C34" s="1113"/>
      <c r="D34" s="1558"/>
      <c r="E34" s="1113"/>
      <c r="F34" s="751" t="str">
        <f t="shared" si="0"/>
        <v xml:space="preserve"> </v>
      </c>
      <c r="G34" s="527" t="str">
        <f t="shared" si="1"/>
        <v xml:space="preserve"> </v>
      </c>
    </row>
    <row r="35" spans="1:7">
      <c r="A35" s="407">
        <v>14</v>
      </c>
      <c r="B35" s="1557"/>
      <c r="C35" s="1113"/>
      <c r="D35" s="1558"/>
      <c r="E35" s="1113"/>
      <c r="F35" s="751" t="str">
        <f t="shared" si="0"/>
        <v xml:space="preserve"> </v>
      </c>
      <c r="G35" s="527" t="str">
        <f t="shared" si="1"/>
        <v xml:space="preserve"> </v>
      </c>
    </row>
    <row r="36" spans="1:7">
      <c r="A36" s="407">
        <v>15</v>
      </c>
      <c r="B36" s="1557"/>
      <c r="C36" s="1113"/>
      <c r="D36" s="1558"/>
      <c r="E36" s="1113"/>
      <c r="F36" s="751" t="str">
        <f t="shared" si="0"/>
        <v xml:space="preserve"> </v>
      </c>
      <c r="G36" s="527" t="str">
        <f t="shared" si="1"/>
        <v xml:space="preserve"> </v>
      </c>
    </row>
    <row r="37" spans="1:7">
      <c r="A37" s="407">
        <v>16</v>
      </c>
      <c r="B37" s="1557"/>
      <c r="C37" s="1113"/>
      <c r="D37" s="1558"/>
      <c r="E37" s="1113"/>
      <c r="F37" s="751" t="str">
        <f t="shared" si="0"/>
        <v xml:space="preserve"> </v>
      </c>
      <c r="G37" s="527" t="str">
        <f t="shared" si="1"/>
        <v xml:space="preserve"> </v>
      </c>
    </row>
    <row r="38" spans="1:7">
      <c r="A38" s="407">
        <v>17</v>
      </c>
      <c r="B38" s="1557"/>
      <c r="C38" s="1113"/>
      <c r="D38" s="1558"/>
      <c r="E38" s="1113"/>
      <c r="F38" s="751" t="str">
        <f t="shared" si="0"/>
        <v xml:space="preserve"> </v>
      </c>
      <c r="G38" s="527" t="str">
        <f t="shared" si="1"/>
        <v xml:space="preserve"> </v>
      </c>
    </row>
    <row r="39" spans="1:7">
      <c r="A39" s="407">
        <v>18</v>
      </c>
      <c r="B39" s="1557"/>
      <c r="C39" s="1113"/>
      <c r="D39" s="1558"/>
      <c r="E39" s="1113"/>
      <c r="F39" s="751" t="str">
        <f t="shared" si="0"/>
        <v xml:space="preserve"> </v>
      </c>
      <c r="G39" s="527" t="str">
        <f t="shared" si="1"/>
        <v xml:space="preserve"> </v>
      </c>
    </row>
    <row r="40" spans="1:7">
      <c r="A40" s="407">
        <v>19</v>
      </c>
      <c r="B40" s="1557"/>
      <c r="C40" s="1113"/>
      <c r="D40" s="1558"/>
      <c r="E40" s="1113"/>
      <c r="F40" s="751" t="str">
        <f t="shared" si="0"/>
        <v xml:space="preserve"> </v>
      </c>
      <c r="G40" s="527" t="str">
        <f t="shared" si="1"/>
        <v xml:space="preserve"> </v>
      </c>
    </row>
    <row r="41" spans="1:7">
      <c r="A41" s="407">
        <v>20</v>
      </c>
      <c r="B41" s="1550"/>
      <c r="C41" s="1113"/>
      <c r="D41" s="1558"/>
      <c r="E41" s="1113"/>
      <c r="F41" s="751" t="str">
        <f t="shared" si="0"/>
        <v xml:space="preserve"> </v>
      </c>
      <c r="G41" s="527" t="str">
        <f t="shared" si="1"/>
        <v xml:space="preserve"> </v>
      </c>
    </row>
    <row r="42" spans="1:7">
      <c r="A42" s="407">
        <v>21</v>
      </c>
      <c r="B42" s="1550"/>
      <c r="C42" s="1113"/>
      <c r="D42" s="1558"/>
      <c r="E42" s="1113"/>
      <c r="F42" s="751" t="str">
        <f t="shared" si="0"/>
        <v xml:space="preserve"> </v>
      </c>
      <c r="G42" s="527" t="str">
        <f t="shared" si="1"/>
        <v xml:space="preserve"> </v>
      </c>
    </row>
    <row r="43" spans="1:7">
      <c r="A43" s="407">
        <v>22</v>
      </c>
      <c r="B43" s="1550"/>
      <c r="C43" s="1113"/>
      <c r="D43" s="1558"/>
      <c r="E43" s="1113"/>
      <c r="F43" s="751" t="str">
        <f t="shared" si="0"/>
        <v xml:space="preserve"> </v>
      </c>
      <c r="G43" s="527" t="str">
        <f t="shared" si="1"/>
        <v xml:space="preserve"> </v>
      </c>
    </row>
    <row r="44" spans="1:7">
      <c r="A44" s="407">
        <v>23</v>
      </c>
      <c r="B44" s="1559" t="s">
        <v>875</v>
      </c>
      <c r="C44" s="1561">
        <f>SUM(C35:C43)</f>
        <v>0</v>
      </c>
      <c r="D44" s="2042">
        <f>SUM(D35:D43)</f>
        <v>0</v>
      </c>
      <c r="E44" s="1561">
        <f>SUM(E35:E43)</f>
        <v>0</v>
      </c>
      <c r="F44" s="370">
        <v>0</v>
      </c>
      <c r="G44" s="807">
        <v>0</v>
      </c>
    </row>
    <row r="45" spans="1:7">
      <c r="A45" s="407">
        <v>24</v>
      </c>
      <c r="B45" s="89" t="s">
        <v>877</v>
      </c>
      <c r="C45" s="370">
        <f>C33+C44</f>
        <v>46692917</v>
      </c>
      <c r="D45" s="518">
        <f>D33+D44</f>
        <v>552750352</v>
      </c>
      <c r="E45" s="370">
        <f>E33+E44</f>
        <v>543570</v>
      </c>
      <c r="F45" s="747">
        <f t="shared" si="0"/>
        <v>85.900467281122943</v>
      </c>
      <c r="G45" s="748">
        <f t="shared" si="1"/>
        <v>11.837991445254962</v>
      </c>
    </row>
    <row r="46" spans="1:7">
      <c r="A46" s="407">
        <v>25</v>
      </c>
      <c r="B46" s="1557" t="s">
        <v>878</v>
      </c>
      <c r="C46" s="1113"/>
      <c r="D46" s="1558"/>
      <c r="E46" s="1113"/>
      <c r="F46" s="751" t="str">
        <f t="shared" si="0"/>
        <v xml:space="preserve"> </v>
      </c>
      <c r="G46" s="527" t="str">
        <f t="shared" si="1"/>
        <v xml:space="preserve"> </v>
      </c>
    </row>
    <row r="47" spans="1:7">
      <c r="A47" s="407">
        <v>26</v>
      </c>
      <c r="B47" s="1550"/>
      <c r="C47" s="1113"/>
      <c r="D47" s="1558"/>
      <c r="E47" s="1113"/>
      <c r="F47" s="751" t="str">
        <f t="shared" si="0"/>
        <v xml:space="preserve"> </v>
      </c>
      <c r="G47" s="527" t="str">
        <f t="shared" si="1"/>
        <v xml:space="preserve"> </v>
      </c>
    </row>
    <row r="48" spans="1:7">
      <c r="A48" s="407">
        <v>27</v>
      </c>
      <c r="B48" s="1550"/>
      <c r="C48" s="1113"/>
      <c r="D48" s="1558"/>
      <c r="E48" s="1113"/>
      <c r="F48" s="751" t="str">
        <f t="shared" si="0"/>
        <v xml:space="preserve"> </v>
      </c>
      <c r="G48" s="527" t="str">
        <f t="shared" si="1"/>
        <v xml:space="preserve"> </v>
      </c>
    </row>
    <row r="49" spans="1:7">
      <c r="A49" s="407">
        <v>28</v>
      </c>
      <c r="B49" s="1550" t="s">
        <v>2907</v>
      </c>
      <c r="C49" s="1113">
        <v>11668680</v>
      </c>
      <c r="D49" s="1558">
        <v>104684902</v>
      </c>
      <c r="E49" s="1113">
        <v>34067</v>
      </c>
      <c r="F49" s="751">
        <v>342.52150174655827</v>
      </c>
      <c r="G49" s="527">
        <v>8.9714432994991729</v>
      </c>
    </row>
    <row r="50" spans="1:7">
      <c r="A50" s="407">
        <v>29</v>
      </c>
      <c r="B50" s="1550" t="s">
        <v>2908</v>
      </c>
      <c r="C50" s="1113">
        <v>110085</v>
      </c>
      <c r="D50" s="1558">
        <v>735869</v>
      </c>
      <c r="E50" s="1113">
        <v>7</v>
      </c>
      <c r="F50" s="751">
        <v>15726.428571428571</v>
      </c>
      <c r="G50" s="527">
        <v>6.6845528455284553</v>
      </c>
    </row>
    <row r="51" spans="1:7">
      <c r="A51" s="407">
        <v>30</v>
      </c>
      <c r="B51" s="1550" t="s">
        <v>3499</v>
      </c>
      <c r="C51" s="1113">
        <v>361256</v>
      </c>
      <c r="D51" s="1558">
        <v>2569963</v>
      </c>
      <c r="E51" s="1113">
        <v>8</v>
      </c>
      <c r="F51" s="751">
        <v>45157</v>
      </c>
      <c r="G51" s="527">
        <v>7.1139662732245279</v>
      </c>
    </row>
    <row r="52" spans="1:7">
      <c r="A52" s="407">
        <v>31</v>
      </c>
      <c r="B52" s="1550" t="s">
        <v>3500</v>
      </c>
      <c r="C52" s="1113">
        <v>1132386</v>
      </c>
      <c r="D52" s="1558">
        <v>8687755</v>
      </c>
      <c r="E52" s="1113">
        <v>132</v>
      </c>
      <c r="F52" s="751">
        <v>8578.681818181818</v>
      </c>
      <c r="G52" s="527">
        <v>7.6720791320274184</v>
      </c>
    </row>
    <row r="53" spans="1:7">
      <c r="A53" s="407">
        <v>32</v>
      </c>
      <c r="B53" s="1550" t="s">
        <v>2909</v>
      </c>
      <c r="C53" s="1113">
        <v>190380</v>
      </c>
      <c r="D53" s="1558">
        <v>18009558</v>
      </c>
      <c r="E53" s="1113">
        <v>1</v>
      </c>
      <c r="F53" s="751">
        <v>190380</v>
      </c>
      <c r="G53" s="527">
        <v>94.59795146549007</v>
      </c>
    </row>
    <row r="54" spans="1:7">
      <c r="A54" s="407">
        <v>33</v>
      </c>
      <c r="B54" s="1550" t="s">
        <v>2910</v>
      </c>
      <c r="C54" s="1113">
        <v>0</v>
      </c>
      <c r="D54" s="1558">
        <v>0</v>
      </c>
      <c r="E54" s="1113">
        <v>0</v>
      </c>
      <c r="F54" s="751">
        <v>0</v>
      </c>
      <c r="G54" s="527"/>
    </row>
    <row r="55" spans="1:7">
      <c r="A55" s="407">
        <v>34</v>
      </c>
      <c r="B55" s="1550" t="s">
        <v>2911</v>
      </c>
      <c r="C55" s="1113">
        <v>29163</v>
      </c>
      <c r="D55" s="1558">
        <v>122389</v>
      </c>
      <c r="E55" s="1113">
        <v>1</v>
      </c>
      <c r="F55" s="751">
        <v>29163</v>
      </c>
      <c r="G55" s="527">
        <v>4.1967218736069674</v>
      </c>
    </row>
    <row r="56" spans="1:7">
      <c r="A56" s="407">
        <v>35</v>
      </c>
      <c r="B56" s="1550" t="s">
        <v>2912</v>
      </c>
      <c r="C56" s="1113">
        <v>0</v>
      </c>
      <c r="D56" s="1558">
        <v>0</v>
      </c>
      <c r="E56" s="1113">
        <v>0</v>
      </c>
      <c r="F56" s="751" t="s">
        <v>520</v>
      </c>
      <c r="G56" s="527" t="s">
        <v>520</v>
      </c>
    </row>
    <row r="57" spans="1:7">
      <c r="A57" s="407">
        <v>36</v>
      </c>
      <c r="B57" s="1550" t="s">
        <v>2262</v>
      </c>
      <c r="C57" s="1113"/>
      <c r="D57" s="1558" t="s">
        <v>520</v>
      </c>
      <c r="E57" s="1113"/>
      <c r="F57" s="751" t="s">
        <v>520</v>
      </c>
      <c r="G57" s="527" t="s">
        <v>520</v>
      </c>
    </row>
    <row r="58" spans="1:7">
      <c r="A58" s="407">
        <v>37</v>
      </c>
      <c r="B58" s="1550"/>
      <c r="C58" s="1113"/>
      <c r="D58" s="1558"/>
      <c r="E58" s="1113"/>
      <c r="F58" s="751" t="str">
        <f t="shared" si="0"/>
        <v xml:space="preserve"> </v>
      </c>
      <c r="G58" s="527" t="str">
        <f t="shared" si="1"/>
        <v xml:space="preserve"> </v>
      </c>
    </row>
    <row r="59" spans="1:7">
      <c r="A59" s="407">
        <v>38</v>
      </c>
      <c r="B59" s="1550"/>
      <c r="C59" s="1113"/>
      <c r="D59" s="1558"/>
      <c r="E59" s="1113"/>
      <c r="F59" s="751" t="str">
        <f t="shared" si="0"/>
        <v xml:space="preserve"> </v>
      </c>
      <c r="G59" s="527" t="str">
        <f t="shared" si="1"/>
        <v xml:space="preserve"> </v>
      </c>
    </row>
    <row r="60" spans="1:7">
      <c r="A60" s="407">
        <v>39</v>
      </c>
      <c r="B60" s="1550"/>
      <c r="C60" s="1113"/>
      <c r="D60" s="1558"/>
      <c r="E60" s="1113"/>
      <c r="F60" s="751" t="str">
        <f t="shared" si="0"/>
        <v xml:space="preserve"> </v>
      </c>
      <c r="G60" s="527" t="str">
        <f t="shared" si="1"/>
        <v xml:space="preserve"> </v>
      </c>
    </row>
    <row r="61" spans="1:7">
      <c r="A61" s="407">
        <v>40</v>
      </c>
      <c r="B61" s="1550"/>
      <c r="C61" s="1113"/>
      <c r="D61" s="1558"/>
      <c r="E61" s="1113"/>
      <c r="F61" s="751" t="str">
        <f t="shared" si="0"/>
        <v xml:space="preserve"> </v>
      </c>
      <c r="G61" s="527" t="str">
        <f t="shared" si="1"/>
        <v xml:space="preserve"> </v>
      </c>
    </row>
    <row r="62" spans="1:7">
      <c r="A62" s="407">
        <v>41</v>
      </c>
      <c r="B62" s="1550"/>
      <c r="C62" s="1113"/>
      <c r="D62" s="1558"/>
      <c r="E62" s="1113"/>
      <c r="F62" s="751" t="str">
        <f t="shared" si="0"/>
        <v xml:space="preserve"> </v>
      </c>
      <c r="G62" s="527" t="str">
        <f t="shared" si="1"/>
        <v xml:space="preserve"> </v>
      </c>
    </row>
    <row r="63" spans="1:7">
      <c r="A63" s="407">
        <v>42</v>
      </c>
      <c r="B63" s="1550"/>
      <c r="C63" s="1113"/>
      <c r="D63" s="1558"/>
      <c r="E63" s="1113"/>
      <c r="F63" s="751" t="str">
        <f t="shared" si="0"/>
        <v xml:space="preserve"> </v>
      </c>
      <c r="G63" s="527" t="str">
        <f t="shared" si="1"/>
        <v xml:space="preserve"> </v>
      </c>
    </row>
    <row r="64" spans="1:7" ht="15.75" thickBot="1">
      <c r="A64" s="408">
        <v>43</v>
      </c>
      <c r="B64" s="1562" t="s">
        <v>875</v>
      </c>
      <c r="C64" s="1563">
        <f>SUM(C46:C63)</f>
        <v>13491950</v>
      </c>
      <c r="D64" s="2043">
        <f>SUM(D46:D63)</f>
        <v>134810436</v>
      </c>
      <c r="E64" s="1563">
        <f>SUM(E46:E63)</f>
        <v>34216</v>
      </c>
      <c r="F64" s="749">
        <f t="shared" si="0"/>
        <v>394.31698620528408</v>
      </c>
      <c r="G64" s="750">
        <f t="shared" si="1"/>
        <v>9.9919163649435401</v>
      </c>
    </row>
    <row r="65" spans="1:7">
      <c r="A65" s="959" t="s">
        <v>2590</v>
      </c>
      <c r="B65" s="884"/>
      <c r="C65" s="312"/>
      <c r="D65" s="1923"/>
      <c r="E65" s="312"/>
      <c r="F65" s="312"/>
    </row>
    <row r="66" spans="1:7">
      <c r="A66" s="512" t="s">
        <v>879</v>
      </c>
      <c r="B66" s="47"/>
      <c r="C66" s="512"/>
      <c r="D66" s="1924"/>
      <c r="E66" s="512"/>
      <c r="F66" s="512"/>
      <c r="G66" s="512"/>
    </row>
    <row r="67" spans="1:7" ht="15.75" thickBot="1">
      <c r="A67" s="42" t="str">
        <f>'Data Sheet'!$A$49</f>
        <v>Annual Report of Niagara Mohawk Power Corporation</v>
      </c>
      <c r="C67" s="312"/>
      <c r="D67" s="1923"/>
      <c r="E67" s="312"/>
      <c r="F67" s="155" t="str">
        <f>'Data Sheet'!$A$45</f>
        <v>Year ended December 31, 2022</v>
      </c>
      <c r="G67" s="512"/>
    </row>
    <row r="68" spans="1:7">
      <c r="A68" s="43"/>
      <c r="B68" s="44"/>
      <c r="C68" s="513"/>
      <c r="D68" s="1925"/>
      <c r="E68" s="513"/>
      <c r="F68" s="513"/>
      <c r="G68" s="514"/>
    </row>
    <row r="69" spans="1:7" ht="15.75">
      <c r="A69" s="957" t="s">
        <v>2542</v>
      </c>
      <c r="B69" s="901"/>
      <c r="C69" s="960"/>
      <c r="D69" s="1926"/>
      <c r="E69" s="960"/>
      <c r="F69" s="960"/>
      <c r="G69" s="961"/>
    </row>
    <row r="70" spans="1:7">
      <c r="A70" s="49"/>
      <c r="C70" s="312"/>
      <c r="D70" s="1923"/>
      <c r="E70" s="312"/>
      <c r="F70" s="312"/>
      <c r="G70" s="515"/>
    </row>
    <row r="71" spans="1:7">
      <c r="A71" s="516"/>
      <c r="B71" s="427"/>
      <c r="C71" s="517"/>
      <c r="D71" s="1927"/>
      <c r="E71" s="661" t="s">
        <v>759</v>
      </c>
      <c r="F71" s="661" t="s">
        <v>868</v>
      </c>
      <c r="G71" s="662" t="s">
        <v>1230</v>
      </c>
    </row>
    <row r="72" spans="1:7">
      <c r="A72" s="407"/>
      <c r="B72" s="130"/>
      <c r="C72" s="511"/>
      <c r="D72" s="1928"/>
      <c r="E72" s="663" t="s">
        <v>869</v>
      </c>
      <c r="F72" s="663" t="s">
        <v>870</v>
      </c>
      <c r="G72" s="664" t="s">
        <v>758</v>
      </c>
    </row>
    <row r="73" spans="1:7">
      <c r="A73" s="407" t="s">
        <v>1980</v>
      </c>
      <c r="B73" s="549" t="s">
        <v>871</v>
      </c>
      <c r="C73" s="663" t="s">
        <v>873</v>
      </c>
      <c r="D73" s="1929" t="s">
        <v>1230</v>
      </c>
      <c r="E73" s="663" t="s">
        <v>1933</v>
      </c>
      <c r="F73" s="663" t="s">
        <v>872</v>
      </c>
      <c r="G73" s="664" t="s">
        <v>873</v>
      </c>
    </row>
    <row r="74" spans="1:7">
      <c r="A74" s="472" t="s">
        <v>1986</v>
      </c>
      <c r="B74" s="550" t="s">
        <v>2077</v>
      </c>
      <c r="C74" s="665" t="s">
        <v>2078</v>
      </c>
      <c r="D74" s="1930" t="s">
        <v>518</v>
      </c>
      <c r="E74" s="665" t="s">
        <v>567</v>
      </c>
      <c r="F74" s="665" t="s">
        <v>1350</v>
      </c>
      <c r="G74" s="666" t="s">
        <v>1351</v>
      </c>
    </row>
    <row r="75" spans="1:7">
      <c r="A75" s="407">
        <v>44</v>
      </c>
      <c r="B75" s="1557" t="s">
        <v>880</v>
      </c>
      <c r="C75" s="2157"/>
      <c r="D75" s="2157"/>
      <c r="E75" s="2157"/>
      <c r="F75" s="2050" t="str">
        <f t="shared" ref="F75:F106" si="2">IF(ISERR(+C75/+E75)," ",(+C75/+E75))</f>
        <v xml:space="preserve"> </v>
      </c>
      <c r="G75" s="2158" t="str">
        <f t="shared" ref="G75:G106" si="3">IF(ISERR(+D75/+C75)," ",(+D75/+C75))</f>
        <v xml:space="preserve"> </v>
      </c>
    </row>
    <row r="76" spans="1:7">
      <c r="A76" s="407">
        <v>45</v>
      </c>
      <c r="B76" s="1557"/>
      <c r="C76" s="2157"/>
      <c r="D76" s="2157"/>
      <c r="E76" s="2157"/>
      <c r="F76" s="1996" t="str">
        <f t="shared" si="2"/>
        <v xml:space="preserve"> </v>
      </c>
      <c r="G76" s="2107" t="str">
        <f t="shared" si="3"/>
        <v xml:space="preserve"> </v>
      </c>
    </row>
    <row r="77" spans="1:7">
      <c r="A77" s="407">
        <v>46</v>
      </c>
      <c r="B77" s="1557"/>
      <c r="C77" s="2157"/>
      <c r="D77" s="2157"/>
      <c r="E77" s="2157"/>
      <c r="F77" s="1996" t="str">
        <f t="shared" si="2"/>
        <v xml:space="preserve"> </v>
      </c>
      <c r="G77" s="2107" t="str">
        <f t="shared" si="3"/>
        <v xml:space="preserve"> </v>
      </c>
    </row>
    <row r="78" spans="1:7">
      <c r="A78" s="407">
        <v>47</v>
      </c>
      <c r="B78" s="1557"/>
      <c r="C78" s="2157"/>
      <c r="D78" s="2157"/>
      <c r="E78" s="2157"/>
      <c r="F78" s="1996" t="str">
        <f t="shared" si="2"/>
        <v xml:space="preserve"> </v>
      </c>
      <c r="G78" s="2107" t="str">
        <f t="shared" si="3"/>
        <v xml:space="preserve"> </v>
      </c>
    </row>
    <row r="79" spans="1:7">
      <c r="A79" s="407">
        <v>48</v>
      </c>
      <c r="B79" s="1557"/>
      <c r="C79" s="2157"/>
      <c r="D79" s="2157"/>
      <c r="E79" s="2157"/>
      <c r="F79" s="1996" t="str">
        <f t="shared" si="2"/>
        <v xml:space="preserve"> </v>
      </c>
      <c r="G79" s="2107" t="str">
        <f t="shared" si="3"/>
        <v xml:space="preserve"> </v>
      </c>
    </row>
    <row r="80" spans="1:7">
      <c r="A80" s="407">
        <v>49</v>
      </c>
      <c r="B80" s="1557"/>
      <c r="C80" s="2157"/>
      <c r="D80" s="2157"/>
      <c r="E80" s="2157"/>
      <c r="F80" s="1996" t="str">
        <f t="shared" si="2"/>
        <v xml:space="preserve"> </v>
      </c>
      <c r="G80" s="2107" t="str">
        <f t="shared" si="3"/>
        <v xml:space="preserve"> </v>
      </c>
    </row>
    <row r="81" spans="1:7">
      <c r="A81" s="407">
        <v>50</v>
      </c>
      <c r="B81" s="1550"/>
      <c r="C81" s="2157"/>
      <c r="D81" s="2157"/>
      <c r="E81" s="2157"/>
      <c r="F81" s="1996" t="str">
        <f t="shared" si="2"/>
        <v xml:space="preserve"> </v>
      </c>
      <c r="G81" s="2107" t="str">
        <f t="shared" si="3"/>
        <v xml:space="preserve"> </v>
      </c>
    </row>
    <row r="82" spans="1:7">
      <c r="A82" s="407">
        <v>51</v>
      </c>
      <c r="B82" s="1557"/>
      <c r="C82" s="2157"/>
      <c r="D82" s="2157"/>
      <c r="E82" s="2157"/>
      <c r="F82" s="1996" t="str">
        <f t="shared" si="2"/>
        <v xml:space="preserve"> </v>
      </c>
      <c r="G82" s="2107" t="str">
        <f t="shared" si="3"/>
        <v xml:space="preserve"> </v>
      </c>
    </row>
    <row r="83" spans="1:7">
      <c r="A83" s="407">
        <v>52</v>
      </c>
      <c r="B83" s="1550"/>
      <c r="C83" s="2157"/>
      <c r="D83" s="2157"/>
      <c r="E83" s="2157"/>
      <c r="F83" s="1996" t="str">
        <f t="shared" si="2"/>
        <v xml:space="preserve"> </v>
      </c>
      <c r="G83" s="2107" t="str">
        <f t="shared" si="3"/>
        <v xml:space="preserve"> </v>
      </c>
    </row>
    <row r="84" spans="1:7">
      <c r="A84" s="407">
        <v>53</v>
      </c>
      <c r="B84" s="1550"/>
      <c r="C84" s="2157"/>
      <c r="D84" s="2157"/>
      <c r="E84" s="2157"/>
      <c r="F84" s="1996" t="str">
        <f t="shared" si="2"/>
        <v xml:space="preserve"> </v>
      </c>
      <c r="G84" s="2107" t="str">
        <f t="shared" si="3"/>
        <v xml:space="preserve"> </v>
      </c>
    </row>
    <row r="85" spans="1:7">
      <c r="A85" s="407">
        <v>54</v>
      </c>
      <c r="B85" s="1557"/>
      <c r="C85" s="2157"/>
      <c r="D85" s="2157"/>
      <c r="E85" s="2157"/>
      <c r="F85" s="1996" t="str">
        <f t="shared" si="2"/>
        <v xml:space="preserve"> </v>
      </c>
      <c r="G85" s="2107" t="str">
        <f t="shared" si="3"/>
        <v xml:space="preserve"> </v>
      </c>
    </row>
    <row r="86" spans="1:7">
      <c r="A86" s="407">
        <v>55</v>
      </c>
      <c r="B86" s="1550"/>
      <c r="C86" s="2157"/>
      <c r="D86" s="2157"/>
      <c r="E86" s="2157"/>
      <c r="F86" s="1996" t="str">
        <f t="shared" si="2"/>
        <v xml:space="preserve"> </v>
      </c>
      <c r="G86" s="2107" t="str">
        <f t="shared" si="3"/>
        <v xml:space="preserve"> </v>
      </c>
    </row>
    <row r="87" spans="1:7">
      <c r="A87" s="407">
        <v>56</v>
      </c>
      <c r="B87" s="1550"/>
      <c r="C87" s="2157"/>
      <c r="D87" s="2157"/>
      <c r="E87" s="2157"/>
      <c r="F87" s="1996" t="str">
        <f t="shared" si="2"/>
        <v xml:space="preserve"> </v>
      </c>
      <c r="G87" s="2107" t="str">
        <f t="shared" si="3"/>
        <v xml:space="preserve"> </v>
      </c>
    </row>
    <row r="88" spans="1:7">
      <c r="A88" s="407">
        <v>57</v>
      </c>
      <c r="B88" s="1559" t="s">
        <v>875</v>
      </c>
      <c r="C88" s="2159">
        <f>SUM(C75:C87)</f>
        <v>0</v>
      </c>
      <c r="D88" s="2159">
        <f>SUM(D75:D87)</f>
        <v>0</v>
      </c>
      <c r="E88" s="2159">
        <f>SUM(E75:E87)</f>
        <v>0</v>
      </c>
      <c r="F88" s="2151">
        <v>0</v>
      </c>
      <c r="G88" s="2152">
        <v>0</v>
      </c>
    </row>
    <row r="89" spans="1:7">
      <c r="A89" s="407">
        <v>58</v>
      </c>
      <c r="B89" s="89" t="s">
        <v>881</v>
      </c>
      <c r="C89" s="1322">
        <f>C64+C88</f>
        <v>13491950</v>
      </c>
      <c r="D89" s="2160">
        <f>D64+D88</f>
        <v>134810436</v>
      </c>
      <c r="E89" s="2160">
        <f>E64+E88</f>
        <v>34216</v>
      </c>
      <c r="F89" s="2151">
        <f t="shared" si="2"/>
        <v>394.31698620528408</v>
      </c>
      <c r="G89" s="2152">
        <f t="shared" si="3"/>
        <v>9.9919163649435401</v>
      </c>
    </row>
    <row r="90" spans="1:7">
      <c r="A90" s="407">
        <v>59</v>
      </c>
      <c r="B90" s="1557" t="s">
        <v>882</v>
      </c>
      <c r="C90" s="2161"/>
      <c r="D90" s="2161"/>
      <c r="E90" s="2161"/>
      <c r="F90" s="1996" t="str">
        <f t="shared" si="2"/>
        <v xml:space="preserve"> </v>
      </c>
      <c r="G90" s="2107" t="str">
        <f t="shared" si="3"/>
        <v xml:space="preserve"> </v>
      </c>
    </row>
    <row r="91" spans="1:7">
      <c r="A91" s="407">
        <v>60</v>
      </c>
      <c r="B91" s="97"/>
      <c r="C91" s="2050"/>
      <c r="D91" s="2050"/>
      <c r="E91" s="2050"/>
      <c r="F91" s="1996" t="str">
        <f t="shared" si="2"/>
        <v xml:space="preserve"> </v>
      </c>
      <c r="G91" s="2107" t="str">
        <f t="shared" si="3"/>
        <v xml:space="preserve"> </v>
      </c>
    </row>
    <row r="92" spans="1:7">
      <c r="A92" s="407">
        <v>61</v>
      </c>
      <c r="B92" s="97"/>
      <c r="C92" s="2050"/>
      <c r="D92" s="2050"/>
      <c r="E92" s="2050"/>
      <c r="F92" s="1996" t="str">
        <f t="shared" si="2"/>
        <v xml:space="preserve"> </v>
      </c>
      <c r="G92" s="2107" t="str">
        <f t="shared" si="3"/>
        <v xml:space="preserve"> </v>
      </c>
    </row>
    <row r="93" spans="1:7">
      <c r="A93" s="407">
        <v>62</v>
      </c>
      <c r="B93" s="97"/>
      <c r="C93" s="2050"/>
      <c r="D93" s="2050"/>
      <c r="E93" s="2050"/>
      <c r="F93" s="1996" t="str">
        <f t="shared" si="2"/>
        <v xml:space="preserve"> </v>
      </c>
      <c r="G93" s="2107" t="str">
        <f t="shared" si="3"/>
        <v xml:space="preserve"> </v>
      </c>
    </row>
    <row r="94" spans="1:7">
      <c r="A94" s="407">
        <f t="shared" ref="A94:A135" si="4">A93+1</f>
        <v>63</v>
      </c>
      <c r="B94" s="97"/>
      <c r="C94" s="2050"/>
      <c r="D94" s="2050"/>
      <c r="E94" s="2050"/>
      <c r="F94" s="1996" t="str">
        <f t="shared" si="2"/>
        <v xml:space="preserve"> </v>
      </c>
      <c r="G94" s="2107" t="str">
        <f t="shared" si="3"/>
        <v xml:space="preserve"> </v>
      </c>
    </row>
    <row r="95" spans="1:7">
      <c r="A95" s="407">
        <f t="shared" si="4"/>
        <v>64</v>
      </c>
      <c r="B95" s="97"/>
      <c r="C95" s="2050"/>
      <c r="D95" s="2050"/>
      <c r="E95" s="2050"/>
      <c r="F95" s="1996" t="str">
        <f t="shared" si="2"/>
        <v xml:space="preserve"> </v>
      </c>
      <c r="G95" s="2107" t="str">
        <f t="shared" si="3"/>
        <v xml:space="preserve"> </v>
      </c>
    </row>
    <row r="96" spans="1:7">
      <c r="A96" s="407">
        <f t="shared" si="4"/>
        <v>65</v>
      </c>
      <c r="B96" s="97"/>
      <c r="C96" s="2050"/>
      <c r="D96" s="2050"/>
      <c r="E96" s="2050"/>
      <c r="F96" s="1996" t="str">
        <f t="shared" si="2"/>
        <v xml:space="preserve"> </v>
      </c>
      <c r="G96" s="2107" t="str">
        <f t="shared" si="3"/>
        <v xml:space="preserve"> </v>
      </c>
    </row>
    <row r="97" spans="1:7">
      <c r="A97" s="407">
        <f t="shared" si="4"/>
        <v>66</v>
      </c>
      <c r="B97" s="97"/>
      <c r="C97" s="2050"/>
      <c r="D97" s="2050"/>
      <c r="E97" s="2050"/>
      <c r="F97" s="1996" t="str">
        <f t="shared" si="2"/>
        <v xml:space="preserve"> </v>
      </c>
      <c r="G97" s="2107" t="str">
        <f t="shared" si="3"/>
        <v xml:space="preserve"> </v>
      </c>
    </row>
    <row r="98" spans="1:7">
      <c r="A98" s="407">
        <f t="shared" si="4"/>
        <v>67</v>
      </c>
      <c r="B98" s="97"/>
      <c r="C98" s="2050"/>
      <c r="D98" s="2050"/>
      <c r="E98" s="2050"/>
      <c r="F98" s="1996" t="str">
        <f t="shared" si="2"/>
        <v xml:space="preserve"> </v>
      </c>
      <c r="G98" s="2107" t="str">
        <f t="shared" si="3"/>
        <v xml:space="preserve"> </v>
      </c>
    </row>
    <row r="99" spans="1:7">
      <c r="A99" s="407">
        <f t="shared" si="4"/>
        <v>68</v>
      </c>
      <c r="B99" s="97"/>
      <c r="C99" s="2050"/>
      <c r="D99" s="2050"/>
      <c r="E99" s="2050"/>
      <c r="F99" s="1996" t="str">
        <f t="shared" si="2"/>
        <v xml:space="preserve"> </v>
      </c>
      <c r="G99" s="2107" t="str">
        <f t="shared" si="3"/>
        <v xml:space="preserve"> </v>
      </c>
    </row>
    <row r="100" spans="1:7">
      <c r="A100" s="407">
        <f t="shared" si="4"/>
        <v>69</v>
      </c>
      <c r="B100" s="97"/>
      <c r="C100" s="2050"/>
      <c r="D100" s="2050"/>
      <c r="E100" s="2050"/>
      <c r="F100" s="1996" t="str">
        <f t="shared" si="2"/>
        <v xml:space="preserve"> </v>
      </c>
      <c r="G100" s="2107" t="str">
        <f t="shared" si="3"/>
        <v xml:space="preserve"> </v>
      </c>
    </row>
    <row r="101" spans="1:7">
      <c r="A101" s="407">
        <f t="shared" si="4"/>
        <v>70</v>
      </c>
      <c r="B101" s="97"/>
      <c r="C101" s="2050"/>
      <c r="D101" s="2050"/>
      <c r="E101" s="2050"/>
      <c r="F101" s="1996" t="str">
        <f t="shared" si="2"/>
        <v xml:space="preserve"> </v>
      </c>
      <c r="G101" s="2107" t="str">
        <f t="shared" si="3"/>
        <v xml:space="preserve"> </v>
      </c>
    </row>
    <row r="102" spans="1:7">
      <c r="A102" s="407">
        <f t="shared" si="4"/>
        <v>71</v>
      </c>
      <c r="B102" s="97"/>
      <c r="C102" s="2050"/>
      <c r="D102" s="2050"/>
      <c r="E102" s="2050"/>
      <c r="F102" s="1996" t="str">
        <f t="shared" si="2"/>
        <v xml:space="preserve"> </v>
      </c>
      <c r="G102" s="2107" t="str">
        <f t="shared" si="3"/>
        <v xml:space="preserve"> </v>
      </c>
    </row>
    <row r="103" spans="1:7">
      <c r="A103" s="407">
        <f t="shared" si="4"/>
        <v>72</v>
      </c>
      <c r="B103" s="1557"/>
      <c r="C103" s="2157"/>
      <c r="D103" s="2157"/>
      <c r="E103" s="2157"/>
      <c r="F103" s="1996" t="str">
        <f t="shared" si="2"/>
        <v xml:space="preserve"> </v>
      </c>
      <c r="G103" s="2107" t="str">
        <f t="shared" si="3"/>
        <v xml:space="preserve"> </v>
      </c>
    </row>
    <row r="104" spans="1:7">
      <c r="A104" s="407">
        <f t="shared" si="4"/>
        <v>73</v>
      </c>
      <c r="B104" s="1557"/>
      <c r="C104" s="2157"/>
      <c r="D104" s="2157"/>
      <c r="E104" s="2157"/>
      <c r="F104" s="1996" t="str">
        <f t="shared" si="2"/>
        <v xml:space="preserve"> </v>
      </c>
      <c r="G104" s="2107" t="str">
        <f t="shared" si="3"/>
        <v xml:space="preserve"> </v>
      </c>
    </row>
    <row r="105" spans="1:7">
      <c r="A105" s="407">
        <f t="shared" si="4"/>
        <v>74</v>
      </c>
      <c r="B105" s="1550"/>
      <c r="C105" s="2157"/>
      <c r="D105" s="2157"/>
      <c r="E105" s="2157"/>
      <c r="F105" s="1996" t="str">
        <f t="shared" si="2"/>
        <v xml:space="preserve"> </v>
      </c>
      <c r="G105" s="2107" t="str">
        <f t="shared" si="3"/>
        <v xml:space="preserve"> </v>
      </c>
    </row>
    <row r="106" spans="1:7">
      <c r="A106" s="407">
        <f t="shared" si="4"/>
        <v>75</v>
      </c>
      <c r="B106" s="1550"/>
      <c r="C106" s="2157"/>
      <c r="D106" s="2157"/>
      <c r="E106" s="2157"/>
      <c r="F106" s="1996" t="str">
        <f t="shared" si="2"/>
        <v xml:space="preserve"> </v>
      </c>
      <c r="G106" s="2107" t="str">
        <f t="shared" si="3"/>
        <v xml:space="preserve"> </v>
      </c>
    </row>
    <row r="107" spans="1:7">
      <c r="A107" s="407">
        <f t="shared" si="4"/>
        <v>76</v>
      </c>
      <c r="B107" s="1550"/>
      <c r="C107" s="2157"/>
      <c r="D107" s="2157"/>
      <c r="E107" s="2157"/>
      <c r="F107" s="1996" t="str">
        <f t="shared" ref="F107:F136" si="5">IF(ISERR(+C107/+E107)," ",(+C107/+E107))</f>
        <v xml:space="preserve"> </v>
      </c>
      <c r="G107" s="2107" t="str">
        <f t="shared" ref="G107:G136" si="6">IF(ISERR(+D107/+C107)," ",(+D107/+C107))</f>
        <v xml:space="preserve"> </v>
      </c>
    </row>
    <row r="108" spans="1:7">
      <c r="A108" s="407">
        <f t="shared" si="4"/>
        <v>77</v>
      </c>
      <c r="B108" s="1559" t="s">
        <v>875</v>
      </c>
      <c r="C108" s="2159">
        <f>SUM(C90:C107)</f>
        <v>0</v>
      </c>
      <c r="D108" s="2159">
        <f>SUM(D90:D107)</f>
        <v>0</v>
      </c>
      <c r="E108" s="2159">
        <f>SUM(E90:E107)</f>
        <v>0</v>
      </c>
      <c r="F108" s="2151">
        <v>0</v>
      </c>
      <c r="G108" s="2152">
        <v>0</v>
      </c>
    </row>
    <row r="109" spans="1:7">
      <c r="A109" s="407">
        <f t="shared" si="4"/>
        <v>78</v>
      </c>
      <c r="B109" s="1557" t="s">
        <v>883</v>
      </c>
      <c r="C109" s="2157"/>
      <c r="D109" s="2157"/>
      <c r="E109" s="2157"/>
      <c r="F109" s="1996" t="str">
        <f t="shared" si="5"/>
        <v xml:space="preserve"> </v>
      </c>
      <c r="G109" s="2107" t="str">
        <f t="shared" si="6"/>
        <v xml:space="preserve"> </v>
      </c>
    </row>
    <row r="110" spans="1:7">
      <c r="A110" s="407">
        <f t="shared" si="4"/>
        <v>79</v>
      </c>
      <c r="B110" s="1550"/>
      <c r="C110" s="2157"/>
      <c r="D110" s="2157"/>
      <c r="E110" s="2157"/>
      <c r="F110" s="1996" t="str">
        <f t="shared" si="5"/>
        <v xml:space="preserve"> </v>
      </c>
      <c r="G110" s="2107" t="str">
        <f t="shared" si="6"/>
        <v xml:space="preserve"> </v>
      </c>
    </row>
    <row r="111" spans="1:7">
      <c r="A111" s="407">
        <f t="shared" si="4"/>
        <v>80</v>
      </c>
      <c r="B111" s="1550"/>
      <c r="C111" s="2157"/>
      <c r="D111" s="2157"/>
      <c r="E111" s="2157"/>
      <c r="F111" s="1996"/>
      <c r="G111" s="2107" t="str">
        <f t="shared" si="6"/>
        <v xml:space="preserve"> </v>
      </c>
    </row>
    <row r="112" spans="1:7">
      <c r="A112" s="407">
        <f t="shared" si="4"/>
        <v>81</v>
      </c>
      <c r="B112" s="1550"/>
      <c r="C112" s="2157"/>
      <c r="D112" s="2157"/>
      <c r="E112" s="2157"/>
      <c r="F112" s="1996" t="str">
        <f t="shared" si="5"/>
        <v xml:space="preserve"> </v>
      </c>
      <c r="G112" s="2107" t="str">
        <f t="shared" si="6"/>
        <v xml:space="preserve"> </v>
      </c>
    </row>
    <row r="113" spans="1:7">
      <c r="A113" s="407">
        <f t="shared" si="4"/>
        <v>82</v>
      </c>
      <c r="B113" s="1550"/>
      <c r="C113" s="2157"/>
      <c r="D113" s="2157"/>
      <c r="E113" s="2157"/>
      <c r="F113" s="1996" t="str">
        <f t="shared" si="5"/>
        <v xml:space="preserve"> </v>
      </c>
      <c r="G113" s="2107" t="str">
        <f t="shared" si="6"/>
        <v xml:space="preserve"> </v>
      </c>
    </row>
    <row r="114" spans="1:7">
      <c r="A114" s="407">
        <f t="shared" si="4"/>
        <v>83</v>
      </c>
      <c r="B114" s="1559" t="s">
        <v>875</v>
      </c>
      <c r="C114" s="2162">
        <f>SUM(C109:C113)</f>
        <v>0</v>
      </c>
      <c r="D114" s="2162">
        <f>SUM(D109:D113)</f>
        <v>0</v>
      </c>
      <c r="E114" s="2162">
        <f>SUM(E109:E113)</f>
        <v>0</v>
      </c>
      <c r="F114" s="2151">
        <v>0</v>
      </c>
      <c r="G114" s="2152">
        <v>0</v>
      </c>
    </row>
    <row r="115" spans="1:7">
      <c r="A115" s="407">
        <f t="shared" si="4"/>
        <v>84</v>
      </c>
      <c r="B115" s="89" t="s">
        <v>884</v>
      </c>
      <c r="C115" s="2160">
        <f>C108+C114</f>
        <v>0</v>
      </c>
      <c r="D115" s="2160">
        <f>D108+D114</f>
        <v>0</v>
      </c>
      <c r="E115" s="2160">
        <f>E108+E114</f>
        <v>0</v>
      </c>
      <c r="F115" s="2151">
        <v>0</v>
      </c>
      <c r="G115" s="2152">
        <v>0</v>
      </c>
    </row>
    <row r="116" spans="1:7">
      <c r="A116" s="407">
        <f t="shared" si="4"/>
        <v>85</v>
      </c>
      <c r="B116" s="1557" t="s">
        <v>885</v>
      </c>
      <c r="C116" s="2157">
        <v>2426627</v>
      </c>
      <c r="D116" s="2157">
        <v>18357015</v>
      </c>
      <c r="E116" s="2157">
        <v>5</v>
      </c>
      <c r="F116" s="1996">
        <v>485325.4</v>
      </c>
      <c r="G116" s="2105">
        <v>7.564827731250003</v>
      </c>
    </row>
    <row r="117" spans="1:7">
      <c r="A117" s="407">
        <f t="shared" si="4"/>
        <v>86</v>
      </c>
      <c r="B117" s="1550"/>
      <c r="C117" s="2157"/>
      <c r="D117" s="2157"/>
      <c r="E117" s="2157"/>
      <c r="F117" s="1996" t="str">
        <f t="shared" si="5"/>
        <v xml:space="preserve"> </v>
      </c>
      <c r="G117" s="2107" t="str">
        <f t="shared" si="6"/>
        <v xml:space="preserve"> </v>
      </c>
    </row>
    <row r="118" spans="1:7">
      <c r="A118" s="407">
        <f t="shared" si="4"/>
        <v>87</v>
      </c>
      <c r="B118" s="1550"/>
      <c r="C118" s="2157"/>
      <c r="D118" s="2157"/>
      <c r="E118" s="2157"/>
      <c r="F118" s="1996" t="str">
        <f t="shared" si="5"/>
        <v xml:space="preserve"> </v>
      </c>
      <c r="G118" s="2107" t="str">
        <f t="shared" si="6"/>
        <v xml:space="preserve"> </v>
      </c>
    </row>
    <row r="119" spans="1:7">
      <c r="A119" s="407">
        <f t="shared" si="4"/>
        <v>88</v>
      </c>
      <c r="B119" s="1559" t="s">
        <v>875</v>
      </c>
      <c r="C119" s="2159">
        <f>SUM(C116:C118)</f>
        <v>2426627</v>
      </c>
      <c r="D119" s="2159">
        <f>SUM(D116:D118)</f>
        <v>18357015</v>
      </c>
      <c r="E119" s="2159">
        <f>SUM(E116:E118)</f>
        <v>5</v>
      </c>
      <c r="F119" s="2151">
        <v>0</v>
      </c>
      <c r="G119" s="2152">
        <v>0</v>
      </c>
    </row>
    <row r="120" spans="1:7">
      <c r="A120" s="407">
        <f t="shared" si="4"/>
        <v>89</v>
      </c>
      <c r="B120" s="1557" t="s">
        <v>886</v>
      </c>
      <c r="C120" s="2157">
        <v>288857</v>
      </c>
      <c r="D120" s="2157"/>
      <c r="E120" s="2157"/>
      <c r="F120" s="1996"/>
      <c r="G120" s="2107"/>
    </row>
    <row r="121" spans="1:7">
      <c r="A121" s="407">
        <f t="shared" si="4"/>
        <v>90</v>
      </c>
      <c r="B121" s="1550"/>
      <c r="C121" s="2157"/>
      <c r="D121" s="2157"/>
      <c r="E121" s="2157"/>
      <c r="F121" s="1996" t="str">
        <f t="shared" si="5"/>
        <v xml:space="preserve"> </v>
      </c>
      <c r="G121" s="2107" t="str">
        <f t="shared" si="6"/>
        <v xml:space="preserve"> </v>
      </c>
    </row>
    <row r="122" spans="1:7">
      <c r="A122" s="407">
        <f t="shared" si="4"/>
        <v>91</v>
      </c>
      <c r="B122" s="1550"/>
      <c r="C122" s="2157"/>
      <c r="D122" s="2157"/>
      <c r="E122" s="2157"/>
      <c r="F122" s="1996" t="str">
        <f t="shared" si="5"/>
        <v xml:space="preserve"> </v>
      </c>
      <c r="G122" s="2107" t="str">
        <f t="shared" si="6"/>
        <v xml:space="preserve"> </v>
      </c>
    </row>
    <row r="123" spans="1:7">
      <c r="A123" s="407">
        <f t="shared" si="4"/>
        <v>92</v>
      </c>
      <c r="B123" s="1559" t="s">
        <v>875</v>
      </c>
      <c r="C123" s="2163">
        <f>SUM(C120:C122)</f>
        <v>288857</v>
      </c>
      <c r="D123" s="2163">
        <f>SUM(D120:D122)</f>
        <v>0</v>
      </c>
      <c r="E123" s="2163">
        <f>SUM(E120:E122)</f>
        <v>0</v>
      </c>
      <c r="F123" s="2151">
        <v>0</v>
      </c>
      <c r="G123" s="2154">
        <f t="shared" si="6"/>
        <v>0</v>
      </c>
    </row>
    <row r="124" spans="1:7">
      <c r="A124" s="407">
        <f t="shared" si="4"/>
        <v>93</v>
      </c>
      <c r="B124" s="89" t="s">
        <v>887</v>
      </c>
      <c r="C124" s="2160">
        <f>C119+C123</f>
        <v>2715484</v>
      </c>
      <c r="D124" s="2160">
        <f>D119+D123</f>
        <v>18357015</v>
      </c>
      <c r="E124" s="2160">
        <f>E119+E123</f>
        <v>5</v>
      </c>
      <c r="F124" s="2151">
        <v>0</v>
      </c>
      <c r="G124" s="2152">
        <f t="shared" si="6"/>
        <v>6.7601263715786946</v>
      </c>
    </row>
    <row r="125" spans="1:7">
      <c r="A125" s="407">
        <f t="shared" si="4"/>
        <v>94</v>
      </c>
      <c r="B125" s="1557" t="s">
        <v>888</v>
      </c>
      <c r="C125" s="2157"/>
      <c r="D125" s="2157"/>
      <c r="E125" s="2157"/>
      <c r="F125" s="1996" t="str">
        <f t="shared" si="5"/>
        <v xml:space="preserve"> </v>
      </c>
      <c r="G125" s="2107" t="str">
        <f t="shared" si="6"/>
        <v xml:space="preserve"> </v>
      </c>
    </row>
    <row r="126" spans="1:7">
      <c r="A126" s="407">
        <f t="shared" si="4"/>
        <v>95</v>
      </c>
      <c r="B126" s="1550"/>
      <c r="C126" s="2157"/>
      <c r="D126" s="2157"/>
      <c r="E126" s="2157"/>
      <c r="F126" s="1996" t="str">
        <f t="shared" si="5"/>
        <v xml:space="preserve"> </v>
      </c>
      <c r="G126" s="2107" t="str">
        <f t="shared" si="6"/>
        <v xml:space="preserve"> </v>
      </c>
    </row>
    <row r="127" spans="1:7">
      <c r="A127" s="407">
        <f t="shared" si="4"/>
        <v>96</v>
      </c>
      <c r="B127" s="1550"/>
      <c r="C127" s="2157"/>
      <c r="D127" s="2157"/>
      <c r="E127" s="2157"/>
      <c r="F127" s="1996" t="str">
        <f t="shared" si="5"/>
        <v xml:space="preserve"> </v>
      </c>
      <c r="G127" s="2107" t="str">
        <f t="shared" si="6"/>
        <v xml:space="preserve"> </v>
      </c>
    </row>
    <row r="128" spans="1:7">
      <c r="A128" s="407">
        <f t="shared" si="4"/>
        <v>97</v>
      </c>
      <c r="B128" s="1559" t="s">
        <v>875</v>
      </c>
      <c r="C128" s="2157">
        <f>SUM(C125:C127)</f>
        <v>0</v>
      </c>
      <c r="D128" s="2157">
        <f>SUM(D125:D127)</f>
        <v>0</v>
      </c>
      <c r="E128" s="2157">
        <f>SUM(E125:E127)</f>
        <v>0</v>
      </c>
      <c r="F128" s="1996">
        <v>0</v>
      </c>
      <c r="G128" s="2107">
        <v>0</v>
      </c>
    </row>
    <row r="129" spans="1:7">
      <c r="A129" s="407">
        <f t="shared" si="4"/>
        <v>98</v>
      </c>
      <c r="B129" s="1557" t="s">
        <v>889</v>
      </c>
      <c r="C129" s="2157"/>
      <c r="D129" s="2157"/>
      <c r="E129" s="2157"/>
      <c r="F129" s="1996" t="str">
        <f t="shared" si="5"/>
        <v xml:space="preserve"> </v>
      </c>
      <c r="G129" s="2107" t="str">
        <f t="shared" si="6"/>
        <v xml:space="preserve"> </v>
      </c>
    </row>
    <row r="130" spans="1:7">
      <c r="A130" s="407">
        <f t="shared" si="4"/>
        <v>99</v>
      </c>
      <c r="B130" s="1550"/>
      <c r="C130" s="2157" t="s">
        <v>520</v>
      </c>
      <c r="D130" s="2157"/>
      <c r="E130" s="2157"/>
      <c r="F130" s="1996" t="str">
        <f t="shared" si="5"/>
        <v xml:space="preserve"> </v>
      </c>
      <c r="G130" s="2107" t="str">
        <f t="shared" si="6"/>
        <v xml:space="preserve"> </v>
      </c>
    </row>
    <row r="131" spans="1:7">
      <c r="A131" s="407">
        <f t="shared" si="4"/>
        <v>100</v>
      </c>
      <c r="B131" s="1559" t="s">
        <v>875</v>
      </c>
      <c r="C131" s="2157">
        <f>SUM(C129:C130)</f>
        <v>0</v>
      </c>
      <c r="D131" s="2157">
        <f>SUM(D129:D130)</f>
        <v>0</v>
      </c>
      <c r="E131" s="2157">
        <f>SUM(E129:E130)</f>
        <v>0</v>
      </c>
      <c r="F131" s="2153">
        <v>0</v>
      </c>
      <c r="G131" s="2107">
        <v>0</v>
      </c>
    </row>
    <row r="132" spans="1:7">
      <c r="A132" s="407">
        <f t="shared" si="4"/>
        <v>101</v>
      </c>
      <c r="B132" s="89" t="s">
        <v>890</v>
      </c>
      <c r="C132" s="2160">
        <f>C128+C131</f>
        <v>0</v>
      </c>
      <c r="D132" s="2160">
        <f>D128+D131</f>
        <v>0</v>
      </c>
      <c r="E132" s="2160">
        <f>E128+E131</f>
        <v>0</v>
      </c>
      <c r="F132" s="2151">
        <v>0</v>
      </c>
      <c r="G132" s="2152">
        <v>0</v>
      </c>
    </row>
    <row r="133" spans="1:7">
      <c r="A133" s="407">
        <f t="shared" si="4"/>
        <v>102</v>
      </c>
      <c r="B133" s="129"/>
      <c r="C133" s="2164"/>
      <c r="D133" s="2164"/>
      <c r="E133" s="2164"/>
      <c r="F133" s="1996" t="str">
        <f t="shared" si="5"/>
        <v xml:space="preserve"> </v>
      </c>
      <c r="G133" s="2107" t="str">
        <f t="shared" si="6"/>
        <v xml:space="preserve"> </v>
      </c>
    </row>
    <row r="134" spans="1:7">
      <c r="A134" s="407">
        <f t="shared" si="4"/>
        <v>103</v>
      </c>
      <c r="B134" s="129"/>
      <c r="C134" s="2164"/>
      <c r="D134" s="2164"/>
      <c r="E134" s="2164"/>
      <c r="F134" s="1996" t="str">
        <f t="shared" si="5"/>
        <v xml:space="preserve"> </v>
      </c>
      <c r="G134" s="2107" t="str">
        <f t="shared" si="6"/>
        <v xml:space="preserve"> </v>
      </c>
    </row>
    <row r="135" spans="1:7">
      <c r="A135" s="407">
        <f t="shared" si="4"/>
        <v>104</v>
      </c>
      <c r="B135" s="97" t="s">
        <v>891</v>
      </c>
      <c r="C135" s="2160">
        <f>SUM(C133:C134)</f>
        <v>0</v>
      </c>
      <c r="D135" s="2160">
        <f>SUM(D133:D134)</f>
        <v>0</v>
      </c>
      <c r="E135" s="2160">
        <f>SUM(E133:E134)</f>
        <v>0</v>
      </c>
      <c r="F135" s="2151">
        <v>0</v>
      </c>
      <c r="G135" s="2152">
        <v>0</v>
      </c>
    </row>
    <row r="136" spans="1:7" ht="15.75" thickBot="1">
      <c r="A136" s="408">
        <v>105</v>
      </c>
      <c r="B136" s="448" t="s">
        <v>892</v>
      </c>
      <c r="C136" s="2060">
        <f>C45+C89+C115+C124+C132+C135</f>
        <v>62900351</v>
      </c>
      <c r="D136" s="2060">
        <f>D45+D89+D115+D124+D132+D135</f>
        <v>705917803</v>
      </c>
      <c r="E136" s="2060">
        <f>E45+E89+E115+E124+E132+E135</f>
        <v>577791</v>
      </c>
      <c r="F136" s="2155">
        <f t="shared" si="5"/>
        <v>108.86350081603902</v>
      </c>
      <c r="G136" s="2156">
        <f t="shared" si="6"/>
        <v>11.222795926846258</v>
      </c>
    </row>
    <row r="137" spans="1:7">
      <c r="C137" s="785"/>
    </row>
    <row r="138" spans="1:7">
      <c r="A138" s="47" t="s">
        <v>893</v>
      </c>
      <c r="B138" s="47"/>
      <c r="C138" s="786"/>
      <c r="D138" s="47"/>
      <c r="E138" s="47"/>
      <c r="F138" s="47"/>
      <c r="G138" s="47"/>
    </row>
    <row r="139" spans="1:7">
      <c r="C139" s="785"/>
    </row>
    <row r="140" spans="1:7" ht="15.75">
      <c r="A140" s="79" t="s">
        <v>1435</v>
      </c>
      <c r="B140" s="47"/>
      <c r="C140" s="786"/>
      <c r="D140" s="47"/>
      <c r="E140" s="47"/>
      <c r="F140" s="47"/>
      <c r="G140" s="47"/>
    </row>
    <row r="141" spans="1:7">
      <c r="C141" s="785"/>
    </row>
    <row r="142" spans="1:7" ht="15.75" thickBot="1">
      <c r="A142" s="42" t="str">
        <f>'Data Sheet'!$A$49</f>
        <v>Annual Report of Niagara Mohawk Power Corporation</v>
      </c>
      <c r="C142" s="153"/>
      <c r="D142" s="312"/>
      <c r="E142" s="312"/>
      <c r="F142" s="155" t="str">
        <f>'Data Sheet'!$A$45</f>
        <v>Year ended December 31, 2022</v>
      </c>
      <c r="G142" s="512"/>
    </row>
    <row r="143" spans="1:7">
      <c r="A143" s="43"/>
      <c r="B143" s="44"/>
      <c r="C143" s="787"/>
      <c r="D143" s="513"/>
      <c r="E143" s="513"/>
      <c r="F143" s="513"/>
      <c r="G143" s="514"/>
    </row>
    <row r="144" spans="1:7" ht="15.75">
      <c r="A144" s="957" t="s">
        <v>2543</v>
      </c>
      <c r="B144" s="901"/>
      <c r="C144" s="960"/>
      <c r="D144" s="960"/>
      <c r="E144" s="960"/>
      <c r="F144" s="960"/>
      <c r="G144" s="961"/>
    </row>
    <row r="145" spans="1:7">
      <c r="A145" s="49"/>
      <c r="C145" s="153"/>
      <c r="D145" s="312"/>
      <c r="E145" s="312"/>
      <c r="F145" s="312"/>
      <c r="G145" s="515"/>
    </row>
    <row r="146" spans="1:7">
      <c r="A146" s="516"/>
      <c r="B146" s="427"/>
      <c r="C146" s="788"/>
      <c r="D146" s="517"/>
      <c r="E146" s="661" t="s">
        <v>759</v>
      </c>
      <c r="F146" s="661" t="s">
        <v>868</v>
      </c>
      <c r="G146" s="662" t="s">
        <v>1230</v>
      </c>
    </row>
    <row r="147" spans="1:7">
      <c r="A147" s="407"/>
      <c r="B147" s="130"/>
      <c r="C147" s="154"/>
      <c r="D147" s="511"/>
      <c r="E147" s="663" t="s">
        <v>869</v>
      </c>
      <c r="F147" s="663" t="s">
        <v>870</v>
      </c>
      <c r="G147" s="664" t="s">
        <v>758</v>
      </c>
    </row>
    <row r="148" spans="1:7">
      <c r="A148" s="407" t="s">
        <v>1980</v>
      </c>
      <c r="B148" s="549" t="s">
        <v>871</v>
      </c>
      <c r="C148" s="789" t="s">
        <v>873</v>
      </c>
      <c r="D148" s="663" t="s">
        <v>1230</v>
      </c>
      <c r="E148" s="663" t="s">
        <v>1933</v>
      </c>
      <c r="F148" s="663" t="s">
        <v>872</v>
      </c>
      <c r="G148" s="664" t="s">
        <v>873</v>
      </c>
    </row>
    <row r="149" spans="1:7">
      <c r="A149" s="472" t="s">
        <v>1986</v>
      </c>
      <c r="B149" s="550" t="s">
        <v>2077</v>
      </c>
      <c r="C149" s="790" t="s">
        <v>2078</v>
      </c>
      <c r="D149" s="665" t="s">
        <v>518</v>
      </c>
      <c r="E149" s="665" t="s">
        <v>567</v>
      </c>
      <c r="F149" s="665" t="s">
        <v>1350</v>
      </c>
      <c r="G149" s="666" t="s">
        <v>1351</v>
      </c>
    </row>
    <row r="150" spans="1:7">
      <c r="A150" s="407">
        <v>1</v>
      </c>
      <c r="B150" s="1551" t="s">
        <v>2763</v>
      </c>
      <c r="C150" s="1552"/>
      <c r="D150" s="1552"/>
      <c r="E150" s="1552"/>
      <c r="F150" s="1128" t="s">
        <v>520</v>
      </c>
      <c r="G150" s="1129" t="s">
        <v>520</v>
      </c>
    </row>
    <row r="151" spans="1:7">
      <c r="A151" s="407">
        <v>2</v>
      </c>
      <c r="B151" s="1551"/>
      <c r="C151" s="1552"/>
      <c r="D151" s="1552"/>
      <c r="E151" s="1552">
        <v>0</v>
      </c>
      <c r="F151" s="1128" t="s">
        <v>520</v>
      </c>
      <c r="G151" s="1129" t="s">
        <v>520</v>
      </c>
    </row>
    <row r="152" spans="1:7">
      <c r="A152" s="407">
        <v>3</v>
      </c>
      <c r="B152" s="1553"/>
      <c r="C152" s="1552"/>
      <c r="D152" s="1552"/>
      <c r="E152" s="1552"/>
      <c r="F152" s="1128" t="s">
        <v>520</v>
      </c>
      <c r="G152" s="1129" t="s">
        <v>520</v>
      </c>
    </row>
    <row r="153" spans="1:7">
      <c r="A153" s="407">
        <v>4</v>
      </c>
      <c r="B153" s="1554" t="s">
        <v>875</v>
      </c>
      <c r="C153" s="1552">
        <v>0</v>
      </c>
      <c r="D153" s="1555"/>
      <c r="E153" s="1552">
        <v>0</v>
      </c>
      <c r="F153" s="1128" t="s">
        <v>520</v>
      </c>
      <c r="G153" s="1129" t="s">
        <v>520</v>
      </c>
    </row>
    <row r="154" spans="1:7">
      <c r="A154" s="407">
        <v>5</v>
      </c>
      <c r="B154" s="1551" t="s">
        <v>2764</v>
      </c>
      <c r="C154" s="1552"/>
      <c r="D154" s="1552"/>
      <c r="E154" s="1552"/>
      <c r="F154" s="1128" t="s">
        <v>520</v>
      </c>
      <c r="G154" s="1129" t="s">
        <v>520</v>
      </c>
    </row>
    <row r="155" spans="1:7">
      <c r="A155" s="407">
        <v>6</v>
      </c>
      <c r="B155" s="1553"/>
      <c r="C155" s="1552" t="s">
        <v>520</v>
      </c>
      <c r="D155" s="1555"/>
      <c r="E155" s="1552"/>
      <c r="F155" s="1128" t="s">
        <v>520</v>
      </c>
      <c r="G155" s="1129" t="s">
        <v>520</v>
      </c>
    </row>
    <row r="156" spans="1:7">
      <c r="A156" s="407">
        <v>7</v>
      </c>
      <c r="B156" s="1554" t="s">
        <v>875</v>
      </c>
      <c r="C156" s="1552">
        <v>0</v>
      </c>
      <c r="D156" s="1552">
        <v>0</v>
      </c>
      <c r="E156" s="1552">
        <v>0</v>
      </c>
      <c r="F156" s="1128" t="s">
        <v>520</v>
      </c>
      <c r="G156" s="1129" t="s">
        <v>520</v>
      </c>
    </row>
    <row r="157" spans="1:7">
      <c r="A157" s="407">
        <v>8</v>
      </c>
      <c r="B157" s="1130" t="s">
        <v>2765</v>
      </c>
      <c r="C157" s="1131">
        <f>SUM(C150:C156)</f>
        <v>0</v>
      </c>
      <c r="D157" s="1132">
        <f>SUM(D153:D156)</f>
        <v>0</v>
      </c>
      <c r="E157" s="1131">
        <v>0</v>
      </c>
      <c r="F157" s="1133" t="s">
        <v>520</v>
      </c>
      <c r="G157" s="1134" t="s">
        <v>520</v>
      </c>
    </row>
    <row r="158" spans="1:7">
      <c r="A158" s="407">
        <v>9</v>
      </c>
      <c r="B158" s="1551" t="s">
        <v>2766</v>
      </c>
      <c r="C158" s="1552"/>
      <c r="D158" s="1552"/>
      <c r="E158" s="1552"/>
      <c r="F158" s="1128" t="s">
        <v>520</v>
      </c>
      <c r="G158" s="1129" t="s">
        <v>520</v>
      </c>
    </row>
    <row r="159" spans="1:7">
      <c r="A159" s="407">
        <v>10</v>
      </c>
      <c r="B159" s="1551"/>
      <c r="C159" s="1552"/>
      <c r="D159" s="1556"/>
      <c r="E159" s="1552"/>
      <c r="F159" s="1128" t="s">
        <v>520</v>
      </c>
      <c r="G159" s="1129" t="s">
        <v>520</v>
      </c>
    </row>
    <row r="160" spans="1:7">
      <c r="A160" s="407">
        <v>11</v>
      </c>
      <c r="B160" s="1553"/>
      <c r="C160" s="1552"/>
      <c r="D160" s="1552"/>
      <c r="E160" s="1552"/>
      <c r="F160" s="1128" t="s">
        <v>520</v>
      </c>
      <c r="G160" s="1129" t="s">
        <v>520</v>
      </c>
    </row>
    <row r="161" spans="1:7">
      <c r="A161" s="407">
        <v>12</v>
      </c>
      <c r="B161" s="1554" t="s">
        <v>875</v>
      </c>
      <c r="C161" s="1552">
        <f>SUM(C158:C160)</f>
        <v>0</v>
      </c>
      <c r="D161" s="1552">
        <f>SUM(D158:D160)</f>
        <v>0</v>
      </c>
      <c r="E161" s="1552">
        <v>0</v>
      </c>
      <c r="F161" s="1128" t="s">
        <v>520</v>
      </c>
      <c r="G161" s="1129" t="s">
        <v>520</v>
      </c>
    </row>
    <row r="162" spans="1:7">
      <c r="A162" s="407">
        <v>13</v>
      </c>
      <c r="B162" s="1551" t="s">
        <v>2767</v>
      </c>
      <c r="C162" s="1552"/>
      <c r="D162" s="1552"/>
      <c r="E162" s="1552"/>
      <c r="F162" s="1128" t="s">
        <v>520</v>
      </c>
      <c r="G162" s="1129" t="s">
        <v>520</v>
      </c>
    </row>
    <row r="163" spans="1:7">
      <c r="A163" s="407">
        <v>14</v>
      </c>
      <c r="B163" s="1553"/>
      <c r="C163" s="1552" t="s">
        <v>520</v>
      </c>
      <c r="D163" s="1555"/>
      <c r="E163" s="1552"/>
      <c r="F163" s="1128" t="s">
        <v>520</v>
      </c>
      <c r="G163" s="1129" t="s">
        <v>520</v>
      </c>
    </row>
    <row r="164" spans="1:7">
      <c r="A164" s="407">
        <v>15</v>
      </c>
      <c r="B164" s="1554" t="s">
        <v>875</v>
      </c>
      <c r="C164" s="1552">
        <v>0</v>
      </c>
      <c r="D164" s="1552">
        <v>0</v>
      </c>
      <c r="E164" s="1552">
        <v>0</v>
      </c>
      <c r="F164" s="1128" t="s">
        <v>520</v>
      </c>
      <c r="G164" s="1129" t="s">
        <v>520</v>
      </c>
    </row>
    <row r="165" spans="1:7">
      <c r="A165" s="407">
        <v>16</v>
      </c>
      <c r="B165" s="1130" t="s">
        <v>2768</v>
      </c>
      <c r="C165" s="1131">
        <v>0</v>
      </c>
      <c r="D165" s="1132">
        <f>SUM(D161:D164)</f>
        <v>0</v>
      </c>
      <c r="E165" s="1131">
        <v>0</v>
      </c>
      <c r="F165" s="1133" t="s">
        <v>520</v>
      </c>
      <c r="G165" s="1134" t="s">
        <v>520</v>
      </c>
    </row>
    <row r="166" spans="1:7">
      <c r="A166" s="407">
        <v>17</v>
      </c>
      <c r="B166" s="1551" t="s">
        <v>2769</v>
      </c>
      <c r="C166" s="1552"/>
      <c r="D166" s="1552"/>
      <c r="E166" s="1552"/>
      <c r="F166" s="1128" t="s">
        <v>520</v>
      </c>
      <c r="G166" s="1129" t="s">
        <v>520</v>
      </c>
    </row>
    <row r="167" spans="1:7">
      <c r="A167" s="407">
        <v>18</v>
      </c>
      <c r="B167" s="1551"/>
      <c r="C167" s="1552"/>
      <c r="D167" s="1552"/>
      <c r="E167" s="1552"/>
      <c r="F167" s="1128" t="s">
        <v>520</v>
      </c>
      <c r="G167" s="1129" t="s">
        <v>520</v>
      </c>
    </row>
    <row r="168" spans="1:7">
      <c r="A168" s="407">
        <v>19</v>
      </c>
      <c r="B168" s="1553"/>
      <c r="C168" s="1552"/>
      <c r="D168" s="1552"/>
      <c r="E168" s="1552"/>
      <c r="F168" s="1128" t="s">
        <v>520</v>
      </c>
      <c r="G168" s="1129" t="s">
        <v>520</v>
      </c>
    </row>
    <row r="169" spans="1:7">
      <c r="A169" s="407">
        <v>20</v>
      </c>
      <c r="B169" s="1554" t="s">
        <v>875</v>
      </c>
      <c r="C169" s="1552">
        <v>0</v>
      </c>
      <c r="D169" s="1552">
        <v>0</v>
      </c>
      <c r="E169" s="1552">
        <v>0</v>
      </c>
      <c r="F169" s="1128" t="s">
        <v>520</v>
      </c>
      <c r="G169" s="1129" t="s">
        <v>520</v>
      </c>
    </row>
    <row r="170" spans="1:7">
      <c r="A170" s="407">
        <v>21</v>
      </c>
      <c r="B170" s="1551" t="s">
        <v>2770</v>
      </c>
      <c r="C170" s="1552"/>
      <c r="D170" s="1552"/>
      <c r="E170" s="1552"/>
      <c r="F170" s="1128" t="s">
        <v>520</v>
      </c>
      <c r="G170" s="1129" t="s">
        <v>520</v>
      </c>
    </row>
    <row r="171" spans="1:7">
      <c r="A171" s="407">
        <v>22</v>
      </c>
      <c r="B171" s="1553"/>
      <c r="C171" s="1552" t="s">
        <v>520</v>
      </c>
      <c r="D171" s="1555"/>
      <c r="E171" s="1552"/>
      <c r="F171" s="1128" t="s">
        <v>520</v>
      </c>
      <c r="G171" s="1129" t="s">
        <v>520</v>
      </c>
    </row>
    <row r="172" spans="1:7">
      <c r="A172" s="407">
        <v>23</v>
      </c>
      <c r="B172" s="1554" t="s">
        <v>875</v>
      </c>
      <c r="C172" s="1552">
        <v>0</v>
      </c>
      <c r="D172" s="1552">
        <v>0</v>
      </c>
      <c r="E172" s="1552">
        <v>0</v>
      </c>
      <c r="F172" s="1128" t="s">
        <v>520</v>
      </c>
      <c r="G172" s="1129" t="s">
        <v>520</v>
      </c>
    </row>
    <row r="173" spans="1:7">
      <c r="A173" s="407">
        <v>24</v>
      </c>
      <c r="B173" s="1130" t="s">
        <v>2771</v>
      </c>
      <c r="C173" s="1131">
        <v>0</v>
      </c>
      <c r="D173" s="1132">
        <v>0</v>
      </c>
      <c r="E173" s="1131">
        <v>0</v>
      </c>
      <c r="F173" s="1133" t="s">
        <v>520</v>
      </c>
      <c r="G173" s="1134" t="s">
        <v>520</v>
      </c>
    </row>
    <row r="174" spans="1:7">
      <c r="A174" s="407">
        <v>25</v>
      </c>
      <c r="B174" s="129"/>
      <c r="C174" s="491"/>
      <c r="D174" s="490"/>
      <c r="E174" s="491"/>
      <c r="F174" s="782"/>
      <c r="G174" s="752"/>
    </row>
    <row r="175" spans="1:7">
      <c r="A175" s="407">
        <v>26</v>
      </c>
      <c r="B175" s="778"/>
      <c r="C175" s="491"/>
      <c r="D175" s="491"/>
      <c r="E175" s="491"/>
      <c r="F175" s="782" t="str">
        <f t="shared" ref="F175:F183" si="7">IF(ISERR(+C175/+E175)," ",(+C175/+E175))</f>
        <v xml:space="preserve"> </v>
      </c>
      <c r="G175" s="779" t="str">
        <f t="shared" ref="G175:G183" si="8">IF(ISERR(+D175/+C175)," ",(+D175/+C175))</f>
        <v xml:space="preserve"> </v>
      </c>
    </row>
    <row r="176" spans="1:7">
      <c r="A176" s="407">
        <v>27</v>
      </c>
      <c r="B176" s="129"/>
      <c r="C176" s="491"/>
      <c r="D176" s="490"/>
      <c r="E176" s="491"/>
      <c r="F176" s="782" t="str">
        <f t="shared" si="7"/>
        <v xml:space="preserve"> </v>
      </c>
      <c r="G176" s="779" t="str">
        <f t="shared" si="8"/>
        <v xml:space="preserve"> </v>
      </c>
    </row>
    <row r="177" spans="1:7">
      <c r="A177" s="407">
        <v>28</v>
      </c>
      <c r="B177" s="129"/>
      <c r="C177" s="491"/>
      <c r="D177" s="491"/>
      <c r="E177" s="491"/>
      <c r="F177" s="782" t="str">
        <f t="shared" si="7"/>
        <v xml:space="preserve"> </v>
      </c>
      <c r="G177" s="753" t="str">
        <f t="shared" si="8"/>
        <v xml:space="preserve"> </v>
      </c>
    </row>
    <row r="178" spans="1:7">
      <c r="A178" s="407">
        <v>29</v>
      </c>
      <c r="B178" s="129"/>
      <c r="C178" s="491"/>
      <c r="D178" s="491"/>
      <c r="E178" s="491"/>
      <c r="F178" s="782" t="str">
        <f t="shared" si="7"/>
        <v xml:space="preserve"> </v>
      </c>
      <c r="G178" s="753" t="str">
        <f t="shared" si="8"/>
        <v xml:space="preserve"> </v>
      </c>
    </row>
    <row r="179" spans="1:7">
      <c r="A179" s="407">
        <v>30</v>
      </c>
      <c r="B179" s="129"/>
      <c r="C179" s="491"/>
      <c r="D179" s="491"/>
      <c r="E179" s="491"/>
      <c r="F179" s="782" t="str">
        <f t="shared" si="7"/>
        <v xml:space="preserve"> </v>
      </c>
      <c r="G179" s="753" t="str">
        <f t="shared" si="8"/>
        <v xml:space="preserve"> </v>
      </c>
    </row>
    <row r="180" spans="1:7">
      <c r="A180" s="407">
        <v>31</v>
      </c>
      <c r="B180" s="129"/>
      <c r="C180" s="491"/>
      <c r="D180" s="491"/>
      <c r="E180" s="491"/>
      <c r="F180" s="782" t="str">
        <f t="shared" si="7"/>
        <v xml:space="preserve"> </v>
      </c>
      <c r="G180" s="753" t="str">
        <f t="shared" si="8"/>
        <v xml:space="preserve"> </v>
      </c>
    </row>
    <row r="181" spans="1:7">
      <c r="A181" s="407">
        <v>32</v>
      </c>
      <c r="B181" s="129"/>
      <c r="C181" s="491"/>
      <c r="D181" s="491"/>
      <c r="E181" s="491"/>
      <c r="F181" s="782" t="str">
        <f t="shared" si="7"/>
        <v xml:space="preserve"> </v>
      </c>
      <c r="G181" s="753" t="str">
        <f t="shared" si="8"/>
        <v xml:space="preserve"> </v>
      </c>
    </row>
    <row r="182" spans="1:7">
      <c r="A182" s="407">
        <v>33</v>
      </c>
      <c r="B182" s="129"/>
      <c r="C182" s="491"/>
      <c r="D182" s="491"/>
      <c r="E182" s="491"/>
      <c r="F182" s="782" t="str">
        <f t="shared" si="7"/>
        <v xml:space="preserve"> </v>
      </c>
      <c r="G182" s="753" t="str">
        <f t="shared" si="8"/>
        <v xml:space="preserve"> </v>
      </c>
    </row>
    <row r="183" spans="1:7">
      <c r="A183" s="407">
        <v>34</v>
      </c>
      <c r="B183" s="129"/>
      <c r="C183" s="491"/>
      <c r="D183" s="491"/>
      <c r="E183" s="491"/>
      <c r="F183" s="782" t="str">
        <f t="shared" si="7"/>
        <v xml:space="preserve"> </v>
      </c>
      <c r="G183" s="753" t="str">
        <f t="shared" si="8"/>
        <v xml:space="preserve"> </v>
      </c>
    </row>
    <row r="184" spans="1:7">
      <c r="A184" s="407">
        <v>35</v>
      </c>
      <c r="B184" s="129"/>
      <c r="C184" s="491"/>
      <c r="D184" s="490"/>
      <c r="E184" s="491"/>
      <c r="F184" s="782"/>
      <c r="G184" s="752"/>
    </row>
    <row r="185" spans="1:7">
      <c r="A185" s="407">
        <v>36</v>
      </c>
      <c r="B185" s="97"/>
      <c r="C185" s="368"/>
      <c r="D185" s="366"/>
      <c r="E185" s="368"/>
      <c r="F185" s="782"/>
      <c r="G185" s="752"/>
    </row>
    <row r="186" spans="1:7">
      <c r="A186" s="407">
        <v>37</v>
      </c>
      <c r="B186" s="778"/>
      <c r="C186" s="491"/>
      <c r="D186" s="491"/>
      <c r="E186" s="491"/>
      <c r="F186" s="782"/>
      <c r="G186" s="779"/>
    </row>
    <row r="187" spans="1:7">
      <c r="A187" s="407">
        <v>38</v>
      </c>
      <c r="B187" s="129"/>
      <c r="C187" s="491"/>
      <c r="D187" s="780"/>
      <c r="E187" s="491"/>
      <c r="F187" s="782" t="str">
        <f>IF(ISERR(+C187/+E187)," ",(+C187/+E187))</f>
        <v xml:space="preserve"> </v>
      </c>
      <c r="G187" s="779" t="str">
        <f>IF(ISERR(+D187/+C187)," ",(+D187/+C187))</f>
        <v xml:space="preserve"> </v>
      </c>
    </row>
    <row r="188" spans="1:7">
      <c r="A188" s="407">
        <v>39</v>
      </c>
      <c r="B188" s="129"/>
      <c r="C188" s="491"/>
      <c r="D188" s="491"/>
      <c r="E188" s="491"/>
      <c r="F188" s="782" t="str">
        <f>IF(ISERR(+C188/+E188)," ",(+C188/+E188))</f>
        <v xml:space="preserve"> </v>
      </c>
      <c r="G188" s="753" t="str">
        <f>IF(ISERR(+D188/+C188)," ",(+D188/+C188))</f>
        <v xml:space="preserve"> </v>
      </c>
    </row>
    <row r="189" spans="1:7">
      <c r="A189" s="407">
        <v>40</v>
      </c>
      <c r="B189" s="129"/>
      <c r="C189" s="491"/>
      <c r="D189" s="491"/>
      <c r="E189" s="491"/>
      <c r="F189" s="782" t="str">
        <f>IF(ISERR(+C189/+E189)," ",(+C189/+E189))</f>
        <v xml:space="preserve"> </v>
      </c>
      <c r="G189" s="753" t="str">
        <f>IF(ISERR(+D189/+C189)," ",(+D189/+C189))</f>
        <v xml:space="preserve"> </v>
      </c>
    </row>
    <row r="190" spans="1:7">
      <c r="A190" s="407">
        <v>41</v>
      </c>
      <c r="B190" s="129"/>
      <c r="C190" s="491"/>
      <c r="D190" s="490"/>
      <c r="E190" s="491"/>
      <c r="F190" s="782"/>
      <c r="G190" s="752"/>
    </row>
    <row r="191" spans="1:7">
      <c r="A191" s="407">
        <v>42</v>
      </c>
      <c r="B191" s="778"/>
      <c r="C191" s="491"/>
      <c r="D191" s="491"/>
      <c r="E191" s="491"/>
      <c r="F191" s="782"/>
      <c r="G191" s="779"/>
    </row>
    <row r="192" spans="1:7">
      <c r="A192" s="407">
        <v>43</v>
      </c>
      <c r="B192" s="129"/>
      <c r="C192" s="491"/>
      <c r="D192" s="490"/>
      <c r="E192" s="491"/>
      <c r="F192" s="782"/>
      <c r="G192" s="753"/>
    </row>
    <row r="193" spans="1:7">
      <c r="A193" s="407">
        <v>44</v>
      </c>
      <c r="B193" s="129"/>
      <c r="C193" s="491"/>
      <c r="D193" s="491"/>
      <c r="E193" s="491"/>
      <c r="F193" s="782"/>
      <c r="G193" s="753"/>
    </row>
    <row r="194" spans="1:7">
      <c r="A194" s="407">
        <v>45</v>
      </c>
      <c r="B194" s="129"/>
      <c r="C194" s="491"/>
      <c r="D194" s="490"/>
      <c r="E194" s="491"/>
      <c r="F194" s="782"/>
      <c r="G194" s="752"/>
    </row>
    <row r="195" spans="1:7">
      <c r="A195" s="407">
        <v>46</v>
      </c>
      <c r="B195" s="97"/>
      <c r="C195" s="368"/>
      <c r="D195" s="366"/>
      <c r="E195" s="368"/>
      <c r="F195" s="782"/>
      <c r="G195" s="752"/>
    </row>
    <row r="196" spans="1:7">
      <c r="A196" s="407">
        <v>47</v>
      </c>
      <c r="B196" s="778"/>
      <c r="C196" s="491"/>
      <c r="D196" s="491"/>
      <c r="E196" s="491"/>
      <c r="F196" s="782"/>
      <c r="G196" s="779"/>
    </row>
    <row r="197" spans="1:7">
      <c r="A197" s="407">
        <v>48</v>
      </c>
      <c r="B197" s="129"/>
      <c r="C197" s="491"/>
      <c r="D197" s="490"/>
      <c r="E197" s="491"/>
      <c r="F197" s="782"/>
      <c r="G197" s="752"/>
    </row>
    <row r="198" spans="1:7">
      <c r="A198" s="407">
        <v>49</v>
      </c>
      <c r="B198" s="129"/>
      <c r="C198" s="491"/>
      <c r="D198" s="491"/>
      <c r="E198" s="491"/>
      <c r="F198" s="782"/>
      <c r="G198" s="753"/>
    </row>
    <row r="199" spans="1:7">
      <c r="A199" s="407">
        <v>50</v>
      </c>
      <c r="B199" s="129"/>
      <c r="C199" s="491"/>
      <c r="D199" s="490"/>
      <c r="E199" s="491"/>
      <c r="F199" s="782"/>
      <c r="G199" s="752"/>
    </row>
    <row r="200" spans="1:7">
      <c r="A200" s="407">
        <v>51</v>
      </c>
      <c r="B200" s="778"/>
      <c r="C200" s="491"/>
      <c r="D200" s="491"/>
      <c r="E200" s="491"/>
      <c r="F200" s="782"/>
      <c r="G200" s="779"/>
    </row>
    <row r="201" spans="1:7">
      <c r="A201" s="407">
        <v>52</v>
      </c>
      <c r="B201" s="129"/>
      <c r="C201" s="491"/>
      <c r="D201" s="490"/>
      <c r="E201" s="491"/>
      <c r="F201" s="782"/>
      <c r="G201" s="752"/>
    </row>
    <row r="202" spans="1:7">
      <c r="A202" s="407">
        <v>53</v>
      </c>
      <c r="B202" s="129"/>
      <c r="C202" s="491"/>
      <c r="D202" s="491"/>
      <c r="E202" s="491"/>
      <c r="F202" s="782"/>
      <c r="G202" s="753"/>
    </row>
    <row r="203" spans="1:7">
      <c r="A203" s="407">
        <v>54</v>
      </c>
      <c r="B203" s="97"/>
      <c r="C203" s="368"/>
      <c r="D203" s="366"/>
      <c r="E203" s="368"/>
      <c r="F203" s="782"/>
      <c r="G203" s="281"/>
    </row>
    <row r="204" spans="1:7">
      <c r="A204" s="407">
        <v>55</v>
      </c>
      <c r="B204" s="129"/>
      <c r="C204" s="491"/>
      <c r="D204" s="490"/>
      <c r="E204" s="491"/>
      <c r="F204" s="782"/>
      <c r="G204" s="753"/>
    </row>
    <row r="205" spans="1:7">
      <c r="A205" s="407">
        <v>56</v>
      </c>
      <c r="B205" s="129"/>
      <c r="C205" s="491"/>
      <c r="D205" s="491"/>
      <c r="E205" s="491"/>
      <c r="F205" s="782"/>
      <c r="G205" s="753"/>
    </row>
    <row r="206" spans="1:7">
      <c r="A206" s="407">
        <v>57</v>
      </c>
      <c r="B206" s="97"/>
      <c r="C206" s="368"/>
      <c r="D206" s="366"/>
      <c r="E206" s="368"/>
      <c r="F206" s="782"/>
      <c r="G206" s="752"/>
    </row>
    <row r="207" spans="1:7" ht="15.75" thickBot="1">
      <c r="A207" s="408">
        <v>58</v>
      </c>
      <c r="B207" s="112"/>
      <c r="C207" s="783"/>
      <c r="D207" s="523"/>
      <c r="E207" s="783"/>
      <c r="F207" s="784"/>
      <c r="G207" s="781"/>
    </row>
    <row r="209" spans="1:7">
      <c r="A209" s="47" t="s">
        <v>894</v>
      </c>
      <c r="B209" s="47"/>
      <c r="C209" s="47"/>
      <c r="D209" s="47"/>
      <c r="E209" s="47"/>
      <c r="F209" s="47"/>
      <c r="G209" s="47"/>
    </row>
  </sheetData>
  <printOptions horizontalCentered="1" verticalCentered="1"/>
  <pageMargins left="0.5" right="0.5" top="0.5" bottom="0.5" header="0" footer="0"/>
  <pageSetup scale="64" fitToHeight="2" orientation="portrait" r:id="rId1"/>
  <headerFooter alignWithMargins="0"/>
  <rowBreaks count="2" manualBreakCount="2">
    <brk id="66" max="6" man="1"/>
    <brk id="140" max="6" man="1"/>
  </rowBreaks>
  <ignoredErrors>
    <ignoredError sqref="C161:D161 C44:E48 C88:E110 C58:E64 C121:E131 C112:E115 C111:D111 C117:E119" unlockedFormula="1"/>
  </ignoredError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tabColor rgb="FF92D050"/>
  </sheetPr>
  <dimension ref="A1:E386"/>
  <sheetViews>
    <sheetView view="pageBreakPreview" topLeftCell="A281" zoomScale="60" zoomScaleNormal="60" workbookViewId="0">
      <selection activeCell="D286" sqref="D286"/>
    </sheetView>
    <sheetView workbookViewId="1">
      <selection activeCell="C20" sqref="C20"/>
    </sheetView>
  </sheetViews>
  <sheetFormatPr defaultColWidth="9.6640625" defaultRowHeight="15"/>
  <cols>
    <col min="1" max="1" width="5.6640625" customWidth="1"/>
    <col min="2" max="2" width="6.6640625" customWidth="1"/>
    <col min="3" max="3" width="58.21875" customWidth="1"/>
    <col min="4" max="5" width="16.6640625" customWidth="1"/>
  </cols>
  <sheetData>
    <row r="1" spans="1:5" ht="29.25" customHeight="1" thickBot="1">
      <c r="A1" s="42" t="str">
        <f>'Data Sheet'!$A$49</f>
        <v>Annual Report of Niagara Mohawk Power Corporation</v>
      </c>
      <c r="B1" s="74"/>
      <c r="C1" s="74"/>
      <c r="E1" s="405" t="str">
        <f>'Data Sheet'!$A$45</f>
        <v>Year ended December 31, 2022</v>
      </c>
    </row>
    <row r="2" spans="1:5">
      <c r="A2" s="75"/>
      <c r="B2" s="76"/>
      <c r="C2" s="76"/>
      <c r="D2" s="76"/>
      <c r="E2" s="77"/>
    </row>
    <row r="3" spans="1:5" ht="15.75">
      <c r="A3" s="78" t="s">
        <v>361</v>
      </c>
      <c r="B3" s="109"/>
      <c r="C3" s="109"/>
      <c r="D3" s="109"/>
      <c r="E3" s="256"/>
    </row>
    <row r="4" spans="1:5">
      <c r="A4" s="81"/>
      <c r="B4" s="74"/>
      <c r="C4" s="74"/>
      <c r="D4" s="74"/>
      <c r="E4" s="82"/>
    </row>
    <row r="5" spans="1:5">
      <c r="A5" s="81"/>
      <c r="B5" s="74" t="s">
        <v>362</v>
      </c>
      <c r="C5" s="74"/>
      <c r="D5" s="74"/>
      <c r="E5" s="82"/>
    </row>
    <row r="6" spans="1:5">
      <c r="A6" s="81"/>
      <c r="B6" s="74"/>
      <c r="C6" s="74"/>
      <c r="D6" s="74"/>
      <c r="E6" s="82"/>
    </row>
    <row r="7" spans="1:5">
      <c r="A7" s="88"/>
      <c r="B7" s="90"/>
      <c r="C7" s="90"/>
      <c r="D7" s="90"/>
      <c r="E7" s="238"/>
    </row>
    <row r="8" spans="1:5">
      <c r="A8" s="143"/>
      <c r="B8" s="74"/>
      <c r="C8" s="97"/>
      <c r="D8" s="358" t="s">
        <v>363</v>
      </c>
      <c r="E8" s="497" t="s">
        <v>363</v>
      </c>
    </row>
    <row r="9" spans="1:5">
      <c r="A9" s="143" t="s">
        <v>364</v>
      </c>
      <c r="B9" s="74"/>
      <c r="C9" s="358" t="s">
        <v>1875</v>
      </c>
      <c r="D9" s="358" t="s">
        <v>365</v>
      </c>
      <c r="E9" s="497" t="s">
        <v>366</v>
      </c>
    </row>
    <row r="10" spans="1:5">
      <c r="A10" s="146" t="s">
        <v>367</v>
      </c>
      <c r="B10" s="90"/>
      <c r="C10" s="363" t="s">
        <v>2077</v>
      </c>
      <c r="D10" s="363" t="s">
        <v>2078</v>
      </c>
      <c r="E10" s="498" t="s">
        <v>518</v>
      </c>
    </row>
    <row r="11" spans="1:5">
      <c r="A11" s="143">
        <v>1</v>
      </c>
      <c r="B11" s="74"/>
      <c r="C11" s="358" t="s">
        <v>368</v>
      </c>
      <c r="D11" s="97"/>
      <c r="E11" s="82"/>
    </row>
    <row r="12" spans="1:5">
      <c r="A12" s="143">
        <v>2</v>
      </c>
      <c r="B12" s="74"/>
      <c r="C12" s="358" t="s">
        <v>369</v>
      </c>
      <c r="D12" s="97"/>
      <c r="E12" s="82"/>
    </row>
    <row r="13" spans="1:5">
      <c r="A13" s="143">
        <v>3</v>
      </c>
      <c r="B13" s="74"/>
      <c r="C13" s="97" t="s">
        <v>370</v>
      </c>
      <c r="D13" s="518"/>
      <c r="E13" s="469"/>
    </row>
    <row r="14" spans="1:5">
      <c r="A14" s="143">
        <v>4</v>
      </c>
      <c r="B14" s="74"/>
      <c r="C14" s="97" t="s">
        <v>371</v>
      </c>
      <c r="D14" s="370"/>
      <c r="E14" s="519"/>
    </row>
    <row r="15" spans="1:5">
      <c r="A15" s="143">
        <v>5</v>
      </c>
      <c r="B15" s="74"/>
      <c r="C15" s="97" t="s">
        <v>372</v>
      </c>
      <c r="D15" s="370"/>
      <c r="E15" s="519"/>
    </row>
    <row r="16" spans="1:5">
      <c r="A16" s="143">
        <v>6</v>
      </c>
      <c r="B16" s="74"/>
      <c r="C16" s="97" t="s">
        <v>373</v>
      </c>
      <c r="D16" s="492"/>
      <c r="E16" s="173"/>
    </row>
    <row r="17" spans="1:5">
      <c r="A17" s="143">
        <v>7</v>
      </c>
      <c r="B17" s="74"/>
      <c r="C17" s="358" t="s">
        <v>374</v>
      </c>
      <c r="D17" s="368"/>
      <c r="E17" s="172"/>
    </row>
    <row r="18" spans="1:5">
      <c r="A18" s="143">
        <v>8</v>
      </c>
      <c r="B18" s="74"/>
      <c r="C18" s="358" t="s">
        <v>375</v>
      </c>
      <c r="D18" s="1558"/>
      <c r="E18" s="281"/>
    </row>
    <row r="19" spans="1:5">
      <c r="A19" s="143">
        <v>9</v>
      </c>
      <c r="B19" s="74"/>
      <c r="C19" s="358" t="s">
        <v>376</v>
      </c>
      <c r="D19" s="1113"/>
      <c r="E19" s="172"/>
    </row>
    <row r="20" spans="1:5">
      <c r="A20" s="143">
        <v>10</v>
      </c>
      <c r="B20" s="74" t="s">
        <v>377</v>
      </c>
      <c r="C20" s="97" t="s">
        <v>378</v>
      </c>
      <c r="D20" s="368"/>
      <c r="E20" s="172"/>
    </row>
    <row r="21" spans="1:5">
      <c r="A21" s="143">
        <v>11</v>
      </c>
      <c r="B21" s="74" t="s">
        <v>379</v>
      </c>
      <c r="C21" s="97" t="s">
        <v>380</v>
      </c>
      <c r="D21" s="368"/>
      <c r="E21" s="172"/>
    </row>
    <row r="22" spans="1:5">
      <c r="A22" s="143">
        <v>12</v>
      </c>
      <c r="B22" s="74" t="s">
        <v>381</v>
      </c>
      <c r="C22" s="97" t="s">
        <v>382</v>
      </c>
      <c r="D22" s="368"/>
      <c r="E22" s="172"/>
    </row>
    <row r="23" spans="1:5">
      <c r="A23" s="143">
        <v>13</v>
      </c>
      <c r="B23" s="74" t="s">
        <v>383</v>
      </c>
      <c r="C23" s="97" t="s">
        <v>384</v>
      </c>
      <c r="D23" s="368"/>
      <c r="E23" s="172"/>
    </row>
    <row r="24" spans="1:5">
      <c r="A24" s="143">
        <v>14</v>
      </c>
      <c r="B24" s="74" t="s">
        <v>385</v>
      </c>
      <c r="C24" s="97" t="s">
        <v>386</v>
      </c>
      <c r="D24" s="368"/>
      <c r="E24" s="172"/>
    </row>
    <row r="25" spans="1:5">
      <c r="A25" s="143">
        <v>15</v>
      </c>
      <c r="B25" s="74" t="s">
        <v>387</v>
      </c>
      <c r="C25" s="97" t="s">
        <v>907</v>
      </c>
      <c r="D25" s="368"/>
      <c r="E25" s="172"/>
    </row>
    <row r="26" spans="1:5">
      <c r="A26" s="143">
        <v>16</v>
      </c>
      <c r="B26" s="74" t="s">
        <v>908</v>
      </c>
      <c r="C26" s="97" t="s">
        <v>909</v>
      </c>
      <c r="D26" s="368"/>
      <c r="E26" s="172"/>
    </row>
    <row r="27" spans="1:5">
      <c r="A27" s="143">
        <v>17</v>
      </c>
      <c r="B27" s="74" t="s">
        <v>910</v>
      </c>
      <c r="C27" s="97" t="s">
        <v>911</v>
      </c>
      <c r="D27" s="368"/>
      <c r="E27" s="172"/>
    </row>
    <row r="28" spans="1:5">
      <c r="A28" s="143">
        <v>18</v>
      </c>
      <c r="B28" s="74" t="s">
        <v>912</v>
      </c>
      <c r="C28" s="97" t="s">
        <v>913</v>
      </c>
      <c r="D28" s="368"/>
      <c r="E28" s="172"/>
    </row>
    <row r="29" spans="1:5">
      <c r="A29" s="143">
        <v>19</v>
      </c>
      <c r="B29" s="74" t="s">
        <v>914</v>
      </c>
      <c r="C29" s="97" t="s">
        <v>915</v>
      </c>
      <c r="D29" s="368"/>
      <c r="E29" s="172"/>
    </row>
    <row r="30" spans="1:5">
      <c r="A30" s="143">
        <v>20</v>
      </c>
      <c r="B30" s="74" t="s">
        <v>916</v>
      </c>
      <c r="C30" s="97" t="s">
        <v>917</v>
      </c>
      <c r="D30" s="368"/>
      <c r="E30" s="172"/>
    </row>
    <row r="31" spans="1:5">
      <c r="A31" s="143">
        <v>21</v>
      </c>
      <c r="B31" s="74"/>
      <c r="C31" s="97" t="s">
        <v>918</v>
      </c>
      <c r="D31" s="1560">
        <f>SUM(D20:D30)</f>
        <v>0</v>
      </c>
      <c r="E31" s="1564">
        <f>SUM(E20:E30)</f>
        <v>0</v>
      </c>
    </row>
    <row r="32" spans="1:5">
      <c r="A32" s="143">
        <v>22</v>
      </c>
      <c r="B32" s="74"/>
      <c r="C32" s="358" t="s">
        <v>919</v>
      </c>
      <c r="D32" s="368"/>
      <c r="E32" s="172"/>
    </row>
    <row r="33" spans="1:5">
      <c r="A33" s="143">
        <v>23</v>
      </c>
      <c r="B33" s="74" t="s">
        <v>920</v>
      </c>
      <c r="C33" s="97" t="s">
        <v>921</v>
      </c>
      <c r="D33" s="368"/>
      <c r="E33" s="172"/>
    </row>
    <row r="34" spans="1:5">
      <c r="A34" s="143">
        <v>24</v>
      </c>
      <c r="B34" s="74" t="s">
        <v>922</v>
      </c>
      <c r="C34" s="97" t="s">
        <v>923</v>
      </c>
      <c r="D34" s="368"/>
      <c r="E34" s="172"/>
    </row>
    <row r="35" spans="1:5">
      <c r="A35" s="143">
        <v>25</v>
      </c>
      <c r="B35" s="74" t="s">
        <v>924</v>
      </c>
      <c r="C35" s="97" t="s">
        <v>925</v>
      </c>
      <c r="D35" s="368"/>
      <c r="E35" s="172"/>
    </row>
    <row r="36" spans="1:5">
      <c r="A36" s="143">
        <v>26</v>
      </c>
      <c r="B36" s="74" t="s">
        <v>926</v>
      </c>
      <c r="C36" s="97" t="s">
        <v>927</v>
      </c>
      <c r="D36" s="368"/>
      <c r="E36" s="172"/>
    </row>
    <row r="37" spans="1:5">
      <c r="A37" s="143">
        <v>27</v>
      </c>
      <c r="B37" s="74" t="s">
        <v>928</v>
      </c>
      <c r="C37" s="97" t="s">
        <v>929</v>
      </c>
      <c r="D37" s="368"/>
      <c r="E37" s="172"/>
    </row>
    <row r="38" spans="1:5">
      <c r="A38" s="143">
        <v>28</v>
      </c>
      <c r="B38" s="74" t="s">
        <v>930</v>
      </c>
      <c r="C38" s="97" t="s">
        <v>931</v>
      </c>
      <c r="D38" s="368"/>
      <c r="E38" s="172"/>
    </row>
    <row r="39" spans="1:5">
      <c r="A39" s="143">
        <v>29</v>
      </c>
      <c r="B39" s="74" t="s">
        <v>932</v>
      </c>
      <c r="C39" s="97" t="s">
        <v>933</v>
      </c>
      <c r="D39" s="368"/>
      <c r="E39" s="172"/>
    </row>
    <row r="40" spans="1:5">
      <c r="A40" s="143">
        <v>30</v>
      </c>
      <c r="B40" s="74" t="s">
        <v>934</v>
      </c>
      <c r="C40" s="97" t="s">
        <v>935</v>
      </c>
      <c r="D40" s="368"/>
      <c r="E40" s="172"/>
    </row>
    <row r="41" spans="1:5">
      <c r="A41" s="143">
        <v>31</v>
      </c>
      <c r="B41" s="74" t="s">
        <v>936</v>
      </c>
      <c r="C41" s="97" t="s">
        <v>937</v>
      </c>
      <c r="D41" s="368"/>
      <c r="E41" s="172"/>
    </row>
    <row r="42" spans="1:5">
      <c r="A42" s="143">
        <v>32</v>
      </c>
      <c r="B42" s="74"/>
      <c r="C42" s="97" t="s">
        <v>938</v>
      </c>
      <c r="D42" s="370">
        <f>SUM(D33:D41)</f>
        <v>0</v>
      </c>
      <c r="E42" s="519">
        <f>SUM(E33:E41)</f>
        <v>0</v>
      </c>
    </row>
    <row r="43" spans="1:5">
      <c r="A43" s="143">
        <v>33</v>
      </c>
      <c r="B43" s="74"/>
      <c r="C43" s="97" t="s">
        <v>939</v>
      </c>
      <c r="D43" s="1565">
        <f>D31+D42</f>
        <v>0</v>
      </c>
      <c r="E43" s="1566">
        <f>E31+E42</f>
        <v>0</v>
      </c>
    </row>
    <row r="44" spans="1:5">
      <c r="A44" s="143">
        <v>34</v>
      </c>
      <c r="B44" s="74"/>
      <c r="C44" s="358" t="s">
        <v>940</v>
      </c>
      <c r="D44" s="97"/>
      <c r="E44" s="82"/>
    </row>
    <row r="45" spans="1:5">
      <c r="A45" s="143">
        <v>35</v>
      </c>
      <c r="B45" s="74"/>
      <c r="C45" s="358" t="s">
        <v>376</v>
      </c>
      <c r="D45" s="97"/>
      <c r="E45" s="82"/>
    </row>
    <row r="46" spans="1:5">
      <c r="A46" s="143">
        <v>36</v>
      </c>
      <c r="B46" s="74" t="s">
        <v>941</v>
      </c>
      <c r="C46" s="97" t="s">
        <v>378</v>
      </c>
      <c r="D46" s="368"/>
      <c r="E46" s="172"/>
    </row>
    <row r="47" spans="1:5">
      <c r="A47" s="143">
        <v>37</v>
      </c>
      <c r="B47" s="74" t="s">
        <v>942</v>
      </c>
      <c r="C47" s="97" t="s">
        <v>943</v>
      </c>
      <c r="D47" s="368"/>
      <c r="E47" s="172"/>
    </row>
    <row r="48" spans="1:5">
      <c r="A48" s="143">
        <v>38</v>
      </c>
      <c r="B48" s="74" t="s">
        <v>944</v>
      </c>
      <c r="C48" s="97" t="s">
        <v>945</v>
      </c>
      <c r="D48" s="368"/>
      <c r="E48" s="172"/>
    </row>
    <row r="49" spans="1:5">
      <c r="A49" s="143">
        <v>39</v>
      </c>
      <c r="B49" s="74" t="s">
        <v>946</v>
      </c>
      <c r="C49" s="97" t="s">
        <v>947</v>
      </c>
      <c r="D49" s="368"/>
      <c r="E49" s="172"/>
    </row>
    <row r="50" spans="1:5">
      <c r="A50" s="143">
        <v>40</v>
      </c>
      <c r="B50" s="74" t="s">
        <v>948</v>
      </c>
      <c r="C50" s="97" t="s">
        <v>949</v>
      </c>
      <c r="D50" s="368"/>
      <c r="E50" s="172"/>
    </row>
    <row r="51" spans="1:5">
      <c r="A51" s="143">
        <v>41</v>
      </c>
      <c r="B51" s="74" t="s">
        <v>950</v>
      </c>
      <c r="C51" s="97" t="s">
        <v>951</v>
      </c>
      <c r="D51" s="368"/>
      <c r="E51" s="172"/>
    </row>
    <row r="52" spans="1:5">
      <c r="A52" s="143">
        <v>42</v>
      </c>
      <c r="B52" s="74" t="s">
        <v>952</v>
      </c>
      <c r="C52" s="97" t="s">
        <v>953</v>
      </c>
      <c r="D52" s="368"/>
      <c r="E52" s="172"/>
    </row>
    <row r="53" spans="1:5">
      <c r="A53" s="143">
        <v>43</v>
      </c>
      <c r="B53" s="74" t="s">
        <v>954</v>
      </c>
      <c r="C53" s="97" t="s">
        <v>955</v>
      </c>
      <c r="D53" s="368"/>
      <c r="E53" s="172"/>
    </row>
    <row r="54" spans="1:5">
      <c r="A54" s="143">
        <v>44</v>
      </c>
      <c r="B54" s="74" t="s">
        <v>956</v>
      </c>
      <c r="C54" s="97" t="s">
        <v>957</v>
      </c>
      <c r="D54" s="368"/>
      <c r="E54" s="172"/>
    </row>
    <row r="55" spans="1:5">
      <c r="A55" s="143">
        <v>45</v>
      </c>
      <c r="B55" s="74" t="s">
        <v>958</v>
      </c>
      <c r="C55" s="97" t="s">
        <v>959</v>
      </c>
      <c r="D55" s="368"/>
      <c r="E55" s="172"/>
    </row>
    <row r="56" spans="1:5">
      <c r="A56" s="143">
        <v>46</v>
      </c>
      <c r="B56" s="74" t="s">
        <v>960</v>
      </c>
      <c r="C56" s="97" t="s">
        <v>961</v>
      </c>
      <c r="D56" s="368"/>
      <c r="E56" s="172"/>
    </row>
    <row r="57" spans="1:5">
      <c r="A57" s="143">
        <v>47</v>
      </c>
      <c r="B57" s="74" t="s">
        <v>962</v>
      </c>
      <c r="C57" s="97" t="s">
        <v>963</v>
      </c>
      <c r="D57" s="368"/>
      <c r="E57" s="172"/>
    </row>
    <row r="58" spans="1:5">
      <c r="A58" s="143">
        <v>48</v>
      </c>
      <c r="B58" s="74" t="s">
        <v>964</v>
      </c>
      <c r="C58" s="97" t="s">
        <v>1536</v>
      </c>
      <c r="D58" s="368"/>
      <c r="E58" s="172"/>
    </row>
    <row r="59" spans="1:5">
      <c r="A59" s="143">
        <v>49</v>
      </c>
      <c r="B59" s="74" t="s">
        <v>1537</v>
      </c>
      <c r="C59" s="97" t="s">
        <v>917</v>
      </c>
      <c r="D59" s="368"/>
      <c r="E59" s="172"/>
    </row>
    <row r="60" spans="1:5" ht="15.75" thickBot="1">
      <c r="A60" s="282">
        <v>50</v>
      </c>
      <c r="B60" s="113"/>
      <c r="C60" s="112" t="s">
        <v>918</v>
      </c>
      <c r="D60" s="449">
        <f>SUM(D46:D59)</f>
        <v>0</v>
      </c>
      <c r="E60" s="500">
        <f>SUM(E46:E59)</f>
        <v>0</v>
      </c>
    </row>
    <row r="61" spans="1:5">
      <c r="A61" s="74"/>
      <c r="B61" s="74"/>
      <c r="C61" s="74"/>
      <c r="D61" s="1567"/>
      <c r="E61" s="74" t="s">
        <v>982</v>
      </c>
    </row>
    <row r="62" spans="1:5">
      <c r="A62" s="109" t="s">
        <v>1538</v>
      </c>
      <c r="B62" s="109"/>
      <c r="C62" s="109"/>
      <c r="D62" s="1568"/>
      <c r="E62" s="478"/>
    </row>
    <row r="63" spans="1:5" ht="15.75" thickBot="1">
      <c r="A63" s="42" t="str">
        <f>'Data Sheet'!$A$49</f>
        <v>Annual Report of Niagara Mohawk Power Corporation</v>
      </c>
      <c r="B63" s="74"/>
      <c r="C63" s="74"/>
      <c r="D63" s="74"/>
      <c r="E63" s="405" t="str">
        <f>'Data Sheet'!$A$45</f>
        <v>Year ended December 31, 2022</v>
      </c>
    </row>
    <row r="64" spans="1:5">
      <c r="A64" s="1932"/>
      <c r="B64" s="1933"/>
      <c r="C64" s="1933"/>
      <c r="D64" s="1933"/>
      <c r="E64" s="1935"/>
    </row>
    <row r="65" spans="1:5" ht="15.75">
      <c r="A65" s="1936" t="s">
        <v>361</v>
      </c>
      <c r="B65" s="1602"/>
      <c r="C65" s="1602"/>
      <c r="D65" s="1602"/>
      <c r="E65" s="1938"/>
    </row>
    <row r="66" spans="1:5" ht="15.75">
      <c r="A66" s="1939" t="s">
        <v>1539</v>
      </c>
      <c r="B66" s="521"/>
      <c r="C66" s="521"/>
      <c r="D66" s="521"/>
      <c r="E66" s="1940"/>
    </row>
    <row r="67" spans="1:5">
      <c r="A67" s="1980"/>
      <c r="B67" s="1981"/>
      <c r="C67" s="1943"/>
      <c r="D67" s="1972" t="s">
        <v>363</v>
      </c>
      <c r="E67" s="1948" t="s">
        <v>363</v>
      </c>
    </row>
    <row r="68" spans="1:5">
      <c r="A68" s="1973" t="s">
        <v>364</v>
      </c>
      <c r="B68" s="754"/>
      <c r="C68" s="358" t="s">
        <v>1875</v>
      </c>
      <c r="D68" s="358" t="s">
        <v>365</v>
      </c>
      <c r="E68" s="1948" t="s">
        <v>366</v>
      </c>
    </row>
    <row r="69" spans="1:5">
      <c r="A69" s="1982" t="s">
        <v>367</v>
      </c>
      <c r="B69" s="90"/>
      <c r="C69" s="363" t="s">
        <v>2077</v>
      </c>
      <c r="D69" s="363" t="s">
        <v>2078</v>
      </c>
      <c r="E69" s="1950" t="s">
        <v>518</v>
      </c>
    </row>
    <row r="70" spans="1:5">
      <c r="A70" s="1973">
        <v>1</v>
      </c>
      <c r="B70" s="754"/>
      <c r="C70" s="358" t="s">
        <v>1540</v>
      </c>
      <c r="D70" s="97"/>
      <c r="E70" s="1959"/>
    </row>
    <row r="71" spans="1:5">
      <c r="A71" s="1973">
        <v>2</v>
      </c>
      <c r="B71" s="754"/>
      <c r="C71" s="358" t="s">
        <v>919</v>
      </c>
      <c r="D71" s="97"/>
      <c r="E71" s="1959"/>
    </row>
    <row r="72" spans="1:5">
      <c r="A72" s="1973">
        <v>3</v>
      </c>
      <c r="B72" s="754" t="s">
        <v>1541</v>
      </c>
      <c r="C72" s="97" t="s">
        <v>921</v>
      </c>
      <c r="D72" s="368"/>
      <c r="E72" s="1951"/>
    </row>
    <row r="73" spans="1:5">
      <c r="A73" s="1973">
        <v>4</v>
      </c>
      <c r="B73" s="754" t="s">
        <v>1542</v>
      </c>
      <c r="C73" s="97" t="s">
        <v>923</v>
      </c>
      <c r="D73" s="368"/>
      <c r="E73" s="1951"/>
    </row>
    <row r="74" spans="1:5">
      <c r="A74" s="1973">
        <v>5</v>
      </c>
      <c r="B74" s="754" t="s">
        <v>1543</v>
      </c>
      <c r="C74" s="97" t="s">
        <v>1544</v>
      </c>
      <c r="D74" s="368"/>
      <c r="E74" s="1951"/>
    </row>
    <row r="75" spans="1:5">
      <c r="A75" s="1973">
        <v>6</v>
      </c>
      <c r="B75" s="754" t="s">
        <v>1545</v>
      </c>
      <c r="C75" s="97" t="s">
        <v>1546</v>
      </c>
      <c r="D75" s="368"/>
      <c r="E75" s="1951"/>
    </row>
    <row r="76" spans="1:5">
      <c r="A76" s="1973">
        <v>7</v>
      </c>
      <c r="B76" s="754" t="s">
        <v>1547</v>
      </c>
      <c r="C76" s="97" t="s">
        <v>1548</v>
      </c>
      <c r="D76" s="368"/>
      <c r="E76" s="1951"/>
    </row>
    <row r="77" spans="1:5">
      <c r="A77" s="1973">
        <v>8</v>
      </c>
      <c r="B77" s="754" t="s">
        <v>1549</v>
      </c>
      <c r="C77" s="97" t="s">
        <v>1550</v>
      </c>
      <c r="D77" s="368"/>
      <c r="E77" s="1951"/>
    </row>
    <row r="78" spans="1:5">
      <c r="A78" s="1973">
        <v>9</v>
      </c>
      <c r="B78" s="754" t="s">
        <v>1551</v>
      </c>
      <c r="C78" s="97" t="s">
        <v>1552</v>
      </c>
      <c r="D78" s="368"/>
      <c r="E78" s="1951"/>
    </row>
    <row r="79" spans="1:5">
      <c r="A79" s="1973">
        <v>10</v>
      </c>
      <c r="B79" s="754" t="s">
        <v>1553</v>
      </c>
      <c r="C79" s="97" t="s">
        <v>937</v>
      </c>
      <c r="D79" s="368"/>
      <c r="E79" s="1951"/>
    </row>
    <row r="80" spans="1:5">
      <c r="A80" s="1973">
        <v>11</v>
      </c>
      <c r="B80" s="754"/>
      <c r="C80" s="97" t="s">
        <v>938</v>
      </c>
      <c r="D80" s="1988">
        <f>SUM(D72:D79)</f>
        <v>0</v>
      </c>
      <c r="E80" s="1989">
        <f>SUM(E72:E79)</f>
        <v>0</v>
      </c>
    </row>
    <row r="81" spans="1:5">
      <c r="A81" s="1973">
        <v>12</v>
      </c>
      <c r="B81" s="754"/>
      <c r="C81" s="97" t="s">
        <v>1554</v>
      </c>
      <c r="D81" s="1565">
        <f>D60+D80</f>
        <v>0</v>
      </c>
      <c r="E81" s="1990">
        <f>E60+E80</f>
        <v>0</v>
      </c>
    </row>
    <row r="82" spans="1:5">
      <c r="A82" s="1973">
        <v>13</v>
      </c>
      <c r="B82" s="754"/>
      <c r="C82" s="358" t="s">
        <v>1555</v>
      </c>
      <c r="D82" s="97"/>
      <c r="E82" s="1959"/>
    </row>
    <row r="83" spans="1:5">
      <c r="A83" s="1973">
        <v>14</v>
      </c>
      <c r="B83" s="754"/>
      <c r="C83" s="358" t="s">
        <v>376</v>
      </c>
      <c r="D83" s="97"/>
      <c r="E83" s="1959"/>
    </row>
    <row r="84" spans="1:5">
      <c r="A84" s="1973">
        <v>15</v>
      </c>
      <c r="B84" s="754" t="s">
        <v>1556</v>
      </c>
      <c r="C84" s="97" t="s">
        <v>1557</v>
      </c>
      <c r="D84" s="368"/>
      <c r="E84" s="1951"/>
    </row>
    <row r="85" spans="1:5">
      <c r="A85" s="1973">
        <v>16</v>
      </c>
      <c r="B85" s="754" t="s">
        <v>1558</v>
      </c>
      <c r="C85" s="97" t="s">
        <v>1559</v>
      </c>
      <c r="D85" s="368"/>
      <c r="E85" s="1951"/>
    </row>
    <row r="86" spans="1:5">
      <c r="A86" s="1973">
        <v>17</v>
      </c>
      <c r="B86" s="754" t="s">
        <v>1560</v>
      </c>
      <c r="C86" s="97" t="s">
        <v>1561</v>
      </c>
      <c r="D86" s="368"/>
      <c r="E86" s="1951"/>
    </row>
    <row r="87" spans="1:5">
      <c r="A87" s="1973">
        <v>18</v>
      </c>
      <c r="B87" s="754" t="s">
        <v>1562</v>
      </c>
      <c r="C87" s="97" t="s">
        <v>1563</v>
      </c>
      <c r="D87" s="368"/>
      <c r="E87" s="1951"/>
    </row>
    <row r="88" spans="1:5">
      <c r="A88" s="1973">
        <v>19</v>
      </c>
      <c r="B88" s="754"/>
      <c r="C88" s="97" t="s">
        <v>1564</v>
      </c>
      <c r="D88" s="1991">
        <f>SUM(D84:D87)</f>
        <v>0</v>
      </c>
      <c r="E88" s="1992">
        <f>SUM(E84:E87)</f>
        <v>0</v>
      </c>
    </row>
    <row r="89" spans="1:5">
      <c r="A89" s="1973">
        <v>20</v>
      </c>
      <c r="B89" s="754"/>
      <c r="C89" s="358" t="s">
        <v>1565</v>
      </c>
      <c r="D89" s="97"/>
      <c r="E89" s="1959"/>
    </row>
    <row r="90" spans="1:5">
      <c r="A90" s="1973">
        <v>21</v>
      </c>
      <c r="B90" s="754"/>
      <c r="C90" s="358" t="s">
        <v>376</v>
      </c>
      <c r="D90" s="97"/>
      <c r="E90" s="1959"/>
    </row>
    <row r="91" spans="1:5">
      <c r="A91" s="1973">
        <v>22</v>
      </c>
      <c r="B91" s="754" t="s">
        <v>1566</v>
      </c>
      <c r="C91" s="97" t="s">
        <v>1567</v>
      </c>
      <c r="D91" s="368"/>
      <c r="E91" s="1951"/>
    </row>
    <row r="92" spans="1:5">
      <c r="A92" s="1973">
        <v>23</v>
      </c>
      <c r="B92" s="754" t="s">
        <v>1568</v>
      </c>
      <c r="C92" s="97" t="s">
        <v>1569</v>
      </c>
      <c r="D92" s="368"/>
      <c r="E92" s="1951"/>
    </row>
    <row r="93" spans="1:5">
      <c r="A93" s="1973">
        <v>24</v>
      </c>
      <c r="B93" s="754" t="s">
        <v>1570</v>
      </c>
      <c r="C93" s="97" t="s">
        <v>1571</v>
      </c>
      <c r="D93" s="368"/>
      <c r="E93" s="1951"/>
    </row>
    <row r="94" spans="1:5">
      <c r="A94" s="1973">
        <v>25</v>
      </c>
      <c r="B94" s="754" t="s">
        <v>1572</v>
      </c>
      <c r="C94" s="97" t="s">
        <v>1573</v>
      </c>
      <c r="D94" s="368"/>
      <c r="E94" s="1951"/>
    </row>
    <row r="95" spans="1:5">
      <c r="A95" s="1973">
        <v>26</v>
      </c>
      <c r="B95" s="754" t="s">
        <v>1574</v>
      </c>
      <c r="C95" s="97" t="s">
        <v>1575</v>
      </c>
      <c r="D95" s="368"/>
      <c r="E95" s="1951"/>
    </row>
    <row r="96" spans="1:5">
      <c r="A96" s="1973">
        <v>27</v>
      </c>
      <c r="B96" s="754" t="s">
        <v>1576</v>
      </c>
      <c r="C96" s="97" t="s">
        <v>1577</v>
      </c>
      <c r="D96" s="368">
        <v>424336937</v>
      </c>
      <c r="E96" s="1951">
        <v>239618945</v>
      </c>
    </row>
    <row r="97" spans="1:5">
      <c r="A97" s="1973">
        <v>28</v>
      </c>
      <c r="B97" s="754" t="s">
        <v>1578</v>
      </c>
      <c r="C97" s="97" t="s">
        <v>1579</v>
      </c>
      <c r="D97" s="368"/>
      <c r="E97" s="1951"/>
    </row>
    <row r="98" spans="1:5">
      <c r="A98" s="1973">
        <v>29</v>
      </c>
      <c r="B98" s="754" t="s">
        <v>1580</v>
      </c>
      <c r="C98" s="97" t="s">
        <v>1581</v>
      </c>
      <c r="D98" s="368"/>
      <c r="E98" s="1951"/>
    </row>
    <row r="99" spans="1:5">
      <c r="A99" s="1973">
        <v>30</v>
      </c>
      <c r="B99" s="754" t="s">
        <v>1582</v>
      </c>
      <c r="C99" s="97" t="s">
        <v>1583</v>
      </c>
      <c r="D99" s="368"/>
      <c r="E99" s="1951"/>
    </row>
    <row r="100" spans="1:5">
      <c r="A100" s="1973">
        <v>31</v>
      </c>
      <c r="B100" s="754"/>
      <c r="C100" s="97" t="s">
        <v>1584</v>
      </c>
      <c r="D100" s="1987">
        <f>SUM(D91:D99)</f>
        <v>424336937</v>
      </c>
      <c r="E100" s="1954">
        <f>SUM(E91:E99)</f>
        <v>239618945</v>
      </c>
    </row>
    <row r="101" spans="1:5">
      <c r="A101" s="1973">
        <v>32</v>
      </c>
      <c r="B101" s="754" t="s">
        <v>1585</v>
      </c>
      <c r="C101" s="97" t="s">
        <v>1586</v>
      </c>
      <c r="D101" s="368"/>
      <c r="E101" s="1951"/>
    </row>
    <row r="102" spans="1:5">
      <c r="A102" s="1973">
        <v>33</v>
      </c>
      <c r="B102" s="754"/>
      <c r="C102" s="358" t="s">
        <v>1587</v>
      </c>
      <c r="D102" s="368"/>
      <c r="E102" s="1951"/>
    </row>
    <row r="103" spans="1:5">
      <c r="A103" s="1973">
        <v>34</v>
      </c>
      <c r="B103" s="891" t="s">
        <v>1588</v>
      </c>
      <c r="C103" s="97" t="s">
        <v>1589</v>
      </c>
      <c r="D103" s="368"/>
      <c r="E103" s="1951"/>
    </row>
    <row r="104" spans="1:5">
      <c r="A104" s="1973">
        <v>35</v>
      </c>
      <c r="B104" s="891" t="s">
        <v>1590</v>
      </c>
      <c r="C104" s="97" t="s">
        <v>1591</v>
      </c>
      <c r="D104" s="368"/>
      <c r="E104" s="1951"/>
    </row>
    <row r="105" spans="1:5">
      <c r="A105" s="1973">
        <v>36</v>
      </c>
      <c r="B105" s="891" t="s">
        <v>1592</v>
      </c>
      <c r="C105" s="97" t="s">
        <v>1593</v>
      </c>
      <c r="D105" s="368"/>
      <c r="E105" s="1951"/>
    </row>
    <row r="106" spans="1:5">
      <c r="A106" s="1973">
        <v>37</v>
      </c>
      <c r="B106" s="891" t="s">
        <v>1594</v>
      </c>
      <c r="C106" s="97" t="s">
        <v>1595</v>
      </c>
      <c r="D106" s="368"/>
      <c r="E106" s="1951"/>
    </row>
    <row r="107" spans="1:5">
      <c r="A107" s="1973">
        <v>38</v>
      </c>
      <c r="B107" s="891" t="s">
        <v>1596</v>
      </c>
      <c r="C107" s="97" t="s">
        <v>1597</v>
      </c>
      <c r="D107" s="368"/>
      <c r="E107" s="1951"/>
    </row>
    <row r="108" spans="1:5">
      <c r="A108" s="1973">
        <v>39</v>
      </c>
      <c r="B108" s="754"/>
      <c r="C108" s="97" t="s">
        <v>1598</v>
      </c>
      <c r="D108" s="1987">
        <f>SUM(D103:D107)</f>
        <v>0</v>
      </c>
      <c r="E108" s="1954">
        <f>SUM(E103:E107)</f>
        <v>0</v>
      </c>
    </row>
    <row r="109" spans="1:5">
      <c r="A109" s="1973">
        <v>40</v>
      </c>
      <c r="B109" s="754" t="s">
        <v>1599</v>
      </c>
      <c r="C109" s="97" t="s">
        <v>1600</v>
      </c>
      <c r="D109" s="368">
        <v>45195044</v>
      </c>
      <c r="E109" s="1951">
        <v>24882058</v>
      </c>
    </row>
    <row r="110" spans="1:5">
      <c r="A110" s="1973">
        <v>41</v>
      </c>
      <c r="B110" s="754" t="s">
        <v>1601</v>
      </c>
      <c r="C110" s="97" t="s">
        <v>1602</v>
      </c>
      <c r="D110" s="368">
        <v>-100415709</v>
      </c>
      <c r="E110" s="1951">
        <v>-38608138</v>
      </c>
    </row>
    <row r="111" spans="1:5">
      <c r="A111" s="1973">
        <v>42</v>
      </c>
      <c r="B111" s="754" t="s">
        <v>1603</v>
      </c>
      <c r="C111" s="97" t="s">
        <v>1604</v>
      </c>
      <c r="D111" s="368"/>
      <c r="E111" s="1951"/>
    </row>
    <row r="112" spans="1:5">
      <c r="A112" s="1973">
        <v>43</v>
      </c>
      <c r="B112" s="754" t="s">
        <v>1605</v>
      </c>
      <c r="C112" s="97" t="s">
        <v>1606</v>
      </c>
      <c r="D112" s="368"/>
      <c r="E112" s="1951"/>
    </row>
    <row r="113" spans="1:5">
      <c r="A113" s="1973">
        <v>44</v>
      </c>
      <c r="B113" s="754"/>
      <c r="C113" s="358" t="s">
        <v>1607</v>
      </c>
      <c r="D113" s="368">
        <f>SUM(D109:D112)</f>
        <v>-55220665</v>
      </c>
      <c r="E113" s="1951">
        <v>-13726080</v>
      </c>
    </row>
    <row r="114" spans="1:5">
      <c r="A114" s="1973">
        <v>45</v>
      </c>
      <c r="B114" s="754" t="s">
        <v>1608</v>
      </c>
      <c r="C114" s="97" t="s">
        <v>1609</v>
      </c>
      <c r="D114" s="368"/>
      <c r="E114" s="1951"/>
    </row>
    <row r="115" spans="1:5">
      <c r="A115" s="1973">
        <v>46</v>
      </c>
      <c r="B115" s="754" t="s">
        <v>1610</v>
      </c>
      <c r="C115" s="97" t="s">
        <v>1611</v>
      </c>
      <c r="D115" s="368"/>
      <c r="E115" s="1951"/>
    </row>
    <row r="116" spans="1:5">
      <c r="A116" s="1973">
        <v>47</v>
      </c>
      <c r="B116" s="754" t="s">
        <v>1612</v>
      </c>
      <c r="C116" s="97" t="s">
        <v>1613</v>
      </c>
      <c r="D116" s="368"/>
      <c r="E116" s="1951"/>
    </row>
    <row r="117" spans="1:5">
      <c r="A117" s="1973">
        <v>48</v>
      </c>
      <c r="B117" s="754"/>
      <c r="C117" s="97" t="s">
        <v>1614</v>
      </c>
      <c r="D117" s="1987">
        <f>SUM(D114:D116)</f>
        <v>0</v>
      </c>
      <c r="E117" s="1954">
        <f>SUM(E114:E116)</f>
        <v>0</v>
      </c>
    </row>
    <row r="118" spans="1:5">
      <c r="A118" s="1973">
        <v>49</v>
      </c>
      <c r="B118" s="754" t="s">
        <v>1615</v>
      </c>
      <c r="C118" s="97" t="s">
        <v>1616</v>
      </c>
      <c r="D118" s="368">
        <v>0</v>
      </c>
      <c r="E118" s="1951">
        <v>0</v>
      </c>
    </row>
    <row r="119" spans="1:5">
      <c r="A119" s="1973">
        <v>50</v>
      </c>
      <c r="B119" s="754"/>
      <c r="C119" s="97" t="s">
        <v>1617</v>
      </c>
      <c r="D119" s="1953">
        <f>D100+D101+D108+SUM(D109:D112)+D117+D118</f>
        <v>369116272</v>
      </c>
      <c r="E119" s="1954">
        <f>E100+E101+E108+SUM(E109:E112)+E117+E118</f>
        <v>225892865</v>
      </c>
    </row>
    <row r="120" spans="1:5" ht="15.75" thickBot="1">
      <c r="A120" s="1975">
        <v>51</v>
      </c>
      <c r="B120" s="740"/>
      <c r="C120" s="1977" t="s">
        <v>1618</v>
      </c>
      <c r="D120" s="1993">
        <f>SUM(D13:D16)+D43+D81+D88+D119</f>
        <v>369116272</v>
      </c>
      <c r="E120" s="1994">
        <f>SUM(E13:E16)+E43+E81+E88+E119</f>
        <v>225892865</v>
      </c>
    </row>
    <row r="121" spans="1:5">
      <c r="A121" s="103"/>
      <c r="B121" s="74"/>
      <c r="C121" s="74"/>
      <c r="D121" s="367"/>
      <c r="E121" s="74" t="s">
        <v>982</v>
      </c>
    </row>
    <row r="122" spans="1:5">
      <c r="A122" s="109" t="s">
        <v>1619</v>
      </c>
      <c r="B122" s="109"/>
      <c r="C122" s="109"/>
      <c r="D122" s="1568"/>
      <c r="E122" s="478"/>
    </row>
    <row r="123" spans="1:5" ht="15.75" thickBot="1">
      <c r="A123" s="42" t="str">
        <f>'Data Sheet'!$A$49</f>
        <v>Annual Report of Niagara Mohawk Power Corporation</v>
      </c>
      <c r="B123" s="74"/>
      <c r="C123" s="74"/>
      <c r="D123" s="74"/>
      <c r="E123" s="405" t="str">
        <f>'Data Sheet'!$A$45</f>
        <v>Year ended December 31, 2022</v>
      </c>
    </row>
    <row r="124" spans="1:5">
      <c r="A124" s="1932"/>
      <c r="B124" s="1933"/>
      <c r="C124" s="1933"/>
      <c r="D124" s="1933"/>
      <c r="E124" s="1935"/>
    </row>
    <row r="125" spans="1:5" ht="15.75">
      <c r="A125" s="1936" t="s">
        <v>361</v>
      </c>
      <c r="B125" s="1602"/>
      <c r="C125" s="1602"/>
      <c r="D125" s="1602"/>
      <c r="E125" s="1938"/>
    </row>
    <row r="126" spans="1:5" ht="15.75">
      <c r="A126" s="1939" t="s">
        <v>1539</v>
      </c>
      <c r="B126" s="521"/>
      <c r="C126" s="521"/>
      <c r="D126" s="521"/>
      <c r="E126" s="1940"/>
    </row>
    <row r="127" spans="1:5">
      <c r="A127" s="1980"/>
      <c r="B127" s="1981"/>
      <c r="C127" s="1943"/>
      <c r="D127" s="1972" t="s">
        <v>363</v>
      </c>
      <c r="E127" s="1948" t="s">
        <v>363</v>
      </c>
    </row>
    <row r="128" spans="1:5">
      <c r="A128" s="1973" t="s">
        <v>364</v>
      </c>
      <c r="B128" s="754"/>
      <c r="C128" s="358" t="s">
        <v>1875</v>
      </c>
      <c r="D128" s="358" t="s">
        <v>365</v>
      </c>
      <c r="E128" s="1948" t="s">
        <v>366</v>
      </c>
    </row>
    <row r="129" spans="1:5">
      <c r="A129" s="1982" t="s">
        <v>367</v>
      </c>
      <c r="B129" s="90"/>
      <c r="C129" s="363" t="s">
        <v>2077</v>
      </c>
      <c r="D129" s="363" t="s">
        <v>2078</v>
      </c>
      <c r="E129" s="1950" t="s">
        <v>518</v>
      </c>
    </row>
    <row r="130" spans="1:5">
      <c r="A130" s="1973">
        <v>1</v>
      </c>
      <c r="B130" s="754"/>
      <c r="C130" s="358" t="s">
        <v>1620</v>
      </c>
      <c r="D130" s="1113"/>
      <c r="E130" s="1951"/>
    </row>
    <row r="131" spans="1:5">
      <c r="A131" s="1973">
        <v>2</v>
      </c>
      <c r="B131" s="754"/>
      <c r="C131" s="358" t="s">
        <v>1621</v>
      </c>
      <c r="D131" s="1113"/>
      <c r="E131" s="1951"/>
    </row>
    <row r="132" spans="1:5">
      <c r="A132" s="1973">
        <v>3</v>
      </c>
      <c r="B132" s="754"/>
      <c r="C132" s="358" t="s">
        <v>376</v>
      </c>
      <c r="D132" s="1113"/>
      <c r="E132" s="1951"/>
    </row>
    <row r="133" spans="1:5">
      <c r="A133" s="1973">
        <v>4</v>
      </c>
      <c r="B133" s="754" t="s">
        <v>1622</v>
      </c>
      <c r="C133" s="97" t="s">
        <v>378</v>
      </c>
      <c r="D133" s="368"/>
      <c r="E133" s="1951"/>
    </row>
    <row r="134" spans="1:5">
      <c r="A134" s="1973">
        <v>5</v>
      </c>
      <c r="B134" s="754" t="s">
        <v>1623</v>
      </c>
      <c r="C134" s="97" t="s">
        <v>1624</v>
      </c>
      <c r="D134" s="368"/>
      <c r="E134" s="1951"/>
    </row>
    <row r="135" spans="1:5">
      <c r="A135" s="1973">
        <v>6</v>
      </c>
      <c r="B135" s="754" t="s">
        <v>1625</v>
      </c>
      <c r="C135" s="97" t="s">
        <v>1626</v>
      </c>
      <c r="D135" s="368"/>
      <c r="E135" s="1951"/>
    </row>
    <row r="136" spans="1:5">
      <c r="A136" s="1973">
        <v>7</v>
      </c>
      <c r="B136" s="754" t="s">
        <v>1627</v>
      </c>
      <c r="C136" s="97" t="s">
        <v>1628</v>
      </c>
      <c r="D136" s="368"/>
      <c r="E136" s="1951"/>
    </row>
    <row r="137" spans="1:5">
      <c r="A137" s="1973">
        <v>8</v>
      </c>
      <c r="B137" s="754" t="s">
        <v>1629</v>
      </c>
      <c r="C137" s="97" t="s">
        <v>1630</v>
      </c>
      <c r="D137" s="368"/>
      <c r="E137" s="1951"/>
    </row>
    <row r="138" spans="1:5">
      <c r="A138" s="1973">
        <v>9</v>
      </c>
      <c r="B138" s="754" t="s">
        <v>1631</v>
      </c>
      <c r="C138" s="97" t="s">
        <v>1632</v>
      </c>
      <c r="D138" s="368"/>
      <c r="E138" s="1951"/>
    </row>
    <row r="139" spans="1:5">
      <c r="A139" s="1973">
        <v>10</v>
      </c>
      <c r="B139" s="754" t="s">
        <v>1633</v>
      </c>
      <c r="C139" s="97" t="s">
        <v>1634</v>
      </c>
      <c r="D139" s="368"/>
      <c r="E139" s="1951"/>
    </row>
    <row r="140" spans="1:5">
      <c r="A140" s="1973">
        <v>11</v>
      </c>
      <c r="B140" s="754" t="s">
        <v>1635</v>
      </c>
      <c r="C140" s="97" t="s">
        <v>911</v>
      </c>
      <c r="D140" s="368"/>
      <c r="E140" s="1951"/>
    </row>
    <row r="141" spans="1:5">
      <c r="A141" s="1973">
        <v>12</v>
      </c>
      <c r="B141" s="754" t="s">
        <v>1636</v>
      </c>
      <c r="C141" s="97" t="s">
        <v>1637</v>
      </c>
      <c r="D141" s="368"/>
      <c r="E141" s="1951"/>
    </row>
    <row r="142" spans="1:5">
      <c r="A142" s="1973">
        <v>13</v>
      </c>
      <c r="B142" s="754" t="s">
        <v>1638</v>
      </c>
      <c r="C142" s="97" t="s">
        <v>1639</v>
      </c>
      <c r="D142" s="368"/>
      <c r="E142" s="1951"/>
    </row>
    <row r="143" spans="1:5">
      <c r="A143" s="1973">
        <v>14</v>
      </c>
      <c r="B143" s="754" t="s">
        <v>1640</v>
      </c>
      <c r="C143" s="97" t="s">
        <v>915</v>
      </c>
      <c r="D143" s="368"/>
      <c r="E143" s="1951"/>
    </row>
    <row r="144" spans="1:5">
      <c r="A144" s="1973">
        <v>15</v>
      </c>
      <c r="B144" s="754" t="s">
        <v>1641</v>
      </c>
      <c r="C144" s="97" t="s">
        <v>1642</v>
      </c>
      <c r="D144" s="368"/>
      <c r="E144" s="1951"/>
    </row>
    <row r="145" spans="1:5">
      <c r="A145" s="1973">
        <v>16</v>
      </c>
      <c r="B145" s="754" t="s">
        <v>1643</v>
      </c>
      <c r="C145" s="97" t="s">
        <v>917</v>
      </c>
      <c r="D145" s="368"/>
      <c r="E145" s="1951"/>
    </row>
    <row r="146" spans="1:5">
      <c r="A146" s="1973">
        <v>17</v>
      </c>
      <c r="B146" s="754"/>
      <c r="C146" s="97" t="s">
        <v>918</v>
      </c>
      <c r="D146" s="1987">
        <f>SUM(D130:D145)</f>
        <v>0</v>
      </c>
      <c r="E146" s="1954">
        <f>SUM(E130:E145)</f>
        <v>0</v>
      </c>
    </row>
    <row r="147" spans="1:5">
      <c r="A147" s="1973">
        <v>18</v>
      </c>
      <c r="B147" s="754"/>
      <c r="C147" s="358" t="s">
        <v>919</v>
      </c>
      <c r="D147" s="368"/>
      <c r="E147" s="1951"/>
    </row>
    <row r="148" spans="1:5">
      <c r="A148" s="1973">
        <v>19</v>
      </c>
      <c r="B148" s="754" t="s">
        <v>1644</v>
      </c>
      <c r="C148" s="97" t="s">
        <v>921</v>
      </c>
      <c r="D148" s="368"/>
      <c r="E148" s="1951"/>
    </row>
    <row r="149" spans="1:5">
      <c r="A149" s="1973">
        <v>20</v>
      </c>
      <c r="B149" s="754" t="s">
        <v>1645</v>
      </c>
      <c r="C149" s="97" t="s">
        <v>923</v>
      </c>
      <c r="D149" s="368"/>
      <c r="E149" s="1951"/>
    </row>
    <row r="150" spans="1:5">
      <c r="A150" s="1973">
        <v>21</v>
      </c>
      <c r="B150" s="754" t="s">
        <v>1646</v>
      </c>
      <c r="C150" s="97" t="s">
        <v>1647</v>
      </c>
      <c r="D150" s="368"/>
      <c r="E150" s="1951"/>
    </row>
    <row r="151" spans="1:5">
      <c r="A151" s="1973">
        <v>22</v>
      </c>
      <c r="B151" s="754" t="s">
        <v>1648</v>
      </c>
      <c r="C151" s="97" t="s">
        <v>1649</v>
      </c>
      <c r="D151" s="368"/>
      <c r="E151" s="1951"/>
    </row>
    <row r="152" spans="1:5">
      <c r="A152" s="1973">
        <v>23</v>
      </c>
      <c r="B152" s="754" t="s">
        <v>1650</v>
      </c>
      <c r="C152" s="97" t="s">
        <v>1651</v>
      </c>
      <c r="D152" s="368"/>
      <c r="E152" s="1951"/>
    </row>
    <row r="153" spans="1:5">
      <c r="A153" s="1973">
        <v>24</v>
      </c>
      <c r="B153" s="754" t="s">
        <v>1652</v>
      </c>
      <c r="C153" s="97" t="s">
        <v>1653</v>
      </c>
      <c r="D153" s="368"/>
      <c r="E153" s="1951"/>
    </row>
    <row r="154" spans="1:5">
      <c r="A154" s="1973">
        <v>25</v>
      </c>
      <c r="B154" s="754" t="s">
        <v>1654</v>
      </c>
      <c r="C154" s="97" t="s">
        <v>933</v>
      </c>
      <c r="D154" s="368"/>
      <c r="E154" s="1951"/>
    </row>
    <row r="155" spans="1:5">
      <c r="A155" s="1973">
        <v>26</v>
      </c>
      <c r="B155" s="754" t="s">
        <v>1655</v>
      </c>
      <c r="C155" s="97" t="s">
        <v>937</v>
      </c>
      <c r="D155" s="368"/>
      <c r="E155" s="1951"/>
    </row>
    <row r="156" spans="1:5">
      <c r="A156" s="1973">
        <v>27</v>
      </c>
      <c r="B156" s="754"/>
      <c r="C156" s="97" t="s">
        <v>938</v>
      </c>
      <c r="D156" s="1987">
        <f>SUM(D148:D155)</f>
        <v>0</v>
      </c>
      <c r="E156" s="1954">
        <f>SUM(E149:E155)</f>
        <v>0</v>
      </c>
    </row>
    <row r="157" spans="1:5">
      <c r="A157" s="1973">
        <v>28</v>
      </c>
      <c r="B157" s="754"/>
      <c r="C157" s="97" t="s">
        <v>1656</v>
      </c>
      <c r="D157" s="492">
        <f>D146+D156</f>
        <v>0</v>
      </c>
      <c r="E157" s="1974">
        <f>E146+E156</f>
        <v>0</v>
      </c>
    </row>
    <row r="158" spans="1:5">
      <c r="A158" s="1973">
        <v>29</v>
      </c>
      <c r="B158" s="754"/>
      <c r="C158" s="358" t="s">
        <v>1657</v>
      </c>
      <c r="D158" s="97"/>
      <c r="E158" s="1959"/>
    </row>
    <row r="159" spans="1:5">
      <c r="A159" s="1973">
        <v>30</v>
      </c>
      <c r="B159" s="754"/>
      <c r="C159" s="358" t="s">
        <v>376</v>
      </c>
      <c r="D159" s="97"/>
      <c r="E159" s="1959"/>
    </row>
    <row r="160" spans="1:5">
      <c r="A160" s="1973">
        <v>31</v>
      </c>
      <c r="B160" s="754" t="s">
        <v>1658</v>
      </c>
      <c r="C160" s="97" t="s">
        <v>378</v>
      </c>
      <c r="D160" s="368"/>
      <c r="E160" s="1951"/>
    </row>
    <row r="161" spans="1:5">
      <c r="A161" s="1973">
        <v>32</v>
      </c>
      <c r="B161" s="754" t="s">
        <v>1659</v>
      </c>
      <c r="C161" s="97" t="s">
        <v>1660</v>
      </c>
      <c r="D161" s="368">
        <v>1854260</v>
      </c>
      <c r="E161" s="1951">
        <v>1446571</v>
      </c>
    </row>
    <row r="162" spans="1:5">
      <c r="A162" s="1973">
        <v>33</v>
      </c>
      <c r="B162" s="754" t="s">
        <v>1661</v>
      </c>
      <c r="C162" s="97" t="s">
        <v>917</v>
      </c>
      <c r="D162" s="368"/>
      <c r="E162" s="1951"/>
    </row>
    <row r="163" spans="1:5">
      <c r="A163" s="1973">
        <v>34</v>
      </c>
      <c r="B163" s="754" t="s">
        <v>1662</v>
      </c>
      <c r="C163" s="97" t="s">
        <v>947</v>
      </c>
      <c r="D163" s="368"/>
      <c r="E163" s="1951"/>
    </row>
    <row r="164" spans="1:5">
      <c r="A164" s="1973">
        <v>35</v>
      </c>
      <c r="B164" s="754" t="s">
        <v>1663</v>
      </c>
      <c r="C164" s="97" t="s">
        <v>949</v>
      </c>
      <c r="D164" s="368"/>
      <c r="E164" s="1951"/>
    </row>
    <row r="165" spans="1:5">
      <c r="A165" s="1973">
        <v>36</v>
      </c>
      <c r="B165" s="754" t="s">
        <v>1664</v>
      </c>
      <c r="C165" s="97" t="s">
        <v>1639</v>
      </c>
      <c r="D165" s="368"/>
      <c r="E165" s="1951"/>
    </row>
    <row r="166" spans="1:5">
      <c r="A166" s="1973">
        <v>37</v>
      </c>
      <c r="B166" s="754"/>
      <c r="C166" s="97" t="s">
        <v>918</v>
      </c>
      <c r="D166" s="1987">
        <f>SUM(D160:D165)</f>
        <v>1854260</v>
      </c>
      <c r="E166" s="1954">
        <f>SUM(E160:E165)</f>
        <v>1446571</v>
      </c>
    </row>
    <row r="167" spans="1:5">
      <c r="A167" s="1973">
        <v>38</v>
      </c>
      <c r="B167" s="754"/>
      <c r="C167" s="358" t="s">
        <v>919</v>
      </c>
      <c r="D167" s="368"/>
      <c r="E167" s="1951"/>
    </row>
    <row r="168" spans="1:5">
      <c r="A168" s="1973">
        <v>39</v>
      </c>
      <c r="B168" s="754" t="s">
        <v>1665</v>
      </c>
      <c r="C168" s="97" t="s">
        <v>921</v>
      </c>
      <c r="D168" s="368"/>
      <c r="E168" s="1951"/>
    </row>
    <row r="169" spans="1:5">
      <c r="A169" s="1973">
        <v>40</v>
      </c>
      <c r="B169" s="754" t="s">
        <v>1666</v>
      </c>
      <c r="C169" s="97" t="s">
        <v>923</v>
      </c>
      <c r="D169" s="368"/>
      <c r="E169" s="1951"/>
    </row>
    <row r="170" spans="1:5">
      <c r="A170" s="1973">
        <v>41</v>
      </c>
      <c r="B170" s="754" t="s">
        <v>1672</v>
      </c>
      <c r="C170" s="97" t="s">
        <v>1673</v>
      </c>
      <c r="D170" s="368"/>
      <c r="E170" s="1951"/>
    </row>
    <row r="171" spans="1:5">
      <c r="A171" s="1973">
        <v>42</v>
      </c>
      <c r="B171" s="754" t="s">
        <v>1674</v>
      </c>
      <c r="C171" s="97" t="s">
        <v>933</v>
      </c>
      <c r="D171" s="368"/>
      <c r="E171" s="1951"/>
    </row>
    <row r="172" spans="1:5">
      <c r="A172" s="1973">
        <v>43</v>
      </c>
      <c r="B172" s="754" t="s">
        <v>1675</v>
      </c>
      <c r="C172" s="97" t="s">
        <v>1676</v>
      </c>
      <c r="D172" s="368"/>
      <c r="E172" s="1951"/>
    </row>
    <row r="173" spans="1:5">
      <c r="A173" s="1973">
        <v>44</v>
      </c>
      <c r="B173" s="754" t="s">
        <v>1677</v>
      </c>
      <c r="C173" s="97" t="s">
        <v>1678</v>
      </c>
      <c r="D173" s="368"/>
      <c r="E173" s="1951"/>
    </row>
    <row r="174" spans="1:5">
      <c r="A174" s="1973">
        <v>45</v>
      </c>
      <c r="B174" s="754" t="s">
        <v>1679</v>
      </c>
      <c r="C174" s="97" t="s">
        <v>1550</v>
      </c>
      <c r="D174" s="368"/>
      <c r="E174" s="1951"/>
    </row>
    <row r="175" spans="1:5">
      <c r="A175" s="1973">
        <v>46</v>
      </c>
      <c r="B175" s="754" t="s">
        <v>1680</v>
      </c>
      <c r="C175" s="97" t="s">
        <v>1681</v>
      </c>
      <c r="D175" s="368"/>
      <c r="E175" s="1951"/>
    </row>
    <row r="176" spans="1:5">
      <c r="A176" s="1973">
        <v>47</v>
      </c>
      <c r="B176" s="754" t="s">
        <v>1682</v>
      </c>
      <c r="C176" s="97" t="s">
        <v>937</v>
      </c>
      <c r="D176" s="368"/>
      <c r="E176" s="1951"/>
    </row>
    <row r="177" spans="1:5">
      <c r="A177" s="1973">
        <v>48</v>
      </c>
      <c r="B177" s="754"/>
      <c r="C177" s="97" t="s">
        <v>938</v>
      </c>
      <c r="D177" s="1987">
        <f>SUM(D168:D176)</f>
        <v>0</v>
      </c>
      <c r="E177" s="1954">
        <f>SUM(E168:E176)</f>
        <v>0</v>
      </c>
    </row>
    <row r="178" spans="1:5" ht="15.75" thickBot="1">
      <c r="A178" s="1975">
        <v>49</v>
      </c>
      <c r="B178" s="740"/>
      <c r="C178" s="1977" t="s">
        <v>1683</v>
      </c>
      <c r="D178" s="1995">
        <f>D166+D177</f>
        <v>1854260</v>
      </c>
      <c r="E178" s="1994">
        <f>E166+E177</f>
        <v>1446571</v>
      </c>
    </row>
    <row r="179" spans="1:5">
      <c r="A179" s="74"/>
      <c r="B179" s="74"/>
      <c r="C179" s="74"/>
      <c r="D179" s="74"/>
      <c r="E179" s="74" t="s">
        <v>982</v>
      </c>
    </row>
    <row r="180" spans="1:5">
      <c r="A180" s="109" t="s">
        <v>1684</v>
      </c>
      <c r="B180" s="109"/>
      <c r="C180" s="109"/>
      <c r="D180" s="1568"/>
      <c r="E180" s="478"/>
    </row>
    <row r="181" spans="1:5" ht="15.75" thickBot="1">
      <c r="A181" s="42" t="str">
        <f>'Data Sheet'!$A$49</f>
        <v>Annual Report of Niagara Mohawk Power Corporation</v>
      </c>
      <c r="B181" s="74"/>
      <c r="C181" s="74"/>
      <c r="D181" s="74"/>
      <c r="E181" s="405" t="str">
        <f>'Data Sheet'!$A$45</f>
        <v>Year ended December 31, 2022</v>
      </c>
    </row>
    <row r="182" spans="1:5">
      <c r="A182" s="1932"/>
      <c r="B182" s="1933"/>
      <c r="C182" s="1933"/>
      <c r="D182" s="1933"/>
      <c r="E182" s="1935"/>
    </row>
    <row r="183" spans="1:5" ht="15.75">
      <c r="A183" s="1936" t="s">
        <v>361</v>
      </c>
      <c r="B183" s="1602"/>
      <c r="C183" s="1602"/>
      <c r="D183" s="1602"/>
      <c r="E183" s="1938"/>
    </row>
    <row r="184" spans="1:5" ht="15.75">
      <c r="A184" s="1939" t="s">
        <v>1539</v>
      </c>
      <c r="B184" s="521"/>
      <c r="C184" s="521"/>
      <c r="D184" s="521"/>
      <c r="E184" s="1940"/>
    </row>
    <row r="185" spans="1:5">
      <c r="A185" s="1980"/>
      <c r="B185" s="1981"/>
      <c r="C185" s="1943"/>
      <c r="D185" s="1972" t="s">
        <v>363</v>
      </c>
      <c r="E185" s="1945" t="s">
        <v>363</v>
      </c>
    </row>
    <row r="186" spans="1:5">
      <c r="A186" s="1973" t="s">
        <v>364</v>
      </c>
      <c r="B186" s="754"/>
      <c r="C186" s="358" t="s">
        <v>1875</v>
      </c>
      <c r="D186" s="358" t="s">
        <v>365</v>
      </c>
      <c r="E186" s="1948" t="s">
        <v>366</v>
      </c>
    </row>
    <row r="187" spans="1:5">
      <c r="A187" s="1982" t="s">
        <v>367</v>
      </c>
      <c r="B187" s="90"/>
      <c r="C187" s="363" t="s">
        <v>2077</v>
      </c>
      <c r="D187" s="363" t="s">
        <v>2078</v>
      </c>
      <c r="E187" s="1950" t="s">
        <v>518</v>
      </c>
    </row>
    <row r="188" spans="1:5">
      <c r="A188" s="1973">
        <v>1</v>
      </c>
      <c r="B188" s="754"/>
      <c r="C188" s="358" t="s">
        <v>698</v>
      </c>
      <c r="D188" s="97"/>
      <c r="E188" s="1959"/>
    </row>
    <row r="189" spans="1:5">
      <c r="A189" s="1973">
        <v>2</v>
      </c>
      <c r="B189" s="754"/>
      <c r="C189" s="358" t="s">
        <v>376</v>
      </c>
      <c r="D189" s="97"/>
      <c r="E189" s="1959"/>
    </row>
    <row r="190" spans="1:5">
      <c r="A190" s="1973">
        <v>3</v>
      </c>
      <c r="B190" s="754" t="s">
        <v>699</v>
      </c>
      <c r="C190" s="97" t="s">
        <v>378</v>
      </c>
      <c r="D190" s="368"/>
      <c r="E190" s="1951"/>
    </row>
    <row r="191" spans="1:5">
      <c r="A191" s="1973">
        <v>4</v>
      </c>
      <c r="B191" s="754" t="s">
        <v>700</v>
      </c>
      <c r="C191" s="97" t="s">
        <v>2296</v>
      </c>
      <c r="D191" s="368"/>
      <c r="E191" s="1951"/>
    </row>
    <row r="192" spans="1:5">
      <c r="A192" s="1973">
        <v>5</v>
      </c>
      <c r="B192" s="754" t="s">
        <v>2297</v>
      </c>
      <c r="C192" s="97" t="s">
        <v>2298</v>
      </c>
      <c r="D192" s="368"/>
      <c r="E192" s="1951"/>
    </row>
    <row r="193" spans="1:5">
      <c r="A193" s="1973">
        <v>6</v>
      </c>
      <c r="B193" s="754" t="s">
        <v>2299</v>
      </c>
      <c r="C193" s="97" t="s">
        <v>2300</v>
      </c>
      <c r="D193" s="368"/>
      <c r="E193" s="1951"/>
    </row>
    <row r="194" spans="1:5">
      <c r="A194" s="1973">
        <v>7</v>
      </c>
      <c r="B194" s="754" t="s">
        <v>2301</v>
      </c>
      <c r="C194" s="97" t="s">
        <v>2302</v>
      </c>
      <c r="D194" s="368"/>
      <c r="E194" s="1951"/>
    </row>
    <row r="195" spans="1:5">
      <c r="A195" s="1973">
        <v>8</v>
      </c>
      <c r="B195" s="754" t="s">
        <v>2303</v>
      </c>
      <c r="C195" s="97" t="s">
        <v>2304</v>
      </c>
      <c r="D195" s="368"/>
      <c r="E195" s="1951"/>
    </row>
    <row r="196" spans="1:5">
      <c r="A196" s="1973">
        <v>9</v>
      </c>
      <c r="B196" s="754" t="s">
        <v>2305</v>
      </c>
      <c r="C196" s="97" t="s">
        <v>2306</v>
      </c>
      <c r="D196" s="368"/>
      <c r="E196" s="1951"/>
    </row>
    <row r="197" spans="1:5">
      <c r="A197" s="1973">
        <v>10</v>
      </c>
      <c r="B197" s="754" t="s">
        <v>2307</v>
      </c>
      <c r="C197" s="97" t="s">
        <v>2308</v>
      </c>
      <c r="D197" s="368"/>
      <c r="E197" s="1951"/>
    </row>
    <row r="198" spans="1:5">
      <c r="A198" s="1973">
        <v>11</v>
      </c>
      <c r="B198" s="754" t="s">
        <v>2309</v>
      </c>
      <c r="C198" s="97" t="s">
        <v>947</v>
      </c>
      <c r="D198" s="368"/>
      <c r="E198" s="1951"/>
    </row>
    <row r="199" spans="1:5">
      <c r="A199" s="1973">
        <v>12</v>
      </c>
      <c r="B199" s="754" t="s">
        <v>2310</v>
      </c>
      <c r="C199" s="97" t="s">
        <v>949</v>
      </c>
      <c r="D199" s="368"/>
      <c r="E199" s="1951"/>
    </row>
    <row r="200" spans="1:5">
      <c r="A200" s="1973">
        <v>13</v>
      </c>
      <c r="B200" s="754" t="s">
        <v>2311</v>
      </c>
      <c r="C200" s="97" t="s">
        <v>917</v>
      </c>
      <c r="D200" s="368"/>
      <c r="E200" s="1951"/>
    </row>
    <row r="201" spans="1:5">
      <c r="A201" s="1973">
        <v>14</v>
      </c>
      <c r="B201" s="754" t="s">
        <v>2312</v>
      </c>
      <c r="C201" s="97" t="s">
        <v>2313</v>
      </c>
      <c r="D201" s="368"/>
      <c r="E201" s="1951"/>
    </row>
    <row r="202" spans="1:5">
      <c r="A202" s="1973">
        <v>15</v>
      </c>
      <c r="B202" s="754" t="s">
        <v>2314</v>
      </c>
      <c r="C202" s="97" t="s">
        <v>2315</v>
      </c>
      <c r="D202" s="368"/>
      <c r="E202" s="1951"/>
    </row>
    <row r="203" spans="1:5">
      <c r="A203" s="1973">
        <v>16</v>
      </c>
      <c r="B203" s="754" t="s">
        <v>2316</v>
      </c>
      <c r="C203" s="97" t="s">
        <v>2317</v>
      </c>
      <c r="D203" s="368"/>
      <c r="E203" s="1951"/>
    </row>
    <row r="204" spans="1:5">
      <c r="A204" s="1973">
        <v>17</v>
      </c>
      <c r="B204" s="754" t="s">
        <v>2318</v>
      </c>
      <c r="C204" s="97" t="s">
        <v>1639</v>
      </c>
      <c r="D204" s="368"/>
      <c r="E204" s="1951"/>
    </row>
    <row r="205" spans="1:5">
      <c r="A205" s="1973">
        <v>18</v>
      </c>
      <c r="B205" s="754" t="s">
        <v>2319</v>
      </c>
      <c r="C205" s="97" t="s">
        <v>915</v>
      </c>
      <c r="D205" s="368"/>
      <c r="E205" s="1951"/>
    </row>
    <row r="206" spans="1:5">
      <c r="A206" s="1973">
        <v>19</v>
      </c>
      <c r="B206" s="754"/>
      <c r="C206" s="97" t="s">
        <v>918</v>
      </c>
      <c r="D206" s="1983">
        <f>SUM(D190:D205)</f>
        <v>0</v>
      </c>
      <c r="E206" s="1984">
        <f>SUM(E190:E205)</f>
        <v>0</v>
      </c>
    </row>
    <row r="207" spans="1:5">
      <c r="A207" s="1973">
        <v>20</v>
      </c>
      <c r="B207" s="754"/>
      <c r="C207" s="358" t="s">
        <v>919</v>
      </c>
      <c r="D207" s="1985"/>
      <c r="E207" s="1986"/>
    </row>
    <row r="208" spans="1:5">
      <c r="A208" s="1973">
        <v>21</v>
      </c>
      <c r="B208" s="754" t="s">
        <v>2320</v>
      </c>
      <c r="C208" s="97" t="s">
        <v>921</v>
      </c>
      <c r="D208" s="368"/>
      <c r="E208" s="1951"/>
    </row>
    <row r="209" spans="1:5">
      <c r="A209" s="1973">
        <v>22</v>
      </c>
      <c r="B209" s="754" t="s">
        <v>2321</v>
      </c>
      <c r="C209" s="97" t="s">
        <v>923</v>
      </c>
      <c r="D209" s="368"/>
      <c r="E209" s="1951"/>
    </row>
    <row r="210" spans="1:5">
      <c r="A210" s="1973">
        <v>23</v>
      </c>
      <c r="B210" s="754" t="s">
        <v>2322</v>
      </c>
      <c r="C210" s="97" t="s">
        <v>2323</v>
      </c>
      <c r="D210" s="368"/>
      <c r="E210" s="1951"/>
    </row>
    <row r="211" spans="1:5">
      <c r="A211" s="1973">
        <v>24</v>
      </c>
      <c r="B211" s="754" t="s">
        <v>2324</v>
      </c>
      <c r="C211" s="97" t="s">
        <v>2325</v>
      </c>
      <c r="D211" s="368"/>
      <c r="E211" s="1951"/>
    </row>
    <row r="212" spans="1:5">
      <c r="A212" s="1973">
        <v>25</v>
      </c>
      <c r="B212" s="754" t="s">
        <v>2326</v>
      </c>
      <c r="C212" s="97" t="s">
        <v>1681</v>
      </c>
      <c r="D212" s="368"/>
      <c r="E212" s="1951"/>
    </row>
    <row r="213" spans="1:5">
      <c r="A213" s="1973">
        <v>26</v>
      </c>
      <c r="B213" s="754" t="s">
        <v>2327</v>
      </c>
      <c r="C213" s="97" t="s">
        <v>2328</v>
      </c>
      <c r="D213" s="368"/>
      <c r="E213" s="1951"/>
    </row>
    <row r="214" spans="1:5">
      <c r="A214" s="1973">
        <v>27</v>
      </c>
      <c r="B214" s="754" t="s">
        <v>2329</v>
      </c>
      <c r="C214" s="97" t="s">
        <v>2330</v>
      </c>
      <c r="D214" s="368"/>
      <c r="E214" s="1951"/>
    </row>
    <row r="215" spans="1:5">
      <c r="A215" s="1973">
        <v>28</v>
      </c>
      <c r="B215" s="754" t="s">
        <v>2331</v>
      </c>
      <c r="C215" s="97" t="s">
        <v>937</v>
      </c>
      <c r="D215" s="368"/>
      <c r="E215" s="1951"/>
    </row>
    <row r="216" spans="1:5">
      <c r="A216" s="1973">
        <v>29</v>
      </c>
      <c r="B216" s="754"/>
      <c r="C216" s="97" t="s">
        <v>938</v>
      </c>
      <c r="D216" s="1987">
        <f>SUM(D208:D215)</f>
        <v>0</v>
      </c>
      <c r="E216" s="1954">
        <f>SUM(E208:E215)</f>
        <v>0</v>
      </c>
    </row>
    <row r="217" spans="1:5">
      <c r="A217" s="1973">
        <v>30</v>
      </c>
      <c r="B217" s="754"/>
      <c r="C217" s="97" t="s">
        <v>2332</v>
      </c>
      <c r="D217" s="492">
        <f>D206+D216</f>
        <v>0</v>
      </c>
      <c r="E217" s="1974">
        <f>E206+E216</f>
        <v>0</v>
      </c>
    </row>
    <row r="218" spans="1:5">
      <c r="A218" s="1973">
        <v>31</v>
      </c>
      <c r="B218" s="754"/>
      <c r="C218" s="97" t="s">
        <v>2333</v>
      </c>
      <c r="D218" s="492">
        <f>D157+D178+D217</f>
        <v>1854260</v>
      </c>
      <c r="E218" s="1974">
        <f>E157+E178+E217</f>
        <v>1446571</v>
      </c>
    </row>
    <row r="219" spans="1:5">
      <c r="A219" s="1973">
        <v>32</v>
      </c>
      <c r="B219" s="754"/>
      <c r="C219" s="358" t="s">
        <v>2334</v>
      </c>
      <c r="D219" s="368"/>
      <c r="E219" s="1951"/>
    </row>
    <row r="220" spans="1:5">
      <c r="A220" s="1973">
        <v>33</v>
      </c>
      <c r="B220" s="754"/>
      <c r="C220" s="358" t="s">
        <v>376</v>
      </c>
      <c r="D220" s="368"/>
      <c r="E220" s="1951"/>
    </row>
    <row r="221" spans="1:5">
      <c r="A221" s="1973">
        <v>34</v>
      </c>
      <c r="B221" s="754" t="s">
        <v>2335</v>
      </c>
      <c r="C221" s="97" t="s">
        <v>378</v>
      </c>
      <c r="D221" s="368"/>
      <c r="E221" s="1951"/>
    </row>
    <row r="222" spans="1:5">
      <c r="A222" s="1973">
        <v>35</v>
      </c>
      <c r="B222" s="754" t="s">
        <v>2336</v>
      </c>
      <c r="C222" s="97" t="s">
        <v>2308</v>
      </c>
      <c r="D222" s="368">
        <v>0</v>
      </c>
      <c r="E222" s="1951">
        <v>0</v>
      </c>
    </row>
    <row r="223" spans="1:5">
      <c r="A223" s="1973">
        <v>36</v>
      </c>
      <c r="B223" s="754" t="s">
        <v>2337</v>
      </c>
      <c r="C223" s="97" t="s">
        <v>2306</v>
      </c>
      <c r="D223" s="368"/>
      <c r="E223" s="1951"/>
    </row>
    <row r="224" spans="1:5">
      <c r="A224" s="1973">
        <v>37</v>
      </c>
      <c r="B224" s="754" t="s">
        <v>2338</v>
      </c>
      <c r="C224" s="97" t="s">
        <v>2304</v>
      </c>
      <c r="D224" s="368"/>
      <c r="E224" s="1951"/>
    </row>
    <row r="225" spans="1:5">
      <c r="A225" s="1973">
        <v>38</v>
      </c>
      <c r="B225" s="754" t="s">
        <v>2339</v>
      </c>
      <c r="C225" s="97" t="s">
        <v>2340</v>
      </c>
      <c r="D225" s="368"/>
      <c r="E225" s="1951"/>
    </row>
    <row r="226" spans="1:5">
      <c r="A226" s="1973">
        <v>39</v>
      </c>
      <c r="B226" s="754" t="s">
        <v>2341</v>
      </c>
      <c r="C226" s="97" t="s">
        <v>2342</v>
      </c>
      <c r="D226" s="368"/>
      <c r="E226" s="1951"/>
    </row>
    <row r="227" spans="1:5">
      <c r="A227" s="1973">
        <v>40</v>
      </c>
      <c r="B227" s="754" t="s">
        <v>2343</v>
      </c>
      <c r="C227" s="97" t="s">
        <v>2344</v>
      </c>
      <c r="D227" s="368">
        <v>2579701</v>
      </c>
      <c r="E227" s="368">
        <v>2372678</v>
      </c>
    </row>
    <row r="228" spans="1:5">
      <c r="A228" s="1973">
        <v>41</v>
      </c>
      <c r="B228" s="754" t="s">
        <v>2345</v>
      </c>
      <c r="C228" s="97" t="s">
        <v>1634</v>
      </c>
      <c r="D228" s="368">
        <v>1829038</v>
      </c>
      <c r="E228" s="368">
        <v>1398323</v>
      </c>
    </row>
    <row r="229" spans="1:5">
      <c r="A229" s="1973">
        <v>42</v>
      </c>
      <c r="B229" s="754" t="s">
        <v>2346</v>
      </c>
      <c r="C229" s="97" t="s">
        <v>2347</v>
      </c>
      <c r="D229" s="368"/>
      <c r="E229" s="1951"/>
    </row>
    <row r="230" spans="1:5">
      <c r="A230" s="1973">
        <v>43</v>
      </c>
      <c r="B230" s="754" t="s">
        <v>2348</v>
      </c>
      <c r="C230" s="97" t="s">
        <v>915</v>
      </c>
      <c r="D230" s="368">
        <v>0</v>
      </c>
      <c r="E230" s="1951">
        <v>0</v>
      </c>
    </row>
    <row r="231" spans="1:5">
      <c r="A231" s="1973">
        <v>44</v>
      </c>
      <c r="B231" s="754" t="s">
        <v>2349</v>
      </c>
      <c r="C231" s="97" t="s">
        <v>917</v>
      </c>
      <c r="D231" s="368"/>
      <c r="E231" s="1951"/>
    </row>
    <row r="232" spans="1:5" ht="15.75" thickBot="1">
      <c r="A232" s="1975">
        <v>45</v>
      </c>
      <c r="B232" s="740"/>
      <c r="C232" s="1977" t="s">
        <v>918</v>
      </c>
      <c r="D232" s="1978">
        <f>SUM(D221:D231)</f>
        <v>4408739</v>
      </c>
      <c r="E232" s="1979">
        <f>SUM(E221:E231)</f>
        <v>3771001</v>
      </c>
    </row>
    <row r="233" spans="1:5">
      <c r="A233" s="103"/>
      <c r="B233" s="1525"/>
      <c r="C233" s="1525"/>
      <c r="D233" s="1525"/>
      <c r="E233" s="74" t="s">
        <v>982</v>
      </c>
    </row>
    <row r="234" spans="1:5">
      <c r="A234" s="109" t="s">
        <v>2350</v>
      </c>
      <c r="B234" s="109"/>
      <c r="C234" s="109"/>
      <c r="D234" s="1568"/>
      <c r="E234" s="478"/>
    </row>
    <row r="235" spans="1:5" ht="15.75" thickBot="1">
      <c r="A235" s="42" t="str">
        <f>'Data Sheet'!$A$49</f>
        <v>Annual Report of Niagara Mohawk Power Corporation</v>
      </c>
      <c r="B235" s="74"/>
      <c r="C235" s="74"/>
      <c r="D235" s="74"/>
      <c r="E235" s="405" t="str">
        <f>'Data Sheet'!$A$45</f>
        <v>Year ended December 31, 2022</v>
      </c>
    </row>
    <row r="236" spans="1:5">
      <c r="A236" s="1932"/>
      <c r="B236" s="1933"/>
      <c r="C236" s="1933"/>
      <c r="D236" s="1933"/>
      <c r="E236" s="1935"/>
    </row>
    <row r="237" spans="1:5" ht="15.75">
      <c r="A237" s="1936" t="s">
        <v>361</v>
      </c>
      <c r="B237" s="1602"/>
      <c r="C237" s="1602"/>
      <c r="D237" s="1602"/>
      <c r="E237" s="1938"/>
    </row>
    <row r="238" spans="1:5" ht="15.75">
      <c r="A238" s="1939" t="s">
        <v>1539</v>
      </c>
      <c r="B238" s="521"/>
      <c r="C238" s="521"/>
      <c r="D238" s="521"/>
      <c r="E238" s="1940"/>
    </row>
    <row r="239" spans="1:5">
      <c r="A239" s="1941"/>
      <c r="B239" s="1942"/>
      <c r="C239" s="1943"/>
      <c r="D239" s="1972" t="s">
        <v>363</v>
      </c>
      <c r="E239" s="1945" t="s">
        <v>363</v>
      </c>
    </row>
    <row r="240" spans="1:5">
      <c r="A240" s="1946" t="s">
        <v>364</v>
      </c>
      <c r="B240" s="1947"/>
      <c r="C240" s="358" t="s">
        <v>1875</v>
      </c>
      <c r="D240" s="358" t="s">
        <v>365</v>
      </c>
      <c r="E240" s="1948" t="s">
        <v>366</v>
      </c>
    </row>
    <row r="241" spans="1:5">
      <c r="A241" s="1949" t="s">
        <v>367</v>
      </c>
      <c r="B241" s="91"/>
      <c r="C241" s="363" t="s">
        <v>2077</v>
      </c>
      <c r="D241" s="363" t="s">
        <v>2078</v>
      </c>
      <c r="E241" s="1950" t="s">
        <v>518</v>
      </c>
    </row>
    <row r="242" spans="1:5">
      <c r="A242" s="1973">
        <v>1</v>
      </c>
      <c r="B242" s="1947"/>
      <c r="C242" s="358" t="s">
        <v>2351</v>
      </c>
      <c r="D242" s="97"/>
      <c r="E242" s="1959"/>
    </row>
    <row r="243" spans="1:5">
      <c r="A243" s="1973">
        <v>2</v>
      </c>
      <c r="B243" s="754"/>
      <c r="C243" s="358" t="s">
        <v>919</v>
      </c>
      <c r="D243" s="1113"/>
      <c r="E243" s="1951"/>
    </row>
    <row r="244" spans="1:5">
      <c r="A244" s="1973">
        <v>3</v>
      </c>
      <c r="B244" s="754" t="s">
        <v>2352</v>
      </c>
      <c r="C244" s="97" t="s">
        <v>921</v>
      </c>
      <c r="D244" s="1521">
        <v>396638</v>
      </c>
      <c r="E244" s="1952">
        <v>707167</v>
      </c>
    </row>
    <row r="245" spans="1:5">
      <c r="A245" s="1973">
        <v>4</v>
      </c>
      <c r="B245" s="754" t="s">
        <v>2353</v>
      </c>
      <c r="C245" s="97" t="s">
        <v>923</v>
      </c>
      <c r="D245" s="368"/>
      <c r="E245" s="1951"/>
    </row>
    <row r="246" spans="1:5">
      <c r="A246" s="1973">
        <v>5</v>
      </c>
      <c r="B246" s="754" t="s">
        <v>2354</v>
      </c>
      <c r="C246" s="97" t="s">
        <v>2355</v>
      </c>
      <c r="D246" s="368">
        <v>1655407</v>
      </c>
      <c r="E246" s="1951">
        <v>2520141</v>
      </c>
    </row>
    <row r="247" spans="1:5">
      <c r="A247" s="1973">
        <v>6</v>
      </c>
      <c r="B247" s="754" t="s">
        <v>2356</v>
      </c>
      <c r="C247" s="97" t="s">
        <v>2328</v>
      </c>
      <c r="D247" s="368"/>
      <c r="E247" s="1951"/>
    </row>
    <row r="248" spans="1:5">
      <c r="A248" s="1973">
        <v>7</v>
      </c>
      <c r="B248" s="754" t="s">
        <v>2357</v>
      </c>
      <c r="C248" s="97" t="s">
        <v>2358</v>
      </c>
      <c r="D248" s="368">
        <v>629779</v>
      </c>
      <c r="E248" s="1951">
        <v>712827</v>
      </c>
    </row>
    <row r="249" spans="1:5">
      <c r="A249" s="1973">
        <v>8</v>
      </c>
      <c r="B249" s="754" t="s">
        <v>2359</v>
      </c>
      <c r="C249" s="97" t="s">
        <v>2330</v>
      </c>
      <c r="D249" s="368"/>
      <c r="E249" s="1951"/>
    </row>
    <row r="250" spans="1:5">
      <c r="A250" s="1973">
        <v>9</v>
      </c>
      <c r="B250" s="754" t="s">
        <v>2360</v>
      </c>
      <c r="C250" s="97" t="s">
        <v>937</v>
      </c>
      <c r="D250" s="368"/>
      <c r="E250" s="1951"/>
    </row>
    <row r="251" spans="1:5">
      <c r="A251" s="1973">
        <v>10</v>
      </c>
      <c r="B251" s="754"/>
      <c r="C251" s="97" t="s">
        <v>938</v>
      </c>
      <c r="D251" s="1953">
        <f>SUM(D244:D250)</f>
        <v>2681824</v>
      </c>
      <c r="E251" s="1954">
        <f>SUM(E244:E250)</f>
        <v>3940135</v>
      </c>
    </row>
    <row r="252" spans="1:5">
      <c r="A252" s="1973">
        <v>11</v>
      </c>
      <c r="B252" s="754"/>
      <c r="C252" s="97" t="s">
        <v>2361</v>
      </c>
      <c r="D252" s="1520">
        <f>D232+D251</f>
        <v>7090563</v>
      </c>
      <c r="E252" s="1974">
        <f>E232+E251</f>
        <v>7711136</v>
      </c>
    </row>
    <row r="253" spans="1:5">
      <c r="A253" s="1973">
        <v>12</v>
      </c>
      <c r="B253" s="1947"/>
      <c r="C253" s="358" t="s">
        <v>2362</v>
      </c>
      <c r="D253" s="1931"/>
      <c r="E253" s="1955"/>
    </row>
    <row r="254" spans="1:5">
      <c r="A254" s="1973">
        <v>13</v>
      </c>
      <c r="B254" s="1947"/>
      <c r="C254" s="358" t="s">
        <v>376</v>
      </c>
      <c r="D254" s="1931"/>
      <c r="E254" s="1955"/>
    </row>
    <row r="255" spans="1:5">
      <c r="A255" s="1973">
        <v>14</v>
      </c>
      <c r="B255" s="1947" t="s">
        <v>2363</v>
      </c>
      <c r="C255" s="97" t="s">
        <v>378</v>
      </c>
      <c r="D255" s="1521">
        <v>4849140</v>
      </c>
      <c r="E255" s="1952">
        <v>4117729</v>
      </c>
    </row>
    <row r="256" spans="1:5">
      <c r="A256" s="1973">
        <v>15</v>
      </c>
      <c r="B256" s="1947" t="s">
        <v>2364</v>
      </c>
      <c r="C256" s="97" t="s">
        <v>2365</v>
      </c>
      <c r="D256" s="1521">
        <v>2325942</v>
      </c>
      <c r="E256" s="1952">
        <v>2255880</v>
      </c>
    </row>
    <row r="257" spans="1:5">
      <c r="A257" s="1973">
        <v>16</v>
      </c>
      <c r="B257" s="1947" t="s">
        <v>2366</v>
      </c>
      <c r="C257" s="97" t="s">
        <v>2304</v>
      </c>
      <c r="D257" s="1521"/>
      <c r="E257" s="1951"/>
    </row>
    <row r="258" spans="1:5">
      <c r="A258" s="1973">
        <v>17</v>
      </c>
      <c r="B258" s="1947" t="s">
        <v>2367</v>
      </c>
      <c r="C258" s="97" t="s">
        <v>1632</v>
      </c>
      <c r="D258" s="1521"/>
      <c r="E258" s="1951"/>
    </row>
    <row r="259" spans="1:5">
      <c r="A259" s="1973">
        <v>18</v>
      </c>
      <c r="B259" s="1947" t="s">
        <v>2368</v>
      </c>
      <c r="C259" s="97" t="s">
        <v>2369</v>
      </c>
      <c r="D259" s="1521">
        <v>6526436</v>
      </c>
      <c r="E259" s="1952">
        <v>7626349</v>
      </c>
    </row>
    <row r="260" spans="1:5">
      <c r="A260" s="1973">
        <v>19</v>
      </c>
      <c r="B260" s="1947" t="s">
        <v>2370</v>
      </c>
      <c r="C260" s="97" t="s">
        <v>2371</v>
      </c>
      <c r="D260" s="1521">
        <v>722383</v>
      </c>
      <c r="E260" s="1952">
        <v>747050</v>
      </c>
    </row>
    <row r="261" spans="1:5">
      <c r="A261" s="1973">
        <v>20</v>
      </c>
      <c r="B261" s="1947" t="s">
        <v>2372</v>
      </c>
      <c r="C261" s="97" t="s">
        <v>2373</v>
      </c>
      <c r="D261" s="1521">
        <v>298248</v>
      </c>
      <c r="E261" s="1952">
        <v>240136</v>
      </c>
    </row>
    <row r="262" spans="1:5">
      <c r="A262" s="1973">
        <v>21</v>
      </c>
      <c r="B262" s="1947" t="s">
        <v>2374</v>
      </c>
      <c r="C262" s="97" t="s">
        <v>2375</v>
      </c>
      <c r="D262" s="1521"/>
      <c r="E262" s="1952"/>
    </row>
    <row r="263" spans="1:5">
      <c r="A263" s="1973">
        <v>22</v>
      </c>
      <c r="B263" s="1947" t="s">
        <v>2376</v>
      </c>
      <c r="C263" s="97" t="s">
        <v>2377</v>
      </c>
      <c r="D263" s="1521">
        <v>5549674</v>
      </c>
      <c r="E263" s="1952">
        <v>5398048</v>
      </c>
    </row>
    <row r="264" spans="1:5">
      <c r="A264" s="1973">
        <v>23</v>
      </c>
      <c r="B264" s="1947" t="s">
        <v>2378</v>
      </c>
      <c r="C264" s="97" t="s">
        <v>2379</v>
      </c>
      <c r="D264" s="1521">
        <v>232381</v>
      </c>
      <c r="E264" s="1952">
        <v>229900</v>
      </c>
    </row>
    <row r="265" spans="1:5">
      <c r="A265" s="1973">
        <v>24</v>
      </c>
      <c r="B265" s="1947" t="s">
        <v>2380</v>
      </c>
      <c r="C265" s="97" t="s">
        <v>915</v>
      </c>
      <c r="D265" s="1521">
        <v>11523775</v>
      </c>
      <c r="E265" s="1952">
        <v>13796971</v>
      </c>
    </row>
    <row r="266" spans="1:5">
      <c r="A266" s="1973">
        <v>25</v>
      </c>
      <c r="B266" s="1947" t="s">
        <v>2381</v>
      </c>
      <c r="C266" s="97" t="s">
        <v>917</v>
      </c>
      <c r="D266" s="1521">
        <v>6313</v>
      </c>
      <c r="E266" s="1952">
        <v>2313</v>
      </c>
    </row>
    <row r="267" spans="1:5">
      <c r="A267" s="1973">
        <v>26</v>
      </c>
      <c r="B267" s="1947"/>
      <c r="C267" s="97" t="s">
        <v>918</v>
      </c>
      <c r="D267" s="1953">
        <f>SUM(D255:D266)</f>
        <v>32034292</v>
      </c>
      <c r="E267" s="1954">
        <f>SUM(E255:E266)</f>
        <v>34414376</v>
      </c>
    </row>
    <row r="268" spans="1:5">
      <c r="A268" s="1973">
        <v>27</v>
      </c>
      <c r="B268" s="1947"/>
      <c r="C268" s="358" t="s">
        <v>919</v>
      </c>
      <c r="D268" s="1521"/>
      <c r="E268" s="1951"/>
    </row>
    <row r="269" spans="1:5">
      <c r="A269" s="1973">
        <v>28</v>
      </c>
      <c r="B269" s="1947" t="s">
        <v>2382</v>
      </c>
      <c r="C269" s="97" t="s">
        <v>921</v>
      </c>
      <c r="D269" s="1521">
        <v>2123341</v>
      </c>
      <c r="E269" s="1952">
        <v>3055579</v>
      </c>
    </row>
    <row r="270" spans="1:5">
      <c r="A270" s="1973">
        <v>29</v>
      </c>
      <c r="B270" s="1947" t="s">
        <v>2383</v>
      </c>
      <c r="C270" s="97" t="s">
        <v>923</v>
      </c>
      <c r="D270" s="1521">
        <v>125624</v>
      </c>
      <c r="E270" s="1952">
        <v>200299</v>
      </c>
    </row>
    <row r="271" spans="1:5">
      <c r="A271" s="1973">
        <v>30</v>
      </c>
      <c r="B271" s="1947" t="s">
        <v>2384</v>
      </c>
      <c r="C271" s="97" t="s">
        <v>2355</v>
      </c>
      <c r="D271" s="1521">
        <v>2412125</v>
      </c>
      <c r="E271" s="1952">
        <v>3169950</v>
      </c>
    </row>
    <row r="272" spans="1:5">
      <c r="A272" s="1973">
        <v>31</v>
      </c>
      <c r="B272" s="1947" t="s">
        <v>2385</v>
      </c>
      <c r="C272" s="97" t="s">
        <v>2328</v>
      </c>
      <c r="D272" s="1521">
        <v>0</v>
      </c>
      <c r="E272" s="1952">
        <v>41</v>
      </c>
    </row>
    <row r="273" spans="1:5">
      <c r="A273" s="1973">
        <v>32</v>
      </c>
      <c r="B273" s="1947" t="s">
        <v>2386</v>
      </c>
      <c r="C273" s="97" t="s">
        <v>2090</v>
      </c>
      <c r="D273" s="1521">
        <v>1010196</v>
      </c>
      <c r="E273" s="1952">
        <v>1066785</v>
      </c>
    </row>
    <row r="274" spans="1:5">
      <c r="A274" s="1973">
        <v>33</v>
      </c>
      <c r="B274" s="1947" t="s">
        <v>2091</v>
      </c>
      <c r="C274" s="97" t="s">
        <v>2092</v>
      </c>
      <c r="D274" s="1521">
        <v>2279357</v>
      </c>
      <c r="E274" s="1952">
        <v>1263940</v>
      </c>
    </row>
    <row r="275" spans="1:5">
      <c r="A275" s="1973">
        <v>34</v>
      </c>
      <c r="B275" s="1947" t="s">
        <v>2093</v>
      </c>
      <c r="C275" s="97" t="s">
        <v>2094</v>
      </c>
      <c r="D275" s="1521">
        <v>0</v>
      </c>
      <c r="E275" s="1952">
        <v>0</v>
      </c>
    </row>
    <row r="276" spans="1:5">
      <c r="A276" s="1973">
        <v>35</v>
      </c>
      <c r="B276" s="1947" t="s">
        <v>2095</v>
      </c>
      <c r="C276" s="97" t="s">
        <v>2096</v>
      </c>
      <c r="D276" s="1521">
        <v>35025051</v>
      </c>
      <c r="E276" s="1952">
        <v>34923307</v>
      </c>
    </row>
    <row r="277" spans="1:5">
      <c r="A277" s="1973">
        <v>36</v>
      </c>
      <c r="B277" s="1947" t="s">
        <v>2097</v>
      </c>
      <c r="C277" s="97" t="s">
        <v>2098</v>
      </c>
      <c r="D277" s="1521">
        <v>875786</v>
      </c>
      <c r="E277" s="1952">
        <v>1194180</v>
      </c>
    </row>
    <row r="278" spans="1:5">
      <c r="A278" s="1973">
        <v>37</v>
      </c>
      <c r="B278" s="1947" t="s">
        <v>2099</v>
      </c>
      <c r="C278" s="97" t="s">
        <v>937</v>
      </c>
      <c r="D278" s="1521">
        <v>24947</v>
      </c>
      <c r="E278" s="1952">
        <v>4839</v>
      </c>
    </row>
    <row r="279" spans="1:5">
      <c r="A279" s="1973">
        <v>38</v>
      </c>
      <c r="B279" s="1947"/>
      <c r="C279" s="97" t="s">
        <v>938</v>
      </c>
      <c r="D279" s="1953">
        <f>SUM(D269:D278)</f>
        <v>43876427</v>
      </c>
      <c r="E279" s="1954">
        <f>SUM(E269:E278)</f>
        <v>44878920</v>
      </c>
    </row>
    <row r="280" spans="1:5">
      <c r="A280" s="1973">
        <v>39</v>
      </c>
      <c r="B280" s="1947"/>
      <c r="C280" s="97" t="s">
        <v>2100</v>
      </c>
      <c r="D280" s="492">
        <f>D267+D279</f>
        <v>75910719</v>
      </c>
      <c r="E280" s="1974">
        <f>E267+E279</f>
        <v>79293296</v>
      </c>
    </row>
    <row r="281" spans="1:5">
      <c r="A281" s="1973">
        <v>40</v>
      </c>
      <c r="B281" s="1947"/>
      <c r="C281" s="358" t="s">
        <v>2101</v>
      </c>
      <c r="D281" s="368"/>
      <c r="E281" s="1951"/>
    </row>
    <row r="282" spans="1:5">
      <c r="A282" s="1973">
        <v>41</v>
      </c>
      <c r="B282" s="1947"/>
      <c r="C282" s="358" t="s">
        <v>376</v>
      </c>
      <c r="D282" s="368"/>
      <c r="E282" s="1951"/>
    </row>
    <row r="283" spans="1:5">
      <c r="A283" s="1973">
        <v>42</v>
      </c>
      <c r="B283" s="1947" t="s">
        <v>2102</v>
      </c>
      <c r="C283" s="97" t="s">
        <v>2103</v>
      </c>
      <c r="D283" s="368">
        <v>929563</v>
      </c>
      <c r="E283" s="1951">
        <v>1010233</v>
      </c>
    </row>
    <row r="284" spans="1:5">
      <c r="A284" s="1973">
        <v>43</v>
      </c>
      <c r="B284" s="1947" t="s">
        <v>2104</v>
      </c>
      <c r="C284" s="97" t="s">
        <v>2105</v>
      </c>
      <c r="D284" s="368">
        <v>624681</v>
      </c>
      <c r="E284" s="1951">
        <v>789629</v>
      </c>
    </row>
    <row r="285" spans="1:5">
      <c r="A285" s="1973">
        <v>44</v>
      </c>
      <c r="B285" s="1947" t="s">
        <v>2106</v>
      </c>
      <c r="C285" s="97" t="s">
        <v>2107</v>
      </c>
      <c r="D285" s="368">
        <v>10742554</v>
      </c>
      <c r="E285" s="1951">
        <v>10513153</v>
      </c>
    </row>
    <row r="286" spans="1:5">
      <c r="A286" s="1973">
        <v>45</v>
      </c>
      <c r="B286" s="1947" t="s">
        <v>2108</v>
      </c>
      <c r="C286" s="97" t="s">
        <v>2109</v>
      </c>
      <c r="D286" s="1521">
        <v>4515639</v>
      </c>
      <c r="E286" s="1951">
        <v>16962349</v>
      </c>
    </row>
    <row r="287" spans="1:5">
      <c r="A287" s="1973">
        <v>46</v>
      </c>
      <c r="B287" s="1947" t="s">
        <v>2110</v>
      </c>
      <c r="C287" s="97" t="s">
        <v>2111</v>
      </c>
      <c r="D287" s="368">
        <v>4349234</v>
      </c>
      <c r="E287" s="1951">
        <v>4380882</v>
      </c>
    </row>
    <row r="288" spans="1:5" ht="15.75" thickBot="1">
      <c r="A288" s="1975">
        <v>47</v>
      </c>
      <c r="B288" s="1976"/>
      <c r="C288" s="1977" t="s">
        <v>2112</v>
      </c>
      <c r="D288" s="1978">
        <f>SUM(D283:D287)</f>
        <v>21161671</v>
      </c>
      <c r="E288" s="1979">
        <f>SUM(E283:E287)</f>
        <v>33656246</v>
      </c>
    </row>
    <row r="289" spans="1:5">
      <c r="A289" s="74"/>
      <c r="B289" s="74"/>
      <c r="C289" s="74"/>
      <c r="D289" s="887"/>
      <c r="E289" s="74" t="s">
        <v>982</v>
      </c>
    </row>
    <row r="290" spans="1:5">
      <c r="A290" s="109" t="s">
        <v>2113</v>
      </c>
      <c r="B290" s="109"/>
      <c r="C290" s="109"/>
      <c r="D290" s="930"/>
      <c r="E290" s="109"/>
    </row>
    <row r="291" spans="1:5" ht="15.75" thickBot="1">
      <c r="A291" s="42" t="str">
        <f>'Data Sheet'!$A$49</f>
        <v>Annual Report of Niagara Mohawk Power Corporation</v>
      </c>
      <c r="B291" s="74"/>
      <c r="C291" s="74"/>
      <c r="D291" s="1522" t="str">
        <f>'Data Sheet'!$A$45</f>
        <v>Year ended December 31, 2022</v>
      </c>
      <c r="E291" s="74"/>
    </row>
    <row r="292" spans="1:5">
      <c r="A292" s="1932"/>
      <c r="B292" s="1933"/>
      <c r="C292" s="1933"/>
      <c r="D292" s="1934"/>
      <c r="E292" s="1935"/>
    </row>
    <row r="293" spans="1:5" ht="15.75">
      <c r="A293" s="1936" t="s">
        <v>361</v>
      </c>
      <c r="B293" s="1602"/>
      <c r="C293" s="1602"/>
      <c r="D293" s="1937"/>
      <c r="E293" s="1938"/>
    </row>
    <row r="294" spans="1:5" ht="15.75">
      <c r="A294" s="1939" t="s">
        <v>1539</v>
      </c>
      <c r="B294" s="521"/>
      <c r="C294" s="521"/>
      <c r="D294" s="1523"/>
      <c r="E294" s="1940"/>
    </row>
    <row r="295" spans="1:5">
      <c r="A295" s="1941"/>
      <c r="B295" s="1942"/>
      <c r="C295" s="1943"/>
      <c r="D295" s="1944" t="s">
        <v>363</v>
      </c>
      <c r="E295" s="1945" t="s">
        <v>363</v>
      </c>
    </row>
    <row r="296" spans="1:5">
      <c r="A296" s="1946" t="s">
        <v>364</v>
      </c>
      <c r="B296" s="1947"/>
      <c r="C296" s="358" t="s">
        <v>1875</v>
      </c>
      <c r="D296" s="867" t="s">
        <v>365</v>
      </c>
      <c r="E296" s="1948" t="s">
        <v>366</v>
      </c>
    </row>
    <row r="297" spans="1:5">
      <c r="A297" s="1949" t="s">
        <v>367</v>
      </c>
      <c r="B297" s="91"/>
      <c r="C297" s="363" t="s">
        <v>2077</v>
      </c>
      <c r="D297" s="871" t="s">
        <v>2078</v>
      </c>
      <c r="E297" s="1950" t="s">
        <v>518</v>
      </c>
    </row>
    <row r="298" spans="1:5">
      <c r="A298" s="1946">
        <v>1</v>
      </c>
      <c r="B298" s="1947"/>
      <c r="C298" s="358" t="s">
        <v>2114</v>
      </c>
      <c r="D298" s="1521"/>
      <c r="E298" s="1951"/>
    </row>
    <row r="299" spans="1:5">
      <c r="A299" s="1946">
        <v>2</v>
      </c>
      <c r="B299" s="1947"/>
      <c r="C299" s="358" t="s">
        <v>376</v>
      </c>
      <c r="D299" s="1521"/>
      <c r="E299" s="1951"/>
    </row>
    <row r="300" spans="1:5">
      <c r="A300" s="1946">
        <v>3</v>
      </c>
      <c r="B300" s="1947" t="s">
        <v>2115</v>
      </c>
      <c r="C300" s="97" t="s">
        <v>2116</v>
      </c>
      <c r="D300" s="1521">
        <v>129</v>
      </c>
      <c r="E300" s="1952">
        <v>126</v>
      </c>
    </row>
    <row r="301" spans="1:5">
      <c r="A301" s="1946">
        <v>4</v>
      </c>
      <c r="B301" s="1947" t="s">
        <v>2117</v>
      </c>
      <c r="C301" s="97" t="s">
        <v>2118</v>
      </c>
      <c r="D301" s="1521">
        <v>13286781</v>
      </c>
      <c r="E301" s="1952">
        <v>12309366</v>
      </c>
    </row>
    <row r="302" spans="1:5">
      <c r="A302" s="1946">
        <v>5</v>
      </c>
      <c r="B302" s="1947" t="s">
        <v>2119</v>
      </c>
      <c r="C302" s="97" t="s">
        <v>2120</v>
      </c>
      <c r="D302" s="1521">
        <v>1671649</v>
      </c>
      <c r="E302" s="1952">
        <v>1478979</v>
      </c>
    </row>
    <row r="303" spans="1:5">
      <c r="A303" s="1946">
        <v>6</v>
      </c>
      <c r="B303" s="1947" t="s">
        <v>2121</v>
      </c>
      <c r="C303" s="97" t="s">
        <v>2122</v>
      </c>
      <c r="D303" s="1521">
        <v>6114806</v>
      </c>
      <c r="E303" s="1952">
        <v>2979308</v>
      </c>
    </row>
    <row r="304" spans="1:5">
      <c r="A304" s="1946">
        <v>7</v>
      </c>
      <c r="B304" s="1947"/>
      <c r="C304" s="97" t="s">
        <v>2123</v>
      </c>
      <c r="D304" s="1953">
        <f>SUM(D300:D303)</f>
        <v>21073365</v>
      </c>
      <c r="E304" s="1954">
        <f>SUM(E300:E303)</f>
        <v>16767779</v>
      </c>
    </row>
    <row r="305" spans="1:5">
      <c r="A305" s="1946">
        <v>8</v>
      </c>
      <c r="B305" s="1947"/>
      <c r="C305" s="358" t="s">
        <v>2124</v>
      </c>
      <c r="D305" s="1931"/>
      <c r="E305" s="1955"/>
    </row>
    <row r="306" spans="1:5">
      <c r="A306" s="1946">
        <v>9</v>
      </c>
      <c r="B306" s="1947"/>
      <c r="C306" s="358" t="s">
        <v>376</v>
      </c>
      <c r="D306" s="1931"/>
      <c r="E306" s="1955"/>
    </row>
    <row r="307" spans="1:5">
      <c r="A307" s="1946">
        <v>10</v>
      </c>
      <c r="B307" s="1947" t="s">
        <v>2125</v>
      </c>
      <c r="C307" s="97" t="s">
        <v>2103</v>
      </c>
      <c r="D307" s="1521">
        <v>21290</v>
      </c>
      <c r="E307" s="1952">
        <v>37229</v>
      </c>
    </row>
    <row r="308" spans="1:5">
      <c r="A308" s="1946">
        <v>11</v>
      </c>
      <c r="B308" s="1947" t="s">
        <v>2126</v>
      </c>
      <c r="C308" s="97" t="s">
        <v>2127</v>
      </c>
      <c r="D308" s="1521">
        <v>693191</v>
      </c>
      <c r="E308" s="1952">
        <v>922640</v>
      </c>
    </row>
    <row r="309" spans="1:5">
      <c r="A309" s="1946">
        <v>12</v>
      </c>
      <c r="B309" s="1947" t="s">
        <v>2128</v>
      </c>
      <c r="C309" s="97" t="s">
        <v>2129</v>
      </c>
      <c r="D309" s="1521">
        <v>241067</v>
      </c>
      <c r="E309" s="1952">
        <v>194642</v>
      </c>
    </row>
    <row r="310" spans="1:5">
      <c r="A310" s="1946">
        <v>13</v>
      </c>
      <c r="B310" s="1947" t="s">
        <v>2130</v>
      </c>
      <c r="C310" s="97" t="s">
        <v>2131</v>
      </c>
      <c r="D310" s="1521">
        <v>0</v>
      </c>
      <c r="E310" s="1952">
        <v>0</v>
      </c>
    </row>
    <row r="311" spans="1:5">
      <c r="A311" s="1946">
        <v>14</v>
      </c>
      <c r="B311" s="1947"/>
      <c r="C311" s="97" t="s">
        <v>2132</v>
      </c>
      <c r="D311" s="1953">
        <f>SUM(D307:D310)</f>
        <v>955548</v>
      </c>
      <c r="E311" s="1954">
        <f>SUM(E307:E310)</f>
        <v>1154511</v>
      </c>
    </row>
    <row r="312" spans="1:5">
      <c r="A312" s="1946">
        <v>15</v>
      </c>
      <c r="B312" s="1947"/>
      <c r="C312" s="358" t="s">
        <v>2133</v>
      </c>
      <c r="D312" s="1521"/>
      <c r="E312" s="1951"/>
    </row>
    <row r="313" spans="1:5">
      <c r="A313" s="1946">
        <v>16</v>
      </c>
      <c r="B313" s="1947"/>
      <c r="C313" s="358" t="s">
        <v>376</v>
      </c>
      <c r="D313" s="1521"/>
      <c r="E313" s="1951"/>
    </row>
    <row r="314" spans="1:5">
      <c r="A314" s="1946">
        <v>17</v>
      </c>
      <c r="B314" s="1947" t="s">
        <v>2134</v>
      </c>
      <c r="C314" s="97" t="s">
        <v>2135</v>
      </c>
      <c r="D314" s="1521">
        <v>16428659</v>
      </c>
      <c r="E314" s="1952">
        <v>15306889</v>
      </c>
    </row>
    <row r="315" spans="1:5">
      <c r="A315" s="1946">
        <v>18</v>
      </c>
      <c r="B315" s="1947" t="s">
        <v>2136</v>
      </c>
      <c r="C315" s="97" t="s">
        <v>2137</v>
      </c>
      <c r="D315" s="1521">
        <v>13527595</v>
      </c>
      <c r="E315" s="1952">
        <v>12011442</v>
      </c>
    </row>
    <row r="316" spans="1:5">
      <c r="A316" s="1946">
        <v>19</v>
      </c>
      <c r="B316" s="1947" t="s">
        <v>2138</v>
      </c>
      <c r="C316" s="97" t="s">
        <v>2139</v>
      </c>
      <c r="D316" s="1521">
        <v>-3211353</v>
      </c>
      <c r="E316" s="1952">
        <v>-3047528</v>
      </c>
    </row>
    <row r="317" spans="1:5">
      <c r="A317" s="1946">
        <v>20</v>
      </c>
      <c r="B317" s="1947" t="s">
        <v>2140</v>
      </c>
      <c r="C317" s="97" t="s">
        <v>2141</v>
      </c>
      <c r="D317" s="1521">
        <v>5441572</v>
      </c>
      <c r="E317" s="1952">
        <v>4890935</v>
      </c>
    </row>
    <row r="318" spans="1:5">
      <c r="A318" s="1946">
        <v>21</v>
      </c>
      <c r="B318" s="1947" t="s">
        <v>2142</v>
      </c>
      <c r="C318" s="97" t="s">
        <v>2143</v>
      </c>
      <c r="D318" s="1521">
        <v>797178</v>
      </c>
      <c r="E318" s="1952">
        <v>9739</v>
      </c>
    </row>
    <row r="319" spans="1:5">
      <c r="A319" s="1946">
        <v>22</v>
      </c>
      <c r="B319" s="1947" t="s">
        <v>2144</v>
      </c>
      <c r="C319" s="97" t="s">
        <v>2145</v>
      </c>
      <c r="D319" s="1521">
        <v>1696178</v>
      </c>
      <c r="E319" s="1952">
        <v>3009709</v>
      </c>
    </row>
    <row r="320" spans="1:5">
      <c r="A320" s="1946">
        <v>23</v>
      </c>
      <c r="B320" s="1947" t="s">
        <v>2146</v>
      </c>
      <c r="C320" s="97" t="s">
        <v>2147</v>
      </c>
      <c r="D320" s="1521">
        <v>12675951</v>
      </c>
      <c r="E320" s="1952">
        <v>11660148</v>
      </c>
    </row>
    <row r="321" spans="1:5">
      <c r="A321" s="1946">
        <v>24</v>
      </c>
      <c r="B321" s="1947" t="s">
        <v>2148</v>
      </c>
      <c r="C321" s="97" t="s">
        <v>2149</v>
      </c>
      <c r="D321" s="1521"/>
      <c r="E321" s="1952"/>
    </row>
    <row r="322" spans="1:5">
      <c r="A322" s="1946">
        <v>25</v>
      </c>
      <c r="B322" s="1947" t="s">
        <v>2150</v>
      </c>
      <c r="C322" s="813" t="s">
        <v>2151</v>
      </c>
      <c r="D322" s="1521">
        <v>2725229</v>
      </c>
      <c r="E322" s="1952">
        <v>2381300</v>
      </c>
    </row>
    <row r="323" spans="1:5">
      <c r="A323" s="1946">
        <v>26</v>
      </c>
      <c r="B323" s="1947" t="s">
        <v>2152</v>
      </c>
      <c r="C323" s="97" t="s">
        <v>2153</v>
      </c>
      <c r="D323" s="1521"/>
      <c r="E323" s="1951"/>
    </row>
    <row r="324" spans="1:5">
      <c r="A324" s="1946">
        <v>27</v>
      </c>
      <c r="B324" s="1947" t="s">
        <v>2154</v>
      </c>
      <c r="C324" s="97" t="s">
        <v>2155</v>
      </c>
      <c r="D324" s="1521"/>
      <c r="E324" s="1951"/>
    </row>
    <row r="325" spans="1:5">
      <c r="A325" s="1946">
        <v>28</v>
      </c>
      <c r="B325" s="1947" t="s">
        <v>2156</v>
      </c>
      <c r="C325" s="97" t="s">
        <v>2157</v>
      </c>
      <c r="D325" s="1521">
        <v>4166081</v>
      </c>
      <c r="E325" s="1952">
        <v>4794549</v>
      </c>
    </row>
    <row r="326" spans="1:5">
      <c r="A326" s="1946">
        <v>29</v>
      </c>
      <c r="B326" s="1947" t="s">
        <v>2158</v>
      </c>
      <c r="C326" s="97" t="s">
        <v>917</v>
      </c>
      <c r="D326" s="1521">
        <v>24315073</v>
      </c>
      <c r="E326" s="1952">
        <v>21267659</v>
      </c>
    </row>
    <row r="327" spans="1:5">
      <c r="A327" s="1946">
        <v>30</v>
      </c>
      <c r="B327" s="1947"/>
      <c r="C327" s="97" t="s">
        <v>2159</v>
      </c>
      <c r="D327" s="1953">
        <f>SUM(D314:D326)</f>
        <v>78562163</v>
      </c>
      <c r="E327" s="1954">
        <f>SUM(E314:E326)</f>
        <v>72284842</v>
      </c>
    </row>
    <row r="328" spans="1:5">
      <c r="A328" s="1946">
        <v>31</v>
      </c>
      <c r="B328" s="1947"/>
      <c r="C328" s="358" t="s">
        <v>919</v>
      </c>
      <c r="D328" s="1521"/>
      <c r="E328" s="1951"/>
    </row>
    <row r="329" spans="1:5">
      <c r="A329" s="1946">
        <v>32</v>
      </c>
      <c r="B329" s="1947" t="s">
        <v>2160</v>
      </c>
      <c r="C329" s="97" t="s">
        <v>2161</v>
      </c>
      <c r="D329" s="1521">
        <v>0</v>
      </c>
      <c r="E329" s="1952">
        <v>0</v>
      </c>
    </row>
    <row r="330" spans="1:5">
      <c r="A330" s="1946">
        <v>33</v>
      </c>
      <c r="B330" s="1947"/>
      <c r="C330" s="97" t="s">
        <v>2162</v>
      </c>
      <c r="D330" s="1520">
        <f>D327+D329</f>
        <v>78562163</v>
      </c>
      <c r="E330" s="1956">
        <v>72284842</v>
      </c>
    </row>
    <row r="331" spans="1:5">
      <c r="A331" s="1949">
        <v>34</v>
      </c>
      <c r="B331" s="91"/>
      <c r="C331" s="89" t="s">
        <v>2163</v>
      </c>
      <c r="D331" s="1520">
        <f>D120+D218+D252+D280+D288+D304+D311+D330</f>
        <v>575724561</v>
      </c>
      <c r="E331" s="1956">
        <f>E120+E218+E252+E280+E288+E304+E311+E330</f>
        <v>438207246</v>
      </c>
    </row>
    <row r="332" spans="1:5">
      <c r="A332" s="1957"/>
      <c r="B332" s="1958"/>
      <c r="C332" s="1958"/>
      <c r="D332" s="891"/>
      <c r="E332" s="1959"/>
    </row>
    <row r="333" spans="1:5">
      <c r="A333" s="1957"/>
      <c r="B333" s="1960" t="s">
        <v>2164</v>
      </c>
      <c r="C333" s="1961"/>
      <c r="D333" s="1937"/>
      <c r="E333" s="1938"/>
    </row>
    <row r="334" spans="1:5">
      <c r="A334" s="1957"/>
      <c r="B334" s="1958"/>
      <c r="C334" s="1958"/>
      <c r="D334" s="891"/>
      <c r="E334" s="1959"/>
    </row>
    <row r="335" spans="1:5" ht="45">
      <c r="A335" s="1957"/>
      <c r="B335" s="754"/>
      <c r="C335" s="1962" t="s">
        <v>2165</v>
      </c>
      <c r="D335" s="891"/>
      <c r="E335" s="1959"/>
    </row>
    <row r="336" spans="1:5">
      <c r="A336" s="1957"/>
      <c r="B336" s="1962"/>
      <c r="C336" s="1962"/>
      <c r="D336" s="891"/>
      <c r="E336" s="1963"/>
    </row>
    <row r="337" spans="1:5" ht="45">
      <c r="A337" s="1957"/>
      <c r="B337" s="1962"/>
      <c r="C337" s="1962" t="s">
        <v>2166</v>
      </c>
      <c r="D337" s="891"/>
      <c r="E337" s="1959"/>
    </row>
    <row r="338" spans="1:5">
      <c r="A338" s="1957"/>
      <c r="B338" s="1962"/>
      <c r="C338" s="1962"/>
      <c r="D338" s="891"/>
      <c r="E338" s="1959"/>
    </row>
    <row r="339" spans="1:5" ht="60">
      <c r="A339" s="1957"/>
      <c r="B339" s="1962"/>
      <c r="C339" s="1964" t="s">
        <v>2591</v>
      </c>
      <c r="D339" s="891"/>
      <c r="E339" s="1959"/>
    </row>
    <row r="340" spans="1:5">
      <c r="A340" s="1965" t="s">
        <v>1944</v>
      </c>
      <c r="B340" s="1962"/>
      <c r="C340" s="1962" t="s">
        <v>2167</v>
      </c>
      <c r="D340" s="1966">
        <v>44926</v>
      </c>
      <c r="E340" s="1959"/>
    </row>
    <row r="341" spans="1:5">
      <c r="A341" s="1965" t="s">
        <v>1946</v>
      </c>
      <c r="B341" s="1962"/>
      <c r="C341" s="1962" t="s">
        <v>2168</v>
      </c>
      <c r="D341" s="1603">
        <v>1163</v>
      </c>
      <c r="E341" s="1959"/>
    </row>
    <row r="342" spans="1:5">
      <c r="A342" s="1965" t="s">
        <v>1947</v>
      </c>
      <c r="B342" s="1962"/>
      <c r="C342" s="1962" t="s">
        <v>2169</v>
      </c>
      <c r="D342" s="1604">
        <v>1</v>
      </c>
      <c r="E342" s="1959"/>
    </row>
    <row r="343" spans="1:5" ht="15.75" thickBot="1">
      <c r="A343" s="1965" t="s">
        <v>1950</v>
      </c>
      <c r="B343" s="1962"/>
      <c r="C343" s="1962" t="s">
        <v>2170</v>
      </c>
      <c r="D343" s="1967">
        <f>SUM(D341:D342)</f>
        <v>1164</v>
      </c>
      <c r="E343" s="1959"/>
    </row>
    <row r="344" spans="1:5" ht="15.75" thickTop="1">
      <c r="A344" s="1957"/>
      <c r="B344" s="1968"/>
      <c r="C344" s="1968"/>
      <c r="D344" s="754"/>
      <c r="E344" s="1959"/>
    </row>
    <row r="345" spans="1:5" ht="15.75" thickBot="1">
      <c r="A345" s="1969"/>
      <c r="B345" s="1970"/>
      <c r="C345" s="1970"/>
      <c r="D345" s="740"/>
      <c r="E345" s="1971"/>
    </row>
    <row r="346" spans="1:5" ht="12" customHeight="1">
      <c r="A346" s="74"/>
      <c r="B346" s="74"/>
      <c r="C346" s="74"/>
      <c r="D346" s="74"/>
      <c r="E346" s="467" t="s">
        <v>982</v>
      </c>
    </row>
    <row r="347" spans="1:5" ht="12" customHeight="1">
      <c r="A347" s="109" t="s">
        <v>2171</v>
      </c>
      <c r="B347" s="109"/>
      <c r="C347" s="109"/>
      <c r="D347" s="109"/>
      <c r="E347" s="109"/>
    </row>
    <row r="348" spans="1:5" ht="12" customHeight="1">
      <c r="A348" s="74"/>
      <c r="B348" s="74"/>
      <c r="C348" s="74"/>
      <c r="D348" s="74"/>
      <c r="E348" s="74"/>
    </row>
    <row r="349" spans="1:5" ht="17.25" customHeight="1">
      <c r="A349" s="74"/>
      <c r="B349" s="74"/>
      <c r="C349" s="74"/>
      <c r="D349" s="1645"/>
      <c r="E349" s="1645"/>
    </row>
    <row r="350" spans="1:5" ht="12" customHeight="1">
      <c r="A350" s="74"/>
      <c r="B350" s="74"/>
      <c r="C350" s="74"/>
      <c r="D350" s="74"/>
      <c r="E350" s="74"/>
    </row>
    <row r="351" spans="1:5" ht="12" customHeight="1">
      <c r="A351" s="74"/>
      <c r="B351" s="74"/>
      <c r="C351" s="74"/>
      <c r="D351" s="74"/>
      <c r="E351" s="74"/>
    </row>
    <row r="352" spans="1:5" ht="12" customHeight="1">
      <c r="A352" s="74"/>
      <c r="B352" s="74"/>
      <c r="C352" s="467"/>
      <c r="D352" s="1042"/>
      <c r="E352" s="1042"/>
    </row>
    <row r="353" spans="1:5">
      <c r="A353" s="74"/>
      <c r="B353" s="74"/>
      <c r="C353" s="467"/>
      <c r="D353" s="1042"/>
      <c r="E353" s="1042"/>
    </row>
    <row r="354" spans="1:5">
      <c r="A354" s="74"/>
      <c r="B354" s="74"/>
      <c r="C354" s="59"/>
      <c r="D354" s="1042"/>
      <c r="E354" s="1042"/>
    </row>
    <row r="355" spans="1:5">
      <c r="A355" s="74"/>
      <c r="B355" s="74"/>
      <c r="C355" s="74"/>
      <c r="D355" s="1506"/>
      <c r="E355" s="1506"/>
    </row>
    <row r="356" spans="1:5">
      <c r="A356" s="74"/>
      <c r="B356" s="74"/>
      <c r="C356" s="74"/>
      <c r="D356" s="1506"/>
      <c r="E356" s="1506"/>
    </row>
    <row r="357" spans="1:5">
      <c r="A357" s="74"/>
      <c r="B357" s="74"/>
      <c r="C357" s="59"/>
      <c r="D357" s="1644"/>
      <c r="E357" s="1645"/>
    </row>
    <row r="358" spans="1:5">
      <c r="A358" s="74"/>
      <c r="B358" s="74"/>
      <c r="C358" s="59"/>
      <c r="D358" s="1645"/>
      <c r="E358" s="1645"/>
    </row>
    <row r="359" spans="1:5">
      <c r="A359" s="74"/>
      <c r="B359" s="74"/>
      <c r="C359" s="59"/>
      <c r="D359" s="74"/>
      <c r="E359" s="74"/>
    </row>
    <row r="360" spans="1:5">
      <c r="A360" s="74"/>
      <c r="B360" s="74"/>
      <c r="C360" s="59"/>
      <c r="D360" s="74"/>
      <c r="E360" s="74"/>
    </row>
    <row r="361" spans="1:5">
      <c r="A361" s="74"/>
      <c r="B361" s="74"/>
      <c r="C361" s="59"/>
      <c r="D361" s="74"/>
      <c r="E361" s="74"/>
    </row>
    <row r="362" spans="1:5">
      <c r="A362" s="74"/>
      <c r="B362" s="74"/>
      <c r="C362" s="59"/>
      <c r="D362" s="74"/>
      <c r="E362" s="74"/>
    </row>
    <row r="363" spans="1:5">
      <c r="A363" s="74"/>
      <c r="B363" s="74"/>
      <c r="C363" s="74"/>
      <c r="D363" s="74"/>
      <c r="E363" s="74"/>
    </row>
    <row r="364" spans="1:5">
      <c r="A364" s="74"/>
      <c r="B364" s="74"/>
      <c r="C364" s="74"/>
      <c r="D364" s="74"/>
      <c r="E364" s="74"/>
    </row>
    <row r="365" spans="1:5">
      <c r="A365" s="74"/>
      <c r="B365" s="74"/>
      <c r="C365" s="59"/>
      <c r="D365" s="74"/>
      <c r="E365" s="74"/>
    </row>
    <row r="366" spans="1:5">
      <c r="A366" s="74"/>
      <c r="B366" s="74"/>
      <c r="C366" s="59"/>
      <c r="D366" s="74"/>
      <c r="E366" s="74"/>
    </row>
    <row r="367" spans="1:5">
      <c r="A367" s="74"/>
      <c r="B367" s="74"/>
      <c r="C367" s="59"/>
      <c r="D367" s="74"/>
      <c r="E367" s="74"/>
    </row>
    <row r="368" spans="1:5">
      <c r="A368" s="74"/>
      <c r="B368" s="74"/>
      <c r="C368" s="59"/>
      <c r="D368" s="74"/>
      <c r="E368" s="74"/>
    </row>
    <row r="369" spans="1:5">
      <c r="A369" s="74"/>
      <c r="B369" s="74"/>
      <c r="C369" s="59"/>
      <c r="D369" s="74"/>
      <c r="E369" s="74"/>
    </row>
    <row r="370" spans="1:5">
      <c r="A370" s="74"/>
      <c r="B370" s="74"/>
      <c r="C370" s="59"/>
      <c r="D370" s="74"/>
      <c r="E370" s="74"/>
    </row>
    <row r="371" spans="1:5">
      <c r="A371" s="74"/>
      <c r="B371" s="74"/>
      <c r="C371" s="74"/>
      <c r="D371" s="74"/>
      <c r="E371" s="74"/>
    </row>
    <row r="372" spans="1:5">
      <c r="A372" s="74"/>
      <c r="B372" s="74"/>
      <c r="C372" s="74"/>
      <c r="D372" s="74"/>
      <c r="E372" s="74"/>
    </row>
    <row r="373" spans="1:5">
      <c r="A373" s="74"/>
      <c r="B373" s="74"/>
      <c r="C373" s="59"/>
      <c r="D373" s="74"/>
      <c r="E373" s="74"/>
    </row>
    <row r="374" spans="1:5">
      <c r="A374" s="74"/>
      <c r="B374" s="74"/>
      <c r="C374" s="59"/>
      <c r="D374" s="74"/>
      <c r="E374" s="74"/>
    </row>
    <row r="375" spans="1:5">
      <c r="A375" s="74"/>
      <c r="B375" s="74"/>
      <c r="C375" s="59"/>
      <c r="D375" s="74"/>
      <c r="E375" s="74"/>
    </row>
    <row r="376" spans="1:5">
      <c r="A376" s="74"/>
      <c r="B376" s="74"/>
      <c r="C376" s="59"/>
      <c r="D376" s="74"/>
      <c r="E376" s="74"/>
    </row>
    <row r="377" spans="1:5">
      <c r="A377" s="74"/>
      <c r="B377" s="74"/>
      <c r="C377" s="59"/>
      <c r="D377" s="74"/>
      <c r="E377" s="74"/>
    </row>
    <row r="378" spans="1:5">
      <c r="A378" s="74"/>
      <c r="B378" s="74"/>
      <c r="C378" s="59"/>
      <c r="D378" s="74"/>
      <c r="E378" s="74"/>
    </row>
    <row r="379" spans="1:5">
      <c r="A379" s="74"/>
      <c r="B379" s="74"/>
      <c r="C379" s="74"/>
      <c r="D379" s="74"/>
      <c r="E379" s="74"/>
    </row>
    <row r="380" spans="1:5">
      <c r="A380" s="74"/>
      <c r="B380" s="74"/>
      <c r="C380" s="74"/>
      <c r="D380" s="74"/>
      <c r="E380" s="74"/>
    </row>
    <row r="381" spans="1:5">
      <c r="A381" s="74"/>
      <c r="B381" s="74"/>
      <c r="C381" s="59"/>
      <c r="D381" s="74"/>
      <c r="E381" s="74"/>
    </row>
    <row r="382" spans="1:5">
      <c r="A382" s="74"/>
      <c r="B382" s="74"/>
      <c r="C382" s="59"/>
      <c r="D382" s="74"/>
      <c r="E382" s="74"/>
    </row>
    <row r="383" spans="1:5">
      <c r="A383" s="74"/>
      <c r="B383" s="74"/>
      <c r="C383" s="59"/>
      <c r="D383" s="74"/>
      <c r="E383" s="74"/>
    </row>
    <row r="384" spans="1:5">
      <c r="A384" s="74"/>
      <c r="B384" s="74"/>
      <c r="C384" s="59"/>
      <c r="D384" s="74"/>
      <c r="E384" s="74"/>
    </row>
    <row r="385" spans="1:5">
      <c r="A385" s="74"/>
      <c r="B385" s="74"/>
      <c r="C385" s="59"/>
      <c r="D385" s="74"/>
      <c r="E385" s="74"/>
    </row>
    <row r="386" spans="1:5">
      <c r="A386" s="74"/>
      <c r="B386" s="74"/>
      <c r="C386" s="59"/>
      <c r="D386" s="74"/>
      <c r="E386" s="74"/>
    </row>
  </sheetData>
  <printOptions horizontalCentered="1" verticalCentered="1"/>
  <pageMargins left="0.5" right="0.5" top="0.5" bottom="0.5" header="0" footer="0"/>
  <pageSetup scale="73" fitToHeight="7" orientation="portrait" r:id="rId1"/>
  <headerFooter alignWithMargins="0"/>
  <rowBreaks count="6" manualBreakCount="6">
    <brk id="62" max="16383" man="1"/>
    <brk id="122" max="16383" man="1"/>
    <brk id="180" max="16383" man="1"/>
    <brk id="234" max="16383" man="1"/>
    <brk id="290" max="16383" man="1"/>
    <brk id="347" max="16383" man="1"/>
  </rowBreaks>
  <ignoredErrors>
    <ignoredError sqref="D343"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46134" r:id="rId4" name="Button 54">
              <controlPr locked="0" defaultSize="0" autoFill="0" autoLine="0" autoPict="0">
                <anchor moveWithCells="1" sizeWithCells="1">
                  <from>
                    <xdr:col>2</xdr:col>
                    <xdr:colOff>2657475</xdr:colOff>
                    <xdr:row>349</xdr:row>
                    <xdr:rowOff>0</xdr:rowOff>
                  </from>
                  <to>
                    <xdr:col>2</xdr:col>
                    <xdr:colOff>4486275</xdr:colOff>
                    <xdr:row>349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rgb="FF92D050"/>
    <pageSetUpPr fitToPage="1"/>
  </sheetPr>
  <dimension ref="A1:F76"/>
  <sheetViews>
    <sheetView view="pageBreakPreview" topLeftCell="A11" zoomScale="60" zoomScaleNormal="100" workbookViewId="0"/>
    <sheetView tabSelected="1" workbookViewId="1">
      <selection activeCell="B23" sqref="B23"/>
    </sheetView>
  </sheetViews>
  <sheetFormatPr defaultColWidth="9.6640625" defaultRowHeight="15"/>
  <cols>
    <col min="1" max="1" width="1.6640625" customWidth="1"/>
    <col min="2" max="2" width="44.44140625" customWidth="1"/>
    <col min="3" max="3" width="8.21875" customWidth="1"/>
    <col min="4" max="4" width="1.6640625" customWidth="1"/>
    <col min="5" max="5" width="41" customWidth="1"/>
    <col min="6" max="6" width="12.88671875" customWidth="1"/>
    <col min="7" max="7" width="16.6640625" customWidth="1"/>
  </cols>
  <sheetData>
    <row r="1" spans="1:6" s="685" customFormat="1" ht="15.75" thickBot="1">
      <c r="A1" s="687" t="s">
        <v>2744</v>
      </c>
      <c r="B1" s="264"/>
      <c r="C1" s="74"/>
      <c r="D1" s="74"/>
      <c r="E1" s="74"/>
      <c r="F1" s="467" t="str">
        <f>'Data Sheet'!A6</f>
        <v>Year ended December 31, 2022</v>
      </c>
    </row>
    <row r="2" spans="1:6">
      <c r="A2" s="75"/>
      <c r="B2" s="76"/>
      <c r="C2" s="76"/>
      <c r="D2" s="76"/>
      <c r="E2" s="76"/>
      <c r="F2" s="77"/>
    </row>
    <row r="3" spans="1:6" ht="15.75">
      <c r="A3" s="78" t="s">
        <v>2073</v>
      </c>
      <c r="B3" s="79"/>
      <c r="C3" s="79"/>
      <c r="D3" s="79"/>
      <c r="E3" s="79"/>
      <c r="F3" s="80"/>
    </row>
    <row r="4" spans="1:6" ht="15.75">
      <c r="A4" s="78" t="s">
        <v>2074</v>
      </c>
      <c r="B4" s="79"/>
      <c r="C4" s="79"/>
      <c r="D4" s="79"/>
      <c r="E4" s="79"/>
      <c r="F4" s="80"/>
    </row>
    <row r="5" spans="1:6">
      <c r="A5" s="81"/>
      <c r="B5" s="74"/>
      <c r="C5" s="74"/>
      <c r="D5" s="74"/>
      <c r="E5" s="74"/>
      <c r="F5" s="82"/>
    </row>
    <row r="6" spans="1:6">
      <c r="A6" s="83"/>
      <c r="B6" s="488" t="s">
        <v>2075</v>
      </c>
      <c r="C6" s="615" t="s">
        <v>2076</v>
      </c>
      <c r="D6" s="86"/>
      <c r="E6" s="615" t="s">
        <v>2075</v>
      </c>
      <c r="F6" s="489" t="s">
        <v>2076</v>
      </c>
    </row>
    <row r="7" spans="1:6">
      <c r="A7" s="88"/>
      <c r="B7" s="363" t="s">
        <v>2077</v>
      </c>
      <c r="C7" s="364" t="s">
        <v>2078</v>
      </c>
      <c r="D7" s="91"/>
      <c r="E7" s="364" t="s">
        <v>2077</v>
      </c>
      <c r="F7" s="483" t="s">
        <v>2078</v>
      </c>
    </row>
    <row r="8" spans="1:6" ht="15.75">
      <c r="A8" s="81"/>
      <c r="B8" s="107" t="s">
        <v>2079</v>
      </c>
      <c r="C8" s="74"/>
      <c r="D8" s="94"/>
      <c r="E8" s="74"/>
      <c r="F8" s="95"/>
    </row>
    <row r="9" spans="1:6">
      <c r="A9" s="96"/>
      <c r="B9" s="97" t="s">
        <v>2080</v>
      </c>
      <c r="C9" s="98"/>
      <c r="D9" s="94"/>
      <c r="E9" s="74" t="s">
        <v>1132</v>
      </c>
      <c r="F9" s="101"/>
    </row>
    <row r="10" spans="1:6">
      <c r="A10" s="96"/>
      <c r="B10" s="97" t="s">
        <v>2082</v>
      </c>
      <c r="C10" s="99">
        <v>1</v>
      </c>
      <c r="D10" s="100"/>
      <c r="E10" s="74" t="s">
        <v>1133</v>
      </c>
      <c r="F10" s="101" t="s">
        <v>1134</v>
      </c>
    </row>
    <row r="11" spans="1:6">
      <c r="A11" s="96"/>
      <c r="B11" s="97" t="s">
        <v>2084</v>
      </c>
      <c r="C11" s="99">
        <v>2</v>
      </c>
      <c r="D11" s="94"/>
      <c r="E11" s="74" t="s">
        <v>1135</v>
      </c>
      <c r="F11" s="101" t="s">
        <v>1136</v>
      </c>
    </row>
    <row r="12" spans="1:6">
      <c r="A12" s="96"/>
      <c r="B12" s="97" t="s">
        <v>1128</v>
      </c>
      <c r="C12" s="99" t="s">
        <v>1129</v>
      </c>
      <c r="D12" s="94"/>
      <c r="E12" s="74" t="s">
        <v>1139</v>
      </c>
      <c r="F12" s="101" t="s">
        <v>1140</v>
      </c>
    </row>
    <row r="13" spans="1:6">
      <c r="A13" s="96"/>
      <c r="B13" s="97" t="s">
        <v>1131</v>
      </c>
      <c r="C13" s="99"/>
      <c r="D13" s="94"/>
      <c r="E13" s="74" t="s">
        <v>1143</v>
      </c>
      <c r="F13" s="101" t="s">
        <v>1144</v>
      </c>
    </row>
    <row r="14" spans="1:6">
      <c r="A14" s="96"/>
      <c r="B14" s="97" t="s">
        <v>1131</v>
      </c>
      <c r="C14" s="99"/>
      <c r="D14" s="94"/>
      <c r="E14" s="887" t="s">
        <v>2393</v>
      </c>
      <c r="F14" s="888">
        <v>94</v>
      </c>
    </row>
    <row r="15" spans="1:6" ht="15.75">
      <c r="A15" s="96"/>
      <c r="B15" s="97" t="s">
        <v>1131</v>
      </c>
      <c r="C15" s="99"/>
      <c r="D15" s="94"/>
      <c r="E15" s="105"/>
      <c r="F15" s="101"/>
    </row>
    <row r="16" spans="1:6">
      <c r="A16" s="96"/>
      <c r="B16" s="97" t="s">
        <v>1137</v>
      </c>
      <c r="C16" s="99" t="s">
        <v>1138</v>
      </c>
      <c r="D16" s="94"/>
      <c r="E16" s="74"/>
      <c r="F16" s="101"/>
    </row>
    <row r="17" spans="1:6" ht="15.75">
      <c r="A17" s="96"/>
      <c r="B17" s="97" t="s">
        <v>1141</v>
      </c>
      <c r="C17" s="99" t="s">
        <v>1142</v>
      </c>
      <c r="D17" s="94"/>
      <c r="E17" s="105" t="s">
        <v>1147</v>
      </c>
      <c r="F17" s="104"/>
    </row>
    <row r="18" spans="1:6">
      <c r="A18" s="96"/>
      <c r="B18" s="97" t="s">
        <v>1145</v>
      </c>
      <c r="C18" s="99">
        <v>10</v>
      </c>
      <c r="D18" s="94"/>
      <c r="E18" s="74"/>
      <c r="F18" s="104"/>
    </row>
    <row r="19" spans="1:6">
      <c r="A19" s="96"/>
      <c r="B19" s="97" t="s">
        <v>1146</v>
      </c>
      <c r="C19" s="99">
        <v>11</v>
      </c>
      <c r="D19" s="94"/>
      <c r="E19" s="74"/>
      <c r="F19" s="104"/>
    </row>
    <row r="20" spans="1:6" ht="15.75">
      <c r="A20" s="96"/>
      <c r="B20" s="97" t="s">
        <v>2580</v>
      </c>
      <c r="C20" s="99">
        <v>12</v>
      </c>
      <c r="D20" s="94"/>
      <c r="E20" s="102"/>
      <c r="F20" s="104"/>
    </row>
    <row r="21" spans="1:6" ht="15.75">
      <c r="A21" s="96"/>
      <c r="B21" s="97" t="s">
        <v>1148</v>
      </c>
      <c r="C21" s="99">
        <v>13</v>
      </c>
      <c r="D21" s="94"/>
      <c r="E21" s="105" t="s">
        <v>1150</v>
      </c>
      <c r="F21" s="104"/>
    </row>
    <row r="22" spans="1:6">
      <c r="A22" s="96"/>
      <c r="B22" s="97" t="s">
        <v>1149</v>
      </c>
      <c r="C22" s="99">
        <v>14</v>
      </c>
      <c r="D22" s="94"/>
      <c r="E22" s="74"/>
      <c r="F22" s="104"/>
    </row>
    <row r="23" spans="1:6">
      <c r="A23" s="96"/>
      <c r="B23" s="813" t="s">
        <v>2392</v>
      </c>
      <c r="C23" s="886">
        <v>16</v>
      </c>
      <c r="D23" s="94"/>
      <c r="E23" s="74"/>
      <c r="F23" s="101"/>
    </row>
    <row r="24" spans="1:6" ht="15.75">
      <c r="A24" s="96"/>
      <c r="B24" s="97" t="s">
        <v>2581</v>
      </c>
      <c r="C24" s="99">
        <v>18</v>
      </c>
      <c r="D24" s="94"/>
      <c r="E24" s="105" t="s">
        <v>2262</v>
      </c>
      <c r="F24" s="104"/>
    </row>
    <row r="25" spans="1:6">
      <c r="A25" s="96"/>
      <c r="B25" s="97" t="s">
        <v>1151</v>
      </c>
      <c r="C25" s="99">
        <v>19</v>
      </c>
      <c r="D25" s="100"/>
      <c r="E25" s="74" t="s">
        <v>2263</v>
      </c>
      <c r="F25" s="889">
        <v>95</v>
      </c>
    </row>
    <row r="26" spans="1:6" ht="15.75">
      <c r="A26" s="96"/>
      <c r="B26" s="97" t="s">
        <v>1152</v>
      </c>
      <c r="C26" s="99">
        <v>20</v>
      </c>
      <c r="D26" s="100"/>
      <c r="E26" s="105"/>
      <c r="F26" s="104"/>
    </row>
    <row r="27" spans="1:6">
      <c r="A27" s="96"/>
      <c r="B27" s="97" t="s">
        <v>2264</v>
      </c>
      <c r="C27" s="99">
        <v>22</v>
      </c>
      <c r="D27" s="94"/>
      <c r="E27" s="74"/>
      <c r="F27" s="104"/>
    </row>
    <row r="28" spans="1:6">
      <c r="A28" s="96"/>
      <c r="B28" s="97" t="s">
        <v>2265</v>
      </c>
      <c r="C28" s="99">
        <v>23</v>
      </c>
      <c r="D28" s="94"/>
      <c r="E28" s="74"/>
      <c r="F28" s="101"/>
    </row>
    <row r="29" spans="1:6" ht="15.75">
      <c r="A29" s="96"/>
      <c r="B29" s="97" t="s">
        <v>2582</v>
      </c>
      <c r="C29" s="99">
        <v>24</v>
      </c>
      <c r="D29" s="94"/>
      <c r="E29" s="105"/>
      <c r="F29" s="104"/>
    </row>
    <row r="30" spans="1:6">
      <c r="A30" s="96"/>
      <c r="B30" s="97" t="s">
        <v>2266</v>
      </c>
      <c r="C30" s="99">
        <v>25</v>
      </c>
      <c r="D30" s="94"/>
      <c r="E30" s="74"/>
      <c r="F30" s="889"/>
    </row>
    <row r="31" spans="1:6">
      <c r="A31" s="96"/>
      <c r="B31" s="97" t="s">
        <v>2267</v>
      </c>
      <c r="C31" s="99" t="s">
        <v>2268</v>
      </c>
      <c r="D31" s="100"/>
      <c r="E31" s="74"/>
      <c r="F31" s="104"/>
    </row>
    <row r="32" spans="1:6">
      <c r="A32" s="96"/>
      <c r="B32" s="97" t="s">
        <v>2269</v>
      </c>
      <c r="C32" s="99" t="s">
        <v>1763</v>
      </c>
      <c r="D32" s="100"/>
      <c r="E32" s="74"/>
      <c r="F32" s="104"/>
    </row>
    <row r="33" spans="1:6">
      <c r="A33" s="96"/>
      <c r="B33" s="97" t="s">
        <v>2270</v>
      </c>
      <c r="C33" s="99" t="s">
        <v>2271</v>
      </c>
      <c r="D33" s="94"/>
      <c r="E33" s="74"/>
      <c r="F33" s="104"/>
    </row>
    <row r="34" spans="1:6">
      <c r="A34" s="106"/>
      <c r="B34" s="97" t="s">
        <v>2272</v>
      </c>
      <c r="C34" s="99" t="s">
        <v>2273</v>
      </c>
      <c r="D34" s="94"/>
      <c r="E34" s="74"/>
      <c r="F34" s="104"/>
    </row>
    <row r="35" spans="1:6">
      <c r="A35" s="106"/>
      <c r="B35" s="97"/>
      <c r="C35" s="99"/>
      <c r="D35" s="94"/>
      <c r="E35" s="74"/>
      <c r="F35" s="104"/>
    </row>
    <row r="36" spans="1:6" ht="15.75">
      <c r="A36" s="96"/>
      <c r="B36" s="107" t="s">
        <v>2274</v>
      </c>
      <c r="C36" s="74"/>
      <c r="D36" s="94"/>
      <c r="E36" s="74"/>
      <c r="F36" s="104"/>
    </row>
    <row r="37" spans="1:6">
      <c r="A37" s="96"/>
      <c r="B37" s="97" t="s">
        <v>2275</v>
      </c>
      <c r="C37" s="109" t="s">
        <v>2276</v>
      </c>
      <c r="D37" s="94"/>
      <c r="E37" s="74"/>
      <c r="F37" s="104"/>
    </row>
    <row r="38" spans="1:6">
      <c r="A38" s="96"/>
      <c r="B38" s="97" t="s">
        <v>2278</v>
      </c>
      <c r="C38" s="109" t="s">
        <v>2279</v>
      </c>
      <c r="D38" s="94"/>
      <c r="E38" s="74"/>
      <c r="F38" s="108"/>
    </row>
    <row r="39" spans="1:6">
      <c r="A39" s="96"/>
      <c r="B39" s="97"/>
      <c r="C39" s="109"/>
      <c r="D39" s="94"/>
      <c r="E39" s="74"/>
      <c r="F39" s="104"/>
    </row>
    <row r="40" spans="1:6">
      <c r="A40" s="96"/>
      <c r="B40" s="97" t="s">
        <v>2280</v>
      </c>
      <c r="C40" s="109" t="s">
        <v>2281</v>
      </c>
      <c r="D40" s="94"/>
      <c r="E40" s="74"/>
      <c r="F40" s="104"/>
    </row>
    <row r="41" spans="1:6">
      <c r="A41" s="96"/>
      <c r="B41" s="97"/>
      <c r="C41" s="109"/>
      <c r="D41" s="94"/>
      <c r="E41" s="74"/>
      <c r="F41" s="104"/>
    </row>
    <row r="42" spans="1:6" ht="15.75">
      <c r="A42" s="96"/>
      <c r="B42" s="107" t="s">
        <v>2282</v>
      </c>
      <c r="C42" s="74"/>
      <c r="D42" s="94"/>
      <c r="E42" s="74"/>
      <c r="F42" s="104"/>
    </row>
    <row r="43" spans="1:6">
      <c r="A43" s="96"/>
      <c r="B43" s="97" t="s">
        <v>2583</v>
      </c>
      <c r="C43" s="103" t="s">
        <v>2283</v>
      </c>
      <c r="D43" s="94"/>
      <c r="E43" s="74"/>
      <c r="F43" s="104"/>
    </row>
    <row r="44" spans="1:6">
      <c r="A44" s="96"/>
      <c r="B44" s="97" t="s">
        <v>2584</v>
      </c>
      <c r="C44" s="103">
        <v>63</v>
      </c>
      <c r="D44" s="110"/>
      <c r="E44" s="74"/>
      <c r="F44" s="104"/>
    </row>
    <row r="45" spans="1:6" ht="15.75">
      <c r="A45" s="96"/>
      <c r="B45" s="97" t="s">
        <v>2585</v>
      </c>
      <c r="C45" s="103">
        <v>64</v>
      </c>
      <c r="D45" s="110"/>
      <c r="E45" s="102"/>
      <c r="F45" s="104"/>
    </row>
    <row r="46" spans="1:6">
      <c r="A46" s="96"/>
      <c r="B46" s="97" t="s">
        <v>2284</v>
      </c>
      <c r="C46" s="103" t="s">
        <v>2285</v>
      </c>
      <c r="D46" s="94"/>
      <c r="E46" s="74"/>
      <c r="F46" s="104"/>
    </row>
    <row r="47" spans="1:6">
      <c r="A47" s="96"/>
      <c r="B47" s="97" t="s">
        <v>2286</v>
      </c>
      <c r="C47" s="103">
        <v>67</v>
      </c>
      <c r="D47" s="94"/>
      <c r="E47" s="74"/>
      <c r="F47" s="104"/>
    </row>
    <row r="48" spans="1:6">
      <c r="A48" s="96"/>
      <c r="B48" s="97" t="s">
        <v>2287</v>
      </c>
      <c r="C48" s="103">
        <v>68</v>
      </c>
      <c r="D48" s="94"/>
      <c r="E48" s="74"/>
      <c r="F48" s="104"/>
    </row>
    <row r="49" spans="1:6">
      <c r="A49" s="96"/>
      <c r="B49" s="97" t="s">
        <v>2586</v>
      </c>
      <c r="C49" s="103" t="s">
        <v>233</v>
      </c>
      <c r="D49" s="94"/>
      <c r="E49" s="74"/>
      <c r="F49" s="104"/>
    </row>
    <row r="50" spans="1:6">
      <c r="A50" s="96"/>
      <c r="B50" s="97" t="s">
        <v>234</v>
      </c>
      <c r="C50" s="103" t="s">
        <v>235</v>
      </c>
      <c r="D50" s="94"/>
      <c r="E50" s="74"/>
      <c r="F50" s="104"/>
    </row>
    <row r="51" spans="1:6">
      <c r="A51" s="96"/>
      <c r="B51" s="97" t="s">
        <v>236</v>
      </c>
      <c r="C51" s="99" t="s">
        <v>237</v>
      </c>
      <c r="D51" s="100"/>
      <c r="E51" s="74"/>
      <c r="F51" s="104"/>
    </row>
    <row r="52" spans="1:6">
      <c r="A52" s="106"/>
      <c r="B52" s="97" t="s">
        <v>238</v>
      </c>
      <c r="C52" s="99">
        <v>80</v>
      </c>
      <c r="D52" s="94"/>
      <c r="E52" s="74"/>
      <c r="F52" s="104"/>
    </row>
    <row r="53" spans="1:6">
      <c r="A53" s="96"/>
      <c r="B53" s="754" t="s">
        <v>2293</v>
      </c>
      <c r="C53" s="361">
        <v>81</v>
      </c>
      <c r="D53" s="100"/>
      <c r="E53" s="74"/>
      <c r="F53" s="104"/>
    </row>
    <row r="54" spans="1:6">
      <c r="A54" s="96"/>
      <c r="B54" s="74" t="s">
        <v>2081</v>
      </c>
      <c r="C54" s="361">
        <v>82</v>
      </c>
      <c r="D54" s="110"/>
      <c r="E54" s="74"/>
      <c r="F54" s="104"/>
    </row>
    <row r="55" spans="1:6" ht="15.75">
      <c r="A55" s="106"/>
      <c r="B55" s="74" t="s">
        <v>2587</v>
      </c>
      <c r="C55" s="890" t="s">
        <v>2083</v>
      </c>
      <c r="D55" s="110"/>
      <c r="E55" s="102"/>
      <c r="F55" s="104"/>
    </row>
    <row r="56" spans="1:6">
      <c r="A56" s="96"/>
      <c r="B56" s="74" t="s">
        <v>2085</v>
      </c>
      <c r="C56" s="890">
        <v>85</v>
      </c>
      <c r="D56" s="100"/>
      <c r="E56" s="74"/>
      <c r="F56" s="104"/>
    </row>
    <row r="57" spans="1:6" ht="15.75">
      <c r="A57" s="96"/>
      <c r="B57" s="74" t="s">
        <v>1130</v>
      </c>
      <c r="C57" s="890">
        <v>86</v>
      </c>
      <c r="D57" s="100"/>
      <c r="E57" s="102"/>
      <c r="F57" s="104"/>
    </row>
    <row r="58" spans="1:6" ht="16.5" thickBot="1">
      <c r="A58" s="111"/>
      <c r="B58" s="112"/>
      <c r="C58" s="113"/>
      <c r="D58" s="114"/>
      <c r="E58" s="115"/>
      <c r="F58" s="116"/>
    </row>
    <row r="59" spans="1:6">
      <c r="A59" s="74"/>
      <c r="B59" s="891"/>
      <c r="C59" s="76"/>
      <c r="D59" s="74"/>
      <c r="E59" s="885" t="s">
        <v>2590</v>
      </c>
      <c r="F59" s="74"/>
    </row>
    <row r="60" spans="1:6">
      <c r="A60" s="109"/>
      <c r="B60" s="109"/>
      <c r="C60" s="109"/>
      <c r="D60" s="109"/>
      <c r="E60" s="109"/>
      <c r="F60" s="109"/>
    </row>
    <row r="61" spans="1:6">
      <c r="A61" s="74"/>
      <c r="B61" s="74"/>
      <c r="C61" s="74"/>
      <c r="D61" s="74"/>
      <c r="E61" s="74"/>
      <c r="F61" s="74"/>
    </row>
    <row r="65" spans="2:6">
      <c r="C65" s="47"/>
      <c r="D65" s="47"/>
      <c r="E65" s="47"/>
      <c r="F65" s="47"/>
    </row>
    <row r="68" spans="2:6">
      <c r="B68" s="59"/>
    </row>
    <row r="69" spans="2:6">
      <c r="B69" s="59"/>
    </row>
    <row r="70" spans="2:6">
      <c r="B70" s="59"/>
    </row>
    <row r="71" spans="2:6">
      <c r="B71" s="59"/>
    </row>
    <row r="72" spans="2:6">
      <c r="B72" s="59"/>
    </row>
    <row r="73" spans="2:6">
      <c r="B73" s="59"/>
    </row>
    <row r="74" spans="2:6">
      <c r="B74" s="59"/>
    </row>
    <row r="75" spans="2:6">
      <c r="B75" s="59"/>
    </row>
    <row r="76" spans="2:6">
      <c r="B76" s="42"/>
    </row>
  </sheetData>
  <printOptions horizontalCentered="1" verticalCentered="1"/>
  <pageMargins left="0.5" right="0.5" top="0.5" bottom="0.5" header="0.5" footer="0.5"/>
  <pageSetup scale="72" orientation="portrait" r:id="rId1"/>
  <headerFooter alignWithMargins="0"/>
  <rowBreaks count="1" manualBreakCount="1">
    <brk id="6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tabColor rgb="FF92D050"/>
  </sheetPr>
  <dimension ref="A1:H121"/>
  <sheetViews>
    <sheetView view="pageBreakPreview" topLeftCell="B58" zoomScale="60" zoomScaleNormal="80" workbookViewId="0">
      <selection activeCell="N80" sqref="N80"/>
    </sheetView>
    <sheetView zoomScale="70" zoomScaleNormal="70" workbookViewId="1">
      <selection activeCell="N28" sqref="N28"/>
    </sheetView>
  </sheetViews>
  <sheetFormatPr defaultColWidth="9.6640625" defaultRowHeight="15"/>
  <cols>
    <col min="1" max="1" width="4.6640625" customWidth="1"/>
    <col min="2" max="2" width="32.109375" customWidth="1"/>
    <col min="3" max="3" width="12.6640625" customWidth="1"/>
    <col min="4" max="4" width="18.6640625" customWidth="1"/>
    <col min="5" max="5" width="19.21875" customWidth="1"/>
    <col min="6" max="7" width="18.6640625" customWidth="1"/>
    <col min="8" max="8" width="12.6640625" customWidth="1"/>
  </cols>
  <sheetData>
    <row r="1" spans="1:8" ht="15.75" thickBot="1">
      <c r="A1" s="42" t="str">
        <f>'Data Sheet'!$A$49</f>
        <v>Annual Report of Niagara Mohawk Power Corporation</v>
      </c>
      <c r="B1" s="74"/>
      <c r="C1" s="74"/>
      <c r="D1" s="74"/>
      <c r="E1" s="74"/>
      <c r="F1" s="74"/>
      <c r="H1" s="405" t="str">
        <f>'Data Sheet'!$A$45</f>
        <v>Year ended December 31, 2022</v>
      </c>
    </row>
    <row r="2" spans="1:8">
      <c r="A2" s="75"/>
      <c r="B2" s="76"/>
      <c r="C2" s="76"/>
      <c r="D2" s="76"/>
      <c r="E2" s="76"/>
      <c r="F2" s="76"/>
      <c r="G2" s="76"/>
      <c r="H2" s="77"/>
    </row>
    <row r="3" spans="1:8" ht="15.75">
      <c r="A3" s="524" t="s">
        <v>2172</v>
      </c>
      <c r="B3" s="525"/>
      <c r="C3" s="525"/>
      <c r="D3" s="525"/>
      <c r="E3" s="525"/>
      <c r="F3" s="525"/>
      <c r="G3" s="525"/>
      <c r="H3" s="526"/>
    </row>
    <row r="4" spans="1:8">
      <c r="A4" s="81"/>
      <c r="B4" s="74"/>
      <c r="C4" s="74"/>
      <c r="D4" s="74"/>
      <c r="E4" s="74"/>
      <c r="F4" s="74"/>
      <c r="G4" s="74"/>
      <c r="H4" s="82"/>
    </row>
    <row r="5" spans="1:8">
      <c r="A5" s="81"/>
      <c r="B5" s="74" t="s">
        <v>2173</v>
      </c>
      <c r="C5" s="74"/>
      <c r="D5" s="74"/>
      <c r="E5" s="74"/>
      <c r="F5" s="74"/>
      <c r="G5" s="74"/>
      <c r="H5" s="82"/>
    </row>
    <row r="6" spans="1:8">
      <c r="A6" s="81"/>
      <c r="B6" s="74" t="s">
        <v>2174</v>
      </c>
      <c r="C6" s="74"/>
      <c r="D6" s="74"/>
      <c r="E6" s="74"/>
      <c r="F6" s="74"/>
      <c r="G6" s="74"/>
      <c r="H6" s="82"/>
    </row>
    <row r="7" spans="1:8">
      <c r="A7" s="81"/>
      <c r="B7" s="74" t="s">
        <v>2175</v>
      </c>
      <c r="C7" s="74"/>
      <c r="D7" s="74"/>
      <c r="E7" s="74"/>
      <c r="F7" s="74"/>
      <c r="G7" s="74"/>
      <c r="H7" s="82"/>
    </row>
    <row r="8" spans="1:8">
      <c r="A8" s="88"/>
      <c r="B8" s="90"/>
      <c r="C8" s="90"/>
      <c r="D8" s="90"/>
      <c r="E8" s="90"/>
      <c r="F8" s="90"/>
      <c r="G8" s="90"/>
      <c r="H8" s="238"/>
    </row>
    <row r="9" spans="1:8">
      <c r="A9" s="106"/>
      <c r="B9" s="239"/>
      <c r="C9" s="358" t="s">
        <v>2176</v>
      </c>
      <c r="D9" s="97"/>
      <c r="E9" s="358" t="s">
        <v>2177</v>
      </c>
      <c r="F9" s="97"/>
      <c r="G9" s="97"/>
      <c r="H9" s="497" t="s">
        <v>759</v>
      </c>
    </row>
    <row r="10" spans="1:8">
      <c r="A10" s="106"/>
      <c r="B10" s="239"/>
      <c r="C10" s="358" t="s">
        <v>2178</v>
      </c>
      <c r="D10" s="358" t="s">
        <v>2179</v>
      </c>
      <c r="E10" s="358" t="s">
        <v>2180</v>
      </c>
      <c r="F10" s="358" t="s">
        <v>762</v>
      </c>
      <c r="G10" s="97"/>
      <c r="H10" s="497" t="s">
        <v>758</v>
      </c>
    </row>
    <row r="11" spans="1:8">
      <c r="A11" s="106" t="s">
        <v>1980</v>
      </c>
      <c r="B11" s="361" t="s">
        <v>2181</v>
      </c>
      <c r="C11" s="358" t="s">
        <v>2182</v>
      </c>
      <c r="D11" s="358" t="s">
        <v>2183</v>
      </c>
      <c r="E11" s="358" t="s">
        <v>2184</v>
      </c>
      <c r="F11" s="97" t="s">
        <v>520</v>
      </c>
      <c r="G11" s="358" t="s">
        <v>2185</v>
      </c>
      <c r="H11" s="497" t="s">
        <v>762</v>
      </c>
    </row>
    <row r="12" spans="1:8">
      <c r="A12" s="257" t="s">
        <v>1986</v>
      </c>
      <c r="B12" s="362" t="s">
        <v>2077</v>
      </c>
      <c r="C12" s="363" t="s">
        <v>2078</v>
      </c>
      <c r="D12" s="363" t="s">
        <v>518</v>
      </c>
      <c r="E12" s="363" t="s">
        <v>567</v>
      </c>
      <c r="F12" s="363" t="s">
        <v>1350</v>
      </c>
      <c r="G12" s="363" t="s">
        <v>1351</v>
      </c>
      <c r="H12" s="498" t="s">
        <v>1352</v>
      </c>
    </row>
    <row r="13" spans="1:8">
      <c r="A13" s="106">
        <v>1</v>
      </c>
      <c r="B13" s="145"/>
      <c r="C13" s="490"/>
      <c r="D13" s="129"/>
      <c r="E13" s="129"/>
      <c r="F13" s="491"/>
      <c r="G13" s="491"/>
      <c r="H13" s="527" t="str">
        <f t="shared" ref="H13:H22" si="0">IF(ISERR(+G13/+F13)," ",(+G13/+F13))</f>
        <v xml:space="preserve"> </v>
      </c>
    </row>
    <row r="14" spans="1:8">
      <c r="A14" s="106">
        <v>2</v>
      </c>
      <c r="B14" s="1126" t="s">
        <v>2755</v>
      </c>
      <c r="C14" s="129"/>
      <c r="D14" s="129"/>
      <c r="E14" s="129"/>
      <c r="F14" s="491"/>
      <c r="G14" s="491"/>
      <c r="H14" s="527" t="str">
        <f t="shared" si="0"/>
        <v xml:space="preserve"> </v>
      </c>
    </row>
    <row r="15" spans="1:8">
      <c r="A15" s="106">
        <v>3</v>
      </c>
      <c r="B15" s="1126"/>
      <c r="C15" s="129"/>
      <c r="D15" s="129"/>
      <c r="E15" s="129"/>
      <c r="F15" s="491"/>
      <c r="G15" s="491"/>
      <c r="H15" s="527" t="str">
        <f t="shared" si="0"/>
        <v xml:space="preserve"> </v>
      </c>
    </row>
    <row r="16" spans="1:8">
      <c r="A16" s="106">
        <v>4</v>
      </c>
      <c r="B16" s="1126"/>
      <c r="C16" s="129"/>
      <c r="D16" s="129"/>
      <c r="E16" s="129"/>
      <c r="F16" s="491"/>
      <c r="G16" s="491"/>
      <c r="H16" s="527" t="str">
        <f t="shared" si="0"/>
        <v xml:space="preserve"> </v>
      </c>
    </row>
    <row r="17" spans="1:8">
      <c r="A17" s="106">
        <v>5</v>
      </c>
      <c r="B17" s="1126"/>
      <c r="C17" s="129"/>
      <c r="D17" s="129"/>
      <c r="E17" s="129"/>
      <c r="F17" s="491"/>
      <c r="G17" s="491"/>
      <c r="H17" s="527" t="str">
        <f t="shared" si="0"/>
        <v xml:space="preserve"> </v>
      </c>
    </row>
    <row r="18" spans="1:8">
      <c r="A18" s="106">
        <v>6</v>
      </c>
      <c r="B18" s="1126"/>
      <c r="C18" s="129"/>
      <c r="D18" s="129"/>
      <c r="E18" s="129"/>
      <c r="F18" s="491"/>
      <c r="G18" s="491"/>
      <c r="H18" s="527" t="str">
        <f t="shared" si="0"/>
        <v xml:space="preserve"> </v>
      </c>
    </row>
    <row r="19" spans="1:8">
      <c r="A19" s="106">
        <v>7</v>
      </c>
      <c r="B19" s="1126"/>
      <c r="C19" s="129"/>
      <c r="D19" s="129"/>
      <c r="E19" s="129"/>
      <c r="F19" s="491"/>
      <c r="G19" s="491"/>
      <c r="H19" s="527" t="str">
        <f t="shared" si="0"/>
        <v xml:space="preserve"> </v>
      </c>
    </row>
    <row r="20" spans="1:8">
      <c r="A20" s="106">
        <v>8</v>
      </c>
      <c r="B20" s="1126"/>
      <c r="C20" s="129"/>
      <c r="D20" s="129"/>
      <c r="E20" s="129"/>
      <c r="F20" s="491"/>
      <c r="G20" s="491"/>
      <c r="H20" s="527" t="str">
        <f t="shared" si="0"/>
        <v xml:space="preserve"> </v>
      </c>
    </row>
    <row r="21" spans="1:8">
      <c r="A21" s="106">
        <v>9</v>
      </c>
      <c r="B21" s="1569"/>
      <c r="C21" s="132"/>
      <c r="D21" s="132"/>
      <c r="E21" s="89" t="s">
        <v>2186</v>
      </c>
      <c r="F21" s="370">
        <f>SUM(F13:F20)</f>
        <v>0</v>
      </c>
      <c r="G21" s="370">
        <f>SUM(G13:G20)</f>
        <v>0</v>
      </c>
      <c r="H21" s="528" t="str">
        <f t="shared" si="0"/>
        <v xml:space="preserve"> </v>
      </c>
    </row>
    <row r="22" spans="1:8">
      <c r="A22" s="106">
        <v>10</v>
      </c>
      <c r="B22" s="1126"/>
      <c r="C22" s="129"/>
      <c r="D22" s="129"/>
      <c r="E22" s="129"/>
      <c r="F22" s="491"/>
      <c r="G22" s="491"/>
      <c r="H22" s="527" t="str">
        <f t="shared" si="0"/>
        <v xml:space="preserve"> </v>
      </c>
    </row>
    <row r="23" spans="1:8">
      <c r="A23" s="106">
        <v>11</v>
      </c>
      <c r="B23" s="1126" t="s">
        <v>2755</v>
      </c>
      <c r="C23" s="129"/>
      <c r="D23" s="129"/>
      <c r="E23" s="97"/>
      <c r="F23" s="368"/>
      <c r="G23" s="368"/>
      <c r="H23" s="527"/>
    </row>
    <row r="24" spans="1:8">
      <c r="A24" s="106">
        <v>12</v>
      </c>
      <c r="B24" s="1126"/>
      <c r="C24" s="129"/>
      <c r="D24" s="129"/>
      <c r="E24" s="97"/>
      <c r="F24" s="491"/>
      <c r="G24" s="491"/>
      <c r="H24" s="527" t="str">
        <f t="shared" ref="H24:H40" si="1">IF(ISERR(+G24/+F24)," ",(+G24/+F24))</f>
        <v xml:space="preserve"> </v>
      </c>
    </row>
    <row r="25" spans="1:8">
      <c r="A25" s="106">
        <v>13</v>
      </c>
      <c r="B25" s="1126"/>
      <c r="C25" s="129"/>
      <c r="D25" s="129"/>
      <c r="E25" s="97"/>
      <c r="F25" s="491"/>
      <c r="G25" s="491"/>
      <c r="H25" s="527" t="str">
        <f t="shared" si="1"/>
        <v xml:space="preserve"> </v>
      </c>
    </row>
    <row r="26" spans="1:8">
      <c r="A26" s="106">
        <v>14</v>
      </c>
      <c r="B26" s="1126"/>
      <c r="C26" s="129"/>
      <c r="D26" s="129"/>
      <c r="E26" s="97"/>
      <c r="F26" s="491"/>
      <c r="G26" s="491"/>
      <c r="H26" s="527" t="str">
        <f t="shared" si="1"/>
        <v xml:space="preserve"> </v>
      </c>
    </row>
    <row r="27" spans="1:8">
      <c r="A27" s="106">
        <v>15</v>
      </c>
      <c r="B27" s="1126"/>
      <c r="C27" s="129"/>
      <c r="D27" s="129"/>
      <c r="E27" s="97"/>
      <c r="F27" s="491"/>
      <c r="G27" s="491"/>
      <c r="H27" s="527" t="str">
        <f t="shared" si="1"/>
        <v xml:space="preserve"> </v>
      </c>
    </row>
    <row r="28" spans="1:8">
      <c r="A28" s="106">
        <v>16</v>
      </c>
      <c r="B28" s="1126"/>
      <c r="C28" s="129"/>
      <c r="D28" s="129"/>
      <c r="E28" s="97"/>
      <c r="F28" s="491"/>
      <c r="G28" s="491"/>
      <c r="H28" s="527" t="str">
        <f t="shared" si="1"/>
        <v xml:space="preserve"> </v>
      </c>
    </row>
    <row r="29" spans="1:8">
      <c r="A29" s="106">
        <v>17</v>
      </c>
      <c r="B29" s="1126"/>
      <c r="C29" s="129"/>
      <c r="D29" s="129"/>
      <c r="E29" s="97"/>
      <c r="F29" s="491"/>
      <c r="G29" s="491"/>
      <c r="H29" s="527" t="str">
        <f t="shared" si="1"/>
        <v xml:space="preserve"> </v>
      </c>
    </row>
    <row r="30" spans="1:8">
      <c r="A30" s="106">
        <v>18</v>
      </c>
      <c r="B30" s="1569"/>
      <c r="C30" s="132"/>
      <c r="D30" s="132"/>
      <c r="E30" s="89" t="s">
        <v>2187</v>
      </c>
      <c r="F30" s="370">
        <f>SUM(F22:F29)</f>
        <v>0</v>
      </c>
      <c r="G30" s="370">
        <f>SUM(G22:G29)</f>
        <v>0</v>
      </c>
      <c r="H30" s="528" t="str">
        <f t="shared" si="1"/>
        <v xml:space="preserve"> </v>
      </c>
    </row>
    <row r="31" spans="1:8">
      <c r="A31" s="106">
        <v>19</v>
      </c>
      <c r="B31" s="1126"/>
      <c r="C31" s="129"/>
      <c r="D31" s="129"/>
      <c r="E31" s="97"/>
      <c r="F31" s="491"/>
      <c r="G31" s="491"/>
      <c r="H31" s="527" t="str">
        <f t="shared" si="1"/>
        <v xml:space="preserve"> </v>
      </c>
    </row>
    <row r="32" spans="1:8">
      <c r="A32" s="106">
        <v>20</v>
      </c>
      <c r="B32" s="1126" t="s">
        <v>2755</v>
      </c>
      <c r="C32" s="129"/>
      <c r="D32" s="129"/>
      <c r="E32" s="97"/>
      <c r="F32" s="491"/>
      <c r="G32" s="491"/>
      <c r="H32" s="527" t="str">
        <f t="shared" si="1"/>
        <v xml:space="preserve"> </v>
      </c>
    </row>
    <row r="33" spans="1:8">
      <c r="A33" s="106">
        <v>21</v>
      </c>
      <c r="B33" s="1126"/>
      <c r="C33" s="129"/>
      <c r="D33" s="129"/>
      <c r="E33" s="97"/>
      <c r="F33" s="491"/>
      <c r="G33" s="491"/>
      <c r="H33" s="527" t="str">
        <f t="shared" si="1"/>
        <v xml:space="preserve"> </v>
      </c>
    </row>
    <row r="34" spans="1:8">
      <c r="A34" s="106">
        <v>22</v>
      </c>
      <c r="B34" s="1126"/>
      <c r="C34" s="129"/>
      <c r="D34" s="129"/>
      <c r="E34" s="97"/>
      <c r="F34" s="368"/>
      <c r="G34" s="368"/>
      <c r="H34" s="527" t="str">
        <f t="shared" si="1"/>
        <v xml:space="preserve"> </v>
      </c>
    </row>
    <row r="35" spans="1:8">
      <c r="A35" s="106">
        <v>23</v>
      </c>
      <c r="B35" s="1126"/>
      <c r="C35" s="129"/>
      <c r="D35" s="129"/>
      <c r="E35" s="129"/>
      <c r="F35" s="491"/>
      <c r="G35" s="491"/>
      <c r="H35" s="527" t="str">
        <f t="shared" si="1"/>
        <v xml:space="preserve"> </v>
      </c>
    </row>
    <row r="36" spans="1:8">
      <c r="A36" s="106">
        <v>24</v>
      </c>
      <c r="B36" s="1126"/>
      <c r="C36" s="129"/>
      <c r="D36" s="129"/>
      <c r="E36" s="129"/>
      <c r="F36" s="491"/>
      <c r="G36" s="491"/>
      <c r="H36" s="527" t="str">
        <f t="shared" si="1"/>
        <v xml:space="preserve"> </v>
      </c>
    </row>
    <row r="37" spans="1:8">
      <c r="A37" s="106">
        <v>25</v>
      </c>
      <c r="B37" s="1126"/>
      <c r="C37" s="129"/>
      <c r="D37" s="129"/>
      <c r="E37" s="129"/>
      <c r="F37" s="491"/>
      <c r="G37" s="491"/>
      <c r="H37" s="527" t="str">
        <f t="shared" si="1"/>
        <v xml:space="preserve"> </v>
      </c>
    </row>
    <row r="38" spans="1:8">
      <c r="A38" s="106">
        <v>26</v>
      </c>
      <c r="B38" s="1126"/>
      <c r="C38" s="129"/>
      <c r="D38" s="129"/>
      <c r="E38" s="129"/>
      <c r="F38" s="491"/>
      <c r="G38" s="491"/>
      <c r="H38" s="527" t="str">
        <f t="shared" si="1"/>
        <v xml:space="preserve"> </v>
      </c>
    </row>
    <row r="39" spans="1:8">
      <c r="A39" s="106">
        <v>27</v>
      </c>
      <c r="B39" s="1569"/>
      <c r="C39" s="132"/>
      <c r="D39" s="132"/>
      <c r="E39" s="89" t="s">
        <v>2188</v>
      </c>
      <c r="F39" s="370">
        <f>SUM(F31:F38)</f>
        <v>0</v>
      </c>
      <c r="G39" s="370">
        <f>SUM(G31:G38)</f>
        <v>0</v>
      </c>
      <c r="H39" s="528" t="str">
        <f t="shared" si="1"/>
        <v xml:space="preserve"> </v>
      </c>
    </row>
    <row r="40" spans="1:8">
      <c r="A40" s="106">
        <v>28</v>
      </c>
      <c r="B40" s="1126"/>
      <c r="C40" s="129"/>
      <c r="D40" s="129"/>
      <c r="E40" s="129"/>
      <c r="F40" s="491"/>
      <c r="G40" s="491"/>
      <c r="H40" s="527" t="str">
        <f t="shared" si="1"/>
        <v xml:space="preserve"> </v>
      </c>
    </row>
    <row r="41" spans="1:8">
      <c r="A41" s="106">
        <v>29</v>
      </c>
      <c r="B41" s="1126" t="s">
        <v>2755</v>
      </c>
      <c r="C41" s="129"/>
      <c r="D41" s="129"/>
      <c r="E41" s="129"/>
      <c r="F41" s="491"/>
      <c r="G41" s="491"/>
      <c r="H41" s="527"/>
    </row>
    <row r="42" spans="1:8">
      <c r="A42" s="106">
        <v>30</v>
      </c>
      <c r="B42" s="1126"/>
      <c r="C42" s="129"/>
      <c r="D42" s="129"/>
      <c r="E42" s="129"/>
      <c r="F42" s="491"/>
      <c r="G42" s="491"/>
      <c r="H42" s="527"/>
    </row>
    <row r="43" spans="1:8">
      <c r="A43" s="106">
        <v>31</v>
      </c>
      <c r="B43" s="145"/>
      <c r="C43" s="129"/>
      <c r="D43" s="129"/>
      <c r="E43" s="129"/>
      <c r="F43" s="491"/>
      <c r="G43" s="491"/>
      <c r="H43" s="527"/>
    </row>
    <row r="44" spans="1:8">
      <c r="A44" s="106">
        <v>32</v>
      </c>
      <c r="B44" s="145"/>
      <c r="C44" s="129"/>
      <c r="D44" s="129"/>
      <c r="E44" s="129"/>
      <c r="F44" s="491"/>
      <c r="G44" s="491"/>
      <c r="H44" s="527" t="str">
        <f>IF(ISERR(+G44/+F44)," ",(+G44/+F44))</f>
        <v xml:space="preserve"> </v>
      </c>
    </row>
    <row r="45" spans="1:8">
      <c r="A45" s="106">
        <v>33</v>
      </c>
      <c r="B45" s="145"/>
      <c r="C45" s="129"/>
      <c r="D45" s="129"/>
      <c r="E45" s="129"/>
      <c r="F45" s="491"/>
      <c r="G45" s="491"/>
      <c r="H45" s="527" t="str">
        <f>IF(ISERR(+G45/+F45)," ",(+G45/+F45))</f>
        <v xml:space="preserve"> </v>
      </c>
    </row>
    <row r="46" spans="1:8">
      <c r="A46" s="106">
        <v>34</v>
      </c>
      <c r="B46" s="145"/>
      <c r="C46" s="129"/>
      <c r="D46" s="129"/>
      <c r="E46" s="129"/>
      <c r="F46" s="491"/>
      <c r="G46" s="491"/>
      <c r="H46" s="527" t="str">
        <f>IF(ISERR(+G46/+F46)," ",(+G46/+F46))</f>
        <v xml:space="preserve"> </v>
      </c>
    </row>
    <row r="47" spans="1:8">
      <c r="A47" s="106">
        <v>35</v>
      </c>
      <c r="B47" s="145"/>
      <c r="C47" s="129"/>
      <c r="D47" s="129"/>
      <c r="E47" s="129"/>
      <c r="F47" s="491"/>
      <c r="G47" s="491"/>
      <c r="H47" s="527" t="str">
        <f>IF(ISERR(+G47/+F47)," ",(+G47/+F47))</f>
        <v xml:space="preserve"> </v>
      </c>
    </row>
    <row r="48" spans="1:8" ht="15.75" thickBot="1">
      <c r="A48" s="290">
        <v>36</v>
      </c>
      <c r="B48" s="529"/>
      <c r="C48" s="530"/>
      <c r="D48" s="530"/>
      <c r="E48" s="112" t="s">
        <v>2189</v>
      </c>
      <c r="F48" s="450">
        <f>SUM(F40:F47)</f>
        <v>0</v>
      </c>
      <c r="G48" s="450">
        <f>SUM(G40:G47)</f>
        <v>0</v>
      </c>
      <c r="H48" s="531" t="str">
        <f>IF(ISERR(+G48/+F48)," ",(+G48/+F48))</f>
        <v xml:space="preserve"> </v>
      </c>
    </row>
    <row r="49" spans="1:8">
      <c r="A49" s="74" t="s">
        <v>982</v>
      </c>
      <c r="B49" s="74"/>
      <c r="C49" s="74"/>
      <c r="D49" s="74"/>
      <c r="E49" s="74"/>
      <c r="F49" s="367"/>
      <c r="G49" s="367"/>
      <c r="H49" s="532"/>
    </row>
    <row r="50" spans="1:8">
      <c r="A50" s="109" t="s">
        <v>2190</v>
      </c>
      <c r="B50" s="109"/>
      <c r="C50" s="109"/>
      <c r="D50" s="109"/>
      <c r="E50" s="109"/>
      <c r="F50" s="478"/>
      <c r="G50" s="478"/>
      <c r="H50" s="533"/>
    </row>
    <row r="51" spans="1:8" ht="15.75" thickBot="1">
      <c r="A51" s="42" t="str">
        <f>'Data Sheet'!$A$49</f>
        <v>Annual Report of Niagara Mohawk Power Corporation</v>
      </c>
      <c r="B51" s="74"/>
      <c r="C51" s="74"/>
      <c r="D51" s="74"/>
      <c r="E51" s="74"/>
      <c r="F51" s="74"/>
      <c r="H51" s="405" t="str">
        <f>'Data Sheet'!$A$45</f>
        <v>Year ended December 31, 2022</v>
      </c>
    </row>
    <row r="52" spans="1:8">
      <c r="A52" s="75"/>
      <c r="B52" s="76"/>
      <c r="C52" s="76"/>
      <c r="D52" s="76"/>
      <c r="E52" s="76"/>
      <c r="F52" s="534"/>
      <c r="G52" s="534"/>
      <c r="H52" s="535"/>
    </row>
    <row r="53" spans="1:8" ht="15.75">
      <c r="A53" s="524" t="s">
        <v>2191</v>
      </c>
      <c r="B53" s="109"/>
      <c r="C53" s="109"/>
      <c r="D53" s="109"/>
      <c r="E53" s="109"/>
      <c r="F53" s="478"/>
      <c r="G53" s="478"/>
      <c r="H53" s="536"/>
    </row>
    <row r="54" spans="1:8">
      <c r="A54" s="81"/>
      <c r="B54" s="74"/>
      <c r="C54" s="74"/>
      <c r="D54" s="74"/>
      <c r="E54" s="74"/>
      <c r="F54" s="367"/>
      <c r="G54" s="367"/>
      <c r="H54" s="527"/>
    </row>
    <row r="55" spans="1:8">
      <c r="A55" s="81"/>
      <c r="B55" s="74" t="s">
        <v>2173</v>
      </c>
      <c r="C55" s="74"/>
      <c r="D55" s="74"/>
      <c r="E55" s="74"/>
      <c r="F55" s="367"/>
      <c r="G55" s="367"/>
      <c r="H55" s="527"/>
    </row>
    <row r="56" spans="1:8">
      <c r="A56" s="81"/>
      <c r="B56" s="74" t="s">
        <v>2174</v>
      </c>
      <c r="C56" s="74"/>
      <c r="D56" s="74"/>
      <c r="E56" s="74"/>
      <c r="F56" s="367"/>
      <c r="G56" s="367"/>
      <c r="H56" s="527"/>
    </row>
    <row r="57" spans="1:8">
      <c r="A57" s="81"/>
      <c r="B57" s="74" t="s">
        <v>2175</v>
      </c>
      <c r="C57" s="74"/>
      <c r="D57" s="74"/>
      <c r="E57" s="74"/>
      <c r="F57" s="367"/>
      <c r="G57" s="367"/>
      <c r="H57" s="527"/>
    </row>
    <row r="58" spans="1:8">
      <c r="A58" s="88"/>
      <c r="B58" s="90"/>
      <c r="C58" s="90"/>
      <c r="D58" s="90"/>
      <c r="E58" s="90"/>
      <c r="F58" s="537"/>
      <c r="G58" s="537"/>
      <c r="H58" s="538"/>
    </row>
    <row r="59" spans="1:8">
      <c r="A59" s="106"/>
      <c r="B59" s="239"/>
      <c r="C59" s="358" t="s">
        <v>2176</v>
      </c>
      <c r="D59" s="97"/>
      <c r="E59" s="358" t="s">
        <v>2177</v>
      </c>
      <c r="F59" s="368"/>
      <c r="G59" s="368"/>
      <c r="H59" s="539" t="s">
        <v>759</v>
      </c>
    </row>
    <row r="60" spans="1:8">
      <c r="A60" s="106"/>
      <c r="B60" s="239"/>
      <c r="C60" s="358" t="s">
        <v>2178</v>
      </c>
      <c r="D60" s="358" t="s">
        <v>2179</v>
      </c>
      <c r="E60" s="358" t="s">
        <v>2180</v>
      </c>
      <c r="F60" s="540" t="s">
        <v>762</v>
      </c>
      <c r="G60" s="368"/>
      <c r="H60" s="539" t="s">
        <v>758</v>
      </c>
    </row>
    <row r="61" spans="1:8">
      <c r="A61" s="106" t="s">
        <v>1980</v>
      </c>
      <c r="B61" s="361" t="s">
        <v>2192</v>
      </c>
      <c r="C61" s="358" t="s">
        <v>2182</v>
      </c>
      <c r="D61" s="358" t="s">
        <v>2183</v>
      </c>
      <c r="E61" s="358" t="s">
        <v>2184</v>
      </c>
      <c r="F61" s="368"/>
      <c r="G61" s="540" t="s">
        <v>2185</v>
      </c>
      <c r="H61" s="539" t="s">
        <v>762</v>
      </c>
    </row>
    <row r="62" spans="1:8">
      <c r="A62" s="257" t="s">
        <v>1986</v>
      </c>
      <c r="B62" s="362" t="s">
        <v>2077</v>
      </c>
      <c r="C62" s="363" t="s">
        <v>2078</v>
      </c>
      <c r="D62" s="363" t="s">
        <v>518</v>
      </c>
      <c r="E62" s="363" t="s">
        <v>567</v>
      </c>
      <c r="F62" s="541" t="s">
        <v>1350</v>
      </c>
      <c r="G62" s="541" t="s">
        <v>1351</v>
      </c>
      <c r="H62" s="542" t="s">
        <v>1352</v>
      </c>
    </row>
    <row r="63" spans="1:8">
      <c r="A63" s="106">
        <v>37</v>
      </c>
      <c r="B63" s="239"/>
      <c r="C63" s="490"/>
      <c r="D63" s="129"/>
      <c r="E63" s="129"/>
      <c r="F63" s="491"/>
      <c r="G63" s="491"/>
      <c r="H63" s="527" t="str">
        <f t="shared" ref="H63:H70" si="2">IF(ISERR(+G63/+F63)," ",(+G63/+F63))</f>
        <v xml:space="preserve"> </v>
      </c>
    </row>
    <row r="64" spans="1:8">
      <c r="A64" s="106">
        <v>38</v>
      </c>
      <c r="B64" s="1126" t="s">
        <v>2755</v>
      </c>
      <c r="C64" s="129"/>
      <c r="D64" s="129"/>
      <c r="E64" s="129"/>
      <c r="F64" s="491"/>
      <c r="G64" s="491"/>
      <c r="H64" s="527" t="str">
        <f t="shared" si="2"/>
        <v xml:space="preserve"> </v>
      </c>
    </row>
    <row r="65" spans="1:8">
      <c r="A65" s="106">
        <v>39</v>
      </c>
      <c r="B65" s="239"/>
      <c r="C65" s="129"/>
      <c r="D65" s="129"/>
      <c r="E65" s="129"/>
      <c r="F65" s="491"/>
      <c r="G65" s="491"/>
      <c r="H65" s="527" t="str">
        <f t="shared" si="2"/>
        <v xml:space="preserve"> </v>
      </c>
    </row>
    <row r="66" spans="1:8">
      <c r="A66" s="106">
        <v>40</v>
      </c>
      <c r="B66" s="239"/>
      <c r="C66" s="129"/>
      <c r="D66" s="129"/>
      <c r="E66" s="129"/>
      <c r="F66" s="491"/>
      <c r="G66" s="491"/>
      <c r="H66" s="527" t="str">
        <f t="shared" si="2"/>
        <v xml:space="preserve"> </v>
      </c>
    </row>
    <row r="67" spans="1:8">
      <c r="A67" s="106">
        <v>41</v>
      </c>
      <c r="B67" s="239"/>
      <c r="C67" s="129"/>
      <c r="D67" s="129"/>
      <c r="E67" s="129"/>
      <c r="F67" s="491"/>
      <c r="G67" s="491"/>
      <c r="H67" s="527" t="str">
        <f t="shared" si="2"/>
        <v xml:space="preserve"> </v>
      </c>
    </row>
    <row r="68" spans="1:8">
      <c r="A68" s="106">
        <v>42</v>
      </c>
      <c r="B68" s="239"/>
      <c r="C68" s="129"/>
      <c r="D68" s="129"/>
      <c r="E68" s="129"/>
      <c r="F68" s="491"/>
      <c r="G68" s="491"/>
      <c r="H68" s="527" t="str">
        <f t="shared" si="2"/>
        <v xml:space="preserve"> </v>
      </c>
    </row>
    <row r="69" spans="1:8">
      <c r="A69" s="106">
        <v>43</v>
      </c>
      <c r="B69" s="239"/>
      <c r="C69" s="129"/>
      <c r="D69" s="129"/>
      <c r="E69" s="129"/>
      <c r="F69" s="491"/>
      <c r="G69" s="491"/>
      <c r="H69" s="527" t="str">
        <f t="shared" si="2"/>
        <v xml:space="preserve"> </v>
      </c>
    </row>
    <row r="70" spans="1:8">
      <c r="A70" s="106">
        <v>44</v>
      </c>
      <c r="B70" s="1569"/>
      <c r="C70" s="132"/>
      <c r="D70" s="132"/>
      <c r="E70" s="89" t="s">
        <v>2193</v>
      </c>
      <c r="F70" s="370">
        <f>SUM(F63:F69)</f>
        <v>0</v>
      </c>
      <c r="G70" s="370">
        <f>SUM(G63:G69)</f>
        <v>0</v>
      </c>
      <c r="H70" s="528" t="str">
        <f t="shared" si="2"/>
        <v xml:space="preserve"> </v>
      </c>
    </row>
    <row r="71" spans="1:8">
      <c r="A71" s="106">
        <v>45</v>
      </c>
      <c r="B71" s="239" t="s">
        <v>2650</v>
      </c>
      <c r="C71" s="129"/>
      <c r="D71" s="129"/>
      <c r="E71" s="97"/>
      <c r="F71" s="2044">
        <v>69141683</v>
      </c>
      <c r="G71" s="368">
        <v>447680027</v>
      </c>
      <c r="H71" s="527">
        <v>6.4748210553925274</v>
      </c>
    </row>
    <row r="72" spans="1:8">
      <c r="A72" s="106">
        <v>46</v>
      </c>
      <c r="B72" s="239" t="s">
        <v>2651</v>
      </c>
      <c r="C72" s="129"/>
      <c r="D72" s="129"/>
      <c r="E72" s="129"/>
      <c r="F72" s="2044"/>
      <c r="G72" s="1113">
        <v>-5246642</v>
      </c>
      <c r="H72" s="527" t="s">
        <v>520</v>
      </c>
    </row>
    <row r="73" spans="1:8">
      <c r="A73" s="106">
        <v>47</v>
      </c>
      <c r="B73" s="239" t="s">
        <v>2652</v>
      </c>
      <c r="C73" s="129"/>
      <c r="D73" s="129"/>
      <c r="E73" s="97"/>
      <c r="F73" s="2044"/>
      <c r="G73" s="368">
        <v>3657443</v>
      </c>
      <c r="H73" s="527"/>
    </row>
    <row r="74" spans="1:8">
      <c r="A74" s="106">
        <v>48</v>
      </c>
      <c r="B74" s="239" t="s">
        <v>2653</v>
      </c>
      <c r="C74" s="129"/>
      <c r="D74" s="129"/>
      <c r="E74" s="129"/>
      <c r="F74" s="2044">
        <v>2104</v>
      </c>
      <c r="G74" s="1113">
        <v>13782</v>
      </c>
      <c r="H74" s="527">
        <v>6.5505370722433467</v>
      </c>
    </row>
    <row r="75" spans="1:8">
      <c r="A75" s="106">
        <v>49</v>
      </c>
      <c r="B75" s="239" t="s">
        <v>2654</v>
      </c>
      <c r="C75" s="129"/>
      <c r="D75" s="129"/>
      <c r="E75" s="129"/>
      <c r="F75" s="2044">
        <v>21840</v>
      </c>
      <c r="G75" s="1113">
        <v>146879</v>
      </c>
      <c r="H75" s="527">
        <v>6.7252504578754575</v>
      </c>
    </row>
    <row r="76" spans="1:8">
      <c r="A76" s="106">
        <v>50</v>
      </c>
      <c r="B76" s="239" t="s">
        <v>2655</v>
      </c>
      <c r="C76" s="129"/>
      <c r="D76" s="129"/>
      <c r="E76" s="129"/>
      <c r="F76" s="2044"/>
      <c r="G76" s="1113">
        <v>-21914552</v>
      </c>
      <c r="H76" s="527" t="s">
        <v>520</v>
      </c>
    </row>
    <row r="77" spans="1:8">
      <c r="A77" s="106">
        <v>51</v>
      </c>
      <c r="B77" s="1569"/>
      <c r="C77" s="132"/>
      <c r="D77" s="132"/>
      <c r="E77" s="89" t="s">
        <v>2194</v>
      </c>
      <c r="F77" s="370">
        <f>SUM(F71:F76)</f>
        <v>69165627</v>
      </c>
      <c r="G77" s="370">
        <f>SUM(G71:G76)</f>
        <v>424336937</v>
      </c>
      <c r="H77" s="528">
        <f>IF(ISERR(+G77/+F77)," ",(+G77/+F77))</f>
        <v>6.1350840786855008</v>
      </c>
    </row>
    <row r="78" spans="1:8">
      <c r="A78" s="106">
        <v>52</v>
      </c>
      <c r="B78" s="239"/>
      <c r="C78" s="129"/>
      <c r="D78" s="129"/>
      <c r="E78" s="129"/>
      <c r="F78" s="491"/>
      <c r="G78" s="491"/>
      <c r="H78" s="527" t="str">
        <f t="shared" ref="H78:H88" si="3">IF(ISERR(+G78/+F78)," ",(+G78/+F78))</f>
        <v xml:space="preserve"> </v>
      </c>
    </row>
    <row r="79" spans="1:8">
      <c r="A79" s="106">
        <v>53</v>
      </c>
      <c r="B79" s="1126" t="s">
        <v>2755</v>
      </c>
      <c r="C79" s="129"/>
      <c r="D79" s="129"/>
      <c r="E79" s="129"/>
      <c r="F79" s="491"/>
      <c r="G79" s="491"/>
      <c r="H79" s="527" t="str">
        <f t="shared" si="3"/>
        <v xml:space="preserve"> </v>
      </c>
    </row>
    <row r="80" spans="1:8">
      <c r="A80" s="106">
        <v>54</v>
      </c>
      <c r="B80" s="1126"/>
      <c r="C80" s="129"/>
      <c r="D80" s="129"/>
      <c r="E80" s="543"/>
      <c r="F80" s="368"/>
      <c r="G80" s="368"/>
      <c r="H80" s="527" t="str">
        <f t="shared" si="3"/>
        <v xml:space="preserve"> </v>
      </c>
    </row>
    <row r="81" spans="1:8">
      <c r="A81" s="106">
        <v>55</v>
      </c>
      <c r="B81" s="239"/>
      <c r="C81" s="129"/>
      <c r="D81" s="129"/>
      <c r="E81" s="129"/>
      <c r="F81" s="491"/>
      <c r="G81" s="491"/>
      <c r="H81" s="527" t="str">
        <f t="shared" si="3"/>
        <v xml:space="preserve"> </v>
      </c>
    </row>
    <row r="82" spans="1:8">
      <c r="A82" s="106">
        <v>56</v>
      </c>
      <c r="B82" s="239"/>
      <c r="C82" s="129"/>
      <c r="D82" s="129"/>
      <c r="E82" s="129"/>
      <c r="F82" s="491"/>
      <c r="G82" s="491"/>
      <c r="H82" s="527" t="str">
        <f t="shared" si="3"/>
        <v xml:space="preserve"> </v>
      </c>
    </row>
    <row r="83" spans="1:8">
      <c r="A83" s="106">
        <v>57</v>
      </c>
      <c r="B83" s="239"/>
      <c r="C83" s="129"/>
      <c r="D83" s="129"/>
      <c r="E83" s="129"/>
      <c r="F83" s="491"/>
      <c r="G83" s="491"/>
      <c r="H83" s="527" t="str">
        <f t="shared" si="3"/>
        <v xml:space="preserve"> </v>
      </c>
    </row>
    <row r="84" spans="1:8">
      <c r="A84" s="106">
        <v>58</v>
      </c>
      <c r="B84" s="271"/>
      <c r="C84" s="132"/>
      <c r="D84" s="132"/>
      <c r="E84" s="89" t="s">
        <v>2195</v>
      </c>
      <c r="F84" s="370">
        <f>SUM(F78:F83)</f>
        <v>0</v>
      </c>
      <c r="G84" s="370">
        <f>SUM(G78:G83)</f>
        <v>0</v>
      </c>
      <c r="H84" s="528" t="str">
        <f t="shared" si="3"/>
        <v xml:space="preserve"> </v>
      </c>
    </row>
    <row r="85" spans="1:8">
      <c r="A85" s="106">
        <v>59</v>
      </c>
      <c r="B85" s="239"/>
      <c r="C85" s="129"/>
      <c r="D85" s="129"/>
      <c r="E85" s="129"/>
      <c r="F85" s="491"/>
      <c r="G85" s="491"/>
      <c r="H85" s="527" t="str">
        <f t="shared" si="3"/>
        <v xml:space="preserve"> </v>
      </c>
    </row>
    <row r="86" spans="1:8">
      <c r="A86" s="106">
        <v>60</v>
      </c>
      <c r="B86" s="1126" t="s">
        <v>2755</v>
      </c>
      <c r="C86" s="129"/>
      <c r="D86" s="129"/>
      <c r="E86" s="129"/>
      <c r="F86" s="491"/>
      <c r="G86" s="491"/>
      <c r="H86" s="527" t="str">
        <f t="shared" si="3"/>
        <v xml:space="preserve"> </v>
      </c>
    </row>
    <row r="87" spans="1:8">
      <c r="A87" s="106">
        <v>61</v>
      </c>
      <c r="B87" s="239"/>
      <c r="C87" s="129"/>
      <c r="D87" s="129"/>
      <c r="E87" s="543"/>
      <c r="F87" s="491"/>
      <c r="G87" s="491"/>
      <c r="H87" s="527" t="str">
        <f t="shared" si="3"/>
        <v xml:space="preserve"> </v>
      </c>
    </row>
    <row r="88" spans="1:8">
      <c r="A88" s="106">
        <v>62</v>
      </c>
      <c r="B88" s="239"/>
      <c r="C88" s="129"/>
      <c r="D88" s="129"/>
      <c r="E88" s="129"/>
      <c r="F88" s="491"/>
      <c r="G88" s="491"/>
      <c r="H88" s="527" t="str">
        <f t="shared" si="3"/>
        <v xml:space="preserve"> </v>
      </c>
    </row>
    <row r="89" spans="1:8">
      <c r="A89" s="106">
        <v>63</v>
      </c>
      <c r="B89" s="1126"/>
      <c r="C89" s="129"/>
      <c r="D89" s="129"/>
      <c r="E89" s="97"/>
      <c r="F89" s="368"/>
      <c r="G89" s="368"/>
      <c r="H89" s="527"/>
    </row>
    <row r="90" spans="1:8">
      <c r="A90" s="106">
        <v>64</v>
      </c>
      <c r="B90" s="239"/>
      <c r="C90" s="129"/>
      <c r="D90" s="129"/>
      <c r="E90" s="129"/>
      <c r="F90" s="491"/>
      <c r="G90" s="491"/>
      <c r="H90" s="527"/>
    </row>
    <row r="91" spans="1:8">
      <c r="A91" s="106">
        <v>65</v>
      </c>
      <c r="B91" s="1569"/>
      <c r="C91" s="132"/>
      <c r="D91" s="132"/>
      <c r="E91" s="89" t="s">
        <v>2196</v>
      </c>
      <c r="F91" s="370">
        <f>SUM(F85:F90)</f>
        <v>0</v>
      </c>
      <c r="G91" s="370">
        <f>SUM(G85:G90)</f>
        <v>0</v>
      </c>
      <c r="H91" s="528" t="str">
        <f t="shared" ref="H91:H98" si="4">IF(ISERR(+G91/+F91)," ",(+G91/+F91))</f>
        <v xml:space="preserve"> </v>
      </c>
    </row>
    <row r="92" spans="1:8">
      <c r="A92" s="106">
        <v>66</v>
      </c>
      <c r="B92" s="239"/>
      <c r="C92" s="129"/>
      <c r="D92" s="129"/>
      <c r="E92" s="129"/>
      <c r="F92" s="491"/>
      <c r="G92" s="491"/>
      <c r="H92" s="527" t="str">
        <f t="shared" si="4"/>
        <v xml:space="preserve"> </v>
      </c>
    </row>
    <row r="93" spans="1:8">
      <c r="A93" s="106">
        <v>67</v>
      </c>
      <c r="B93" s="1126" t="s">
        <v>2755</v>
      </c>
      <c r="C93" s="129"/>
      <c r="D93" s="129"/>
      <c r="E93" s="129"/>
      <c r="F93" s="491"/>
      <c r="G93" s="491"/>
      <c r="H93" s="527" t="str">
        <f t="shared" si="4"/>
        <v xml:space="preserve"> </v>
      </c>
    </row>
    <row r="94" spans="1:8">
      <c r="A94" s="106">
        <v>68</v>
      </c>
      <c r="B94" s="239"/>
      <c r="C94" s="129"/>
      <c r="D94" s="129"/>
      <c r="E94" s="543"/>
      <c r="F94" s="491"/>
      <c r="G94" s="491"/>
      <c r="H94" s="527" t="str">
        <f t="shared" si="4"/>
        <v xml:space="preserve"> </v>
      </c>
    </row>
    <row r="95" spans="1:8">
      <c r="A95" s="106">
        <v>69</v>
      </c>
      <c r="B95" s="239"/>
      <c r="C95" s="129"/>
      <c r="D95" s="129"/>
      <c r="E95" s="129"/>
      <c r="F95" s="491"/>
      <c r="G95" s="491"/>
      <c r="H95" s="527" t="str">
        <f t="shared" si="4"/>
        <v xml:space="preserve"> </v>
      </c>
    </row>
    <row r="96" spans="1:8">
      <c r="A96" s="106">
        <v>70</v>
      </c>
      <c r="B96" s="239"/>
      <c r="C96" s="129"/>
      <c r="D96" s="129"/>
      <c r="E96" s="129"/>
      <c r="F96" s="491"/>
      <c r="G96" s="491"/>
      <c r="H96" s="527" t="str">
        <f t="shared" si="4"/>
        <v xml:space="preserve"> </v>
      </c>
    </row>
    <row r="97" spans="1:8">
      <c r="A97" s="106">
        <v>71</v>
      </c>
      <c r="B97" s="239"/>
      <c r="C97" s="129"/>
      <c r="D97" s="129"/>
      <c r="E97" s="129"/>
      <c r="F97" s="491"/>
      <c r="G97" s="491"/>
      <c r="H97" s="527" t="str">
        <f t="shared" si="4"/>
        <v xml:space="preserve"> </v>
      </c>
    </row>
    <row r="98" spans="1:8" ht="15.75" thickBot="1">
      <c r="A98" s="290">
        <v>72</v>
      </c>
      <c r="B98" s="544"/>
      <c r="C98" s="530"/>
      <c r="D98" s="530"/>
      <c r="E98" s="112" t="s">
        <v>2197</v>
      </c>
      <c r="F98" s="450">
        <f>SUM(F92:F97)</f>
        <v>0</v>
      </c>
      <c r="G98" s="450">
        <f>SUM(G92:G97)</f>
        <v>0</v>
      </c>
      <c r="H98" s="531" t="str">
        <f t="shared" si="4"/>
        <v xml:space="preserve"> </v>
      </c>
    </row>
    <row r="99" spans="1:8">
      <c r="A99" s="74"/>
      <c r="B99" s="74"/>
      <c r="C99" s="74"/>
      <c r="D99" s="74"/>
      <c r="E99" s="74"/>
      <c r="F99" s="74"/>
      <c r="G99" s="74"/>
      <c r="H99" s="59" t="s">
        <v>982</v>
      </c>
    </row>
    <row r="100" spans="1:8">
      <c r="A100" s="109" t="s">
        <v>2198</v>
      </c>
      <c r="B100" s="109"/>
      <c r="C100" s="109"/>
      <c r="D100" s="109"/>
      <c r="E100" s="109"/>
      <c r="F100" s="109"/>
      <c r="G100" s="109"/>
      <c r="H100" s="109"/>
    </row>
    <row r="101" spans="1:8">
      <c r="A101" s="74"/>
      <c r="B101" s="74"/>
      <c r="C101" s="74"/>
      <c r="D101" s="74"/>
      <c r="E101" s="74"/>
      <c r="F101" s="74"/>
      <c r="G101" s="74"/>
      <c r="H101" s="74"/>
    </row>
    <row r="102" spans="1:8">
      <c r="A102" s="74"/>
      <c r="B102" s="74"/>
      <c r="C102" s="74"/>
      <c r="D102" s="74"/>
      <c r="E102" s="74"/>
      <c r="F102" s="74"/>
      <c r="G102" s="74"/>
      <c r="H102" s="74"/>
    </row>
    <row r="103" spans="1:8">
      <c r="A103" s="74"/>
      <c r="B103" s="74"/>
      <c r="C103" s="74"/>
      <c r="D103" s="74"/>
      <c r="E103" s="74"/>
      <c r="F103" s="74"/>
      <c r="G103" s="74"/>
      <c r="H103" s="74"/>
    </row>
    <row r="104" spans="1:8">
      <c r="A104" s="74"/>
      <c r="B104" s="74"/>
      <c r="C104" s="74"/>
      <c r="D104" s="74"/>
      <c r="E104" s="74"/>
      <c r="F104" s="74"/>
      <c r="G104" s="74"/>
      <c r="H104" s="74"/>
    </row>
    <row r="105" spans="1:8">
      <c r="A105" s="74"/>
      <c r="B105" s="59"/>
      <c r="C105" s="74"/>
      <c r="D105" s="74"/>
      <c r="E105" s="74"/>
      <c r="F105" s="74"/>
      <c r="G105" s="74"/>
      <c r="H105" s="74"/>
    </row>
    <row r="106" spans="1:8">
      <c r="A106" s="74"/>
      <c r="B106" s="74"/>
      <c r="C106" s="74"/>
      <c r="D106" s="74"/>
      <c r="E106" s="74"/>
      <c r="F106" s="74"/>
      <c r="G106" s="74"/>
      <c r="H106" s="74"/>
    </row>
    <row r="107" spans="1:8">
      <c r="A107" s="74"/>
      <c r="B107" s="74"/>
      <c r="C107" s="74"/>
      <c r="D107" s="74"/>
      <c r="E107" s="74"/>
      <c r="F107" s="74"/>
      <c r="G107" s="74"/>
      <c r="H107" s="74"/>
    </row>
    <row r="108" spans="1:8">
      <c r="A108" s="74"/>
      <c r="B108" s="59"/>
      <c r="C108" s="74"/>
      <c r="D108" s="74"/>
      <c r="E108" s="74"/>
      <c r="F108" s="74"/>
      <c r="G108" s="74"/>
      <c r="H108" s="74"/>
    </row>
    <row r="109" spans="1:8">
      <c r="A109" s="74"/>
      <c r="B109" s="59"/>
      <c r="C109" s="74"/>
      <c r="D109" s="74"/>
      <c r="E109" s="74"/>
      <c r="F109" s="74"/>
      <c r="G109" s="74"/>
      <c r="H109" s="74"/>
    </row>
    <row r="110" spans="1:8">
      <c r="A110" s="74"/>
      <c r="B110" s="59"/>
      <c r="C110" s="74"/>
      <c r="D110" s="74"/>
      <c r="E110" s="74"/>
      <c r="F110" s="74"/>
      <c r="G110" s="74"/>
      <c r="H110" s="74"/>
    </row>
    <row r="111" spans="1:8">
      <c r="A111" s="74"/>
      <c r="B111" s="59"/>
      <c r="C111" s="74"/>
      <c r="D111" s="74"/>
      <c r="E111" s="74"/>
      <c r="F111" s="74"/>
      <c r="G111" s="74"/>
      <c r="H111" s="74"/>
    </row>
    <row r="112" spans="1:8">
      <c r="A112" s="74"/>
      <c r="B112" s="59"/>
      <c r="C112" s="74"/>
      <c r="D112" s="74"/>
      <c r="E112" s="74"/>
      <c r="F112" s="74"/>
      <c r="G112" s="74"/>
      <c r="H112" s="74"/>
    </row>
    <row r="113" spans="1:8">
      <c r="A113" s="74"/>
      <c r="B113" s="59"/>
      <c r="C113" s="74"/>
      <c r="D113" s="74"/>
      <c r="E113" s="74"/>
      <c r="F113" s="74"/>
      <c r="G113" s="74"/>
      <c r="H113" s="74"/>
    </row>
    <row r="114" spans="1:8">
      <c r="A114" s="74"/>
      <c r="B114" s="74"/>
      <c r="C114" s="74"/>
      <c r="D114" s="74"/>
      <c r="E114" s="74"/>
      <c r="F114" s="74"/>
      <c r="G114" s="74"/>
      <c r="H114" s="74"/>
    </row>
    <row r="115" spans="1:8">
      <c r="A115" s="74"/>
      <c r="B115" s="74"/>
      <c r="C115" s="74"/>
      <c r="D115" s="74"/>
      <c r="E115" s="74"/>
      <c r="F115" s="74"/>
      <c r="G115" s="74"/>
      <c r="H115" s="74"/>
    </row>
    <row r="116" spans="1:8">
      <c r="A116" s="74"/>
      <c r="B116" s="59"/>
      <c r="C116" s="74"/>
      <c r="D116" s="74"/>
      <c r="E116" s="74"/>
      <c r="F116" s="74"/>
      <c r="G116" s="74"/>
      <c r="H116" s="74"/>
    </row>
    <row r="117" spans="1:8">
      <c r="A117" s="74"/>
      <c r="B117" s="59"/>
      <c r="C117" s="74"/>
      <c r="D117" s="74"/>
      <c r="E117" s="74"/>
      <c r="F117" s="74"/>
      <c r="G117" s="74"/>
      <c r="H117" s="74"/>
    </row>
    <row r="118" spans="1:8">
      <c r="A118" s="74"/>
      <c r="B118" s="59"/>
      <c r="C118" s="74"/>
      <c r="D118" s="74"/>
      <c r="E118" s="74"/>
      <c r="F118" s="74"/>
      <c r="G118" s="74"/>
      <c r="H118" s="74"/>
    </row>
    <row r="119" spans="1:8">
      <c r="A119" s="74"/>
      <c r="B119" s="59"/>
      <c r="C119" s="74"/>
      <c r="D119" s="74"/>
      <c r="E119" s="74"/>
      <c r="F119" s="74"/>
      <c r="G119" s="74"/>
      <c r="H119" s="74"/>
    </row>
    <row r="120" spans="1:8">
      <c r="A120" s="74"/>
      <c r="B120" s="59"/>
      <c r="C120" s="74"/>
      <c r="D120" s="74"/>
      <c r="E120" s="74"/>
      <c r="F120" s="74"/>
      <c r="G120" s="74"/>
      <c r="H120" s="74"/>
    </row>
    <row r="121" spans="1:8">
      <c r="A121" s="74"/>
      <c r="B121" s="59"/>
      <c r="C121" s="74"/>
      <c r="D121" s="74"/>
      <c r="E121" s="74"/>
      <c r="F121" s="74"/>
      <c r="G121" s="74"/>
      <c r="H121" s="74"/>
    </row>
  </sheetData>
  <printOptions horizontalCentered="1" verticalCentered="1"/>
  <pageMargins left="0.5" right="0.5" top="0.5" bottom="0.5" header="0" footer="0"/>
  <pageSetup scale="67" fitToHeight="2" orientation="landscape" r:id="rId1"/>
  <headerFooter alignWithMargins="0"/>
  <rowBreaks count="1" manualBreakCount="1">
    <brk id="5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G62"/>
  <sheetViews>
    <sheetView workbookViewId="0"/>
    <sheetView workbookViewId="1"/>
  </sheetViews>
  <sheetFormatPr defaultRowHeight="15"/>
  <cols>
    <col min="1" max="1" width="2.21875" customWidth="1"/>
    <col min="2" max="2" width="4.109375" customWidth="1"/>
    <col min="3" max="3" width="1.88671875" customWidth="1"/>
    <col min="4" max="4" width="30.21875" bestFit="1" customWidth="1"/>
    <col min="5" max="5" width="10.21875" customWidth="1"/>
  </cols>
  <sheetData>
    <row r="1" spans="1:7">
      <c r="A1" s="1684"/>
      <c r="B1" s="1684"/>
      <c r="C1" s="1684"/>
      <c r="D1" s="1684"/>
      <c r="E1" s="1684"/>
      <c r="F1" s="1684"/>
      <c r="G1" s="1684"/>
    </row>
    <row r="2" spans="1:7" ht="15.75" thickBot="1">
      <c r="A2" s="1684"/>
      <c r="B2" s="121" t="str">
        <f>'Data Sheet'!$A$49</f>
        <v>Annual Report of Niagara Mohawk Power Corporation</v>
      </c>
      <c r="C2" s="1684"/>
      <c r="D2" s="1684"/>
      <c r="E2" s="1685"/>
      <c r="F2" s="1684"/>
      <c r="G2" s="1739" t="str">
        <f>'Data Sheet'!$A$45</f>
        <v>Year ended December 31, 2022</v>
      </c>
    </row>
    <row r="3" spans="1:7">
      <c r="A3" s="1686"/>
      <c r="B3" s="1687"/>
      <c r="C3" s="1688"/>
      <c r="D3" s="1689" t="s">
        <v>2849</v>
      </c>
      <c r="E3" s="1689" t="s">
        <v>2850</v>
      </c>
      <c r="F3" s="1688"/>
      <c r="G3" s="1690"/>
    </row>
    <row r="4" spans="1:7">
      <c r="A4" s="1691"/>
      <c r="B4" s="1692"/>
      <c r="C4" s="1684"/>
      <c r="D4" s="1684"/>
      <c r="E4" s="1684"/>
      <c r="F4" s="1684"/>
      <c r="G4" s="1693"/>
    </row>
    <row r="5" spans="1:7">
      <c r="A5" s="1691"/>
      <c r="B5" s="1692"/>
      <c r="C5" s="1684"/>
      <c r="D5" s="1684"/>
      <c r="E5" s="1684"/>
      <c r="F5" s="1684"/>
      <c r="G5" s="1693"/>
    </row>
    <row r="6" spans="1:7">
      <c r="A6" s="1694"/>
      <c r="B6" s="1695"/>
      <c r="C6" s="1696"/>
      <c r="D6" s="1696"/>
      <c r="E6" s="1697"/>
      <c r="F6" s="1697"/>
      <c r="G6" s="1698" t="s">
        <v>759</v>
      </c>
    </row>
    <row r="7" spans="1:7">
      <c r="A7" s="1691"/>
      <c r="B7" s="1692"/>
      <c r="C7" s="1684"/>
      <c r="D7" s="1684"/>
      <c r="E7" s="1699"/>
      <c r="F7" s="1699"/>
      <c r="G7" s="1700" t="s">
        <v>758</v>
      </c>
    </row>
    <row r="8" spans="1:7">
      <c r="A8" s="1691"/>
      <c r="B8" s="1701" t="s">
        <v>1980</v>
      </c>
      <c r="C8" s="1684"/>
      <c r="D8" s="1702" t="s">
        <v>2192</v>
      </c>
      <c r="E8" s="1699" t="s">
        <v>1700</v>
      </c>
      <c r="F8" s="1699" t="s">
        <v>2851</v>
      </c>
      <c r="G8" s="1700" t="s">
        <v>1700</v>
      </c>
    </row>
    <row r="9" spans="1:7">
      <c r="A9" s="1703"/>
      <c r="B9" s="1704" t="s">
        <v>1431</v>
      </c>
      <c r="C9" s="1705"/>
      <c r="D9" s="1706" t="s">
        <v>2077</v>
      </c>
      <c r="E9" s="1707" t="s">
        <v>2852</v>
      </c>
      <c r="F9" s="1707" t="s">
        <v>2853</v>
      </c>
      <c r="G9" s="1708" t="s">
        <v>2854</v>
      </c>
    </row>
    <row r="10" spans="1:7">
      <c r="A10" s="1691"/>
      <c r="B10" s="1701"/>
      <c r="C10" s="1709"/>
      <c r="D10" s="1710"/>
      <c r="E10" s="1711"/>
      <c r="F10" s="1711"/>
      <c r="G10" s="1712"/>
    </row>
    <row r="11" spans="1:7">
      <c r="A11" s="1691"/>
      <c r="B11" s="1701"/>
      <c r="C11" s="1713"/>
      <c r="D11" s="1714"/>
      <c r="E11" s="1715"/>
      <c r="F11" s="1715"/>
      <c r="G11" s="1716"/>
    </row>
    <row r="12" spans="1:7">
      <c r="A12" s="1691"/>
      <c r="B12" s="1701"/>
      <c r="C12" s="1713"/>
      <c r="D12" s="1714"/>
      <c r="E12" s="1715"/>
      <c r="F12" s="1715"/>
      <c r="G12" s="1716"/>
    </row>
    <row r="13" spans="1:7">
      <c r="A13" s="1691"/>
      <c r="B13" s="1701"/>
      <c r="C13" s="1713"/>
      <c r="D13" s="1714"/>
      <c r="E13" s="1715"/>
      <c r="F13" s="1715"/>
      <c r="G13" s="1716"/>
    </row>
    <row r="14" spans="1:7">
      <c r="A14" s="1691"/>
      <c r="B14" s="1701"/>
      <c r="C14" s="1713"/>
      <c r="D14" s="1714"/>
      <c r="E14" s="1715"/>
      <c r="F14" s="1715"/>
      <c r="G14" s="1716"/>
    </row>
    <row r="15" spans="1:7">
      <c r="A15" s="1691"/>
      <c r="B15" s="1701"/>
      <c r="C15" s="1713"/>
      <c r="D15" s="1714"/>
      <c r="E15" s="1715"/>
      <c r="F15" s="1715"/>
      <c r="G15" s="1716"/>
    </row>
    <row r="16" spans="1:7">
      <c r="A16" s="1691"/>
      <c r="B16" s="1701"/>
      <c r="C16" s="1713"/>
      <c r="D16" s="1714"/>
      <c r="E16" s="1715"/>
      <c r="F16" s="1715"/>
      <c r="G16" s="1716"/>
    </row>
    <row r="17" spans="1:7">
      <c r="A17" s="1691"/>
      <c r="B17" s="1701"/>
      <c r="C17" s="1713"/>
      <c r="D17" s="1714"/>
      <c r="E17" s="1715"/>
      <c r="F17" s="1715"/>
      <c r="G17" s="1716"/>
    </row>
    <row r="18" spans="1:7">
      <c r="A18" s="1691"/>
      <c r="B18" s="1701"/>
      <c r="C18" s="1713"/>
      <c r="D18" s="1714"/>
      <c r="E18" s="1715"/>
      <c r="F18" s="1715"/>
      <c r="G18" s="1716"/>
    </row>
    <row r="19" spans="1:7">
      <c r="A19" s="1691"/>
      <c r="B19" s="1701"/>
      <c r="C19" s="1713"/>
      <c r="D19" s="1714"/>
      <c r="E19" s="1715"/>
      <c r="F19" s="1715"/>
      <c r="G19" s="1716"/>
    </row>
    <row r="20" spans="1:7">
      <c r="A20" s="1691"/>
      <c r="B20" s="1701"/>
      <c r="C20" s="1713"/>
      <c r="D20" s="1714"/>
      <c r="E20" s="1715"/>
      <c r="F20" s="1715"/>
      <c r="G20" s="1716"/>
    </row>
    <row r="21" spans="1:7">
      <c r="A21" s="1691"/>
      <c r="B21" s="1701"/>
      <c r="C21" s="1713"/>
      <c r="D21" s="1714"/>
      <c r="E21" s="1715"/>
      <c r="F21" s="1715"/>
      <c r="G21" s="1716"/>
    </row>
    <row r="22" spans="1:7">
      <c r="A22" s="1691"/>
      <c r="B22" s="1701"/>
      <c r="C22" s="1713"/>
      <c r="D22" s="1714"/>
      <c r="E22" s="1715"/>
      <c r="F22" s="1715"/>
      <c r="G22" s="1716"/>
    </row>
    <row r="23" spans="1:7">
      <c r="A23" s="1691"/>
      <c r="B23" s="1701"/>
      <c r="C23" s="1713"/>
      <c r="D23" s="1714"/>
      <c r="E23" s="1715"/>
      <c r="F23" s="1715"/>
      <c r="G23" s="1717"/>
    </row>
    <row r="24" spans="1:7">
      <c r="A24" s="1691"/>
      <c r="B24" s="1701"/>
      <c r="C24" s="1713"/>
      <c r="D24" s="1714"/>
      <c r="E24" s="1715"/>
      <c r="F24" s="1715"/>
      <c r="G24" s="1716"/>
    </row>
    <row r="25" spans="1:7">
      <c r="A25" s="1691"/>
      <c r="B25" s="1701"/>
      <c r="C25" s="1713"/>
      <c r="D25" s="1714"/>
      <c r="E25" s="1715"/>
      <c r="F25" s="1715"/>
      <c r="G25" s="1716"/>
    </row>
    <row r="26" spans="1:7">
      <c r="A26" s="1691"/>
      <c r="B26" s="1701"/>
      <c r="C26" s="1713"/>
      <c r="D26" s="1714"/>
      <c r="E26" s="1715"/>
      <c r="F26" s="1715"/>
      <c r="G26" s="1716"/>
    </row>
    <row r="27" spans="1:7">
      <c r="A27" s="1691"/>
      <c r="B27" s="1701"/>
      <c r="C27" s="1713"/>
      <c r="D27" s="1714"/>
      <c r="E27" s="1715"/>
      <c r="F27" s="1715"/>
      <c r="G27" s="1716"/>
    </row>
    <row r="28" spans="1:7">
      <c r="A28" s="1691"/>
      <c r="B28" s="1701"/>
      <c r="C28" s="1713"/>
      <c r="D28" s="1714"/>
      <c r="E28" s="1715"/>
      <c r="F28" s="1715"/>
      <c r="G28" s="1716"/>
    </row>
    <row r="29" spans="1:7">
      <c r="A29" s="1691"/>
      <c r="B29" s="1701"/>
      <c r="C29" s="1713"/>
      <c r="D29" s="1714"/>
      <c r="E29" s="1715"/>
      <c r="F29" s="1715"/>
      <c r="G29" s="1716"/>
    </row>
    <row r="30" spans="1:7">
      <c r="A30" s="1691"/>
      <c r="B30" s="1701"/>
      <c r="C30" s="1713"/>
      <c r="D30" s="1714"/>
      <c r="E30" s="1715"/>
      <c r="F30" s="1715"/>
      <c r="G30" s="1716"/>
    </row>
    <row r="31" spans="1:7">
      <c r="A31" s="1691"/>
      <c r="B31" s="1701"/>
      <c r="C31" s="1713"/>
      <c r="D31" s="1714"/>
      <c r="E31" s="1715"/>
      <c r="F31" s="1715"/>
      <c r="G31" s="1716"/>
    </row>
    <row r="32" spans="1:7">
      <c r="A32" s="1691"/>
      <c r="B32" s="1701"/>
      <c r="C32" s="1713"/>
      <c r="D32" s="1714"/>
      <c r="E32" s="1715"/>
      <c r="F32" s="1715"/>
      <c r="G32" s="1716"/>
    </row>
    <row r="33" spans="1:7">
      <c r="A33" s="1691"/>
      <c r="B33" s="1701"/>
      <c r="C33" s="1713"/>
      <c r="D33" s="1714"/>
      <c r="E33" s="1715"/>
      <c r="F33" s="1715"/>
      <c r="G33" s="1716"/>
    </row>
    <row r="34" spans="1:7">
      <c r="A34" s="1691"/>
      <c r="B34" s="1701"/>
      <c r="C34" s="1713"/>
      <c r="D34" s="1714"/>
      <c r="E34" s="1715"/>
      <c r="F34" s="1715"/>
      <c r="G34" s="1716"/>
    </row>
    <row r="35" spans="1:7">
      <c r="A35" s="1691"/>
      <c r="B35" s="1701"/>
      <c r="C35" s="1713"/>
      <c r="D35" s="1714"/>
      <c r="E35" s="1715"/>
      <c r="F35" s="1715"/>
      <c r="G35" s="1716"/>
    </row>
    <row r="36" spans="1:7">
      <c r="A36" s="1691"/>
      <c r="B36" s="1701"/>
      <c r="C36" s="1713"/>
      <c r="D36" s="1714"/>
      <c r="E36" s="1715"/>
      <c r="F36" s="1715"/>
      <c r="G36" s="1718"/>
    </row>
    <row r="37" spans="1:7">
      <c r="A37" s="1691"/>
      <c r="B37" s="1701"/>
      <c r="C37" s="1713"/>
      <c r="D37" s="1714"/>
      <c r="E37" s="1715"/>
      <c r="F37" s="1715"/>
      <c r="G37" s="1717"/>
    </row>
    <row r="38" spans="1:7">
      <c r="A38" s="1691"/>
      <c r="B38" s="1701"/>
      <c r="C38" s="1713"/>
      <c r="D38" s="1714"/>
      <c r="E38" s="1715"/>
      <c r="F38" s="1715"/>
      <c r="G38" s="1717"/>
    </row>
    <row r="39" spans="1:7">
      <c r="A39" s="1691"/>
      <c r="B39" s="1701"/>
      <c r="C39" s="1713"/>
      <c r="D39" s="1714"/>
      <c r="E39" s="1715"/>
      <c r="F39" s="1715"/>
      <c r="G39" s="1716"/>
    </row>
    <row r="40" spans="1:7">
      <c r="A40" s="1691"/>
      <c r="B40" s="1701"/>
      <c r="C40" s="1713"/>
      <c r="D40" s="1714"/>
      <c r="E40" s="1715"/>
      <c r="F40" s="1715"/>
      <c r="G40" s="1716"/>
    </row>
    <row r="41" spans="1:7">
      <c r="A41" s="1691"/>
      <c r="B41" s="1701"/>
      <c r="C41" s="1713"/>
      <c r="D41" s="1714"/>
      <c r="E41" s="1715"/>
      <c r="F41" s="1715"/>
      <c r="G41" s="1718"/>
    </row>
    <row r="42" spans="1:7">
      <c r="A42" s="1691"/>
      <c r="B42" s="1701"/>
      <c r="C42" s="1713"/>
      <c r="D42" s="1714"/>
      <c r="E42" s="1715"/>
      <c r="F42" s="1715"/>
      <c r="G42" s="1716"/>
    </row>
    <row r="43" spans="1:7">
      <c r="A43" s="1691"/>
      <c r="B43" s="1701"/>
      <c r="C43" s="1713"/>
      <c r="D43" s="1714"/>
      <c r="E43" s="1715"/>
      <c r="F43" s="1715"/>
      <c r="G43" s="1716"/>
    </row>
    <row r="44" spans="1:7">
      <c r="A44" s="1691"/>
      <c r="B44" s="1701"/>
      <c r="C44" s="1713"/>
      <c r="D44" s="1714"/>
      <c r="E44" s="1715"/>
      <c r="F44" s="1715"/>
      <c r="G44" s="1716"/>
    </row>
    <row r="45" spans="1:7">
      <c r="A45" s="1691"/>
      <c r="B45" s="1701"/>
      <c r="C45" s="1713"/>
      <c r="D45" s="1714"/>
      <c r="E45" s="1715"/>
      <c r="F45" s="1715"/>
      <c r="G45" s="1716"/>
    </row>
    <row r="46" spans="1:7">
      <c r="A46" s="1691"/>
      <c r="B46" s="1701"/>
      <c r="C46" s="1713"/>
      <c r="D46" s="1714"/>
      <c r="E46" s="1715"/>
      <c r="F46" s="1715"/>
      <c r="G46" s="1716"/>
    </row>
    <row r="47" spans="1:7">
      <c r="A47" s="1691"/>
      <c r="B47" s="1701"/>
      <c r="C47" s="1713"/>
      <c r="D47" s="1714"/>
      <c r="E47" s="1715"/>
      <c r="F47" s="1715"/>
      <c r="G47" s="1716"/>
    </row>
    <row r="48" spans="1:7">
      <c r="A48" s="1691"/>
      <c r="B48" s="1701"/>
      <c r="C48" s="1713"/>
      <c r="D48" s="1714"/>
      <c r="E48" s="1715"/>
      <c r="F48" s="1715"/>
      <c r="G48" s="1716"/>
    </row>
    <row r="49" spans="1:7">
      <c r="A49" s="1691"/>
      <c r="B49" s="1701"/>
      <c r="C49" s="1713"/>
      <c r="D49" s="1714"/>
      <c r="E49" s="1715"/>
      <c r="F49" s="1715"/>
      <c r="G49" s="1716"/>
    </row>
    <row r="50" spans="1:7">
      <c r="A50" s="1691"/>
      <c r="B50" s="1701"/>
      <c r="C50" s="1713"/>
      <c r="D50" s="1714"/>
      <c r="E50" s="1715"/>
      <c r="F50" s="1715"/>
      <c r="G50" s="1716"/>
    </row>
    <row r="51" spans="1:7">
      <c r="A51" s="1691"/>
      <c r="B51" s="1701"/>
      <c r="C51" s="1713"/>
      <c r="D51" s="1714"/>
      <c r="E51" s="1715"/>
      <c r="F51" s="1715"/>
      <c r="G51" s="1716"/>
    </row>
    <row r="52" spans="1:7">
      <c r="A52" s="1691"/>
      <c r="B52" s="1701"/>
      <c r="C52" s="1713"/>
      <c r="D52" s="1714"/>
      <c r="E52" s="1715"/>
      <c r="F52" s="1715"/>
      <c r="G52" s="1716"/>
    </row>
    <row r="53" spans="1:7">
      <c r="A53" s="1691"/>
      <c r="B53" s="1701"/>
      <c r="C53" s="1713"/>
      <c r="D53" s="1714"/>
      <c r="E53" s="1715"/>
      <c r="F53" s="1715"/>
      <c r="G53" s="1716"/>
    </row>
    <row r="54" spans="1:7">
      <c r="A54" s="1691"/>
      <c r="B54" s="1701"/>
      <c r="C54" s="1713"/>
      <c r="D54" s="1714"/>
      <c r="E54" s="1715"/>
      <c r="F54" s="1715"/>
      <c r="G54" s="1716"/>
    </row>
    <row r="55" spans="1:7">
      <c r="A55" s="1691"/>
      <c r="B55" s="1701"/>
      <c r="C55" s="1713"/>
      <c r="D55" s="1719"/>
      <c r="E55" s="1720"/>
      <c r="F55" s="1720"/>
      <c r="G55" s="1716"/>
    </row>
    <row r="56" spans="1:7">
      <c r="A56" s="1691"/>
      <c r="B56" s="1701"/>
      <c r="C56" s="1713"/>
      <c r="D56" s="1714"/>
      <c r="E56" s="1721"/>
      <c r="F56" s="1721"/>
      <c r="G56" s="1716"/>
    </row>
    <row r="57" spans="1:7">
      <c r="A57" s="1691"/>
      <c r="B57" s="1701"/>
      <c r="C57" s="1713"/>
      <c r="D57" s="1714"/>
      <c r="E57" s="1715"/>
      <c r="F57" s="1715"/>
      <c r="G57" s="1716"/>
    </row>
    <row r="58" spans="1:7" ht="15.75" thickBot="1">
      <c r="A58" s="1722"/>
      <c r="B58" s="1723"/>
      <c r="C58" s="1724"/>
      <c r="D58" s="1725"/>
      <c r="E58" s="1726"/>
      <c r="F58" s="1727"/>
      <c r="G58" s="1728"/>
    </row>
    <row r="59" spans="1:7">
      <c r="A59" s="1691"/>
      <c r="B59" s="1685"/>
      <c r="C59" s="1684"/>
      <c r="D59" s="1729"/>
      <c r="E59" s="1729"/>
      <c r="F59" s="1730"/>
      <c r="G59" s="1731"/>
    </row>
    <row r="60" spans="1:7">
      <c r="A60" s="1691"/>
      <c r="B60" s="1685" t="s">
        <v>2855</v>
      </c>
      <c r="C60" s="1684"/>
      <c r="D60" s="1729"/>
      <c r="E60" s="1729"/>
      <c r="F60" s="1730"/>
      <c r="G60" s="1732"/>
    </row>
    <row r="61" spans="1:7">
      <c r="A61" s="1691"/>
      <c r="B61" s="1685"/>
      <c r="C61" s="1685"/>
      <c r="D61" s="1733"/>
      <c r="E61" s="1729" t="s">
        <v>2850</v>
      </c>
      <c r="F61" s="1734"/>
      <c r="G61" s="1693"/>
    </row>
    <row r="62" spans="1:7" ht="15.75" thickBot="1">
      <c r="A62" s="1722"/>
      <c r="B62" s="1735"/>
      <c r="C62" s="1735"/>
      <c r="D62" s="1736"/>
      <c r="E62" s="1736"/>
      <c r="F62" s="1737"/>
      <c r="G62" s="1738"/>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abColor rgb="FF92D050"/>
    <pageSetUpPr fitToPage="1"/>
  </sheetPr>
  <dimension ref="A1:C66"/>
  <sheetViews>
    <sheetView view="pageBreakPreview" zoomScale="60" zoomScaleNormal="70" workbookViewId="0">
      <selection activeCell="A43" sqref="A43"/>
    </sheetView>
    <sheetView zoomScale="70" zoomScaleNormal="70" workbookViewId="1"/>
  </sheetViews>
  <sheetFormatPr defaultColWidth="9.6640625" defaultRowHeight="15"/>
  <cols>
    <col min="1" max="1" width="47.88671875" customWidth="1"/>
    <col min="2" max="2" width="52.88671875" customWidth="1"/>
    <col min="3" max="3" width="33" customWidth="1"/>
  </cols>
  <sheetData>
    <row r="1" spans="1:3" ht="15.75" thickBot="1">
      <c r="A1" s="42" t="str">
        <f>'Data Sheet'!$A$49</f>
        <v>Annual Report of Niagara Mohawk Power Corporation</v>
      </c>
      <c r="C1" s="405" t="str">
        <f>'Data Sheet'!$A$45</f>
        <v>Year ended December 31, 2022</v>
      </c>
    </row>
    <row r="2" spans="1:3">
      <c r="A2" s="43"/>
      <c r="B2" s="44"/>
      <c r="C2" s="45"/>
    </row>
    <row r="3" spans="1:3" ht="15.75">
      <c r="A3" s="78" t="s">
        <v>2199</v>
      </c>
      <c r="B3" s="47"/>
      <c r="C3" s="48"/>
    </row>
    <row r="4" spans="1:3">
      <c r="A4" s="49"/>
      <c r="C4" s="50"/>
    </row>
    <row r="5" spans="1:3">
      <c r="A5" s="49" t="s">
        <v>1072</v>
      </c>
      <c r="C5" s="50"/>
    </row>
    <row r="6" spans="1:3">
      <c r="A6" s="49" t="s">
        <v>1073</v>
      </c>
      <c r="C6" s="50"/>
    </row>
    <row r="7" spans="1:3">
      <c r="A7" s="49"/>
      <c r="C7" s="50"/>
    </row>
    <row r="8" spans="1:3">
      <c r="A8" s="49" t="s">
        <v>1074</v>
      </c>
      <c r="C8" s="50"/>
    </row>
    <row r="9" spans="1:3">
      <c r="A9" s="49" t="s">
        <v>1075</v>
      </c>
      <c r="C9" s="50"/>
    </row>
    <row r="10" spans="1:3">
      <c r="A10" s="391" t="s">
        <v>2913</v>
      </c>
      <c r="B10" s="150"/>
      <c r="C10" s="151"/>
    </row>
    <row r="11" spans="1:3">
      <c r="A11" s="81" t="s">
        <v>3492</v>
      </c>
      <c r="C11" s="50"/>
    </row>
    <row r="12" spans="1:3">
      <c r="A12" s="49"/>
      <c r="C12" s="50"/>
    </row>
    <row r="13" spans="1:3">
      <c r="A13" s="49" t="s">
        <v>2914</v>
      </c>
      <c r="C13" s="50"/>
    </row>
    <row r="14" spans="1:3">
      <c r="A14" s="49" t="s">
        <v>2915</v>
      </c>
      <c r="C14" s="50"/>
    </row>
    <row r="15" spans="1:3">
      <c r="A15" s="49" t="s">
        <v>2916</v>
      </c>
      <c r="C15" s="50"/>
    </row>
    <row r="16" spans="1:3">
      <c r="A16" s="49" t="s">
        <v>3050</v>
      </c>
      <c r="C16" s="50"/>
    </row>
    <row r="17" spans="1:3">
      <c r="A17" s="49" t="s">
        <v>3173</v>
      </c>
      <c r="C17" s="50"/>
    </row>
    <row r="18" spans="1:3">
      <c r="A18" s="49" t="s">
        <v>2917</v>
      </c>
      <c r="C18" s="50"/>
    </row>
    <row r="19" spans="1:3">
      <c r="A19" s="49"/>
      <c r="C19" s="50"/>
    </row>
    <row r="20" spans="1:3">
      <c r="A20" s="49" t="s">
        <v>3174</v>
      </c>
      <c r="C20" s="50"/>
    </row>
    <row r="21" spans="1:3">
      <c r="A21" s="49" t="s">
        <v>3175</v>
      </c>
      <c r="C21" s="50"/>
    </row>
    <row r="22" spans="1:3">
      <c r="A22" s="49" t="s">
        <v>3176</v>
      </c>
      <c r="C22" s="50"/>
    </row>
    <row r="23" spans="1:3">
      <c r="A23" s="49" t="s">
        <v>3177</v>
      </c>
      <c r="C23" s="50"/>
    </row>
    <row r="24" spans="1:3">
      <c r="A24" s="49" t="s">
        <v>3178</v>
      </c>
      <c r="C24" s="50"/>
    </row>
    <row r="25" spans="1:3">
      <c r="A25" s="49" t="s">
        <v>3179</v>
      </c>
      <c r="C25" s="50"/>
    </row>
    <row r="26" spans="1:3">
      <c r="A26" s="49" t="s">
        <v>2918</v>
      </c>
      <c r="C26" s="50"/>
    </row>
    <row r="27" spans="1:3">
      <c r="A27" s="49"/>
      <c r="C27" s="50"/>
    </row>
    <row r="28" spans="1:3">
      <c r="A28" s="49" t="s">
        <v>3180</v>
      </c>
      <c r="C28" s="50"/>
    </row>
    <row r="29" spans="1:3">
      <c r="A29" s="49" t="s">
        <v>3181</v>
      </c>
      <c r="C29" s="50"/>
    </row>
    <row r="30" spans="1:3">
      <c r="A30" s="49"/>
      <c r="C30" s="50"/>
    </row>
    <row r="31" spans="1:3">
      <c r="A31" s="49" t="s">
        <v>3182</v>
      </c>
      <c r="C31" s="50"/>
    </row>
    <row r="32" spans="1:3">
      <c r="A32" s="49"/>
      <c r="C32" s="50"/>
    </row>
    <row r="33" spans="1:3">
      <c r="A33" s="49" t="s">
        <v>2919</v>
      </c>
      <c r="C33" s="50"/>
    </row>
    <row r="34" spans="1:3">
      <c r="A34" s="49" t="s">
        <v>2920</v>
      </c>
      <c r="C34" s="50"/>
    </row>
    <row r="35" spans="1:3">
      <c r="A35" s="49" t="s">
        <v>2921</v>
      </c>
      <c r="C35" s="50"/>
    </row>
    <row r="36" spans="1:3">
      <c r="A36" s="49" t="s">
        <v>2922</v>
      </c>
      <c r="C36" s="50"/>
    </row>
    <row r="37" spans="1:3">
      <c r="A37" s="49" t="s">
        <v>2923</v>
      </c>
      <c r="C37" s="50"/>
    </row>
    <row r="38" spans="1:3">
      <c r="A38" s="49" t="s">
        <v>2924</v>
      </c>
      <c r="C38" s="50"/>
    </row>
    <row r="39" spans="1:3">
      <c r="A39" s="49" t="s">
        <v>2925</v>
      </c>
      <c r="C39" s="50"/>
    </row>
    <row r="40" spans="1:3">
      <c r="A40" s="49" t="s">
        <v>2926</v>
      </c>
      <c r="C40" s="50"/>
    </row>
    <row r="41" spans="1:3">
      <c r="A41" s="49" t="s">
        <v>2927</v>
      </c>
      <c r="C41" s="50"/>
    </row>
    <row r="42" spans="1:3">
      <c r="A42" s="49" t="s">
        <v>2928</v>
      </c>
      <c r="C42" s="50"/>
    </row>
    <row r="43" spans="1:3">
      <c r="A43" s="49" t="s">
        <v>2929</v>
      </c>
      <c r="C43" s="50"/>
    </row>
    <row r="44" spans="1:3">
      <c r="A44" s="49"/>
      <c r="C44" s="50"/>
    </row>
    <row r="45" spans="1:3">
      <c r="A45" s="49" t="s">
        <v>2930</v>
      </c>
      <c r="C45" s="50"/>
    </row>
    <row r="46" spans="1:3">
      <c r="A46" s="49"/>
      <c r="C46" s="50"/>
    </row>
    <row r="47" spans="1:3">
      <c r="A47" s="49" t="s">
        <v>2931</v>
      </c>
      <c r="C47" s="50"/>
    </row>
    <row r="48" spans="1:3" ht="15.75" thickBot="1">
      <c r="A48" s="120"/>
      <c r="B48" s="54"/>
      <c r="C48" s="55"/>
    </row>
    <row r="49" spans="1:3">
      <c r="C49" s="117" t="s">
        <v>1943</v>
      </c>
    </row>
    <row r="50" spans="1:3">
      <c r="A50" s="47" t="s">
        <v>1076</v>
      </c>
      <c r="B50" s="47"/>
      <c r="C50" s="47"/>
    </row>
    <row r="58" spans="1:3">
      <c r="A58" s="59"/>
    </row>
    <row r="61" spans="1:3">
      <c r="A61" s="59"/>
    </row>
    <row r="62" spans="1:3">
      <c r="A62" s="59"/>
    </row>
    <row r="63" spans="1:3">
      <c r="A63" s="59"/>
    </row>
    <row r="64" spans="1:3">
      <c r="A64" s="59"/>
    </row>
    <row r="65" spans="1:1">
      <c r="A65" s="59"/>
    </row>
    <row r="66" spans="1:1">
      <c r="A66" s="59"/>
    </row>
  </sheetData>
  <printOptions horizontalCentered="1" verticalCentered="1"/>
  <pageMargins left="0.5" right="0.5" top="0.5" bottom="0.5" header="0" footer="0"/>
  <pageSetup scale="72"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1:C48"/>
  <sheetViews>
    <sheetView view="pageBreakPreview" zoomScale="60" zoomScaleNormal="70" workbookViewId="0"/>
    <sheetView zoomScale="85" zoomScaleNormal="85" workbookViewId="1"/>
  </sheetViews>
  <sheetFormatPr defaultRowHeight="15"/>
  <cols>
    <col min="1" max="1" width="39.88671875" bestFit="1" customWidth="1"/>
    <col min="2" max="2" width="21.21875" bestFit="1" customWidth="1"/>
    <col min="3" max="3" width="25" customWidth="1"/>
  </cols>
  <sheetData>
    <row r="1" spans="1:3" ht="15.75" thickBot="1">
      <c r="A1" s="997" t="str">
        <f>'Data Sheet'!A51</f>
        <v>Annual Report of Niagara Mohawk Power Corporation                                                                                         Year ended December 31, 2022</v>
      </c>
      <c r="B1" s="999"/>
      <c r="C1" s="998" t="s">
        <v>3084</v>
      </c>
    </row>
    <row r="2" spans="1:3">
      <c r="A2" s="1001"/>
      <c r="B2" s="1002"/>
      <c r="C2" s="1003"/>
    </row>
    <row r="3" spans="1:3" ht="15.75">
      <c r="A3" s="1004" t="s">
        <v>2199</v>
      </c>
      <c r="B3" s="1005"/>
      <c r="C3" s="1006"/>
    </row>
    <row r="4" spans="1:3" ht="15.75">
      <c r="A4" s="1007"/>
      <c r="B4" s="996"/>
      <c r="C4" s="1008"/>
    </row>
    <row r="5" spans="1:3" ht="15.75">
      <c r="A5" s="1007"/>
      <c r="B5" s="996"/>
      <c r="C5" s="1008"/>
    </row>
    <row r="6" spans="1:3" ht="15.75">
      <c r="A6" s="1007"/>
      <c r="B6" s="996"/>
      <c r="C6" s="1008"/>
    </row>
    <row r="7" spans="1:3">
      <c r="A7" s="1007"/>
      <c r="B7" s="1000" t="s">
        <v>2657</v>
      </c>
      <c r="C7" s="1008" t="s">
        <v>2657</v>
      </c>
    </row>
    <row r="8" spans="1:3">
      <c r="A8" s="1007"/>
      <c r="B8" s="1000" t="s">
        <v>2658</v>
      </c>
      <c r="C8" s="1008" t="s">
        <v>2658</v>
      </c>
    </row>
    <row r="9" spans="1:3">
      <c r="A9" s="1007"/>
      <c r="B9" s="1000" t="s">
        <v>2659</v>
      </c>
      <c r="C9" s="1008" t="s">
        <v>2659</v>
      </c>
    </row>
    <row r="10" spans="1:3">
      <c r="A10" s="1009" t="s">
        <v>2660</v>
      </c>
      <c r="B10" s="1010" t="s">
        <v>2661</v>
      </c>
      <c r="C10" s="1011" t="s">
        <v>2662</v>
      </c>
    </row>
    <row r="11" spans="1:3">
      <c r="A11" s="1007" t="s">
        <v>2663</v>
      </c>
      <c r="B11" s="1015"/>
      <c r="C11" s="1016"/>
    </row>
    <row r="12" spans="1:3">
      <c r="A12" s="1007" t="s">
        <v>2664</v>
      </c>
      <c r="B12" s="1015"/>
      <c r="C12" s="1016"/>
    </row>
    <row r="13" spans="1:3">
      <c r="A13" s="1007" t="s">
        <v>2665</v>
      </c>
      <c r="B13" s="1015"/>
      <c r="C13" s="1016"/>
    </row>
    <row r="14" spans="1:3">
      <c r="A14" s="1007" t="s">
        <v>2666</v>
      </c>
      <c r="B14" s="1015"/>
      <c r="C14" s="1016"/>
    </row>
    <row r="15" spans="1:3">
      <c r="A15" s="1007" t="s">
        <v>2667</v>
      </c>
      <c r="B15" s="1015"/>
      <c r="C15" s="1016"/>
    </row>
    <row r="16" spans="1:3">
      <c r="A16" s="1007" t="s">
        <v>2668</v>
      </c>
      <c r="B16" s="1015"/>
      <c r="C16" s="1016"/>
    </row>
    <row r="17" spans="1:3">
      <c r="A17" s="1007" t="s">
        <v>2669</v>
      </c>
      <c r="B17" s="1015"/>
      <c r="C17" s="1016"/>
    </row>
    <row r="18" spans="1:3">
      <c r="A18" s="1007" t="s">
        <v>2670</v>
      </c>
      <c r="B18" s="1015"/>
      <c r="C18" s="1016"/>
    </row>
    <row r="19" spans="1:3">
      <c r="A19" s="1007" t="s">
        <v>2671</v>
      </c>
      <c r="B19" s="1015"/>
      <c r="C19" s="1016"/>
    </row>
    <row r="20" spans="1:3">
      <c r="A20" s="1007" t="s">
        <v>2672</v>
      </c>
      <c r="B20" s="1015"/>
      <c r="C20" s="1016"/>
    </row>
    <row r="21" spans="1:3">
      <c r="A21" s="1007" t="s">
        <v>2673</v>
      </c>
      <c r="B21" s="1015"/>
      <c r="C21" s="1016"/>
    </row>
    <row r="22" spans="1:3">
      <c r="A22" s="1007" t="s">
        <v>2674</v>
      </c>
      <c r="B22" s="1015"/>
      <c r="C22" s="1016"/>
    </row>
    <row r="23" spans="1:3">
      <c r="A23" s="1007"/>
      <c r="B23" s="1015"/>
      <c r="C23" s="1016"/>
    </row>
    <row r="24" spans="1:3" ht="15.75">
      <c r="A24" s="1007"/>
      <c r="B24" s="996"/>
      <c r="C24" s="1008"/>
    </row>
    <row r="25" spans="1:3" ht="15.75">
      <c r="A25" s="1007"/>
      <c r="B25" s="996"/>
      <c r="C25" s="1008"/>
    </row>
    <row r="26" spans="1:3" ht="15.75">
      <c r="A26" s="1007"/>
      <c r="B26" s="996"/>
      <c r="C26" s="1008"/>
    </row>
    <row r="27" spans="1:3" ht="15.75">
      <c r="A27" s="1007"/>
      <c r="B27" s="996"/>
      <c r="C27" s="1008"/>
    </row>
    <row r="28" spans="1:3" ht="15.75">
      <c r="A28" s="1007"/>
      <c r="B28" s="996"/>
      <c r="C28" s="1008"/>
    </row>
    <row r="29" spans="1:3" ht="15.75">
      <c r="A29" s="1007"/>
      <c r="B29" s="996"/>
      <c r="C29" s="1008"/>
    </row>
    <row r="30" spans="1:3" ht="15.75">
      <c r="A30" s="1007"/>
      <c r="B30" s="996"/>
      <c r="C30" s="1008"/>
    </row>
    <row r="31" spans="1:3" ht="15.75">
      <c r="A31" s="1007"/>
      <c r="B31" s="996"/>
      <c r="C31" s="1008"/>
    </row>
    <row r="32" spans="1:3" ht="15.75">
      <c r="A32" s="1007"/>
      <c r="B32" s="996"/>
      <c r="C32" s="1008"/>
    </row>
    <row r="33" spans="1:3" ht="15.75">
      <c r="A33" s="1007"/>
      <c r="B33" s="996"/>
      <c r="C33" s="1008"/>
    </row>
    <row r="34" spans="1:3" ht="15.75">
      <c r="A34" s="1007"/>
      <c r="B34" s="996"/>
      <c r="C34" s="1008"/>
    </row>
    <row r="35" spans="1:3" ht="15.75">
      <c r="A35" s="1007"/>
      <c r="B35" s="996"/>
      <c r="C35" s="1008"/>
    </row>
    <row r="36" spans="1:3" ht="15.75">
      <c r="A36" s="1007"/>
      <c r="B36" s="996"/>
      <c r="C36" s="1008"/>
    </row>
    <row r="37" spans="1:3" ht="15.75">
      <c r="A37" s="1007"/>
      <c r="B37" s="996"/>
      <c r="C37" s="1008"/>
    </row>
    <row r="38" spans="1:3" ht="15.75">
      <c r="A38" s="1007"/>
      <c r="B38" s="996"/>
      <c r="C38" s="1008"/>
    </row>
    <row r="39" spans="1:3" ht="15.75">
      <c r="A39" s="1007"/>
      <c r="B39" s="996"/>
      <c r="C39" s="1008"/>
    </row>
    <row r="40" spans="1:3" ht="15.75">
      <c r="A40" s="1007"/>
      <c r="B40" s="996"/>
      <c r="C40" s="1008"/>
    </row>
    <row r="41" spans="1:3" ht="15.75">
      <c r="A41" s="1007"/>
      <c r="B41" s="996"/>
      <c r="C41" s="1008"/>
    </row>
    <row r="42" spans="1:3" ht="15.75">
      <c r="A42" s="1007"/>
      <c r="B42" s="996"/>
      <c r="C42" s="1008"/>
    </row>
    <row r="43" spans="1:3" ht="15.75">
      <c r="A43" s="1007"/>
      <c r="B43" s="996"/>
      <c r="C43" s="1008"/>
    </row>
    <row r="44" spans="1:3" ht="15.75">
      <c r="A44" s="1007"/>
      <c r="B44" s="996"/>
      <c r="C44" s="1008"/>
    </row>
    <row r="45" spans="1:3" ht="15.75">
      <c r="A45" s="1007"/>
      <c r="B45" s="996"/>
      <c r="C45" s="1008"/>
    </row>
    <row r="46" spans="1:3" ht="15.75" thickBot="1">
      <c r="A46" s="1012"/>
      <c r="B46" s="1013"/>
      <c r="C46" s="1014"/>
    </row>
    <row r="47" spans="1:3">
      <c r="A47" s="1114"/>
      <c r="B47" s="1114"/>
      <c r="C47" s="1115" t="s">
        <v>1943</v>
      </c>
    </row>
    <row r="48" spans="1:3">
      <c r="A48" s="1005" t="s">
        <v>2675</v>
      </c>
      <c r="B48" s="1005"/>
      <c r="C48" s="1005"/>
    </row>
  </sheetData>
  <pageMargins left="0.7" right="0.7" top="0.75" bottom="0.75" header="0.3" footer="0.3"/>
  <pageSetup scale="8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tabColor rgb="FF92D050"/>
    <pageSetUpPr fitToPage="1"/>
  </sheetPr>
  <dimension ref="A1:G61"/>
  <sheetViews>
    <sheetView view="pageBreakPreview" zoomScale="60" zoomScaleNormal="70" workbookViewId="0"/>
    <sheetView zoomScale="70" zoomScaleNormal="70" workbookViewId="1">
      <selection activeCell="H1" sqref="H1:Q1048576"/>
    </sheetView>
  </sheetViews>
  <sheetFormatPr defaultColWidth="9.6640625" defaultRowHeight="15"/>
  <cols>
    <col min="1" max="1" width="4.6640625" customWidth="1"/>
    <col min="2" max="2" width="35.6640625" customWidth="1"/>
    <col min="3" max="3" width="20.6640625" customWidth="1"/>
    <col min="4" max="4" width="15.6640625" customWidth="1"/>
    <col min="5" max="5" width="20.6640625" customWidth="1"/>
    <col min="6" max="7" width="15.6640625" customWidth="1"/>
  </cols>
  <sheetData>
    <row r="1" spans="1:7" ht="15.75" thickBot="1">
      <c r="A1" s="42" t="str">
        <f>'Data Sheet'!$A$49</f>
        <v>Annual Report of Niagara Mohawk Power Corporation</v>
      </c>
      <c r="G1" s="405" t="str">
        <f>'Data Sheet'!$A$45</f>
        <v>Year ended December 31, 2022</v>
      </c>
    </row>
    <row r="2" spans="1:7">
      <c r="A2" s="43"/>
      <c r="B2" s="44"/>
      <c r="C2" s="44"/>
      <c r="D2" s="44"/>
      <c r="E2" s="44"/>
      <c r="F2" s="44"/>
      <c r="G2" s="45"/>
    </row>
    <row r="3" spans="1:7" ht="15.75">
      <c r="A3" s="78" t="s">
        <v>693</v>
      </c>
      <c r="B3" s="47"/>
      <c r="C3" s="47"/>
      <c r="D3" s="47"/>
      <c r="E3" s="47"/>
      <c r="F3" s="47"/>
      <c r="G3" s="48"/>
    </row>
    <row r="4" spans="1:7">
      <c r="A4" s="545" t="s">
        <v>694</v>
      </c>
      <c r="B4" s="47"/>
      <c r="C4" s="47"/>
      <c r="D4" s="47"/>
      <c r="E4" s="47"/>
      <c r="F4" s="47"/>
      <c r="G4" s="48"/>
    </row>
    <row r="5" spans="1:7">
      <c r="A5" s="545"/>
      <c r="B5" s="47"/>
      <c r="C5" s="47"/>
      <c r="D5" s="47"/>
      <c r="E5" s="47"/>
      <c r="F5" s="47"/>
      <c r="G5" s="48"/>
    </row>
    <row r="6" spans="1:7">
      <c r="A6" s="49"/>
      <c r="B6" t="s">
        <v>695</v>
      </c>
      <c r="G6" s="50"/>
    </row>
    <row r="7" spans="1:7">
      <c r="A7" s="49"/>
      <c r="B7" t="s">
        <v>200</v>
      </c>
      <c r="G7" s="50"/>
    </row>
    <row r="8" spans="1:7">
      <c r="A8" s="180"/>
      <c r="B8" s="126"/>
      <c r="C8" s="126"/>
      <c r="D8" s="126"/>
      <c r="E8" s="126"/>
      <c r="F8" s="126"/>
      <c r="G8" s="127"/>
    </row>
    <row r="9" spans="1:7">
      <c r="A9" s="391"/>
      <c r="B9" s="191" t="s">
        <v>201</v>
      </c>
      <c r="C9" s="345" t="s">
        <v>202</v>
      </c>
      <c r="D9" s="546"/>
      <c r="E9" s="345" t="s">
        <v>203</v>
      </c>
      <c r="F9" s="546"/>
      <c r="G9" s="53" t="s">
        <v>204</v>
      </c>
    </row>
    <row r="10" spans="1:7">
      <c r="A10" s="197" t="s">
        <v>1980</v>
      </c>
      <c r="B10" s="191" t="s">
        <v>205</v>
      </c>
      <c r="C10" s="130"/>
      <c r="D10" s="130"/>
      <c r="E10" s="130"/>
      <c r="F10" s="130"/>
      <c r="G10" s="53" t="s">
        <v>206</v>
      </c>
    </row>
    <row r="11" spans="1:7">
      <c r="A11" s="197" t="s">
        <v>1986</v>
      </c>
      <c r="B11" s="144"/>
      <c r="C11" s="549" t="s">
        <v>207</v>
      </c>
      <c r="D11" s="549" t="s">
        <v>762</v>
      </c>
      <c r="E11" s="549" t="s">
        <v>208</v>
      </c>
      <c r="F11" s="549" t="s">
        <v>762</v>
      </c>
      <c r="G11" s="53" t="s">
        <v>209</v>
      </c>
    </row>
    <row r="12" spans="1:7">
      <c r="A12" s="180"/>
      <c r="B12" s="194" t="s">
        <v>2077</v>
      </c>
      <c r="C12" s="550" t="s">
        <v>2078</v>
      </c>
      <c r="D12" s="550" t="s">
        <v>518</v>
      </c>
      <c r="E12" s="550" t="s">
        <v>1934</v>
      </c>
      <c r="F12" s="550" t="s">
        <v>1350</v>
      </c>
      <c r="G12" s="551" t="s">
        <v>1351</v>
      </c>
    </row>
    <row r="13" spans="1:7">
      <c r="A13" s="197">
        <v>1</v>
      </c>
      <c r="B13" s="1126" t="s">
        <v>2755</v>
      </c>
      <c r="C13" s="129"/>
      <c r="D13" s="491"/>
      <c r="E13" s="129"/>
      <c r="F13" s="491"/>
      <c r="G13" s="1637">
        <f t="shared" ref="G13:G44" si="0">D13-F13</f>
        <v>0</v>
      </c>
    </row>
    <row r="14" spans="1:7">
      <c r="A14" s="197">
        <v>2</v>
      </c>
      <c r="B14" s="1126"/>
      <c r="C14" s="129"/>
      <c r="D14" s="491"/>
      <c r="E14" s="490"/>
      <c r="F14" s="491"/>
      <c r="G14" s="1637">
        <f t="shared" si="0"/>
        <v>0</v>
      </c>
    </row>
    <row r="15" spans="1:7">
      <c r="A15" s="197">
        <v>3</v>
      </c>
      <c r="B15" s="145"/>
      <c r="C15" s="129"/>
      <c r="D15" s="491"/>
      <c r="E15" s="490"/>
      <c r="F15" s="491"/>
      <c r="G15" s="1637">
        <f t="shared" si="0"/>
        <v>0</v>
      </c>
    </row>
    <row r="16" spans="1:7">
      <c r="A16" s="197">
        <v>4</v>
      </c>
      <c r="B16" s="145"/>
      <c r="C16" s="129"/>
      <c r="D16" s="491"/>
      <c r="E16" s="129"/>
      <c r="F16" s="491"/>
      <c r="G16" s="1637">
        <f t="shared" si="0"/>
        <v>0</v>
      </c>
    </row>
    <row r="17" spans="1:7">
      <c r="A17" s="197">
        <v>5</v>
      </c>
      <c r="B17" s="145"/>
      <c r="C17" s="129"/>
      <c r="D17" s="491"/>
      <c r="E17" s="129"/>
      <c r="F17" s="491"/>
      <c r="G17" s="1637">
        <f t="shared" si="0"/>
        <v>0</v>
      </c>
    </row>
    <row r="18" spans="1:7">
      <c r="A18" s="197">
        <v>6</v>
      </c>
      <c r="B18" s="145"/>
      <c r="C18" s="129"/>
      <c r="D18" s="491"/>
      <c r="E18" s="129"/>
      <c r="F18" s="491"/>
      <c r="G18" s="1637">
        <f t="shared" si="0"/>
        <v>0</v>
      </c>
    </row>
    <row r="19" spans="1:7">
      <c r="A19" s="197">
        <v>7</v>
      </c>
      <c r="B19" s="145"/>
      <c r="C19" s="129"/>
      <c r="D19" s="491"/>
      <c r="E19" s="129"/>
      <c r="F19" s="491"/>
      <c r="G19" s="1637">
        <f t="shared" si="0"/>
        <v>0</v>
      </c>
    </row>
    <row r="20" spans="1:7">
      <c r="A20" s="197">
        <v>8</v>
      </c>
      <c r="B20" s="145"/>
      <c r="C20" s="129"/>
      <c r="D20" s="491"/>
      <c r="E20" s="129"/>
      <c r="F20" s="491"/>
      <c r="G20" s="1637">
        <f t="shared" si="0"/>
        <v>0</v>
      </c>
    </row>
    <row r="21" spans="1:7">
      <c r="A21" s="197">
        <v>9</v>
      </c>
      <c r="B21" s="145"/>
      <c r="C21" s="129"/>
      <c r="D21" s="491"/>
      <c r="E21" s="490"/>
      <c r="F21" s="491"/>
      <c r="G21" s="1637">
        <f t="shared" si="0"/>
        <v>0</v>
      </c>
    </row>
    <row r="22" spans="1:7">
      <c r="A22" s="197">
        <v>10</v>
      </c>
      <c r="B22" s="145"/>
      <c r="C22" s="129"/>
      <c r="D22" s="491"/>
      <c r="E22" s="129"/>
      <c r="F22" s="491"/>
      <c r="G22" s="1637">
        <f t="shared" si="0"/>
        <v>0</v>
      </c>
    </row>
    <row r="23" spans="1:7">
      <c r="A23" s="197">
        <v>11</v>
      </c>
      <c r="B23" s="145"/>
      <c r="C23" s="129"/>
      <c r="D23" s="491"/>
      <c r="E23" s="129"/>
      <c r="F23" s="491"/>
      <c r="G23" s="1637">
        <f t="shared" si="0"/>
        <v>0</v>
      </c>
    </row>
    <row r="24" spans="1:7">
      <c r="A24" s="197">
        <v>12</v>
      </c>
      <c r="B24" s="145"/>
      <c r="C24" s="129"/>
      <c r="D24" s="491"/>
      <c r="E24" s="129"/>
      <c r="F24" s="491"/>
      <c r="G24" s="1637">
        <f t="shared" si="0"/>
        <v>0</v>
      </c>
    </row>
    <row r="25" spans="1:7">
      <c r="A25" s="197">
        <v>13</v>
      </c>
      <c r="B25" s="145"/>
      <c r="C25" s="129"/>
      <c r="D25" s="491"/>
      <c r="E25" s="129"/>
      <c r="F25" s="491"/>
      <c r="G25" s="1637">
        <f t="shared" si="0"/>
        <v>0</v>
      </c>
    </row>
    <row r="26" spans="1:7">
      <c r="A26" s="197">
        <v>14</v>
      </c>
      <c r="B26" s="145"/>
      <c r="C26" s="129"/>
      <c r="D26" s="491"/>
      <c r="E26" s="129"/>
      <c r="F26" s="491"/>
      <c r="G26" s="1637">
        <f t="shared" si="0"/>
        <v>0</v>
      </c>
    </row>
    <row r="27" spans="1:7">
      <c r="A27" s="197">
        <v>15</v>
      </c>
      <c r="B27" s="145"/>
      <c r="C27" s="129"/>
      <c r="D27" s="491"/>
      <c r="E27" s="129"/>
      <c r="F27" s="491"/>
      <c r="G27" s="1637">
        <f t="shared" si="0"/>
        <v>0</v>
      </c>
    </row>
    <row r="28" spans="1:7">
      <c r="A28" s="197">
        <v>16</v>
      </c>
      <c r="B28" s="145"/>
      <c r="C28" s="129"/>
      <c r="D28" s="491"/>
      <c r="E28" s="129"/>
      <c r="F28" s="491"/>
      <c r="G28" s="1637">
        <f t="shared" si="0"/>
        <v>0</v>
      </c>
    </row>
    <row r="29" spans="1:7">
      <c r="A29" s="197">
        <v>17</v>
      </c>
      <c r="B29" s="145"/>
      <c r="C29" s="129"/>
      <c r="D29" s="491"/>
      <c r="E29" s="129"/>
      <c r="F29" s="491"/>
      <c r="G29" s="1637">
        <f t="shared" si="0"/>
        <v>0</v>
      </c>
    </row>
    <row r="30" spans="1:7">
      <c r="A30" s="197">
        <v>18</v>
      </c>
      <c r="B30" s="145"/>
      <c r="C30" s="129"/>
      <c r="D30" s="491"/>
      <c r="E30" s="129"/>
      <c r="F30" s="491"/>
      <c r="G30" s="1637">
        <f t="shared" si="0"/>
        <v>0</v>
      </c>
    </row>
    <row r="31" spans="1:7">
      <c r="A31" s="197">
        <v>19</v>
      </c>
      <c r="B31" s="145"/>
      <c r="C31" s="129"/>
      <c r="D31" s="491"/>
      <c r="E31" s="129"/>
      <c r="F31" s="491"/>
      <c r="G31" s="1637">
        <f t="shared" si="0"/>
        <v>0</v>
      </c>
    </row>
    <row r="32" spans="1:7">
      <c r="A32" s="197">
        <v>20</v>
      </c>
      <c r="B32" s="145"/>
      <c r="C32" s="129"/>
      <c r="D32" s="491"/>
      <c r="E32" s="129"/>
      <c r="F32" s="491"/>
      <c r="G32" s="1637">
        <f t="shared" si="0"/>
        <v>0</v>
      </c>
    </row>
    <row r="33" spans="1:7">
      <c r="A33" s="197">
        <v>21</v>
      </c>
      <c r="B33" s="145"/>
      <c r="C33" s="129"/>
      <c r="D33" s="491"/>
      <c r="E33" s="129"/>
      <c r="F33" s="491"/>
      <c r="G33" s="1637">
        <f t="shared" si="0"/>
        <v>0</v>
      </c>
    </row>
    <row r="34" spans="1:7">
      <c r="A34" s="197">
        <v>22</v>
      </c>
      <c r="B34" s="145"/>
      <c r="C34" s="129"/>
      <c r="D34" s="491"/>
      <c r="E34" s="129"/>
      <c r="F34" s="491"/>
      <c r="G34" s="1637">
        <f t="shared" si="0"/>
        <v>0</v>
      </c>
    </row>
    <row r="35" spans="1:7">
      <c r="A35" s="197">
        <v>23</v>
      </c>
      <c r="B35" s="145"/>
      <c r="C35" s="129"/>
      <c r="D35" s="491"/>
      <c r="E35" s="129"/>
      <c r="F35" s="491"/>
      <c r="G35" s="1637">
        <f t="shared" si="0"/>
        <v>0</v>
      </c>
    </row>
    <row r="36" spans="1:7">
      <c r="A36" s="197">
        <v>24</v>
      </c>
      <c r="B36" s="145"/>
      <c r="C36" s="129"/>
      <c r="D36" s="491"/>
      <c r="E36" s="129"/>
      <c r="F36" s="491"/>
      <c r="G36" s="1637">
        <f t="shared" si="0"/>
        <v>0</v>
      </c>
    </row>
    <row r="37" spans="1:7">
      <c r="A37" s="197">
        <v>25</v>
      </c>
      <c r="B37" s="145"/>
      <c r="C37" s="129"/>
      <c r="D37" s="491"/>
      <c r="E37" s="129"/>
      <c r="F37" s="491"/>
      <c r="G37" s="1637">
        <f t="shared" si="0"/>
        <v>0</v>
      </c>
    </row>
    <row r="38" spans="1:7">
      <c r="A38" s="197">
        <v>26</v>
      </c>
      <c r="B38" s="145"/>
      <c r="C38" s="129"/>
      <c r="D38" s="491"/>
      <c r="E38" s="129"/>
      <c r="F38" s="491"/>
      <c r="G38" s="1637">
        <f t="shared" si="0"/>
        <v>0</v>
      </c>
    </row>
    <row r="39" spans="1:7">
      <c r="A39" s="197">
        <v>27</v>
      </c>
      <c r="B39" s="145"/>
      <c r="C39" s="129"/>
      <c r="D39" s="491"/>
      <c r="E39" s="129"/>
      <c r="F39" s="491"/>
      <c r="G39" s="1637">
        <f t="shared" si="0"/>
        <v>0</v>
      </c>
    </row>
    <row r="40" spans="1:7">
      <c r="A40" s="197">
        <v>28</v>
      </c>
      <c r="B40" s="145"/>
      <c r="C40" s="129"/>
      <c r="D40" s="491"/>
      <c r="E40" s="129"/>
      <c r="F40" s="491"/>
      <c r="G40" s="1637">
        <f t="shared" si="0"/>
        <v>0</v>
      </c>
    </row>
    <row r="41" spans="1:7">
      <c r="A41" s="197">
        <v>29</v>
      </c>
      <c r="B41" s="145"/>
      <c r="C41" s="129"/>
      <c r="D41" s="491"/>
      <c r="E41" s="129"/>
      <c r="F41" s="491"/>
      <c r="G41" s="1637">
        <f t="shared" si="0"/>
        <v>0</v>
      </c>
    </row>
    <row r="42" spans="1:7">
      <c r="A42" s="197">
        <v>30</v>
      </c>
      <c r="B42" s="145"/>
      <c r="C42" s="129"/>
      <c r="D42" s="491"/>
      <c r="E42" s="129"/>
      <c r="F42" s="491"/>
      <c r="G42" s="1637">
        <f t="shared" si="0"/>
        <v>0</v>
      </c>
    </row>
    <row r="43" spans="1:7">
      <c r="A43" s="197">
        <v>31</v>
      </c>
      <c r="B43" s="145"/>
      <c r="C43" s="129"/>
      <c r="D43" s="491"/>
      <c r="E43" s="129"/>
      <c r="F43" s="491"/>
      <c r="G43" s="1637">
        <f t="shared" si="0"/>
        <v>0</v>
      </c>
    </row>
    <row r="44" spans="1:7">
      <c r="A44" s="197">
        <v>32</v>
      </c>
      <c r="B44" s="145"/>
      <c r="C44" s="129"/>
      <c r="D44" s="491"/>
      <c r="E44" s="129"/>
      <c r="F44" s="491"/>
      <c r="G44" s="1637">
        <f t="shared" si="0"/>
        <v>0</v>
      </c>
    </row>
    <row r="45" spans="1:7" ht="15.75" thickBot="1">
      <c r="A45" s="355">
        <v>33</v>
      </c>
      <c r="B45" s="544" t="s">
        <v>210</v>
      </c>
      <c r="C45" s="791"/>
      <c r="D45" s="450">
        <f>SUM(D13:D44)</f>
        <v>0</v>
      </c>
      <c r="E45" s="792"/>
      <c r="F45" s="450">
        <f>SUM(F13:F44)</f>
        <v>0</v>
      </c>
      <c r="G45" s="451">
        <f>SUM(G13:G44)</f>
        <v>0</v>
      </c>
    </row>
    <row r="46" spans="1:7">
      <c r="B46" s="74"/>
      <c r="C46" s="74"/>
      <c r="D46" s="74"/>
      <c r="E46" s="74"/>
      <c r="F46" s="74"/>
      <c r="G46" s="74" t="s">
        <v>2294</v>
      </c>
    </row>
    <row r="47" spans="1:7">
      <c r="A47" s="47" t="s">
        <v>211</v>
      </c>
      <c r="B47" s="47"/>
      <c r="C47" s="47"/>
      <c r="D47" s="47"/>
      <c r="E47" s="47"/>
      <c r="F47" s="47"/>
      <c r="G47" s="47"/>
    </row>
    <row r="53" spans="2:2">
      <c r="B53" s="59"/>
    </row>
    <row r="56" spans="2:2">
      <c r="B56" s="59"/>
    </row>
    <row r="57" spans="2:2">
      <c r="B57" s="59"/>
    </row>
    <row r="58" spans="2:2">
      <c r="B58" s="59"/>
    </row>
    <row r="59" spans="2:2">
      <c r="B59" s="59"/>
    </row>
    <row r="60" spans="2:2">
      <c r="B60" s="59"/>
    </row>
    <row r="61" spans="2:2">
      <c r="B61" s="59"/>
    </row>
  </sheetData>
  <printOptions horizontalCentered="1" verticalCentered="1"/>
  <pageMargins left="0.5" right="0.5" top="0.5" bottom="0.5" header="0" footer="0"/>
  <pageSetup scale="76" orientation="landscape" r:id="rId1"/>
  <headerFooter alignWithMargins="0"/>
  <ignoredErrors>
    <ignoredError sqref="G13:G44" unlocked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tabColor rgb="FF92D050"/>
    <pageSetUpPr fitToPage="1"/>
  </sheetPr>
  <dimension ref="A1:G58"/>
  <sheetViews>
    <sheetView view="pageBreakPreview" zoomScale="60" zoomScaleNormal="70" workbookViewId="0"/>
    <sheetView workbookViewId="1">
      <selection activeCell="H1" sqref="H1:Q1048576"/>
    </sheetView>
  </sheetViews>
  <sheetFormatPr defaultColWidth="9.6640625" defaultRowHeight="15"/>
  <cols>
    <col min="1" max="1" width="4.6640625" customWidth="1"/>
    <col min="2" max="2" width="52.21875" customWidth="1"/>
    <col min="3" max="6" width="13.6640625" customWidth="1"/>
    <col min="7" max="7" width="13" customWidth="1"/>
  </cols>
  <sheetData>
    <row r="1" spans="1:7" ht="15.75" thickBot="1">
      <c r="A1" s="42" t="str">
        <f>'Data Sheet'!$A$49</f>
        <v>Annual Report of Niagara Mohawk Power Corporation</v>
      </c>
      <c r="F1" s="47"/>
      <c r="G1" s="405" t="str">
        <f>'Data Sheet'!$A$45</f>
        <v>Year ended December 31, 2022</v>
      </c>
    </row>
    <row r="2" spans="1:7">
      <c r="A2" s="43"/>
      <c r="B2" s="44"/>
      <c r="C2" s="44"/>
      <c r="D2" s="44"/>
      <c r="E2" s="44"/>
      <c r="F2" s="44"/>
      <c r="G2" s="45"/>
    </row>
    <row r="3" spans="1:7" ht="15.75">
      <c r="A3" s="508" t="s">
        <v>212</v>
      </c>
      <c r="B3" s="47"/>
      <c r="C3" s="47"/>
      <c r="D3" s="47"/>
      <c r="E3" s="47"/>
      <c r="F3" s="47"/>
      <c r="G3" s="48"/>
    </row>
    <row r="4" spans="1:7">
      <c r="A4" s="49"/>
      <c r="G4" s="50"/>
    </row>
    <row r="5" spans="1:7">
      <c r="A5" s="81" t="s">
        <v>213</v>
      </c>
      <c r="G5" s="50"/>
    </row>
    <row r="6" spans="1:7">
      <c r="A6" s="49"/>
      <c r="B6" t="s">
        <v>214</v>
      </c>
      <c r="G6" s="50"/>
    </row>
    <row r="7" spans="1:7">
      <c r="A7" s="81" t="s">
        <v>215</v>
      </c>
      <c r="G7" s="50"/>
    </row>
    <row r="8" spans="1:7">
      <c r="A8" s="81"/>
      <c r="B8" s="74" t="s">
        <v>216</v>
      </c>
      <c r="G8" s="50"/>
    </row>
    <row r="9" spans="1:7">
      <c r="A9" s="81" t="s">
        <v>217</v>
      </c>
      <c r="G9" s="50"/>
    </row>
    <row r="10" spans="1:7">
      <c r="A10" s="81" t="s">
        <v>391</v>
      </c>
      <c r="B10" s="90"/>
      <c r="C10" s="126"/>
      <c r="D10" s="126"/>
      <c r="E10" s="126"/>
      <c r="F10" s="126"/>
      <c r="G10" s="127"/>
    </row>
    <row r="11" spans="1:7">
      <c r="A11" s="391"/>
      <c r="B11" s="354"/>
      <c r="C11" s="427"/>
      <c r="D11" s="427" t="s">
        <v>520</v>
      </c>
      <c r="E11" s="427" t="s">
        <v>520</v>
      </c>
      <c r="F11" s="427"/>
      <c r="G11" s="652" t="s">
        <v>392</v>
      </c>
    </row>
    <row r="12" spans="1:7">
      <c r="A12" s="197" t="s">
        <v>1980</v>
      </c>
      <c r="B12" s="191" t="s">
        <v>1070</v>
      </c>
      <c r="C12" s="549" t="s">
        <v>1229</v>
      </c>
      <c r="D12" s="549" t="s">
        <v>762</v>
      </c>
      <c r="E12" s="549" t="s">
        <v>762</v>
      </c>
      <c r="F12" s="549" t="s">
        <v>1810</v>
      </c>
      <c r="G12" s="53" t="s">
        <v>758</v>
      </c>
    </row>
    <row r="13" spans="1:7">
      <c r="A13" s="197" t="s">
        <v>1986</v>
      </c>
      <c r="B13" s="191" t="s">
        <v>1232</v>
      </c>
      <c r="C13" s="549" t="s">
        <v>1233</v>
      </c>
      <c r="D13" s="549" t="s">
        <v>1234</v>
      </c>
      <c r="E13" s="549" t="s">
        <v>1235</v>
      </c>
      <c r="F13" s="549" t="s">
        <v>393</v>
      </c>
      <c r="G13" s="53" t="s">
        <v>394</v>
      </c>
    </row>
    <row r="14" spans="1:7">
      <c r="A14" s="49"/>
      <c r="B14" s="144"/>
      <c r="C14" s="130"/>
      <c r="D14" s="130"/>
      <c r="E14" s="130"/>
      <c r="F14" s="130"/>
      <c r="G14" s="53" t="s">
        <v>1234</v>
      </c>
    </row>
    <row r="15" spans="1:7">
      <c r="A15" s="180"/>
      <c r="B15" s="194" t="s">
        <v>2077</v>
      </c>
      <c r="C15" s="550" t="s">
        <v>2078</v>
      </c>
      <c r="D15" s="550" t="s">
        <v>518</v>
      </c>
      <c r="E15" s="550" t="s">
        <v>567</v>
      </c>
      <c r="F15" s="550" t="s">
        <v>1350</v>
      </c>
      <c r="G15" s="551" t="s">
        <v>1351</v>
      </c>
    </row>
    <row r="16" spans="1:7">
      <c r="A16" s="197">
        <v>1</v>
      </c>
      <c r="B16" s="1126"/>
      <c r="C16" s="491"/>
      <c r="D16" s="491"/>
      <c r="E16" s="491"/>
      <c r="F16" s="491"/>
      <c r="G16" s="752" t="str">
        <f t="shared" ref="G16:G41" si="0">IF(ISERR(F16/D16)," ",(F16/D16))</f>
        <v xml:space="preserve"> </v>
      </c>
    </row>
    <row r="17" spans="1:7">
      <c r="A17" s="197">
        <v>2</v>
      </c>
      <c r="B17" s="1126" t="s">
        <v>2755</v>
      </c>
      <c r="C17" s="491"/>
      <c r="D17" s="491"/>
      <c r="E17" s="491"/>
      <c r="F17" s="491"/>
      <c r="G17" s="527" t="str">
        <f t="shared" si="0"/>
        <v xml:space="preserve"> </v>
      </c>
    </row>
    <row r="18" spans="1:7">
      <c r="A18" s="197">
        <v>3</v>
      </c>
      <c r="B18" s="145"/>
      <c r="C18" s="491"/>
      <c r="D18" s="491"/>
      <c r="E18" s="491"/>
      <c r="F18" s="491"/>
      <c r="G18" s="527" t="str">
        <f t="shared" si="0"/>
        <v xml:space="preserve"> </v>
      </c>
    </row>
    <row r="19" spans="1:7">
      <c r="A19" s="197">
        <v>4</v>
      </c>
      <c r="B19" s="145"/>
      <c r="C19" s="491"/>
      <c r="D19" s="491"/>
      <c r="E19" s="491"/>
      <c r="F19" s="491"/>
      <c r="G19" s="527" t="str">
        <f t="shared" si="0"/>
        <v xml:space="preserve"> </v>
      </c>
    </row>
    <row r="20" spans="1:7">
      <c r="A20" s="197">
        <v>5</v>
      </c>
      <c r="B20" s="145"/>
      <c r="C20" s="491"/>
      <c r="D20" s="491"/>
      <c r="E20" s="491"/>
      <c r="F20" s="491"/>
      <c r="G20" s="527" t="str">
        <f t="shared" si="0"/>
        <v xml:space="preserve"> </v>
      </c>
    </row>
    <row r="21" spans="1:7">
      <c r="A21" s="197">
        <v>6</v>
      </c>
      <c r="B21" s="145"/>
      <c r="C21" s="491"/>
      <c r="D21" s="491"/>
      <c r="E21" s="491"/>
      <c r="F21" s="491"/>
      <c r="G21" s="527" t="str">
        <f t="shared" si="0"/>
        <v xml:space="preserve"> </v>
      </c>
    </row>
    <row r="22" spans="1:7">
      <c r="A22" s="197">
        <v>7</v>
      </c>
      <c r="B22" s="145"/>
      <c r="C22" s="491"/>
      <c r="D22" s="491"/>
      <c r="E22" s="491"/>
      <c r="F22" s="491"/>
      <c r="G22" s="527" t="str">
        <f t="shared" si="0"/>
        <v xml:space="preserve"> </v>
      </c>
    </row>
    <row r="23" spans="1:7">
      <c r="A23" s="197">
        <v>8</v>
      </c>
      <c r="B23" s="145"/>
      <c r="C23" s="491"/>
      <c r="D23" s="491"/>
      <c r="E23" s="491"/>
      <c r="F23" s="491"/>
      <c r="G23" s="527" t="str">
        <f t="shared" si="0"/>
        <v xml:space="preserve"> </v>
      </c>
    </row>
    <row r="24" spans="1:7">
      <c r="A24" s="197">
        <v>9</v>
      </c>
      <c r="B24" s="145"/>
      <c r="C24" s="491"/>
      <c r="D24" s="491"/>
      <c r="E24" s="491"/>
      <c r="F24" s="491"/>
      <c r="G24" s="527" t="str">
        <f t="shared" si="0"/>
        <v xml:space="preserve"> </v>
      </c>
    </row>
    <row r="25" spans="1:7">
      <c r="A25" s="197">
        <v>10</v>
      </c>
      <c r="B25" s="145"/>
      <c r="C25" s="491"/>
      <c r="D25" s="491"/>
      <c r="E25" s="491"/>
      <c r="F25" s="491"/>
      <c r="G25" s="527" t="str">
        <f t="shared" si="0"/>
        <v xml:space="preserve"> </v>
      </c>
    </row>
    <row r="26" spans="1:7">
      <c r="A26" s="197">
        <v>11</v>
      </c>
      <c r="B26" s="145"/>
      <c r="C26" s="491"/>
      <c r="D26" s="491"/>
      <c r="E26" s="491"/>
      <c r="F26" s="491"/>
      <c r="G26" s="527" t="str">
        <f t="shared" si="0"/>
        <v xml:space="preserve"> </v>
      </c>
    </row>
    <row r="27" spans="1:7">
      <c r="A27" s="197">
        <v>12</v>
      </c>
      <c r="B27" s="145"/>
      <c r="C27" s="491"/>
      <c r="D27" s="491"/>
      <c r="E27" s="491"/>
      <c r="F27" s="491"/>
      <c r="G27" s="527" t="str">
        <f t="shared" si="0"/>
        <v xml:space="preserve"> </v>
      </c>
    </row>
    <row r="28" spans="1:7">
      <c r="A28" s="197">
        <v>13</v>
      </c>
      <c r="B28" s="145"/>
      <c r="C28" s="491"/>
      <c r="D28" s="491"/>
      <c r="E28" s="491"/>
      <c r="F28" s="491"/>
      <c r="G28" s="527" t="str">
        <f t="shared" si="0"/>
        <v xml:space="preserve"> </v>
      </c>
    </row>
    <row r="29" spans="1:7">
      <c r="A29" s="197">
        <v>14</v>
      </c>
      <c r="B29" s="145"/>
      <c r="C29" s="491"/>
      <c r="D29" s="491"/>
      <c r="E29" s="491"/>
      <c r="F29" s="491"/>
      <c r="G29" s="527" t="str">
        <f t="shared" si="0"/>
        <v xml:space="preserve"> </v>
      </c>
    </row>
    <row r="30" spans="1:7">
      <c r="A30" s="197">
        <v>15</v>
      </c>
      <c r="B30" s="145"/>
      <c r="C30" s="491"/>
      <c r="D30" s="491"/>
      <c r="E30" s="491"/>
      <c r="F30" s="491"/>
      <c r="G30" s="527" t="str">
        <f t="shared" si="0"/>
        <v xml:space="preserve"> </v>
      </c>
    </row>
    <row r="31" spans="1:7">
      <c r="A31" s="197">
        <v>16</v>
      </c>
      <c r="B31" s="145"/>
      <c r="C31" s="491"/>
      <c r="D31" s="491"/>
      <c r="E31" s="491"/>
      <c r="F31" s="491"/>
      <c r="G31" s="527" t="str">
        <f t="shared" si="0"/>
        <v xml:space="preserve"> </v>
      </c>
    </row>
    <row r="32" spans="1:7">
      <c r="A32" s="197">
        <v>17</v>
      </c>
      <c r="B32" s="145"/>
      <c r="C32" s="491"/>
      <c r="D32" s="491"/>
      <c r="E32" s="491"/>
      <c r="F32" s="491"/>
      <c r="G32" s="527" t="str">
        <f t="shared" si="0"/>
        <v xml:space="preserve"> </v>
      </c>
    </row>
    <row r="33" spans="1:7">
      <c r="A33" s="197">
        <v>18</v>
      </c>
      <c r="B33" s="145"/>
      <c r="C33" s="491"/>
      <c r="D33" s="491"/>
      <c r="E33" s="491"/>
      <c r="F33" s="491"/>
      <c r="G33" s="527" t="str">
        <f t="shared" si="0"/>
        <v xml:space="preserve"> </v>
      </c>
    </row>
    <row r="34" spans="1:7">
      <c r="A34" s="197">
        <v>19</v>
      </c>
      <c r="B34" s="145"/>
      <c r="C34" s="491"/>
      <c r="D34" s="491"/>
      <c r="E34" s="491"/>
      <c r="F34" s="491"/>
      <c r="G34" s="527" t="str">
        <f t="shared" si="0"/>
        <v xml:space="preserve"> </v>
      </c>
    </row>
    <row r="35" spans="1:7">
      <c r="A35" s="197">
        <v>20</v>
      </c>
      <c r="B35" s="145"/>
      <c r="C35" s="491"/>
      <c r="D35" s="491"/>
      <c r="E35" s="491"/>
      <c r="F35" s="491"/>
      <c r="G35" s="527" t="str">
        <f t="shared" si="0"/>
        <v xml:space="preserve"> </v>
      </c>
    </row>
    <row r="36" spans="1:7">
      <c r="A36" s="197">
        <v>21</v>
      </c>
      <c r="B36" s="145"/>
      <c r="C36" s="491"/>
      <c r="D36" s="491"/>
      <c r="E36" s="491"/>
      <c r="F36" s="491"/>
      <c r="G36" s="527" t="str">
        <f t="shared" si="0"/>
        <v xml:space="preserve"> </v>
      </c>
    </row>
    <row r="37" spans="1:7">
      <c r="A37" s="197">
        <v>22</v>
      </c>
      <c r="B37" s="145"/>
      <c r="C37" s="491"/>
      <c r="D37" s="491"/>
      <c r="E37" s="491"/>
      <c r="F37" s="491"/>
      <c r="G37" s="527" t="str">
        <f t="shared" si="0"/>
        <v xml:space="preserve"> </v>
      </c>
    </row>
    <row r="38" spans="1:7">
      <c r="A38" s="197">
        <v>23</v>
      </c>
      <c r="B38" s="145"/>
      <c r="C38" s="491"/>
      <c r="D38" s="491"/>
      <c r="E38" s="491"/>
      <c r="F38" s="491"/>
      <c r="G38" s="527" t="str">
        <f t="shared" si="0"/>
        <v xml:space="preserve"> </v>
      </c>
    </row>
    <row r="39" spans="1:7">
      <c r="A39" s="197">
        <v>24</v>
      </c>
      <c r="B39" s="145"/>
      <c r="C39" s="491"/>
      <c r="D39" s="491"/>
      <c r="E39" s="491"/>
      <c r="F39" s="491"/>
      <c r="G39" s="527" t="str">
        <f t="shared" si="0"/>
        <v xml:space="preserve"> </v>
      </c>
    </row>
    <row r="40" spans="1:7">
      <c r="A40" s="197">
        <v>25</v>
      </c>
      <c r="B40" s="145"/>
      <c r="C40" s="491"/>
      <c r="D40" s="491"/>
      <c r="E40" s="491"/>
      <c r="F40" s="491"/>
      <c r="G40" s="527" t="str">
        <f t="shared" si="0"/>
        <v xml:space="preserve"> </v>
      </c>
    </row>
    <row r="41" spans="1:7">
      <c r="A41" s="197">
        <v>26</v>
      </c>
      <c r="B41" s="145"/>
      <c r="C41" s="491"/>
      <c r="D41" s="491"/>
      <c r="E41" s="491"/>
      <c r="F41" s="491"/>
      <c r="G41" s="752" t="str">
        <f t="shared" si="0"/>
        <v xml:space="preserve"> </v>
      </c>
    </row>
    <row r="42" spans="1:7" ht="15.75" thickBot="1">
      <c r="A42" s="355">
        <v>27</v>
      </c>
      <c r="B42" s="544" t="s">
        <v>395</v>
      </c>
      <c r="C42" s="792"/>
      <c r="D42" s="448">
        <f>SUM(D16:D41)</f>
        <v>0</v>
      </c>
      <c r="E42" s="448">
        <f>SUM(E16:E41)</f>
        <v>0</v>
      </c>
      <c r="F42" s="449">
        <f>SUM(F16:F41)</f>
        <v>0</v>
      </c>
      <c r="G42" s="793"/>
    </row>
    <row r="43" spans="1:7">
      <c r="B43" s="74"/>
      <c r="C43" s="74"/>
      <c r="D43" s="74"/>
      <c r="E43" s="74"/>
      <c r="F43" s="109" t="s">
        <v>2294</v>
      </c>
      <c r="G43" s="109"/>
    </row>
    <row r="44" spans="1:7">
      <c r="A44" s="47" t="s">
        <v>396</v>
      </c>
      <c r="B44" s="47"/>
      <c r="C44" s="47"/>
      <c r="D44" s="47"/>
      <c r="E44" s="47"/>
      <c r="F44" s="47"/>
      <c r="G44" s="47"/>
    </row>
    <row r="50" spans="2:2">
      <c r="B50" s="59"/>
    </row>
    <row r="53" spans="2:2">
      <c r="B53" s="59"/>
    </row>
    <row r="54" spans="2:2">
      <c r="B54" s="59"/>
    </row>
    <row r="55" spans="2:2">
      <c r="B55" s="59"/>
    </row>
    <row r="56" spans="2:2">
      <c r="B56" s="59"/>
    </row>
    <row r="57" spans="2:2">
      <c r="B57" s="59"/>
    </row>
    <row r="58" spans="2:2">
      <c r="B58" s="59"/>
    </row>
  </sheetData>
  <printOptions horizontalCentered="1" verticalCentered="1"/>
  <pageMargins left="0.5" right="0.5" top="0.5" bottom="0.5" header="0" footer="0"/>
  <pageSetup scale="8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abColor rgb="FF92D050"/>
    <pageSetUpPr fitToPage="1"/>
  </sheetPr>
  <dimension ref="A1:J78"/>
  <sheetViews>
    <sheetView view="pageBreakPreview" zoomScale="60" zoomScaleNormal="70" workbookViewId="0"/>
    <sheetView topLeftCell="I1" zoomScale="55" zoomScaleNormal="55" workbookViewId="1">
      <selection activeCell="AA34" sqref="AA34"/>
    </sheetView>
  </sheetViews>
  <sheetFormatPr defaultColWidth="9.6640625" defaultRowHeight="15"/>
  <cols>
    <col min="1" max="1" width="4.6640625" customWidth="1"/>
    <col min="2" max="2" width="1.6640625" customWidth="1"/>
    <col min="3" max="3" width="50.6640625" customWidth="1"/>
    <col min="4" max="10" width="17.109375" customWidth="1"/>
  </cols>
  <sheetData>
    <row r="1" spans="1:10" ht="15.75" thickBot="1">
      <c r="A1" s="42" t="str">
        <f>'Data Sheet'!$A$49</f>
        <v>Annual Report of Niagara Mohawk Power Corporation</v>
      </c>
      <c r="B1" s="74"/>
      <c r="C1" s="74"/>
      <c r="D1" s="74"/>
      <c r="E1" s="74"/>
      <c r="F1" s="74"/>
      <c r="G1" s="74"/>
      <c r="H1" s="74"/>
      <c r="J1" s="405" t="str">
        <f>'Data Sheet'!$A$45</f>
        <v>Year ended December 31, 2022</v>
      </c>
    </row>
    <row r="2" spans="1:10">
      <c r="A2" s="75"/>
      <c r="B2" s="76"/>
      <c r="C2" s="76"/>
      <c r="D2" s="76"/>
      <c r="E2" s="76"/>
      <c r="F2" s="76"/>
      <c r="G2" s="76"/>
      <c r="H2" s="76"/>
      <c r="I2" s="76"/>
      <c r="J2" s="77"/>
    </row>
    <row r="3" spans="1:10" ht="15.75">
      <c r="A3" s="78" t="s">
        <v>397</v>
      </c>
      <c r="B3" s="109"/>
      <c r="C3" s="109"/>
      <c r="D3" s="109"/>
      <c r="E3" s="109"/>
      <c r="F3" s="109"/>
      <c r="G3" s="109"/>
      <c r="H3" s="109"/>
      <c r="I3" s="109"/>
      <c r="J3" s="256"/>
    </row>
    <row r="4" spans="1:10">
      <c r="A4" s="240" t="s">
        <v>398</v>
      </c>
      <c r="B4" s="109"/>
      <c r="C4" s="109"/>
      <c r="D4" s="109"/>
      <c r="E4" s="109"/>
      <c r="F4" s="109"/>
      <c r="G4" s="109"/>
      <c r="H4" s="109"/>
      <c r="I4" s="109"/>
      <c r="J4" s="256"/>
    </row>
    <row r="5" spans="1:10">
      <c r="A5" s="240" t="s">
        <v>399</v>
      </c>
      <c r="B5" s="109"/>
      <c r="C5" s="109"/>
      <c r="D5" s="109"/>
      <c r="E5" s="109"/>
      <c r="F5" s="109"/>
      <c r="G5" s="109"/>
      <c r="H5" s="109"/>
      <c r="I5" s="109"/>
      <c r="J5" s="256"/>
    </row>
    <row r="6" spans="1:10">
      <c r="A6" s="81"/>
      <c r="B6" s="74"/>
      <c r="C6" s="74"/>
      <c r="D6" s="74"/>
      <c r="E6" s="74"/>
      <c r="F6" s="74"/>
      <c r="G6" s="74"/>
      <c r="H6" s="74"/>
      <c r="I6" s="74"/>
      <c r="J6" s="82"/>
    </row>
    <row r="7" spans="1:10">
      <c r="A7" s="106" t="s">
        <v>1944</v>
      </c>
      <c r="B7" s="74"/>
      <c r="C7" s="74" t="s">
        <v>400</v>
      </c>
      <c r="D7" s="74"/>
      <c r="E7" s="74"/>
      <c r="F7" s="74"/>
      <c r="G7" s="74"/>
      <c r="H7" s="74"/>
      <c r="I7" s="74"/>
      <c r="J7" s="82"/>
    </row>
    <row r="8" spans="1:10">
      <c r="A8" s="106" t="s">
        <v>1946</v>
      </c>
      <c r="B8" s="74"/>
      <c r="C8" s="74" t="s">
        <v>401</v>
      </c>
      <c r="D8" s="74"/>
      <c r="E8" s="74"/>
      <c r="F8" s="74"/>
      <c r="G8" s="74"/>
      <c r="H8" s="74"/>
      <c r="I8" s="74"/>
      <c r="J8" s="82"/>
    </row>
    <row r="9" spans="1:10">
      <c r="A9" s="81"/>
      <c r="B9" s="74"/>
      <c r="C9" s="74" t="s">
        <v>402</v>
      </c>
      <c r="D9" s="74"/>
      <c r="E9" s="74"/>
      <c r="F9" s="74"/>
      <c r="G9" s="74"/>
      <c r="H9" s="74"/>
      <c r="I9" s="74"/>
      <c r="J9" s="82"/>
    </row>
    <row r="10" spans="1:10">
      <c r="A10" s="106" t="s">
        <v>1947</v>
      </c>
      <c r="B10" s="74"/>
      <c r="C10" s="74" t="s">
        <v>1845</v>
      </c>
      <c r="D10" s="74"/>
      <c r="E10" s="74"/>
      <c r="F10" s="74"/>
      <c r="G10" s="74"/>
      <c r="H10" s="74"/>
      <c r="I10" s="74"/>
      <c r="J10" s="82"/>
    </row>
    <row r="11" spans="1:10">
      <c r="A11" s="81"/>
      <c r="B11" s="74"/>
      <c r="C11" s="74" t="s">
        <v>1846</v>
      </c>
      <c r="D11" s="74"/>
      <c r="E11" s="74"/>
      <c r="F11" s="74"/>
      <c r="G11" s="74"/>
      <c r="H11" s="74"/>
      <c r="I11" s="74"/>
      <c r="J11" s="82"/>
    </row>
    <row r="12" spans="1:10">
      <c r="A12" s="81"/>
      <c r="B12" s="74"/>
      <c r="C12" s="74" t="s">
        <v>1847</v>
      </c>
      <c r="D12" s="74"/>
      <c r="E12" s="74"/>
      <c r="F12" s="74"/>
      <c r="G12" s="74"/>
      <c r="H12" s="74"/>
      <c r="I12" s="74"/>
      <c r="J12" s="82"/>
    </row>
    <row r="13" spans="1:10">
      <c r="A13" s="81"/>
      <c r="B13" s="74"/>
      <c r="C13" s="74" t="s">
        <v>1848</v>
      </c>
      <c r="D13" s="74"/>
      <c r="E13" s="74"/>
      <c r="F13" s="74"/>
      <c r="G13" s="74"/>
      <c r="H13" s="74"/>
      <c r="I13" s="74"/>
      <c r="J13" s="82"/>
    </row>
    <row r="14" spans="1:10">
      <c r="A14" s="81"/>
      <c r="B14" s="74"/>
      <c r="C14" s="74" t="s">
        <v>1849</v>
      </c>
      <c r="D14" s="74"/>
      <c r="E14" s="74"/>
      <c r="F14" s="74"/>
      <c r="G14" s="74"/>
      <c r="H14" s="74"/>
      <c r="I14" s="74"/>
      <c r="J14" s="82"/>
    </row>
    <row r="15" spans="1:10">
      <c r="A15" s="81"/>
      <c r="B15" s="74"/>
      <c r="C15" s="74" t="s">
        <v>1850</v>
      </c>
      <c r="D15" s="74"/>
      <c r="E15" s="74"/>
      <c r="F15" s="74"/>
      <c r="G15" s="74"/>
      <c r="H15" s="74"/>
      <c r="I15" s="74"/>
      <c r="J15" s="82"/>
    </row>
    <row r="16" spans="1:10">
      <c r="A16" s="81"/>
      <c r="B16" s="74"/>
      <c r="C16" s="74" t="s">
        <v>1851</v>
      </c>
      <c r="D16" s="74"/>
      <c r="E16" s="74"/>
      <c r="F16" s="74"/>
      <c r="G16" s="277"/>
      <c r="H16" s="74"/>
      <c r="I16" s="74"/>
      <c r="J16" s="82"/>
    </row>
    <row r="17" spans="1:10">
      <c r="A17" s="81"/>
      <c r="B17" s="74"/>
      <c r="C17" s="74" t="s">
        <v>1852</v>
      </c>
      <c r="D17" s="74"/>
      <c r="E17" s="74"/>
      <c r="F17" s="74"/>
      <c r="G17" s="74"/>
      <c r="H17" s="74"/>
      <c r="I17" s="74"/>
      <c r="J17" s="82"/>
    </row>
    <row r="18" spans="1:10">
      <c r="A18" s="81"/>
      <c r="B18" s="74"/>
      <c r="C18" s="74" t="s">
        <v>1853</v>
      </c>
      <c r="D18" s="74"/>
      <c r="E18" s="74"/>
      <c r="F18" s="74"/>
      <c r="G18" s="74"/>
      <c r="H18" s="74"/>
      <c r="I18" s="74"/>
      <c r="J18" s="82"/>
    </row>
    <row r="19" spans="1:10">
      <c r="A19" s="106" t="s">
        <v>1950</v>
      </c>
      <c r="B19" s="74"/>
      <c r="C19" s="74" t="s">
        <v>1854</v>
      </c>
      <c r="D19" s="74"/>
      <c r="E19" s="74"/>
      <c r="F19" s="74"/>
      <c r="G19" s="74"/>
      <c r="H19" s="74"/>
      <c r="I19" s="74"/>
      <c r="J19" s="82"/>
    </row>
    <row r="20" spans="1:10">
      <c r="A20" s="81"/>
      <c r="B20" s="74"/>
      <c r="C20" s="74" t="s">
        <v>410</v>
      </c>
      <c r="D20" s="74"/>
      <c r="E20" s="74"/>
      <c r="F20" s="74"/>
      <c r="G20" s="74"/>
      <c r="H20" s="74"/>
      <c r="I20" s="74"/>
      <c r="J20" s="82"/>
    </row>
    <row r="21" spans="1:10">
      <c r="A21" s="81"/>
      <c r="B21" s="74"/>
      <c r="C21" s="74"/>
      <c r="D21" s="74"/>
      <c r="E21" s="74"/>
      <c r="F21" s="74"/>
      <c r="G21" s="74"/>
      <c r="H21" s="74"/>
      <c r="I21" s="74"/>
      <c r="J21" s="82"/>
    </row>
    <row r="22" spans="1:10">
      <c r="A22" s="83"/>
      <c r="B22" s="85"/>
      <c r="C22" s="85"/>
      <c r="D22" s="85"/>
      <c r="E22" s="85"/>
      <c r="F22" s="85"/>
      <c r="G22" s="85"/>
      <c r="H22" s="85"/>
      <c r="I22" s="85"/>
      <c r="J22" s="279"/>
    </row>
    <row r="23" spans="1:10" ht="15.75">
      <c r="A23" s="78" t="s">
        <v>411</v>
      </c>
      <c r="B23" s="109"/>
      <c r="C23" s="109"/>
      <c r="D23" s="109"/>
      <c r="E23" s="109"/>
      <c r="F23" s="109"/>
      <c r="G23" s="109"/>
      <c r="H23" s="109"/>
      <c r="I23" s="109"/>
      <c r="J23" s="256"/>
    </row>
    <row r="24" spans="1:10">
      <c r="A24" s="88"/>
      <c r="B24" s="90"/>
      <c r="C24" s="90"/>
      <c r="D24" s="90"/>
      <c r="E24" s="90"/>
      <c r="F24" s="90"/>
      <c r="G24" s="90"/>
      <c r="H24" s="90"/>
      <c r="I24" s="90"/>
      <c r="J24" s="238"/>
    </row>
    <row r="25" spans="1:10">
      <c r="A25" s="143"/>
      <c r="B25" s="74"/>
      <c r="C25" s="97"/>
      <c r="D25" s="97"/>
      <c r="E25" s="867" t="s">
        <v>1500</v>
      </c>
      <c r="F25" s="867" t="s">
        <v>1500</v>
      </c>
      <c r="G25" s="867" t="s">
        <v>1500</v>
      </c>
      <c r="H25" s="813"/>
      <c r="I25" s="813"/>
      <c r="J25" s="868"/>
    </row>
    <row r="26" spans="1:10">
      <c r="A26" s="143"/>
      <c r="B26" s="74"/>
      <c r="C26" s="97"/>
      <c r="D26" s="97"/>
      <c r="E26" s="867" t="s">
        <v>2456</v>
      </c>
      <c r="F26" s="867" t="s">
        <v>412</v>
      </c>
      <c r="G26" s="867" t="s">
        <v>413</v>
      </c>
      <c r="H26" s="867" t="s">
        <v>1500</v>
      </c>
      <c r="I26" s="813"/>
      <c r="J26" s="869" t="s">
        <v>1024</v>
      </c>
    </row>
    <row r="27" spans="1:10">
      <c r="A27" s="143"/>
      <c r="B27" s="74"/>
      <c r="C27" s="97"/>
      <c r="D27" s="97"/>
      <c r="E27" s="867" t="s">
        <v>2457</v>
      </c>
      <c r="F27" s="867" t="s">
        <v>414</v>
      </c>
      <c r="G27" s="867" t="s">
        <v>415</v>
      </c>
      <c r="H27" s="867" t="s">
        <v>416</v>
      </c>
      <c r="I27" s="867" t="s">
        <v>417</v>
      </c>
      <c r="J27" s="869" t="s">
        <v>219</v>
      </c>
    </row>
    <row r="28" spans="1:10">
      <c r="A28" s="143"/>
      <c r="B28" s="74"/>
      <c r="C28" s="97"/>
      <c r="D28" s="358" t="s">
        <v>418</v>
      </c>
      <c r="E28" s="867" t="s">
        <v>2458</v>
      </c>
      <c r="F28" s="867" t="s">
        <v>419</v>
      </c>
      <c r="G28" s="867" t="s">
        <v>1858</v>
      </c>
      <c r="H28" s="867" t="s">
        <v>1859</v>
      </c>
      <c r="I28" s="867" t="s">
        <v>416</v>
      </c>
      <c r="J28" s="869" t="s">
        <v>1860</v>
      </c>
    </row>
    <row r="29" spans="1:10">
      <c r="A29" s="143"/>
      <c r="B29" s="74"/>
      <c r="C29" s="97"/>
      <c r="D29" s="358" t="s">
        <v>1499</v>
      </c>
      <c r="E29" s="867" t="s">
        <v>2459</v>
      </c>
      <c r="F29" s="867" t="s">
        <v>1861</v>
      </c>
      <c r="G29" s="867" t="s">
        <v>1862</v>
      </c>
      <c r="H29" s="867" t="s">
        <v>1863</v>
      </c>
      <c r="I29" s="867" t="s">
        <v>1863</v>
      </c>
      <c r="J29" s="869" t="s">
        <v>1932</v>
      </c>
    </row>
    <row r="30" spans="1:10">
      <c r="A30" s="143" t="s">
        <v>1980</v>
      </c>
      <c r="B30" s="74"/>
      <c r="C30" s="358" t="s">
        <v>1864</v>
      </c>
      <c r="D30" s="358" t="s">
        <v>1865</v>
      </c>
      <c r="E30" s="867" t="s">
        <v>2460</v>
      </c>
      <c r="F30" s="867" t="s">
        <v>1866</v>
      </c>
      <c r="G30" s="870" t="s">
        <v>1867</v>
      </c>
      <c r="H30" s="867" t="s">
        <v>14</v>
      </c>
      <c r="I30" s="867" t="s">
        <v>15</v>
      </c>
      <c r="J30" s="869" t="s">
        <v>1500</v>
      </c>
    </row>
    <row r="31" spans="1:10">
      <c r="A31" s="146" t="s">
        <v>1986</v>
      </c>
      <c r="B31" s="90"/>
      <c r="C31" s="363" t="s">
        <v>2077</v>
      </c>
      <c r="D31" s="363" t="s">
        <v>2078</v>
      </c>
      <c r="E31" s="871" t="s">
        <v>518</v>
      </c>
      <c r="F31" s="871" t="s">
        <v>567</v>
      </c>
      <c r="G31" s="872" t="s">
        <v>1350</v>
      </c>
      <c r="H31" s="871" t="s">
        <v>1351</v>
      </c>
      <c r="I31" s="871" t="s">
        <v>1352</v>
      </c>
      <c r="J31" s="873" t="s">
        <v>1353</v>
      </c>
    </row>
    <row r="32" spans="1:10">
      <c r="A32" s="143">
        <v>1</v>
      </c>
      <c r="B32" s="74"/>
      <c r="C32" s="97" t="s">
        <v>16</v>
      </c>
      <c r="D32" s="1550"/>
      <c r="E32" s="1570"/>
      <c r="F32" s="1570"/>
      <c r="G32" s="1570"/>
      <c r="H32" s="1571"/>
      <c r="I32" s="1548">
        <v>-2806359</v>
      </c>
      <c r="J32" s="876">
        <f t="shared" ref="J32:J42" si="0">SUM(D32:I32)</f>
        <v>-2806359</v>
      </c>
    </row>
    <row r="33" spans="1:10">
      <c r="A33" s="143">
        <v>2</v>
      </c>
      <c r="B33" s="74"/>
      <c r="C33" s="97" t="s">
        <v>17</v>
      </c>
      <c r="D33" s="2165"/>
      <c r="E33" s="1572"/>
      <c r="F33" s="1572"/>
      <c r="G33" s="1572"/>
      <c r="H33" s="1572"/>
      <c r="I33" s="1572"/>
      <c r="J33" s="878">
        <f t="shared" si="0"/>
        <v>0</v>
      </c>
    </row>
    <row r="34" spans="1:10">
      <c r="A34" s="143">
        <v>3</v>
      </c>
      <c r="B34" s="74"/>
      <c r="C34" s="97" t="s">
        <v>18</v>
      </c>
      <c r="D34" s="2165"/>
      <c r="E34" s="1572"/>
      <c r="F34" s="1572"/>
      <c r="G34" s="1572"/>
      <c r="H34" s="1572"/>
      <c r="I34" s="1572"/>
      <c r="J34" s="878">
        <f t="shared" si="0"/>
        <v>0</v>
      </c>
    </row>
    <row r="35" spans="1:10">
      <c r="A35" s="143">
        <v>4</v>
      </c>
      <c r="B35" s="74"/>
      <c r="C35" s="97" t="s">
        <v>122</v>
      </c>
      <c r="D35" s="2165"/>
      <c r="E35" s="1572"/>
      <c r="F35" s="1572"/>
      <c r="G35" s="1572"/>
      <c r="H35" s="1572"/>
      <c r="I35" s="1572"/>
      <c r="J35" s="878">
        <f t="shared" si="0"/>
        <v>0</v>
      </c>
    </row>
    <row r="36" spans="1:10">
      <c r="A36" s="143">
        <v>5</v>
      </c>
      <c r="B36" s="74"/>
      <c r="C36" s="97" t="s">
        <v>19</v>
      </c>
      <c r="D36" s="2165"/>
      <c r="E36" s="1572"/>
      <c r="F36" s="1572"/>
      <c r="G36" s="1572"/>
      <c r="H36" s="1572"/>
      <c r="I36" s="1572"/>
      <c r="J36" s="878">
        <f t="shared" si="0"/>
        <v>0</v>
      </c>
    </row>
    <row r="37" spans="1:10">
      <c r="A37" s="143">
        <v>6</v>
      </c>
      <c r="B37" s="74"/>
      <c r="C37" s="97" t="s">
        <v>20</v>
      </c>
      <c r="D37" s="2165"/>
      <c r="E37" s="1572"/>
      <c r="F37" s="1572"/>
      <c r="G37" s="1572"/>
      <c r="H37" s="1572"/>
      <c r="I37" s="1572"/>
      <c r="J37" s="878">
        <f t="shared" si="0"/>
        <v>0</v>
      </c>
    </row>
    <row r="38" spans="1:10">
      <c r="A38" s="143">
        <v>7</v>
      </c>
      <c r="B38" s="74"/>
      <c r="C38" s="97" t="s">
        <v>21</v>
      </c>
      <c r="D38" s="2165"/>
      <c r="E38" s="1572"/>
      <c r="F38" s="1572"/>
      <c r="G38" s="1572"/>
      <c r="H38" s="1572"/>
      <c r="I38" s="1572"/>
      <c r="J38" s="878">
        <f t="shared" si="0"/>
        <v>0</v>
      </c>
    </row>
    <row r="39" spans="1:10">
      <c r="A39" s="143">
        <v>8</v>
      </c>
      <c r="B39" s="74"/>
      <c r="C39" s="97" t="s">
        <v>22</v>
      </c>
      <c r="D39" s="1113">
        <v>5429664</v>
      </c>
      <c r="E39" s="1572"/>
      <c r="F39" s="1572"/>
      <c r="G39" s="1572"/>
      <c r="H39" s="1572"/>
      <c r="I39" s="1572"/>
      <c r="J39" s="878">
        <f t="shared" si="0"/>
        <v>5429664</v>
      </c>
    </row>
    <row r="40" spans="1:10">
      <c r="A40" s="143">
        <v>9</v>
      </c>
      <c r="B40" s="74"/>
      <c r="C40" s="97" t="s">
        <v>23</v>
      </c>
      <c r="D40" s="1113">
        <v>64061996</v>
      </c>
      <c r="E40" s="1572"/>
      <c r="F40" s="1572"/>
      <c r="G40" s="1572"/>
      <c r="H40" s="1572"/>
      <c r="I40" s="1572"/>
      <c r="J40" s="878">
        <f t="shared" si="0"/>
        <v>64061996</v>
      </c>
    </row>
    <row r="41" spans="1:10">
      <c r="A41" s="143">
        <v>10</v>
      </c>
      <c r="B41" s="74"/>
      <c r="C41" s="97" t="s">
        <v>24</v>
      </c>
      <c r="D41" s="1113">
        <v>7284091</v>
      </c>
      <c r="E41" s="1572"/>
      <c r="F41" s="1572"/>
      <c r="G41" s="1572"/>
      <c r="H41" s="1572"/>
      <c r="I41" s="1572"/>
      <c r="J41" s="878">
        <f t="shared" si="0"/>
        <v>7284091</v>
      </c>
    </row>
    <row r="42" spans="1:10">
      <c r="A42" s="143">
        <v>11</v>
      </c>
      <c r="B42" s="74"/>
      <c r="C42" s="97" t="s">
        <v>25</v>
      </c>
      <c r="D42" s="1113">
        <v>1223563</v>
      </c>
      <c r="E42" s="1572"/>
      <c r="F42" s="1572"/>
      <c r="G42" s="1572"/>
      <c r="H42" s="1572"/>
      <c r="I42" s="1572"/>
      <c r="J42" s="878">
        <f t="shared" si="0"/>
        <v>1223563</v>
      </c>
    </row>
    <row r="43" spans="1:10">
      <c r="A43" s="146">
        <v>12</v>
      </c>
      <c r="B43" s="90"/>
      <c r="C43" s="363" t="s">
        <v>1024</v>
      </c>
      <c r="D43" s="518">
        <f t="shared" ref="D43:J43" si="1">SUM(D32:D42)</f>
        <v>77999314</v>
      </c>
      <c r="E43" s="962">
        <f>SUM(E32:E42)</f>
        <v>0</v>
      </c>
      <c r="F43" s="962">
        <f t="shared" si="1"/>
        <v>0</v>
      </c>
      <c r="G43" s="962">
        <f t="shared" si="1"/>
        <v>0</v>
      </c>
      <c r="H43" s="962">
        <f t="shared" si="1"/>
        <v>0</v>
      </c>
      <c r="I43" s="962">
        <f t="shared" si="1"/>
        <v>-2806359</v>
      </c>
      <c r="J43" s="963">
        <f t="shared" si="1"/>
        <v>75192955</v>
      </c>
    </row>
    <row r="44" spans="1:10">
      <c r="A44" s="81"/>
      <c r="B44" s="74"/>
      <c r="C44" s="74"/>
      <c r="D44" s="74"/>
      <c r="E44" s="887"/>
      <c r="F44" s="887"/>
      <c r="G44" s="887"/>
      <c r="H44" s="887"/>
      <c r="I44" s="887"/>
      <c r="J44" s="868"/>
    </row>
    <row r="45" spans="1:10" ht="15.75">
      <c r="A45" s="78" t="s">
        <v>26</v>
      </c>
      <c r="B45" s="109"/>
      <c r="C45" s="109"/>
      <c r="D45" s="109"/>
      <c r="E45" s="930"/>
      <c r="F45" s="930"/>
      <c r="G45" s="930"/>
      <c r="H45" s="930"/>
      <c r="I45" s="930"/>
      <c r="J45" s="956"/>
    </row>
    <row r="46" spans="1:10">
      <c r="A46" s="88"/>
      <c r="B46" s="90"/>
      <c r="C46" s="90"/>
      <c r="D46" s="90"/>
      <c r="E46" s="964"/>
      <c r="F46" s="964"/>
      <c r="G46" s="964"/>
      <c r="H46" s="964"/>
      <c r="I46" s="964"/>
      <c r="J46" s="965"/>
    </row>
    <row r="47" spans="1:10">
      <c r="A47" s="548"/>
      <c r="B47" s="119"/>
      <c r="C47" s="1498"/>
      <c r="D47" s="1498"/>
      <c r="E47" s="1573"/>
      <c r="F47" s="1573"/>
      <c r="G47" s="1573"/>
      <c r="H47" s="1573"/>
      <c r="I47" s="1573"/>
      <c r="J47" s="1574"/>
    </row>
    <row r="48" spans="1:10">
      <c r="A48" s="548"/>
      <c r="B48" s="119"/>
      <c r="C48" s="1498"/>
      <c r="D48" s="1498"/>
      <c r="E48" s="1573"/>
      <c r="F48" s="1573"/>
      <c r="G48" s="1573"/>
      <c r="H48" s="1573"/>
      <c r="I48" s="1573"/>
      <c r="J48" s="1574"/>
    </row>
    <row r="49" spans="1:10">
      <c r="A49" s="548"/>
      <c r="B49" s="119"/>
      <c r="C49" s="1498" t="s">
        <v>2722</v>
      </c>
      <c r="D49" s="1498"/>
      <c r="E49" s="1573"/>
      <c r="F49" s="1573"/>
      <c r="G49" s="1573"/>
      <c r="H49" s="1573"/>
      <c r="I49" s="1573"/>
      <c r="J49" s="1574"/>
    </row>
    <row r="50" spans="1:10">
      <c r="A50" s="548"/>
      <c r="B50" s="119"/>
      <c r="C50" s="1498" t="s">
        <v>1818</v>
      </c>
      <c r="D50" s="1498" t="s">
        <v>2723</v>
      </c>
      <c r="E50" s="1573" t="s">
        <v>2724</v>
      </c>
      <c r="F50" s="1573"/>
      <c r="G50" s="1573"/>
      <c r="H50" s="1573"/>
      <c r="I50" s="1573"/>
      <c r="J50" s="1574"/>
    </row>
    <row r="51" spans="1:10">
      <c r="A51" s="548"/>
      <c r="B51" s="119"/>
      <c r="C51" s="1498"/>
      <c r="D51" s="1498"/>
      <c r="E51" s="1573"/>
      <c r="F51" s="1573"/>
      <c r="G51" s="1655"/>
      <c r="H51" s="1573"/>
      <c r="I51" s="1573"/>
      <c r="J51" s="1574"/>
    </row>
    <row r="52" spans="1:10">
      <c r="A52" s="548"/>
      <c r="B52" s="119"/>
      <c r="C52" s="1498">
        <v>30200</v>
      </c>
      <c r="D52" s="1451">
        <v>3149</v>
      </c>
      <c r="E52" s="1659">
        <v>0.1</v>
      </c>
      <c r="F52" s="1573"/>
      <c r="G52" s="1655"/>
      <c r="H52" s="1573"/>
      <c r="I52" s="1573"/>
      <c r="J52" s="1574"/>
    </row>
    <row r="53" spans="1:10">
      <c r="A53" s="548"/>
      <c r="B53" s="119"/>
      <c r="C53" s="1498">
        <v>30300</v>
      </c>
      <c r="D53" s="1451">
        <v>599587</v>
      </c>
      <c r="E53" s="1659">
        <v>0</v>
      </c>
      <c r="F53" s="1573"/>
      <c r="G53" s="1655"/>
      <c r="H53" s="1573"/>
      <c r="I53" s="1573"/>
      <c r="J53" s="1574"/>
    </row>
    <row r="54" spans="1:10">
      <c r="A54" s="548"/>
      <c r="B54" s="119"/>
      <c r="C54" s="1498"/>
      <c r="D54" s="1498"/>
      <c r="E54" s="1573"/>
      <c r="F54" s="1573"/>
      <c r="G54" s="1655"/>
      <c r="H54" s="1573"/>
      <c r="I54" s="1573"/>
      <c r="J54" s="1574"/>
    </row>
    <row r="55" spans="1:10">
      <c r="A55" s="548"/>
      <c r="B55" s="119"/>
      <c r="C55" s="1498"/>
      <c r="D55" s="1498"/>
      <c r="E55" s="1573"/>
      <c r="F55" s="1573"/>
      <c r="G55" s="1655"/>
      <c r="H55" s="1573"/>
      <c r="I55" s="1573"/>
      <c r="J55" s="1574"/>
    </row>
    <row r="56" spans="1:10">
      <c r="A56" s="81"/>
      <c r="B56" s="74"/>
      <c r="C56" s="74"/>
      <c r="D56" s="74"/>
      <c r="E56" s="887"/>
      <c r="F56" s="887"/>
      <c r="G56" s="887"/>
      <c r="H56" s="887"/>
      <c r="I56" s="887"/>
      <c r="J56" s="868"/>
    </row>
    <row r="57" spans="1:10">
      <c r="A57" s="81"/>
      <c r="B57" s="74"/>
      <c r="C57" s="74"/>
      <c r="D57" s="74"/>
      <c r="E57" s="887"/>
      <c r="F57" s="887"/>
      <c r="G57" s="887"/>
      <c r="H57" s="887"/>
      <c r="I57" s="887"/>
      <c r="J57" s="868"/>
    </row>
    <row r="58" spans="1:10">
      <c r="A58" s="548"/>
      <c r="B58" s="119"/>
      <c r="C58" s="119"/>
      <c r="D58" s="119"/>
      <c r="E58" s="955"/>
      <c r="F58" s="955"/>
      <c r="G58" s="955"/>
      <c r="H58" s="955"/>
      <c r="I58" s="955"/>
      <c r="J58" s="966"/>
    </row>
    <row r="59" spans="1:10" ht="15.75" thickBot="1">
      <c r="A59" s="387"/>
      <c r="B59" s="113"/>
      <c r="C59" s="113"/>
      <c r="D59" s="113"/>
      <c r="E59" s="967"/>
      <c r="F59" s="967"/>
      <c r="G59" s="967"/>
      <c r="H59" s="967"/>
      <c r="I59" s="967"/>
      <c r="J59" s="968"/>
    </row>
    <row r="60" spans="1:10">
      <c r="A60" s="74"/>
      <c r="B60" s="74"/>
      <c r="C60" s="74"/>
      <c r="D60" s="74"/>
      <c r="E60" s="887"/>
      <c r="F60" s="887"/>
      <c r="G60" s="887"/>
      <c r="H60" s="887"/>
      <c r="I60" s="887"/>
      <c r="J60" s="885" t="s">
        <v>2590</v>
      </c>
    </row>
    <row r="61" spans="1:10">
      <c r="A61" s="109" t="s">
        <v>27</v>
      </c>
      <c r="B61" s="109"/>
      <c r="C61" s="109"/>
      <c r="D61" s="109"/>
      <c r="E61" s="109"/>
      <c r="F61" s="109"/>
      <c r="G61" s="109"/>
      <c r="H61" s="109"/>
      <c r="I61" s="109"/>
      <c r="J61" s="109"/>
    </row>
    <row r="62" spans="1:10">
      <c r="A62" s="74"/>
      <c r="B62" s="74"/>
      <c r="C62" s="74"/>
      <c r="D62" s="74"/>
      <c r="E62" s="74"/>
      <c r="F62" s="74"/>
      <c r="G62" s="74"/>
      <c r="H62" s="74"/>
      <c r="I62" s="74"/>
      <c r="J62" s="74"/>
    </row>
    <row r="63" spans="1:10">
      <c r="A63" s="74"/>
      <c r="B63" s="74"/>
      <c r="C63" s="74"/>
      <c r="D63" s="74"/>
      <c r="E63" s="74"/>
      <c r="F63" s="74"/>
      <c r="G63" s="74"/>
      <c r="H63" s="74"/>
      <c r="I63" s="74"/>
      <c r="J63" s="74"/>
    </row>
    <row r="64" spans="1:10">
      <c r="A64" s="74"/>
      <c r="B64" s="74"/>
      <c r="C64" s="74"/>
      <c r="D64" s="1644"/>
      <c r="E64" s="1644"/>
      <c r="F64" s="1644"/>
      <c r="G64" s="1644"/>
      <c r="H64" s="1644"/>
      <c r="I64" s="1644"/>
      <c r="J64" s="1644"/>
    </row>
    <row r="65" spans="1:10">
      <c r="A65" s="74"/>
      <c r="B65" s="74"/>
      <c r="C65" s="74"/>
      <c r="D65" s="1644"/>
      <c r="E65" s="1644"/>
      <c r="F65" s="1644"/>
      <c r="G65" s="1644"/>
      <c r="H65" s="1644"/>
      <c r="I65" s="1644"/>
      <c r="J65" s="74"/>
    </row>
    <row r="66" spans="1:10">
      <c r="A66" s="74"/>
      <c r="B66" s="74"/>
      <c r="C66" s="74"/>
      <c r="D66" s="74"/>
      <c r="E66" s="74"/>
      <c r="F66" s="74"/>
      <c r="G66" s="74"/>
      <c r="H66" s="74"/>
      <c r="I66" s="74"/>
      <c r="J66" s="74"/>
    </row>
    <row r="67" spans="1:10">
      <c r="A67" s="74"/>
      <c r="B67" s="74"/>
      <c r="C67" s="74"/>
      <c r="D67" s="74"/>
      <c r="E67" s="74"/>
      <c r="F67" s="74"/>
      <c r="G67" s="74"/>
      <c r="H67" s="74"/>
      <c r="I67" s="74"/>
      <c r="J67" s="74"/>
    </row>
    <row r="68" spans="1:10">
      <c r="A68" s="74"/>
      <c r="B68" s="74"/>
      <c r="C68" s="74"/>
      <c r="D68" s="74"/>
      <c r="E68" s="74"/>
      <c r="F68" s="74"/>
      <c r="G68" s="74"/>
      <c r="H68" s="74"/>
      <c r="I68" s="74"/>
      <c r="J68" s="74"/>
    </row>
    <row r="69" spans="1:10">
      <c r="A69" s="74"/>
      <c r="B69" s="74"/>
      <c r="C69" s="74"/>
      <c r="D69" s="74"/>
      <c r="E69" s="74"/>
      <c r="F69" s="74"/>
      <c r="G69" s="74"/>
      <c r="H69" s="74"/>
      <c r="I69" s="74"/>
      <c r="J69" s="74"/>
    </row>
    <row r="70" spans="1:10">
      <c r="A70" s="74"/>
      <c r="B70" s="74"/>
      <c r="C70" s="59"/>
      <c r="D70" s="74"/>
      <c r="E70" s="74"/>
      <c r="F70" s="74"/>
      <c r="G70" s="74"/>
      <c r="H70" s="74"/>
      <c r="I70" s="74"/>
      <c r="J70" s="74"/>
    </row>
    <row r="71" spans="1:10">
      <c r="A71" s="74"/>
      <c r="B71" s="74"/>
      <c r="C71" s="74"/>
      <c r="D71" s="74"/>
      <c r="E71" s="74"/>
      <c r="F71" s="74"/>
      <c r="G71" s="74"/>
      <c r="H71" s="74"/>
      <c r="I71" s="74"/>
      <c r="J71" s="74"/>
    </row>
    <row r="72" spans="1:10">
      <c r="A72" s="74"/>
      <c r="B72" s="74"/>
      <c r="C72" s="74"/>
      <c r="D72" s="74"/>
      <c r="E72" s="74"/>
      <c r="F72" s="74"/>
      <c r="G72" s="74"/>
      <c r="H72" s="74"/>
      <c r="I72" s="74"/>
      <c r="J72" s="74"/>
    </row>
    <row r="73" spans="1:10">
      <c r="A73" s="74"/>
      <c r="B73" s="74"/>
      <c r="C73" s="59"/>
      <c r="D73" s="74"/>
      <c r="E73" s="74"/>
      <c r="F73" s="74"/>
      <c r="G73" s="74"/>
      <c r="H73" s="74"/>
      <c r="I73" s="74"/>
      <c r="J73" s="74"/>
    </row>
    <row r="74" spans="1:10">
      <c r="A74" s="74"/>
      <c r="B74" s="74"/>
      <c r="C74" s="59"/>
      <c r="D74" s="74"/>
      <c r="E74" s="74"/>
      <c r="F74" s="74"/>
      <c r="G74" s="74"/>
      <c r="H74" s="74"/>
      <c r="I74" s="74"/>
      <c r="J74" s="74"/>
    </row>
    <row r="75" spans="1:10">
      <c r="A75" s="74"/>
      <c r="B75" s="74"/>
      <c r="C75" s="59"/>
      <c r="D75" s="74"/>
      <c r="E75" s="74"/>
      <c r="F75" s="74"/>
      <c r="G75" s="74"/>
      <c r="H75" s="74"/>
      <c r="I75" s="74"/>
      <c r="J75" s="74"/>
    </row>
    <row r="76" spans="1:10">
      <c r="A76" s="74"/>
      <c r="B76" s="74"/>
      <c r="C76" s="59"/>
      <c r="D76" s="74"/>
      <c r="E76" s="74"/>
      <c r="F76" s="74"/>
      <c r="G76" s="74"/>
      <c r="H76" s="74"/>
      <c r="I76" s="74"/>
      <c r="J76" s="74"/>
    </row>
    <row r="77" spans="1:10">
      <c r="A77" s="74"/>
      <c r="B77" s="74"/>
      <c r="C77" s="59"/>
      <c r="D77" s="74"/>
      <c r="E77" s="74"/>
      <c r="F77" s="74"/>
      <c r="G77" s="74"/>
      <c r="H77" s="74"/>
      <c r="I77" s="74"/>
      <c r="J77" s="74"/>
    </row>
    <row r="78" spans="1:10">
      <c r="A78" s="74"/>
      <c r="B78" s="74"/>
      <c r="C78" s="59"/>
      <c r="D78" s="74"/>
      <c r="E78" s="74"/>
      <c r="F78" s="74"/>
      <c r="G78" s="74"/>
      <c r="H78" s="74"/>
      <c r="I78" s="74"/>
      <c r="J78" s="74"/>
    </row>
  </sheetData>
  <printOptions horizontalCentered="1" verticalCentered="1"/>
  <pageMargins left="0.5" right="0.5" top="0.5" bottom="0.5" header="0" footer="0"/>
  <pageSetup scale="59" orientation="landscape" r:id="rId1"/>
  <headerFooter alignWithMargins="0"/>
  <ignoredErrors>
    <ignoredError sqref="J39:J42 J32:J38" unlockedFormula="1"/>
    <ignoredError sqref="A6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ransitionEvaluation="1">
    <tabColor rgb="FF92D050"/>
    <pageSetUpPr fitToPage="1"/>
  </sheetPr>
  <dimension ref="A1:H88"/>
  <sheetViews>
    <sheetView view="pageBreakPreview" topLeftCell="A30" zoomScale="60" zoomScaleNormal="70" workbookViewId="0">
      <selection activeCell="C30" sqref="C30"/>
    </sheetView>
    <sheetView zoomScale="70" zoomScaleNormal="70" workbookViewId="1">
      <selection activeCell="Q19" sqref="Q19"/>
    </sheetView>
  </sheetViews>
  <sheetFormatPr defaultColWidth="9.6640625" defaultRowHeight="15"/>
  <cols>
    <col min="1" max="1" width="4.6640625" customWidth="1"/>
    <col min="2" max="2" width="15.44140625" customWidth="1"/>
    <col min="3" max="3" width="18.6640625" customWidth="1"/>
    <col min="4" max="8" width="12.6640625" customWidth="1"/>
  </cols>
  <sheetData>
    <row r="1" spans="1:8" ht="15.75" thickBot="1">
      <c r="A1" s="74" t="str">
        <f>'Data Sheet'!$A$49</f>
        <v>Annual Report of Niagara Mohawk Power Corporation</v>
      </c>
      <c r="B1" s="74"/>
      <c r="C1" s="74"/>
      <c r="D1" s="74"/>
      <c r="E1" s="74"/>
      <c r="F1" s="74"/>
      <c r="G1" s="109" t="str">
        <f>'Data Sheet'!$A$45</f>
        <v>Year ended December 31, 2022</v>
      </c>
      <c r="H1" s="109"/>
    </row>
    <row r="2" spans="1:8">
      <c r="A2" s="75"/>
      <c r="B2" s="76"/>
      <c r="C2" s="76"/>
      <c r="D2" s="76"/>
      <c r="E2" s="76"/>
      <c r="F2" s="76"/>
      <c r="G2" s="76"/>
      <c r="H2" s="77"/>
    </row>
    <row r="3" spans="1:8" ht="15.75">
      <c r="A3" s="78" t="s">
        <v>28</v>
      </c>
      <c r="B3" s="1602"/>
      <c r="C3" s="1602"/>
      <c r="D3" s="1602"/>
      <c r="E3" s="1602"/>
      <c r="F3" s="1602"/>
      <c r="G3" s="1602"/>
      <c r="H3" s="256"/>
    </row>
    <row r="4" spans="1:8">
      <c r="A4" s="88"/>
      <c r="B4" s="90"/>
      <c r="C4" s="90"/>
      <c r="D4" s="90"/>
      <c r="E4" s="90"/>
      <c r="F4" s="90"/>
      <c r="G4" s="90"/>
      <c r="H4" s="238"/>
    </row>
    <row r="5" spans="1:8" ht="15.75">
      <c r="A5" s="520" t="s">
        <v>29</v>
      </c>
      <c r="B5" s="270"/>
      <c r="C5" s="270"/>
      <c r="D5" s="270"/>
      <c r="E5" s="270"/>
      <c r="F5" s="270"/>
      <c r="G5" s="270"/>
      <c r="H5" s="486"/>
    </row>
    <row r="6" spans="1:8">
      <c r="A6" s="128"/>
      <c r="B6" s="97"/>
      <c r="C6" s="358" t="s">
        <v>30</v>
      </c>
      <c r="D6" s="358" t="s">
        <v>31</v>
      </c>
      <c r="E6" s="358" t="s">
        <v>32</v>
      </c>
      <c r="F6" s="358" t="s">
        <v>33</v>
      </c>
      <c r="G6" s="358" t="s">
        <v>34</v>
      </c>
      <c r="H6" s="497" t="s">
        <v>35</v>
      </c>
    </row>
    <row r="7" spans="1:8">
      <c r="A7" s="128"/>
      <c r="B7" s="358" t="s">
        <v>514</v>
      </c>
      <c r="C7" s="358" t="s">
        <v>36</v>
      </c>
      <c r="D7" s="358" t="s">
        <v>37</v>
      </c>
      <c r="E7" s="358" t="s">
        <v>38</v>
      </c>
      <c r="F7" s="358" t="s">
        <v>39</v>
      </c>
      <c r="G7" s="358" t="s">
        <v>40</v>
      </c>
      <c r="H7" s="497" t="s">
        <v>41</v>
      </c>
    </row>
    <row r="8" spans="1:8">
      <c r="A8" s="143" t="s">
        <v>1980</v>
      </c>
      <c r="B8" s="358" t="s">
        <v>1821</v>
      </c>
      <c r="C8" s="358" t="s">
        <v>42</v>
      </c>
      <c r="D8" s="358" t="s">
        <v>43</v>
      </c>
      <c r="E8" s="358" t="s">
        <v>44</v>
      </c>
      <c r="F8" s="358" t="s">
        <v>44</v>
      </c>
      <c r="G8" s="358" t="s">
        <v>45</v>
      </c>
      <c r="H8" s="497" t="s">
        <v>388</v>
      </c>
    </row>
    <row r="9" spans="1:8">
      <c r="A9" s="146" t="s">
        <v>1986</v>
      </c>
      <c r="B9" s="363" t="s">
        <v>2077</v>
      </c>
      <c r="C9" s="363" t="s">
        <v>2078</v>
      </c>
      <c r="D9" s="363" t="s">
        <v>518</v>
      </c>
      <c r="E9" s="363" t="s">
        <v>567</v>
      </c>
      <c r="F9" s="363" t="s">
        <v>1350</v>
      </c>
      <c r="G9" s="363" t="s">
        <v>1351</v>
      </c>
      <c r="H9" s="498" t="s">
        <v>1352</v>
      </c>
    </row>
    <row r="10" spans="1:8">
      <c r="A10" s="143">
        <v>1</v>
      </c>
      <c r="B10" s="97" t="s">
        <v>2734</v>
      </c>
      <c r="C10" s="1996"/>
      <c r="D10" s="97"/>
      <c r="E10" s="794"/>
      <c r="F10" s="794"/>
      <c r="G10" s="97"/>
      <c r="H10" s="82"/>
    </row>
    <row r="11" spans="1:8">
      <c r="A11" s="143">
        <v>2</v>
      </c>
      <c r="B11" s="97">
        <v>302</v>
      </c>
      <c r="C11" s="2050">
        <v>3</v>
      </c>
      <c r="D11" s="97"/>
      <c r="E11" s="794"/>
      <c r="F11" s="794"/>
      <c r="G11" s="97"/>
      <c r="H11" s="82"/>
    </row>
    <row r="12" spans="1:8">
      <c r="A12" s="143">
        <v>3</v>
      </c>
      <c r="B12" s="97">
        <v>303</v>
      </c>
      <c r="C12" s="1041">
        <v>1770</v>
      </c>
      <c r="D12" s="97"/>
      <c r="E12" s="794"/>
      <c r="F12" s="794"/>
      <c r="G12" s="97"/>
      <c r="H12" s="82"/>
    </row>
    <row r="13" spans="1:8">
      <c r="A13" s="143">
        <v>4</v>
      </c>
      <c r="B13" s="97" t="s">
        <v>875</v>
      </c>
      <c r="C13" s="2051">
        <f>SUM(C11:C12)</f>
        <v>1773</v>
      </c>
      <c r="D13" s="97"/>
      <c r="E13" s="794"/>
      <c r="F13" s="794"/>
      <c r="G13" s="97"/>
      <c r="H13" s="82"/>
    </row>
    <row r="14" spans="1:8">
      <c r="A14" s="143">
        <v>5</v>
      </c>
      <c r="B14" s="97"/>
      <c r="C14" s="1041"/>
      <c r="D14" s="97"/>
      <c r="E14" s="794"/>
      <c r="F14" s="794"/>
      <c r="G14" s="97"/>
      <c r="H14" s="82"/>
    </row>
    <row r="15" spans="1:8">
      <c r="A15" s="143">
        <v>6</v>
      </c>
      <c r="B15" s="97" t="s">
        <v>2735</v>
      </c>
      <c r="C15" s="1041"/>
      <c r="D15" s="97"/>
      <c r="E15" s="794"/>
      <c r="F15" s="794"/>
      <c r="G15" s="97"/>
      <c r="H15" s="82"/>
    </row>
    <row r="16" spans="1:8">
      <c r="A16" s="143">
        <v>7</v>
      </c>
      <c r="B16" s="97">
        <v>363.6</v>
      </c>
      <c r="C16" s="1041">
        <v>2</v>
      </c>
      <c r="D16" s="97"/>
      <c r="E16" s="794"/>
      <c r="F16" s="794"/>
      <c r="G16" s="97"/>
      <c r="H16" s="82"/>
    </row>
    <row r="17" spans="1:8">
      <c r="A17" s="143">
        <v>8</v>
      </c>
      <c r="B17" s="97">
        <v>365</v>
      </c>
      <c r="C17" s="1041">
        <v>5750</v>
      </c>
      <c r="D17" s="97">
        <v>100</v>
      </c>
      <c r="E17" s="794">
        <v>0</v>
      </c>
      <c r="F17" s="794">
        <v>0.01</v>
      </c>
      <c r="G17" s="97" t="s">
        <v>2932</v>
      </c>
      <c r="H17" s="82"/>
    </row>
    <row r="18" spans="1:8">
      <c r="A18" s="143">
        <v>9</v>
      </c>
      <c r="B18" s="97">
        <v>366</v>
      </c>
      <c r="C18" s="1041">
        <v>3165</v>
      </c>
      <c r="D18" s="97">
        <v>55</v>
      </c>
      <c r="E18" s="794">
        <v>-0.1</v>
      </c>
      <c r="F18" s="794">
        <v>0.02</v>
      </c>
      <c r="G18" s="97" t="s">
        <v>2933</v>
      </c>
      <c r="H18" s="82"/>
    </row>
    <row r="19" spans="1:8">
      <c r="A19" s="143">
        <v>10</v>
      </c>
      <c r="B19" s="97">
        <v>367</v>
      </c>
      <c r="C19" s="1041">
        <v>293094</v>
      </c>
      <c r="D19" s="97">
        <v>85</v>
      </c>
      <c r="E19" s="794">
        <v>-0.2</v>
      </c>
      <c r="F19" s="794">
        <v>1.4117647058823528E-2</v>
      </c>
      <c r="G19" s="97" t="s">
        <v>2934</v>
      </c>
      <c r="H19" s="82"/>
    </row>
    <row r="20" spans="1:8">
      <c r="A20" s="143">
        <v>11</v>
      </c>
      <c r="B20" s="97">
        <v>369.15</v>
      </c>
      <c r="C20" s="1041">
        <v>40490</v>
      </c>
      <c r="D20" s="97">
        <v>40</v>
      </c>
      <c r="E20" s="794">
        <v>-0.1</v>
      </c>
      <c r="F20" s="794">
        <v>2.7500000000000004E-2</v>
      </c>
      <c r="G20" s="97" t="s">
        <v>2935</v>
      </c>
      <c r="H20" s="82"/>
    </row>
    <row r="21" spans="1:8">
      <c r="A21" s="143">
        <v>12</v>
      </c>
      <c r="B21" s="97">
        <v>369.25</v>
      </c>
      <c r="C21" s="1041">
        <v>93</v>
      </c>
      <c r="D21" s="97">
        <v>45</v>
      </c>
      <c r="E21" s="794">
        <v>-0.3</v>
      </c>
      <c r="F21" s="794">
        <v>2.8888888888888891E-2</v>
      </c>
      <c r="G21" s="97" t="s">
        <v>3188</v>
      </c>
      <c r="H21" s="82"/>
    </row>
    <row r="22" spans="1:8">
      <c r="A22" s="143">
        <v>13</v>
      </c>
      <c r="B22" s="97">
        <v>369.55</v>
      </c>
      <c r="C22" s="1041">
        <v>2474</v>
      </c>
      <c r="D22" s="97">
        <v>25</v>
      </c>
      <c r="E22" s="794">
        <v>-0.05</v>
      </c>
      <c r="F22" s="794">
        <v>4.2000000000000003E-2</v>
      </c>
      <c r="G22" s="97" t="s">
        <v>2936</v>
      </c>
      <c r="H22" s="82"/>
    </row>
    <row r="23" spans="1:8">
      <c r="A23" s="143">
        <v>14</v>
      </c>
      <c r="B23" s="97" t="s">
        <v>875</v>
      </c>
      <c r="C23" s="2051">
        <f>SUM(C16:C22)</f>
        <v>345068</v>
      </c>
      <c r="D23" s="97"/>
      <c r="E23" s="794"/>
      <c r="F23" s="794"/>
      <c r="G23" s="97"/>
      <c r="H23" s="82"/>
    </row>
    <row r="24" spans="1:8">
      <c r="A24" s="143">
        <v>15</v>
      </c>
      <c r="B24" s="97" t="s">
        <v>520</v>
      </c>
      <c r="C24" s="1041"/>
      <c r="D24" s="97"/>
      <c r="E24" s="794"/>
      <c r="F24" s="794"/>
      <c r="G24" s="97"/>
      <c r="H24" s="82"/>
    </row>
    <row r="25" spans="1:8">
      <c r="A25" s="143">
        <v>16</v>
      </c>
      <c r="B25" s="97" t="s">
        <v>2736</v>
      </c>
      <c r="C25" s="1041"/>
      <c r="D25" s="97"/>
      <c r="E25" s="794"/>
      <c r="F25" s="794"/>
      <c r="G25" s="97"/>
      <c r="H25" s="82"/>
    </row>
    <row r="26" spans="1:8">
      <c r="A26" s="143">
        <v>17</v>
      </c>
      <c r="B26" s="97">
        <v>374</v>
      </c>
      <c r="C26" s="1041">
        <v>3960</v>
      </c>
      <c r="D26" s="97">
        <v>100</v>
      </c>
      <c r="E26" s="794">
        <v>0</v>
      </c>
      <c r="F26" s="794">
        <v>0.01</v>
      </c>
      <c r="G26" s="97" t="s">
        <v>2932</v>
      </c>
      <c r="H26" s="82"/>
    </row>
    <row r="27" spans="1:8">
      <c r="A27" s="143">
        <v>18</v>
      </c>
      <c r="B27" s="97">
        <v>375</v>
      </c>
      <c r="C27" s="1041">
        <v>6686</v>
      </c>
      <c r="D27" s="97">
        <v>45</v>
      </c>
      <c r="E27" s="794">
        <v>-0.5</v>
      </c>
      <c r="F27" s="794">
        <v>3.3333333333333333E-2</v>
      </c>
      <c r="G27" s="97" t="s">
        <v>3188</v>
      </c>
      <c r="H27" s="82"/>
    </row>
    <row r="28" spans="1:8">
      <c r="A28" s="143">
        <v>19</v>
      </c>
      <c r="B28" s="97">
        <v>376.11</v>
      </c>
      <c r="C28" s="1041">
        <v>251508</v>
      </c>
      <c r="D28" s="97">
        <v>95</v>
      </c>
      <c r="E28" s="794">
        <v>-0.5</v>
      </c>
      <c r="F28" s="794">
        <v>1.5789473684210527E-2</v>
      </c>
      <c r="G28" s="97" t="s">
        <v>2936</v>
      </c>
      <c r="H28" s="82"/>
    </row>
    <row r="29" spans="1:8">
      <c r="A29" s="143">
        <v>20</v>
      </c>
      <c r="B29" s="97">
        <v>376.12</v>
      </c>
      <c r="C29" s="1486">
        <v>1038476</v>
      </c>
      <c r="D29" s="97">
        <v>65</v>
      </c>
      <c r="E29" s="794">
        <v>-0.3</v>
      </c>
      <c r="F29" s="794">
        <v>0.02</v>
      </c>
      <c r="G29" s="97" t="s">
        <v>2936</v>
      </c>
      <c r="H29" s="82"/>
    </row>
    <row r="30" spans="1:8">
      <c r="A30" s="143">
        <v>21</v>
      </c>
      <c r="B30" s="97">
        <v>376.13</v>
      </c>
      <c r="C30" s="1041">
        <v>4592</v>
      </c>
      <c r="D30" s="97">
        <v>65</v>
      </c>
      <c r="E30" s="794">
        <v>-2</v>
      </c>
      <c r="F30" s="794">
        <v>4.6153846153846156E-2</v>
      </c>
      <c r="G30" s="97" t="s">
        <v>3188</v>
      </c>
      <c r="H30" s="82"/>
    </row>
    <row r="31" spans="1:8">
      <c r="A31" s="143">
        <v>22</v>
      </c>
      <c r="B31" s="97">
        <v>376.14</v>
      </c>
      <c r="C31" s="1041">
        <v>21891</v>
      </c>
      <c r="D31" s="97">
        <v>65</v>
      </c>
      <c r="E31" s="794">
        <v>-0.3</v>
      </c>
      <c r="F31" s="794">
        <v>0.02</v>
      </c>
      <c r="G31" s="97" t="s">
        <v>2936</v>
      </c>
      <c r="H31" s="82"/>
    </row>
    <row r="32" spans="1:8">
      <c r="A32" s="143">
        <v>23</v>
      </c>
      <c r="B32" s="97">
        <v>378.1</v>
      </c>
      <c r="C32" s="1041">
        <v>102779</v>
      </c>
      <c r="D32" s="97">
        <v>36</v>
      </c>
      <c r="E32" s="794">
        <v>-0.3</v>
      </c>
      <c r="F32" s="794">
        <v>3.6111111111111115E-2</v>
      </c>
      <c r="G32" s="97" t="s">
        <v>2937</v>
      </c>
      <c r="H32" s="82"/>
    </row>
    <row r="33" spans="1:8">
      <c r="A33" s="143">
        <v>24</v>
      </c>
      <c r="B33" s="97">
        <v>378.2</v>
      </c>
      <c r="C33" s="1041">
        <v>1344</v>
      </c>
      <c r="D33" s="97">
        <v>45</v>
      </c>
      <c r="E33" s="794">
        <v>-0.4</v>
      </c>
      <c r="F33" s="794">
        <v>3.111111111111111E-2</v>
      </c>
      <c r="G33" s="97" t="s">
        <v>3188</v>
      </c>
      <c r="H33" s="82"/>
    </row>
    <row r="34" spans="1:8">
      <c r="A34" s="143">
        <v>25</v>
      </c>
      <c r="B34" s="97">
        <v>378.55</v>
      </c>
      <c r="C34" s="1041">
        <v>3856</v>
      </c>
      <c r="D34" s="97">
        <v>25</v>
      </c>
      <c r="E34" s="794">
        <v>-0.05</v>
      </c>
      <c r="F34" s="794">
        <v>4.2000000000000003E-2</v>
      </c>
      <c r="G34" s="97" t="s">
        <v>2936</v>
      </c>
      <c r="H34" s="82"/>
    </row>
    <row r="35" spans="1:8">
      <c r="A35" s="143">
        <v>26</v>
      </c>
      <c r="B35" s="97">
        <v>380</v>
      </c>
      <c r="C35" s="1041">
        <v>932148</v>
      </c>
      <c r="D35" s="97">
        <v>60</v>
      </c>
      <c r="E35" s="794">
        <v>-0.1</v>
      </c>
      <c r="F35" s="794">
        <v>1.83E-2</v>
      </c>
      <c r="G35" s="97" t="s">
        <v>2938</v>
      </c>
      <c r="H35" s="82"/>
    </row>
    <row r="36" spans="1:8">
      <c r="A36" s="143">
        <v>27</v>
      </c>
      <c r="B36" s="97">
        <v>381</v>
      </c>
      <c r="C36" s="1041">
        <v>113499</v>
      </c>
      <c r="D36" s="97">
        <v>30</v>
      </c>
      <c r="E36" s="794">
        <v>0</v>
      </c>
      <c r="F36" s="794">
        <v>3.3333333333333333E-2</v>
      </c>
      <c r="G36" s="97" t="s">
        <v>2939</v>
      </c>
      <c r="H36" s="82"/>
    </row>
    <row r="37" spans="1:8">
      <c r="A37" s="143">
        <v>28</v>
      </c>
      <c r="B37" s="97">
        <v>382</v>
      </c>
      <c r="C37" s="1041">
        <v>140261</v>
      </c>
      <c r="D37" s="97">
        <v>30</v>
      </c>
      <c r="E37" s="794">
        <v>-0.5</v>
      </c>
      <c r="F37" s="794">
        <v>0.05</v>
      </c>
      <c r="G37" s="97" t="s">
        <v>2939</v>
      </c>
      <c r="H37" s="82"/>
    </row>
    <row r="38" spans="1:8">
      <c r="A38" s="143">
        <v>29</v>
      </c>
      <c r="B38" s="97">
        <v>383</v>
      </c>
      <c r="C38" s="1041">
        <v>7655</v>
      </c>
      <c r="D38" s="97">
        <v>40</v>
      </c>
      <c r="E38" s="794">
        <v>0</v>
      </c>
      <c r="F38" s="794">
        <v>2.5000000000000001E-2</v>
      </c>
      <c r="G38" s="97" t="s">
        <v>2940</v>
      </c>
      <c r="H38" s="82"/>
    </row>
    <row r="39" spans="1:8">
      <c r="A39" s="143">
        <v>30</v>
      </c>
      <c r="B39" s="97">
        <v>384</v>
      </c>
      <c r="C39" s="1041">
        <v>6345</v>
      </c>
      <c r="D39" s="97">
        <v>40</v>
      </c>
      <c r="E39" s="794">
        <v>0</v>
      </c>
      <c r="F39" s="794">
        <v>2.5000000000000001E-2</v>
      </c>
      <c r="G39" s="97" t="s">
        <v>2941</v>
      </c>
      <c r="H39" s="82"/>
    </row>
    <row r="40" spans="1:8">
      <c r="A40" s="143">
        <v>31</v>
      </c>
      <c r="B40" s="97">
        <v>385</v>
      </c>
      <c r="C40" s="1041">
        <v>5101</v>
      </c>
      <c r="D40" s="97">
        <v>40</v>
      </c>
      <c r="E40" s="794">
        <v>-0.05</v>
      </c>
      <c r="F40" s="794">
        <v>2.6250000000000002E-2</v>
      </c>
      <c r="G40" s="97" t="s">
        <v>2942</v>
      </c>
      <c r="H40" s="82"/>
    </row>
    <row r="41" spans="1:8">
      <c r="A41" s="143">
        <v>32</v>
      </c>
      <c r="B41" s="97">
        <v>388</v>
      </c>
      <c r="C41" s="1041">
        <v>3832</v>
      </c>
      <c r="D41" s="97"/>
      <c r="E41" s="794"/>
      <c r="F41" s="794"/>
      <c r="G41" s="97"/>
      <c r="H41" s="82"/>
    </row>
    <row r="42" spans="1:8">
      <c r="A42" s="143">
        <v>33</v>
      </c>
      <c r="B42" s="97" t="s">
        <v>875</v>
      </c>
      <c r="C42" s="2051">
        <f>SUM(C26:C41)</f>
        <v>2643933</v>
      </c>
      <c r="D42" s="97"/>
      <c r="E42" s="794"/>
      <c r="F42" s="794"/>
      <c r="G42" s="97"/>
      <c r="H42" s="82"/>
    </row>
    <row r="43" spans="1:8">
      <c r="A43" s="143">
        <v>34</v>
      </c>
      <c r="B43" s="97" t="s">
        <v>520</v>
      </c>
      <c r="C43" s="1041"/>
      <c r="D43" s="97"/>
      <c r="E43" s="794"/>
      <c r="F43" s="794"/>
      <c r="G43" s="97"/>
      <c r="H43" s="82"/>
    </row>
    <row r="44" spans="1:8">
      <c r="A44" s="143">
        <v>35</v>
      </c>
      <c r="B44" s="97" t="s">
        <v>2737</v>
      </c>
      <c r="C44" s="1041"/>
      <c r="D44" s="97"/>
      <c r="E44" s="794"/>
      <c r="F44" s="794"/>
      <c r="G44" s="97"/>
      <c r="H44" s="82"/>
    </row>
    <row r="45" spans="1:8">
      <c r="A45" s="143">
        <v>36</v>
      </c>
      <c r="B45" s="97"/>
      <c r="C45" s="1041"/>
      <c r="D45" s="97"/>
      <c r="E45" s="794"/>
      <c r="F45" s="794"/>
      <c r="G45" s="97"/>
      <c r="H45" s="82"/>
    </row>
    <row r="46" spans="1:8">
      <c r="A46" s="143">
        <v>37</v>
      </c>
      <c r="B46" s="97">
        <v>390</v>
      </c>
      <c r="C46" s="1041">
        <v>653</v>
      </c>
      <c r="D46" s="97">
        <v>55</v>
      </c>
      <c r="E46" s="794">
        <v>0</v>
      </c>
      <c r="F46" s="794">
        <v>1.8181818181818181E-2</v>
      </c>
      <c r="G46" s="97" t="s">
        <v>2937</v>
      </c>
      <c r="H46" s="82"/>
    </row>
    <row r="47" spans="1:8">
      <c r="A47" s="143">
        <v>38</v>
      </c>
      <c r="B47" s="97">
        <v>391</v>
      </c>
      <c r="C47" s="1041">
        <v>0</v>
      </c>
      <c r="D47" s="97">
        <v>22</v>
      </c>
      <c r="E47" s="794">
        <v>0</v>
      </c>
      <c r="F47" s="794">
        <v>4.5499999999999999E-2</v>
      </c>
      <c r="G47" s="97" t="s">
        <v>2932</v>
      </c>
      <c r="H47" s="82"/>
    </row>
    <row r="48" spans="1:8">
      <c r="A48" s="143">
        <v>39</v>
      </c>
      <c r="B48" s="97">
        <v>391.1</v>
      </c>
      <c r="C48" s="1041">
        <v>0</v>
      </c>
      <c r="D48" s="97">
        <v>22</v>
      </c>
      <c r="E48" s="794">
        <v>0</v>
      </c>
      <c r="F48" s="794">
        <v>4.5454545454545456E-2</v>
      </c>
      <c r="G48" s="97" t="s">
        <v>2932</v>
      </c>
      <c r="H48" s="82"/>
    </row>
    <row r="49" spans="1:8">
      <c r="A49" s="143">
        <v>40</v>
      </c>
      <c r="B49" s="97">
        <v>391.11</v>
      </c>
      <c r="C49" s="1041">
        <v>0</v>
      </c>
      <c r="D49" s="97">
        <v>22</v>
      </c>
      <c r="E49" s="794">
        <v>0</v>
      </c>
      <c r="F49" s="794">
        <v>4.5499999999999999E-2</v>
      </c>
      <c r="G49" s="97" t="s">
        <v>2932</v>
      </c>
      <c r="H49" s="82"/>
    </row>
    <row r="50" spans="1:8">
      <c r="A50" s="143">
        <v>41</v>
      </c>
      <c r="B50" s="97">
        <v>391.15</v>
      </c>
      <c r="C50" s="1041">
        <v>0</v>
      </c>
      <c r="D50" s="97">
        <v>5</v>
      </c>
      <c r="E50" s="794">
        <v>0</v>
      </c>
      <c r="F50" s="794">
        <v>0.2</v>
      </c>
      <c r="G50" s="97" t="s">
        <v>2932</v>
      </c>
      <c r="H50" s="82"/>
    </row>
    <row r="51" spans="1:8">
      <c r="A51" s="143">
        <v>42</v>
      </c>
      <c r="B51" s="97">
        <v>393</v>
      </c>
      <c r="C51" s="1041">
        <v>0</v>
      </c>
      <c r="D51" s="97">
        <v>22</v>
      </c>
      <c r="E51" s="794">
        <v>0</v>
      </c>
      <c r="F51" s="794">
        <v>4.5454545454545456E-2</v>
      </c>
      <c r="G51" s="97" t="s">
        <v>2932</v>
      </c>
      <c r="H51" s="82"/>
    </row>
    <row r="52" spans="1:8">
      <c r="A52" s="143">
        <v>43</v>
      </c>
      <c r="B52" s="97">
        <v>394</v>
      </c>
      <c r="C52" s="1041">
        <v>20</v>
      </c>
      <c r="D52" s="97">
        <v>22</v>
      </c>
      <c r="E52" s="794">
        <v>0</v>
      </c>
      <c r="F52" s="794">
        <v>4.5499999999999999E-2</v>
      </c>
      <c r="G52" s="97" t="s">
        <v>2932</v>
      </c>
      <c r="H52" s="82"/>
    </row>
    <row r="53" spans="1:8">
      <c r="A53" s="143">
        <v>44</v>
      </c>
      <c r="B53" s="97">
        <v>394.1</v>
      </c>
      <c r="C53" s="1041">
        <v>0</v>
      </c>
      <c r="D53" s="97">
        <v>22</v>
      </c>
      <c r="E53" s="794">
        <v>0</v>
      </c>
      <c r="F53" s="794">
        <v>4.5454545454545456E-2</v>
      </c>
      <c r="G53" s="97" t="s">
        <v>2932</v>
      </c>
      <c r="H53" s="82"/>
    </row>
    <row r="54" spans="1:8">
      <c r="A54" s="143">
        <v>45</v>
      </c>
      <c r="B54" s="97">
        <v>394.2</v>
      </c>
      <c r="C54" s="1041">
        <v>0</v>
      </c>
      <c r="D54" s="97">
        <v>22</v>
      </c>
      <c r="E54" s="794">
        <v>0</v>
      </c>
      <c r="F54" s="794">
        <v>4.5454545454545456E-2</v>
      </c>
      <c r="G54" s="97" t="s">
        <v>2932</v>
      </c>
      <c r="H54" s="82"/>
    </row>
    <row r="55" spans="1:8">
      <c r="A55" s="143">
        <v>46</v>
      </c>
      <c r="B55" s="97">
        <v>394.3</v>
      </c>
      <c r="C55" s="1041">
        <v>26360</v>
      </c>
      <c r="D55" s="97">
        <v>22</v>
      </c>
      <c r="E55" s="794">
        <v>0</v>
      </c>
      <c r="F55" s="794">
        <v>4.5499999999999999E-2</v>
      </c>
      <c r="G55" s="97" t="s">
        <v>2932</v>
      </c>
      <c r="H55" s="82"/>
    </row>
    <row r="56" spans="1:8">
      <c r="A56" s="143">
        <v>47</v>
      </c>
      <c r="B56" s="97">
        <v>394.4</v>
      </c>
      <c r="C56" s="1041">
        <v>3450</v>
      </c>
      <c r="D56" s="97">
        <v>22</v>
      </c>
      <c r="E56" s="794">
        <v>0</v>
      </c>
      <c r="F56" s="794">
        <v>4.5499999999999999E-2</v>
      </c>
      <c r="G56" s="97" t="s">
        <v>2932</v>
      </c>
      <c r="H56" s="82"/>
    </row>
    <row r="57" spans="1:8">
      <c r="A57" s="143">
        <v>48</v>
      </c>
      <c r="B57" s="97">
        <v>395</v>
      </c>
      <c r="C57" s="1041">
        <v>16</v>
      </c>
      <c r="D57" s="97">
        <v>22</v>
      </c>
      <c r="E57" s="794">
        <v>0</v>
      </c>
      <c r="F57" s="794">
        <v>4.5454545454545456E-2</v>
      </c>
      <c r="G57" s="97" t="s">
        <v>2932</v>
      </c>
      <c r="H57" s="82"/>
    </row>
    <row r="58" spans="1:8">
      <c r="A58" s="143">
        <v>49</v>
      </c>
      <c r="B58" s="97">
        <v>396</v>
      </c>
      <c r="C58" s="1041">
        <v>0</v>
      </c>
      <c r="D58" s="97">
        <v>22</v>
      </c>
      <c r="E58" s="794">
        <v>0</v>
      </c>
      <c r="F58" s="794">
        <v>4.5454545454545456E-2</v>
      </c>
      <c r="G58" s="97" t="s">
        <v>2932</v>
      </c>
      <c r="H58" s="82"/>
    </row>
    <row r="59" spans="1:8">
      <c r="A59" s="143">
        <v>50</v>
      </c>
      <c r="B59" s="97">
        <v>397.2</v>
      </c>
      <c r="C59" s="1041">
        <v>28801</v>
      </c>
      <c r="D59" s="97">
        <v>22</v>
      </c>
      <c r="E59" s="794">
        <v>0</v>
      </c>
      <c r="F59" s="794">
        <v>4.5454545454545456E-2</v>
      </c>
      <c r="G59" s="97" t="s">
        <v>2932</v>
      </c>
      <c r="H59" s="82"/>
    </row>
    <row r="60" spans="1:8">
      <c r="A60" s="143">
        <v>51</v>
      </c>
      <c r="B60" s="97">
        <v>397.3</v>
      </c>
      <c r="C60" s="1041">
        <v>0</v>
      </c>
      <c r="D60" s="97">
        <v>8</v>
      </c>
      <c r="E60" s="794">
        <v>0</v>
      </c>
      <c r="F60" s="794">
        <v>0.125</v>
      </c>
      <c r="G60" s="97" t="s">
        <v>2932</v>
      </c>
      <c r="H60" s="82"/>
    </row>
    <row r="61" spans="1:8">
      <c r="A61" s="143">
        <v>52</v>
      </c>
      <c r="B61" s="97">
        <v>397.55</v>
      </c>
      <c r="C61" s="1041">
        <v>28857</v>
      </c>
      <c r="D61" s="97">
        <v>22</v>
      </c>
      <c r="E61" s="794">
        <v>0</v>
      </c>
      <c r="F61" s="794">
        <v>4.5499999999999999E-2</v>
      </c>
      <c r="G61" s="97" t="s">
        <v>2932</v>
      </c>
      <c r="H61" s="82"/>
    </row>
    <row r="62" spans="1:8">
      <c r="A62" s="143">
        <v>53</v>
      </c>
      <c r="B62" s="97">
        <v>397.6</v>
      </c>
      <c r="C62" s="1041">
        <v>0</v>
      </c>
      <c r="D62" s="97"/>
      <c r="E62" s="794"/>
      <c r="F62" s="794"/>
      <c r="G62" s="97"/>
      <c r="H62" s="82"/>
    </row>
    <row r="63" spans="1:8">
      <c r="A63" s="143">
        <v>54</v>
      </c>
      <c r="B63" s="97">
        <v>398</v>
      </c>
      <c r="C63" s="1041">
        <v>3131</v>
      </c>
      <c r="D63" s="97">
        <v>22</v>
      </c>
      <c r="E63" s="794">
        <v>0</v>
      </c>
      <c r="F63" s="794">
        <v>4.5454545454545456E-2</v>
      </c>
      <c r="G63" s="97" t="s">
        <v>2932</v>
      </c>
      <c r="H63" s="82"/>
    </row>
    <row r="64" spans="1:8">
      <c r="A64" s="143">
        <v>55</v>
      </c>
      <c r="B64" s="97">
        <v>398.1</v>
      </c>
      <c r="C64" s="1041">
        <v>103</v>
      </c>
      <c r="D64" s="97">
        <v>22</v>
      </c>
      <c r="E64" s="794">
        <v>0</v>
      </c>
      <c r="F64" s="794">
        <v>4.5454545454545456E-2</v>
      </c>
      <c r="G64" s="97" t="s">
        <v>2932</v>
      </c>
      <c r="H64" s="82"/>
    </row>
    <row r="65" spans="1:8">
      <c r="A65" s="143">
        <v>56</v>
      </c>
      <c r="B65" s="97">
        <v>399.1</v>
      </c>
      <c r="C65" s="1041">
        <v>63</v>
      </c>
      <c r="D65" s="97"/>
      <c r="E65" s="794"/>
      <c r="F65" s="794"/>
      <c r="G65" s="97"/>
      <c r="H65" s="82"/>
    </row>
    <row r="66" spans="1:8">
      <c r="A66" s="143">
        <v>57</v>
      </c>
      <c r="B66" s="97" t="s">
        <v>875</v>
      </c>
      <c r="C66" s="2051">
        <f>SUM(C46:C65)</f>
        <v>91454</v>
      </c>
      <c r="D66" s="97"/>
      <c r="E66" s="794"/>
      <c r="F66" s="794"/>
      <c r="G66" s="97"/>
      <c r="H66" s="82"/>
    </row>
    <row r="67" spans="1:8">
      <c r="A67" s="143">
        <v>58</v>
      </c>
      <c r="B67" s="97"/>
      <c r="C67" s="1041"/>
      <c r="D67" s="97"/>
      <c r="E67" s="794"/>
      <c r="F67" s="794"/>
      <c r="G67" s="97"/>
      <c r="H67" s="82"/>
    </row>
    <row r="68" spans="1:8" ht="15.75" thickBot="1">
      <c r="A68" s="143">
        <v>59</v>
      </c>
      <c r="B68" s="656" t="s">
        <v>1693</v>
      </c>
      <c r="C68" s="2052">
        <f>+C66+C42+C23+C13</f>
        <v>3082228</v>
      </c>
      <c r="D68" s="112"/>
      <c r="E68" s="795"/>
      <c r="F68" s="795"/>
      <c r="G68" s="112"/>
      <c r="H68" s="283"/>
    </row>
    <row r="69" spans="1:8">
      <c r="A69" s="74"/>
      <c r="B69" s="74"/>
      <c r="C69" s="1042"/>
      <c r="D69" s="74"/>
      <c r="E69" s="74"/>
      <c r="F69" s="74"/>
      <c r="G69" s="887"/>
      <c r="H69" s="885" t="s">
        <v>2590</v>
      </c>
    </row>
    <row r="70" spans="1:8">
      <c r="A70" s="109" t="s">
        <v>46</v>
      </c>
      <c r="B70" s="109"/>
      <c r="C70" s="109"/>
      <c r="D70" s="109"/>
      <c r="E70" s="109"/>
      <c r="F70" s="109"/>
      <c r="G70" s="109"/>
      <c r="H70" s="109"/>
    </row>
    <row r="80" spans="1:8">
      <c r="C80" s="59"/>
    </row>
    <row r="83" spans="3:3">
      <c r="C83" s="59"/>
    </row>
    <row r="84" spans="3:3">
      <c r="C84" s="59"/>
    </row>
    <row r="85" spans="3:3">
      <c r="C85" s="59"/>
    </row>
    <row r="86" spans="3:3">
      <c r="C86" s="59"/>
    </row>
    <row r="87" spans="3:3">
      <c r="C87" s="59"/>
    </row>
    <row r="88" spans="3:3">
      <c r="C88" s="59"/>
    </row>
  </sheetData>
  <printOptions horizontalCentered="1" verticalCentered="1"/>
  <pageMargins left="0.5" right="0.5" top="0.5" bottom="0.5" header="0" footer="0"/>
  <pageSetup scale="6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ransitionEvaluation="1">
    <tabColor rgb="FF92D050"/>
    <pageSetUpPr fitToPage="1"/>
  </sheetPr>
  <dimension ref="A1:F148"/>
  <sheetViews>
    <sheetView view="pageBreakPreview" zoomScale="60" zoomScaleNormal="70" workbookViewId="0">
      <selection activeCell="B20" sqref="B20"/>
    </sheetView>
    <sheetView workbookViewId="1"/>
  </sheetViews>
  <sheetFormatPr defaultColWidth="9.6640625" defaultRowHeight="15"/>
  <cols>
    <col min="1" max="1" width="4.6640625" customWidth="1"/>
    <col min="2" max="6" width="18.6640625" customWidth="1"/>
  </cols>
  <sheetData>
    <row r="1" spans="1:6" ht="15.75" thickBot="1">
      <c r="A1" s="74"/>
      <c r="B1" s="74"/>
      <c r="C1" s="74"/>
      <c r="D1" s="74"/>
      <c r="E1" s="109"/>
      <c r="F1" s="109"/>
    </row>
    <row r="2" spans="1:6">
      <c r="A2" s="75"/>
      <c r="B2" s="76"/>
      <c r="C2" s="76"/>
      <c r="D2" s="76"/>
      <c r="E2" s="76"/>
      <c r="F2" s="77"/>
    </row>
    <row r="3" spans="1:6" ht="15.75">
      <c r="A3" s="78" t="s">
        <v>47</v>
      </c>
      <c r="B3" s="109"/>
      <c r="C3" s="109"/>
      <c r="D3" s="109"/>
      <c r="E3" s="109"/>
      <c r="F3" s="256"/>
    </row>
    <row r="4" spans="1:6">
      <c r="A4" s="81"/>
      <c r="B4" s="74"/>
      <c r="C4" s="74"/>
      <c r="D4" s="74"/>
      <c r="E4" s="74"/>
      <c r="F4" s="82"/>
    </row>
    <row r="5" spans="1:6">
      <c r="A5" s="81"/>
      <c r="B5" s="74" t="s">
        <v>48</v>
      </c>
      <c r="C5" s="74"/>
      <c r="D5" s="74"/>
      <c r="E5" s="74"/>
      <c r="F5" s="82"/>
    </row>
    <row r="6" spans="1:6">
      <c r="A6" s="81"/>
      <c r="B6" s="74" t="s">
        <v>49</v>
      </c>
      <c r="C6" s="74"/>
      <c r="D6" s="74"/>
      <c r="E6" s="74"/>
      <c r="F6" s="82"/>
    </row>
    <row r="7" spans="1:6">
      <c r="A7" s="81"/>
      <c r="B7" s="74" t="s">
        <v>50</v>
      </c>
      <c r="C7" s="74"/>
      <c r="D7" s="74"/>
      <c r="E7" s="74"/>
      <c r="F7" s="82"/>
    </row>
    <row r="8" spans="1:6">
      <c r="A8" s="81"/>
      <c r="B8" s="74" t="s">
        <v>51</v>
      </c>
      <c r="C8" s="74"/>
      <c r="D8" s="74"/>
      <c r="E8" s="74"/>
      <c r="F8" s="82"/>
    </row>
    <row r="9" spans="1:6">
      <c r="A9" s="81"/>
      <c r="B9" s="74" t="s">
        <v>52</v>
      </c>
      <c r="C9" s="74"/>
      <c r="D9" s="74"/>
      <c r="E9" s="74"/>
      <c r="F9" s="82"/>
    </row>
    <row r="10" spans="1:6">
      <c r="A10" s="81"/>
      <c r="B10" s="74"/>
      <c r="C10" s="74"/>
      <c r="D10" s="74"/>
      <c r="E10" s="74"/>
      <c r="F10" s="82"/>
    </row>
    <row r="11" spans="1:6">
      <c r="A11" s="83"/>
      <c r="B11" s="85"/>
      <c r="C11" s="85"/>
      <c r="D11" s="85"/>
      <c r="E11" s="85"/>
      <c r="F11" s="279"/>
    </row>
    <row r="12" spans="1:6" ht="15.75">
      <c r="A12" s="78" t="s">
        <v>53</v>
      </c>
      <c r="B12" s="109"/>
      <c r="C12" s="109"/>
      <c r="D12" s="109"/>
      <c r="E12" s="109"/>
      <c r="F12" s="256"/>
    </row>
    <row r="13" spans="1:6">
      <c r="A13" s="88"/>
      <c r="B13" s="90"/>
      <c r="C13" s="90"/>
      <c r="D13" s="90"/>
      <c r="E13" s="90"/>
      <c r="F13" s="238"/>
    </row>
    <row r="14" spans="1:6">
      <c r="A14" s="143"/>
      <c r="B14" s="97"/>
      <c r="C14" s="796" t="s">
        <v>54</v>
      </c>
      <c r="D14" s="97"/>
      <c r="E14" s="97"/>
      <c r="F14" s="82"/>
    </row>
    <row r="15" spans="1:6">
      <c r="A15" s="143"/>
      <c r="B15" s="97"/>
      <c r="C15" s="361" t="s">
        <v>1932</v>
      </c>
      <c r="D15" s="358" t="s">
        <v>219</v>
      </c>
      <c r="E15" s="358" t="s">
        <v>2262</v>
      </c>
      <c r="F15" s="256" t="s">
        <v>707</v>
      </c>
    </row>
    <row r="16" spans="1:6">
      <c r="A16" s="143"/>
      <c r="B16" s="103" t="s">
        <v>55</v>
      </c>
      <c r="C16" s="361" t="s">
        <v>1498</v>
      </c>
      <c r="D16" s="358" t="s">
        <v>1499</v>
      </c>
      <c r="E16" s="358" t="s">
        <v>1500</v>
      </c>
      <c r="F16" s="256" t="s">
        <v>1496</v>
      </c>
    </row>
    <row r="17" spans="1:6">
      <c r="A17" s="143" t="s">
        <v>1980</v>
      </c>
      <c r="B17" s="109"/>
      <c r="C17" s="361" t="s">
        <v>56</v>
      </c>
      <c r="D17" s="358" t="s">
        <v>1503</v>
      </c>
      <c r="E17" s="358" t="s">
        <v>57</v>
      </c>
      <c r="F17" s="256" t="s">
        <v>1505</v>
      </c>
    </row>
    <row r="18" spans="1:6">
      <c r="A18" s="146" t="s">
        <v>1986</v>
      </c>
      <c r="B18" s="270" t="s">
        <v>2077</v>
      </c>
      <c r="C18" s="362" t="s">
        <v>2078</v>
      </c>
      <c r="D18" s="363" t="s">
        <v>518</v>
      </c>
      <c r="E18" s="363" t="s">
        <v>567</v>
      </c>
      <c r="F18" s="486" t="s">
        <v>1350</v>
      </c>
    </row>
    <row r="19" spans="1:6">
      <c r="A19" s="143"/>
      <c r="B19" s="97"/>
      <c r="C19" s="239"/>
      <c r="D19" s="366"/>
      <c r="E19" s="366"/>
      <c r="F19" s="281"/>
    </row>
    <row r="20" spans="1:6">
      <c r="A20" s="143"/>
      <c r="B20" s="97" t="s">
        <v>2755</v>
      </c>
      <c r="C20" s="368"/>
      <c r="D20" s="368"/>
      <c r="E20" s="368"/>
      <c r="F20" s="172"/>
    </row>
    <row r="21" spans="1:6">
      <c r="A21" s="143"/>
      <c r="B21" s="97"/>
      <c r="C21" s="368"/>
      <c r="D21" s="368"/>
      <c r="E21" s="368"/>
      <c r="F21" s="172"/>
    </row>
    <row r="22" spans="1:6">
      <c r="A22" s="143"/>
      <c r="B22" s="97"/>
      <c r="C22" s="368"/>
      <c r="D22" s="368"/>
      <c r="E22" s="368"/>
      <c r="F22" s="172"/>
    </row>
    <row r="23" spans="1:6">
      <c r="A23" s="143"/>
      <c r="B23" s="97"/>
      <c r="C23" s="368"/>
      <c r="D23" s="368"/>
      <c r="E23" s="368"/>
      <c r="F23" s="172"/>
    </row>
    <row r="24" spans="1:6">
      <c r="A24" s="143"/>
      <c r="B24" s="97"/>
      <c r="C24" s="368"/>
      <c r="D24" s="368"/>
      <c r="E24" s="368"/>
      <c r="F24" s="172"/>
    </row>
    <row r="25" spans="1:6">
      <c r="A25" s="143"/>
      <c r="B25" s="97"/>
      <c r="C25" s="368"/>
      <c r="D25" s="368"/>
      <c r="E25" s="368"/>
      <c r="F25" s="172"/>
    </row>
    <row r="26" spans="1:6">
      <c r="A26" s="143"/>
      <c r="B26" s="97"/>
      <c r="C26" s="368"/>
      <c r="D26" s="368"/>
      <c r="E26" s="368"/>
      <c r="F26" s="172"/>
    </row>
    <row r="27" spans="1:6">
      <c r="A27" s="143"/>
      <c r="B27" s="97"/>
      <c r="C27" s="368"/>
      <c r="D27" s="368"/>
      <c r="E27" s="368"/>
      <c r="F27" s="172"/>
    </row>
    <row r="28" spans="1:6">
      <c r="A28" s="143"/>
      <c r="B28" s="97"/>
      <c r="C28" s="368"/>
      <c r="D28" s="368"/>
      <c r="E28" s="368"/>
      <c r="F28" s="172"/>
    </row>
    <row r="29" spans="1:6">
      <c r="A29" s="143"/>
      <c r="B29" s="97"/>
      <c r="C29" s="368"/>
      <c r="D29" s="368"/>
      <c r="E29" s="368"/>
      <c r="F29" s="172"/>
    </row>
    <row r="30" spans="1:6">
      <c r="A30" s="143"/>
      <c r="B30" s="97"/>
      <c r="C30" s="368"/>
      <c r="D30" s="368"/>
      <c r="E30" s="368"/>
      <c r="F30" s="172"/>
    </row>
    <row r="31" spans="1:6">
      <c r="A31" s="143"/>
      <c r="B31" s="97"/>
      <c r="C31" s="368"/>
      <c r="D31" s="368"/>
      <c r="E31" s="368"/>
      <c r="F31" s="172"/>
    </row>
    <row r="32" spans="1:6">
      <c r="A32" s="143"/>
      <c r="B32" s="97"/>
      <c r="C32" s="368"/>
      <c r="D32" s="368"/>
      <c r="E32" s="368"/>
      <c r="F32" s="172"/>
    </row>
    <row r="33" spans="1:6">
      <c r="A33" s="143"/>
      <c r="B33" s="97"/>
      <c r="C33" s="368"/>
      <c r="D33" s="368"/>
      <c r="E33" s="368"/>
      <c r="F33" s="172"/>
    </row>
    <row r="34" spans="1:6">
      <c r="A34" s="143"/>
      <c r="B34" s="97"/>
      <c r="C34" s="368"/>
      <c r="D34" s="368"/>
      <c r="E34" s="368"/>
      <c r="F34" s="172"/>
    </row>
    <row r="35" spans="1:6">
      <c r="A35" s="143"/>
      <c r="B35" s="97"/>
      <c r="C35" s="368"/>
      <c r="D35" s="368"/>
      <c r="E35" s="368"/>
      <c r="F35" s="172"/>
    </row>
    <row r="36" spans="1:6">
      <c r="A36" s="143"/>
      <c r="B36" s="97"/>
      <c r="C36" s="368"/>
      <c r="D36" s="368"/>
      <c r="E36" s="368"/>
      <c r="F36" s="172"/>
    </row>
    <row r="37" spans="1:6">
      <c r="A37" s="143"/>
      <c r="B37" s="97"/>
      <c r="C37" s="368"/>
      <c r="D37" s="368"/>
      <c r="E37" s="368"/>
      <c r="F37" s="172"/>
    </row>
    <row r="38" spans="1:6">
      <c r="A38" s="143"/>
      <c r="B38" s="97"/>
      <c r="C38" s="368"/>
      <c r="D38" s="368"/>
      <c r="E38" s="368"/>
      <c r="F38" s="172"/>
    </row>
    <row r="39" spans="1:6">
      <c r="A39" s="143"/>
      <c r="B39" s="97"/>
      <c r="C39" s="518"/>
      <c r="D39" s="518"/>
      <c r="E39" s="518"/>
      <c r="F39" s="469"/>
    </row>
    <row r="40" spans="1:6">
      <c r="A40" s="83"/>
      <c r="B40" s="85"/>
      <c r="C40" s="85"/>
      <c r="D40" s="85"/>
      <c r="E40" s="85"/>
      <c r="F40" s="279"/>
    </row>
    <row r="41" spans="1:6" ht="15.75">
      <c r="A41" s="78" t="s">
        <v>58</v>
      </c>
      <c r="B41" s="109"/>
      <c r="C41" s="109"/>
      <c r="D41" s="109"/>
      <c r="E41" s="109"/>
      <c r="F41" s="256"/>
    </row>
    <row r="42" spans="1:6">
      <c r="A42" s="88"/>
      <c r="B42" s="90"/>
      <c r="C42" s="90"/>
      <c r="D42" s="90"/>
      <c r="E42" s="90"/>
      <c r="F42" s="238"/>
    </row>
    <row r="43" spans="1:6">
      <c r="A43" s="797"/>
      <c r="B43" s="103" t="s">
        <v>55</v>
      </c>
      <c r="C43" s="268" t="s">
        <v>1517</v>
      </c>
      <c r="D43" s="109"/>
      <c r="E43" s="436"/>
      <c r="F43" s="497" t="s">
        <v>1336</v>
      </c>
    </row>
    <row r="44" spans="1:6">
      <c r="A44" s="798"/>
      <c r="B44" s="363" t="s">
        <v>1351</v>
      </c>
      <c r="C44" s="270" t="s">
        <v>1352</v>
      </c>
      <c r="D44" s="270"/>
      <c r="E44" s="359"/>
      <c r="F44" s="498" t="s">
        <v>1353</v>
      </c>
    </row>
    <row r="45" spans="1:6">
      <c r="A45" s="797"/>
      <c r="B45" s="97"/>
      <c r="C45" s="74"/>
      <c r="D45" s="74"/>
      <c r="E45" s="97"/>
      <c r="F45" s="281"/>
    </row>
    <row r="46" spans="1:6">
      <c r="A46" s="797"/>
      <c r="B46" s="97" t="s">
        <v>2755</v>
      </c>
      <c r="C46" s="74"/>
      <c r="D46" s="74"/>
      <c r="E46" s="97"/>
      <c r="F46" s="172"/>
    </row>
    <row r="47" spans="1:6">
      <c r="A47" s="797"/>
      <c r="B47" s="97"/>
      <c r="C47" s="74"/>
      <c r="D47" s="74"/>
      <c r="E47" s="97"/>
      <c r="F47" s="172"/>
    </row>
    <row r="48" spans="1:6">
      <c r="A48" s="797"/>
      <c r="B48" s="97"/>
      <c r="C48" s="74"/>
      <c r="D48" s="74"/>
      <c r="E48" s="97"/>
      <c r="F48" s="172"/>
    </row>
    <row r="49" spans="1:6">
      <c r="A49" s="797"/>
      <c r="B49" s="97"/>
      <c r="C49" s="74"/>
      <c r="D49" s="74"/>
      <c r="E49" s="97"/>
      <c r="F49" s="172"/>
    </row>
    <row r="50" spans="1:6">
      <c r="A50" s="797"/>
      <c r="B50" s="97"/>
      <c r="C50" s="74"/>
      <c r="D50" s="74"/>
      <c r="E50" s="97"/>
      <c r="F50" s="172"/>
    </row>
    <row r="51" spans="1:6">
      <c r="A51" s="797"/>
      <c r="B51" s="97"/>
      <c r="C51" s="74"/>
      <c r="D51" s="74"/>
      <c r="E51" s="97"/>
      <c r="F51" s="172"/>
    </row>
    <row r="52" spans="1:6">
      <c r="A52" s="797"/>
      <c r="B52" s="97"/>
      <c r="C52" s="74"/>
      <c r="D52" s="74"/>
      <c r="E52" s="97"/>
      <c r="F52" s="172"/>
    </row>
    <row r="53" spans="1:6">
      <c r="A53" s="797"/>
      <c r="B53" s="97"/>
      <c r="C53" s="74"/>
      <c r="D53" s="74"/>
      <c r="E53" s="97"/>
      <c r="F53" s="172"/>
    </row>
    <row r="54" spans="1:6">
      <c r="A54" s="797"/>
      <c r="B54" s="97"/>
      <c r="C54" s="74"/>
      <c r="D54" s="74"/>
      <c r="E54" s="97"/>
      <c r="F54" s="172"/>
    </row>
    <row r="55" spans="1:6">
      <c r="A55" s="797"/>
      <c r="B55" s="97"/>
      <c r="C55" s="74"/>
      <c r="D55" s="74"/>
      <c r="E55" s="97"/>
      <c r="F55" s="172"/>
    </row>
    <row r="56" spans="1:6">
      <c r="A56" s="797"/>
      <c r="B56" s="97"/>
      <c r="C56" s="74"/>
      <c r="D56" s="74"/>
      <c r="E56" s="97"/>
      <c r="F56" s="172"/>
    </row>
    <row r="57" spans="1:6">
      <c r="A57" s="797"/>
      <c r="B57" s="97"/>
      <c r="C57" s="74"/>
      <c r="D57" s="74"/>
      <c r="E57" s="97"/>
      <c r="F57" s="172"/>
    </row>
    <row r="58" spans="1:6">
      <c r="A58" s="797"/>
      <c r="B58" s="97"/>
      <c r="C58" s="74"/>
      <c r="D58" s="74"/>
      <c r="E58" s="97"/>
      <c r="F58" s="172"/>
    </row>
    <row r="59" spans="1:6">
      <c r="A59" s="797"/>
      <c r="B59" s="97"/>
      <c r="C59" s="74"/>
      <c r="D59" s="74"/>
      <c r="E59" s="97"/>
      <c r="F59" s="172"/>
    </row>
    <row r="60" spans="1:6">
      <c r="A60" s="797"/>
      <c r="B60" s="97"/>
      <c r="C60" s="74"/>
      <c r="D60" s="74"/>
      <c r="E60" s="97"/>
      <c r="F60" s="172"/>
    </row>
    <row r="61" spans="1:6">
      <c r="A61" s="797"/>
      <c r="B61" s="97"/>
      <c r="C61" s="74"/>
      <c r="D61" s="74"/>
      <c r="E61" s="97"/>
      <c r="F61" s="172"/>
    </row>
    <row r="62" spans="1:6">
      <c r="A62" s="797"/>
      <c r="B62" s="97"/>
      <c r="C62" s="74"/>
      <c r="D62" s="74"/>
      <c r="E62" s="97"/>
      <c r="F62" s="172"/>
    </row>
    <row r="63" spans="1:6">
      <c r="A63" s="797"/>
      <c r="B63" s="97"/>
      <c r="C63" s="74"/>
      <c r="D63" s="74"/>
      <c r="E63" s="97"/>
      <c r="F63" s="172"/>
    </row>
    <row r="64" spans="1:6" ht="15.75" thickBot="1">
      <c r="A64" s="799"/>
      <c r="B64" s="112"/>
      <c r="C64" s="113"/>
      <c r="D64" s="113"/>
      <c r="E64" s="800"/>
      <c r="F64" s="500"/>
    </row>
    <row r="65" spans="1:6">
      <c r="A65" s="74"/>
      <c r="B65" s="74"/>
      <c r="C65" s="74"/>
      <c r="D65" s="74"/>
      <c r="E65" s="74"/>
      <c r="F65" s="467" t="s">
        <v>1943</v>
      </c>
    </row>
    <row r="66" spans="1:6">
      <c r="A66" s="109" t="s">
        <v>59</v>
      </c>
      <c r="B66" s="109"/>
      <c r="C66" s="109"/>
      <c r="D66" s="109"/>
      <c r="E66" s="109"/>
      <c r="F66" s="109"/>
    </row>
    <row r="67" spans="1:6">
      <c r="A67" s="74"/>
      <c r="B67" s="74"/>
      <c r="C67" s="74"/>
      <c r="D67" s="74"/>
      <c r="E67" s="74"/>
      <c r="F67" s="74"/>
    </row>
    <row r="68" spans="1:6">
      <c r="A68" s="74"/>
      <c r="B68" s="74"/>
      <c r="C68" s="74"/>
      <c r="D68" s="74"/>
      <c r="E68" s="74"/>
      <c r="F68" s="74"/>
    </row>
    <row r="69" spans="1:6">
      <c r="A69" s="74"/>
      <c r="B69" s="74"/>
      <c r="C69" s="74"/>
      <c r="D69" s="74"/>
      <c r="E69" s="74"/>
      <c r="F69" s="74"/>
    </row>
    <row r="70" spans="1:6" ht="15.75">
      <c r="A70" s="79" t="s">
        <v>1435</v>
      </c>
      <c r="B70" s="109"/>
      <c r="C70" s="109"/>
      <c r="D70" s="109"/>
      <c r="E70" s="109"/>
      <c r="F70" s="109"/>
    </row>
    <row r="71" spans="1:6">
      <c r="A71" s="74"/>
      <c r="B71" s="74"/>
      <c r="C71" s="74"/>
      <c r="D71" s="74"/>
      <c r="E71" s="74"/>
      <c r="F71" s="74"/>
    </row>
    <row r="72" spans="1:6" ht="15.75" thickBot="1">
      <c r="A72" s="74" t="str">
        <f>'Data Sheet'!$A$49</f>
        <v>Annual Report of Niagara Mohawk Power Corporation</v>
      </c>
      <c r="B72" s="74"/>
      <c r="C72" s="74"/>
      <c r="D72" s="74"/>
      <c r="F72" s="467" t="str">
        <f>'Data Sheet'!$A$45</f>
        <v>Year ended December 31, 2022</v>
      </c>
    </row>
    <row r="73" spans="1:6">
      <c r="A73" s="75"/>
      <c r="B73" s="76"/>
      <c r="C73" s="76"/>
      <c r="D73" s="76"/>
      <c r="E73" s="76"/>
      <c r="F73" s="77"/>
    </row>
    <row r="74" spans="1:6" ht="15.75">
      <c r="A74" s="78" t="s">
        <v>60</v>
      </c>
      <c r="B74" s="109"/>
      <c r="C74" s="109"/>
      <c r="D74" s="109"/>
      <c r="E74" s="109"/>
      <c r="F74" s="256"/>
    </row>
    <row r="75" spans="1:6">
      <c r="A75" s="81"/>
      <c r="B75" s="74"/>
      <c r="C75" s="74"/>
      <c r="D75" s="74"/>
      <c r="E75" s="74"/>
      <c r="F75" s="82"/>
    </row>
    <row r="76" spans="1:6">
      <c r="A76" s="81"/>
      <c r="B76" s="74"/>
      <c r="C76" s="74"/>
      <c r="D76" s="74"/>
      <c r="E76" s="74"/>
      <c r="F76" s="82"/>
    </row>
    <row r="77" spans="1:6">
      <c r="A77" s="81"/>
      <c r="B77" s="74"/>
      <c r="C77" s="74"/>
      <c r="D77" s="74"/>
      <c r="E77" s="74"/>
      <c r="F77" s="82"/>
    </row>
    <row r="78" spans="1:6">
      <c r="A78" s="81"/>
      <c r="B78" s="74"/>
      <c r="C78" s="74"/>
      <c r="D78" s="74"/>
      <c r="E78" s="74"/>
      <c r="F78" s="82"/>
    </row>
    <row r="79" spans="1:6">
      <c r="A79" s="81"/>
      <c r="B79" s="74"/>
      <c r="C79" s="74"/>
      <c r="D79" s="74"/>
      <c r="E79" s="74"/>
      <c r="F79" s="82"/>
    </row>
    <row r="80" spans="1:6">
      <c r="A80" s="81"/>
      <c r="B80" s="74"/>
      <c r="C80" s="74"/>
      <c r="D80" s="74"/>
      <c r="E80" s="74"/>
      <c r="F80" s="82"/>
    </row>
    <row r="81" spans="1:6">
      <c r="A81" s="81"/>
      <c r="B81" s="74"/>
      <c r="C81" s="74"/>
      <c r="D81" s="74"/>
      <c r="E81" s="74"/>
      <c r="F81" s="82"/>
    </row>
    <row r="82" spans="1:6">
      <c r="A82" s="83"/>
      <c r="B82" s="85"/>
      <c r="C82" s="85"/>
      <c r="D82" s="85"/>
      <c r="E82" s="85"/>
      <c r="F82" s="279"/>
    </row>
    <row r="83" spans="1:6" ht="15.75">
      <c r="A83" s="78" t="s">
        <v>53</v>
      </c>
      <c r="B83" s="109"/>
      <c r="C83" s="109"/>
      <c r="D83" s="109"/>
      <c r="E83" s="109"/>
      <c r="F83" s="256"/>
    </row>
    <row r="84" spans="1:6">
      <c r="A84" s="88"/>
      <c r="B84" s="90"/>
      <c r="C84" s="90"/>
      <c r="D84" s="90"/>
      <c r="E84" s="90"/>
      <c r="F84" s="238"/>
    </row>
    <row r="85" spans="1:6">
      <c r="A85" s="143"/>
      <c r="B85" s="97"/>
      <c r="C85" s="436" t="s">
        <v>54</v>
      </c>
      <c r="D85" s="97"/>
      <c r="E85" s="436"/>
      <c r="F85" s="82"/>
    </row>
    <row r="86" spans="1:6">
      <c r="A86" s="143"/>
      <c r="B86" s="97"/>
      <c r="C86" s="436" t="s">
        <v>1932</v>
      </c>
      <c r="D86" s="436" t="s">
        <v>219</v>
      </c>
      <c r="E86" s="436" t="s">
        <v>2262</v>
      </c>
      <c r="F86" s="256" t="s">
        <v>707</v>
      </c>
    </row>
    <row r="87" spans="1:6">
      <c r="A87" s="143"/>
      <c r="B87" s="436" t="s">
        <v>55</v>
      </c>
      <c r="C87" s="436" t="s">
        <v>1498</v>
      </c>
      <c r="D87" s="436" t="s">
        <v>1499</v>
      </c>
      <c r="E87" s="436" t="s">
        <v>1500</v>
      </c>
      <c r="F87" s="256" t="s">
        <v>1496</v>
      </c>
    </row>
    <row r="88" spans="1:6">
      <c r="A88" s="143" t="s">
        <v>1980</v>
      </c>
      <c r="B88" s="436"/>
      <c r="C88" s="436" t="s">
        <v>61</v>
      </c>
      <c r="D88" s="436" t="s">
        <v>1503</v>
      </c>
      <c r="E88" s="436" t="s">
        <v>57</v>
      </c>
      <c r="F88" s="256" t="s">
        <v>1505</v>
      </c>
    </row>
    <row r="89" spans="1:6">
      <c r="A89" s="146" t="s">
        <v>1986</v>
      </c>
      <c r="B89" s="359" t="s">
        <v>2077</v>
      </c>
      <c r="C89" s="359" t="s">
        <v>2078</v>
      </c>
      <c r="D89" s="359" t="s">
        <v>518</v>
      </c>
      <c r="E89" s="359" t="s">
        <v>567</v>
      </c>
      <c r="F89" s="486" t="s">
        <v>1350</v>
      </c>
    </row>
    <row r="90" spans="1:6">
      <c r="A90" s="143">
        <v>1</v>
      </c>
      <c r="B90" s="97"/>
      <c r="C90" s="366"/>
      <c r="D90" s="366"/>
      <c r="E90" s="366"/>
      <c r="F90" s="281"/>
    </row>
    <row r="91" spans="1:6">
      <c r="A91" s="143">
        <v>2</v>
      </c>
      <c r="B91" s="97"/>
      <c r="C91" s="368"/>
      <c r="D91" s="368"/>
      <c r="E91" s="368"/>
      <c r="F91" s="172"/>
    </row>
    <row r="92" spans="1:6">
      <c r="A92" s="143">
        <v>3</v>
      </c>
      <c r="B92" s="97"/>
      <c r="C92" s="368"/>
      <c r="D92" s="368"/>
      <c r="E92" s="368"/>
      <c r="F92" s="172"/>
    </row>
    <row r="93" spans="1:6">
      <c r="A93" s="143">
        <v>4</v>
      </c>
      <c r="B93" s="97"/>
      <c r="C93" s="368"/>
      <c r="D93" s="368"/>
      <c r="E93" s="368"/>
      <c r="F93" s="172"/>
    </row>
    <row r="94" spans="1:6">
      <c r="A94" s="143">
        <v>5</v>
      </c>
      <c r="B94" s="97"/>
      <c r="C94" s="368"/>
      <c r="D94" s="368"/>
      <c r="E94" s="368"/>
      <c r="F94" s="172"/>
    </row>
    <row r="95" spans="1:6">
      <c r="A95" s="143">
        <v>6</v>
      </c>
      <c r="B95" s="97"/>
      <c r="C95" s="368"/>
      <c r="D95" s="368"/>
      <c r="E95" s="368"/>
      <c r="F95" s="172"/>
    </row>
    <row r="96" spans="1:6">
      <c r="A96" s="143">
        <v>7</v>
      </c>
      <c r="B96" s="97"/>
      <c r="C96" s="368"/>
      <c r="D96" s="368"/>
      <c r="E96" s="368"/>
      <c r="F96" s="172"/>
    </row>
    <row r="97" spans="1:6">
      <c r="A97" s="143">
        <v>8</v>
      </c>
      <c r="B97" s="97"/>
      <c r="C97" s="368"/>
      <c r="D97" s="368"/>
      <c r="E97" s="368"/>
      <c r="F97" s="172"/>
    </row>
    <row r="98" spans="1:6">
      <c r="A98" s="143">
        <v>9</v>
      </c>
      <c r="B98" s="97"/>
      <c r="C98" s="368"/>
      <c r="D98" s="368"/>
      <c r="E98" s="368"/>
      <c r="F98" s="172"/>
    </row>
    <row r="99" spans="1:6">
      <c r="A99" s="143">
        <v>10</v>
      </c>
      <c r="B99" s="97"/>
      <c r="C99" s="368"/>
      <c r="D99" s="368"/>
      <c r="E99" s="368"/>
      <c r="F99" s="172"/>
    </row>
    <row r="100" spans="1:6">
      <c r="A100" s="143">
        <v>11</v>
      </c>
      <c r="B100" s="97"/>
      <c r="C100" s="368"/>
      <c r="D100" s="368"/>
      <c r="E100" s="368"/>
      <c r="F100" s="172"/>
    </row>
    <row r="101" spans="1:6">
      <c r="A101" s="143">
        <v>12</v>
      </c>
      <c r="B101" s="97"/>
      <c r="C101" s="368"/>
      <c r="D101" s="368"/>
      <c r="E101" s="368"/>
      <c r="F101" s="172"/>
    </row>
    <row r="102" spans="1:6">
      <c r="A102" s="143">
        <v>13</v>
      </c>
      <c r="B102" s="97"/>
      <c r="C102" s="368"/>
      <c r="D102" s="368"/>
      <c r="E102" s="368"/>
      <c r="F102" s="172"/>
    </row>
    <row r="103" spans="1:6">
      <c r="A103" s="143">
        <v>14</v>
      </c>
      <c r="B103" s="97"/>
      <c r="C103" s="368"/>
      <c r="D103" s="368"/>
      <c r="E103" s="368"/>
      <c r="F103" s="172"/>
    </row>
    <row r="104" spans="1:6">
      <c r="A104" s="143">
        <v>15</v>
      </c>
      <c r="B104" s="97"/>
      <c r="C104" s="368"/>
      <c r="D104" s="368"/>
      <c r="E104" s="368"/>
      <c r="F104" s="172"/>
    </row>
    <row r="105" spans="1:6">
      <c r="A105" s="143">
        <v>16</v>
      </c>
      <c r="B105" s="97"/>
      <c r="C105" s="368"/>
      <c r="D105" s="368"/>
      <c r="E105" s="368"/>
      <c r="F105" s="172"/>
    </row>
    <row r="106" spans="1:6">
      <c r="A106" s="143">
        <v>17</v>
      </c>
      <c r="B106" s="97"/>
      <c r="C106" s="368"/>
      <c r="D106" s="368"/>
      <c r="E106" s="368"/>
      <c r="F106" s="172"/>
    </row>
    <row r="107" spans="1:6">
      <c r="A107" s="143">
        <v>18</v>
      </c>
      <c r="B107" s="97"/>
      <c r="C107" s="368"/>
      <c r="D107" s="368"/>
      <c r="E107" s="368"/>
      <c r="F107" s="172"/>
    </row>
    <row r="108" spans="1:6">
      <c r="A108" s="143">
        <v>19</v>
      </c>
      <c r="B108" s="97"/>
      <c r="C108" s="368"/>
      <c r="D108" s="368"/>
      <c r="E108" s="368"/>
      <c r="F108" s="172"/>
    </row>
    <row r="109" spans="1:6">
      <c r="A109" s="143">
        <v>20</v>
      </c>
      <c r="B109" s="97"/>
      <c r="C109" s="368"/>
      <c r="D109" s="368"/>
      <c r="E109" s="368"/>
      <c r="F109" s="172"/>
    </row>
    <row r="110" spans="1:6">
      <c r="A110" s="143">
        <v>21</v>
      </c>
      <c r="B110" s="135" t="s">
        <v>1693</v>
      </c>
      <c r="C110" s="518">
        <f>SUM(C90:C109)</f>
        <v>0</v>
      </c>
      <c r="D110" s="518">
        <f>SUM(D90:D109)</f>
        <v>0</v>
      </c>
      <c r="E110" s="518">
        <f>SUM(E90:E109)</f>
        <v>0</v>
      </c>
      <c r="F110" s="469">
        <f>SUM(F90:F109)</f>
        <v>0</v>
      </c>
    </row>
    <row r="111" spans="1:6">
      <c r="A111" s="83"/>
      <c r="B111" s="85"/>
      <c r="C111" s="85"/>
      <c r="D111" s="85"/>
      <c r="E111" s="85"/>
      <c r="F111" s="279"/>
    </row>
    <row r="112" spans="1:6" ht="15.75">
      <c r="A112" s="78" t="s">
        <v>58</v>
      </c>
      <c r="B112" s="109"/>
      <c r="C112" s="109"/>
      <c r="D112" s="109"/>
      <c r="E112" s="109"/>
      <c r="F112" s="256"/>
    </row>
    <row r="113" spans="1:6">
      <c r="A113" s="88"/>
      <c r="B113" s="90"/>
      <c r="C113" s="90"/>
      <c r="D113" s="90"/>
      <c r="E113" s="90"/>
      <c r="F113" s="238"/>
    </row>
    <row r="114" spans="1:6">
      <c r="A114" s="468" t="s">
        <v>1980</v>
      </c>
      <c r="B114" s="358" t="s">
        <v>55</v>
      </c>
      <c r="C114" s="109" t="s">
        <v>1517</v>
      </c>
      <c r="D114" s="109"/>
      <c r="E114" s="436"/>
      <c r="F114" s="256" t="s">
        <v>1336</v>
      </c>
    </row>
    <row r="115" spans="1:6">
      <c r="A115" s="801" t="s">
        <v>1986</v>
      </c>
      <c r="B115" s="363" t="s">
        <v>1351</v>
      </c>
      <c r="C115" s="270" t="s">
        <v>1352</v>
      </c>
      <c r="D115" s="270"/>
      <c r="E115" s="359"/>
      <c r="F115" s="486" t="s">
        <v>1353</v>
      </c>
    </row>
    <row r="116" spans="1:6">
      <c r="A116" s="797">
        <v>22</v>
      </c>
      <c r="B116" s="97"/>
      <c r="C116" s="74"/>
      <c r="D116" s="74"/>
      <c r="E116" s="97"/>
      <c r="F116" s="281"/>
    </row>
    <row r="117" spans="1:6">
      <c r="A117" s="797">
        <v>23</v>
      </c>
      <c r="B117" s="97"/>
      <c r="C117" s="74"/>
      <c r="D117" s="74"/>
      <c r="E117" s="97"/>
      <c r="F117" s="172"/>
    </row>
    <row r="118" spans="1:6">
      <c r="A118" s="797">
        <v>24</v>
      </c>
      <c r="B118" s="97"/>
      <c r="C118" s="74"/>
      <c r="D118" s="74"/>
      <c r="E118" s="97"/>
      <c r="F118" s="172"/>
    </row>
    <row r="119" spans="1:6">
      <c r="A119" s="797">
        <v>25</v>
      </c>
      <c r="B119" s="97"/>
      <c r="C119" s="74"/>
      <c r="D119" s="74"/>
      <c r="E119" s="97"/>
      <c r="F119" s="172"/>
    </row>
    <row r="120" spans="1:6">
      <c r="A120" s="797">
        <v>26</v>
      </c>
      <c r="B120" s="97"/>
      <c r="C120" s="74"/>
      <c r="D120" s="74"/>
      <c r="E120" s="97"/>
      <c r="F120" s="172"/>
    </row>
    <row r="121" spans="1:6">
      <c r="A121" s="797">
        <v>27</v>
      </c>
      <c r="B121" s="97"/>
      <c r="C121" s="74"/>
      <c r="D121" s="74"/>
      <c r="E121" s="97"/>
      <c r="F121" s="172"/>
    </row>
    <row r="122" spans="1:6">
      <c r="A122" s="797">
        <v>28</v>
      </c>
      <c r="B122" s="97"/>
      <c r="C122" s="74"/>
      <c r="D122" s="74"/>
      <c r="E122" s="97"/>
      <c r="F122" s="172"/>
    </row>
    <row r="123" spans="1:6">
      <c r="A123" s="797">
        <v>29</v>
      </c>
      <c r="B123" s="97"/>
      <c r="C123" s="74"/>
      <c r="D123" s="74"/>
      <c r="E123" s="97"/>
      <c r="F123" s="172"/>
    </row>
    <row r="124" spans="1:6">
      <c r="A124" s="797">
        <v>30</v>
      </c>
      <c r="B124" s="97"/>
      <c r="C124" s="74"/>
      <c r="D124" s="74"/>
      <c r="E124" s="97"/>
      <c r="F124" s="172"/>
    </row>
    <row r="125" spans="1:6">
      <c r="A125" s="797">
        <v>31</v>
      </c>
      <c r="B125" s="97"/>
      <c r="C125" s="74"/>
      <c r="D125" s="74"/>
      <c r="E125" s="97"/>
      <c r="F125" s="172"/>
    </row>
    <row r="126" spans="1:6">
      <c r="A126" s="797">
        <v>32</v>
      </c>
      <c r="B126" s="97"/>
      <c r="C126" s="74"/>
      <c r="D126" s="74"/>
      <c r="E126" s="97"/>
      <c r="F126" s="172"/>
    </row>
    <row r="127" spans="1:6">
      <c r="A127" s="797">
        <v>33</v>
      </c>
      <c r="B127" s="97"/>
      <c r="C127" s="74"/>
      <c r="D127" s="74"/>
      <c r="E127" s="97"/>
      <c r="F127" s="172"/>
    </row>
    <row r="128" spans="1:6">
      <c r="A128" s="797">
        <v>34</v>
      </c>
      <c r="B128" s="97"/>
      <c r="C128" s="74"/>
      <c r="D128" s="74"/>
      <c r="E128" s="97"/>
      <c r="F128" s="172"/>
    </row>
    <row r="129" spans="1:6">
      <c r="A129" s="797">
        <v>35</v>
      </c>
      <c r="B129" s="97"/>
      <c r="C129" s="74"/>
      <c r="D129" s="74"/>
      <c r="E129" s="97"/>
      <c r="F129" s="172"/>
    </row>
    <row r="130" spans="1:6">
      <c r="A130" s="797">
        <v>36</v>
      </c>
      <c r="B130" s="97"/>
      <c r="C130" s="74"/>
      <c r="D130" s="74"/>
      <c r="E130" s="97"/>
      <c r="F130" s="172"/>
    </row>
    <row r="131" spans="1:6">
      <c r="A131" s="797">
        <v>37</v>
      </c>
      <c r="B131" s="97"/>
      <c r="C131" s="74"/>
      <c r="D131" s="74"/>
      <c r="E131" s="97"/>
      <c r="F131" s="172"/>
    </row>
    <row r="132" spans="1:6">
      <c r="A132" s="797">
        <v>38</v>
      </c>
      <c r="B132" s="97"/>
      <c r="C132" s="74"/>
      <c r="D132" s="74"/>
      <c r="E132" s="97"/>
      <c r="F132" s="172"/>
    </row>
    <row r="133" spans="1:6">
      <c r="A133" s="797">
        <v>40</v>
      </c>
      <c r="B133" s="97"/>
      <c r="C133" s="74"/>
      <c r="D133" s="74"/>
      <c r="E133" s="97"/>
      <c r="F133" s="172"/>
    </row>
    <row r="134" spans="1:6">
      <c r="A134" s="797">
        <v>41</v>
      </c>
      <c r="B134" s="97"/>
      <c r="C134" s="74"/>
      <c r="D134" s="74"/>
      <c r="E134" s="97"/>
      <c r="F134" s="172"/>
    </row>
    <row r="135" spans="1:6" ht="15.75" thickBot="1">
      <c r="A135" s="799">
        <v>42</v>
      </c>
      <c r="B135" s="112"/>
      <c r="C135" s="113"/>
      <c r="D135" s="113"/>
      <c r="E135" s="800" t="s">
        <v>1693</v>
      </c>
      <c r="F135" s="500">
        <f>SUM(F116:F134)</f>
        <v>0</v>
      </c>
    </row>
    <row r="136" spans="1:6">
      <c r="A136" s="109"/>
      <c r="B136" s="109"/>
      <c r="C136" s="109"/>
      <c r="D136" s="109"/>
      <c r="E136" s="109"/>
      <c r="F136" s="467" t="s">
        <v>1943</v>
      </c>
    </row>
    <row r="137" spans="1:6">
      <c r="A137" s="47" t="s">
        <v>62</v>
      </c>
      <c r="B137" s="47"/>
      <c r="C137" s="47"/>
      <c r="D137" s="47"/>
      <c r="E137" s="47"/>
      <c r="F137" s="47"/>
    </row>
    <row r="140" spans="1:6">
      <c r="B140" s="59"/>
    </row>
    <row r="143" spans="1:6">
      <c r="B143" s="59"/>
    </row>
    <row r="144" spans="1:6">
      <c r="B144" s="59"/>
    </row>
    <row r="145" spans="2:2">
      <c r="B145" s="59"/>
    </row>
    <row r="146" spans="2:2">
      <c r="B146" s="59"/>
    </row>
    <row r="147" spans="2:2">
      <c r="B147" s="59"/>
    </row>
    <row r="148" spans="2:2">
      <c r="B148" s="59"/>
    </row>
  </sheetData>
  <printOptions horizontalCentered="1" verticalCentered="1"/>
  <pageMargins left="0.5" right="0.5" top="0.5" bottom="0.5" header="0" footer="0"/>
  <pageSetup scale="74" orientation="portrait" r:id="rId1"/>
  <headerFooter alignWithMargins="0"/>
  <rowBreaks count="1" manualBreakCount="1">
    <brk id="66"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2D050"/>
  </sheetPr>
  <dimension ref="A1:I50"/>
  <sheetViews>
    <sheetView workbookViewId="0"/>
    <sheetView workbookViewId="1"/>
  </sheetViews>
  <sheetFormatPr defaultRowHeight="15"/>
  <cols>
    <col min="1" max="1" width="2.21875" customWidth="1"/>
    <col min="2" max="2" width="4.88671875" customWidth="1"/>
    <col min="3" max="3" width="2.5546875" customWidth="1"/>
    <col min="4" max="4" width="2.6640625" customWidth="1"/>
    <col min="6" max="6" width="27.21875" customWidth="1"/>
    <col min="7" max="7" width="21.21875" customWidth="1"/>
  </cols>
  <sheetData>
    <row r="1" spans="1:9" ht="15.75" thickBot="1">
      <c r="A1" s="1755" t="str">
        <f>'Data Sheet'!$A$49</f>
        <v>Annual Report of Niagara Mohawk Power Corporation</v>
      </c>
      <c r="B1" s="1740"/>
      <c r="C1" s="1740"/>
      <c r="D1" s="1740"/>
      <c r="E1" s="1740"/>
      <c r="F1" s="1740"/>
      <c r="G1" s="1756" t="str">
        <f>'Data Sheet'!$A$45</f>
        <v>Year ended December 31, 2022</v>
      </c>
      <c r="H1" s="1755"/>
      <c r="I1" s="1755"/>
    </row>
    <row r="2" spans="1:9">
      <c r="A2" s="1741"/>
      <c r="B2" s="1742"/>
      <c r="C2" s="1742"/>
      <c r="D2" s="1742"/>
      <c r="E2" s="1742"/>
      <c r="F2" s="1742"/>
      <c r="G2" s="1743"/>
    </row>
    <row r="3" spans="1:9">
      <c r="A3" s="1744"/>
      <c r="B3" s="1740"/>
      <c r="C3" s="1740"/>
      <c r="D3" s="1740"/>
      <c r="E3" s="1740" t="s">
        <v>2856</v>
      </c>
      <c r="F3" s="1740"/>
      <c r="G3" s="1745"/>
    </row>
    <row r="4" spans="1:9">
      <c r="A4" s="1744"/>
      <c r="B4" s="1746" t="s">
        <v>2857</v>
      </c>
      <c r="C4" s="1740"/>
      <c r="D4" s="1740"/>
      <c r="E4" s="1740"/>
      <c r="F4" s="1740"/>
      <c r="G4" s="1745"/>
    </row>
    <row r="5" spans="1:9" ht="15.75" thickBot="1">
      <c r="A5" s="1747"/>
      <c r="B5" s="1748" t="s">
        <v>1986</v>
      </c>
      <c r="C5" s="1749"/>
      <c r="D5" s="1749"/>
      <c r="E5" s="1749"/>
      <c r="F5" s="1748" t="s">
        <v>2858</v>
      </c>
      <c r="G5" s="1750" t="s">
        <v>232</v>
      </c>
    </row>
    <row r="6" spans="1:9">
      <c r="A6" s="1741"/>
      <c r="B6" s="1742"/>
      <c r="C6" s="1742"/>
      <c r="D6" s="1742"/>
      <c r="E6" s="1742"/>
      <c r="F6" s="1742"/>
      <c r="G6" s="1743"/>
    </row>
    <row r="7" spans="1:9">
      <c r="A7" s="1744"/>
      <c r="B7" s="1740">
        <v>1</v>
      </c>
      <c r="C7" s="1740"/>
      <c r="D7" s="1740"/>
      <c r="E7" s="1751"/>
      <c r="F7" s="1751"/>
      <c r="G7" s="1752"/>
    </row>
    <row r="8" spans="1:9">
      <c r="A8" s="1744"/>
      <c r="B8" s="1740">
        <v>2</v>
      </c>
      <c r="C8" s="1740"/>
      <c r="D8" s="1740"/>
      <c r="E8" s="1751"/>
      <c r="F8" s="1751"/>
      <c r="G8" s="1752"/>
    </row>
    <row r="9" spans="1:9">
      <c r="A9" s="1744"/>
      <c r="B9" s="1740">
        <v>3</v>
      </c>
      <c r="C9" s="1740"/>
      <c r="D9" s="1740"/>
      <c r="E9" s="1751"/>
      <c r="F9" s="1751"/>
      <c r="G9" s="1752"/>
    </row>
    <row r="10" spans="1:9">
      <c r="A10" s="1744"/>
      <c r="B10" s="1740">
        <v>4</v>
      </c>
      <c r="C10" s="1740"/>
      <c r="D10" s="1740"/>
      <c r="E10" s="1751"/>
      <c r="F10" s="1751"/>
      <c r="G10" s="1752"/>
    </row>
    <row r="11" spans="1:9">
      <c r="A11" s="1744"/>
      <c r="B11" s="1740">
        <v>5</v>
      </c>
      <c r="C11" s="1740"/>
      <c r="D11" s="1740"/>
      <c r="E11" s="1751"/>
      <c r="F11" s="1751"/>
      <c r="G11" s="1752"/>
    </row>
    <row r="12" spans="1:9">
      <c r="A12" s="1744"/>
      <c r="B12" s="1740">
        <v>6</v>
      </c>
      <c r="C12" s="1740"/>
      <c r="D12" s="1740"/>
      <c r="E12" s="1751"/>
      <c r="F12" s="1751"/>
      <c r="G12" s="1752"/>
    </row>
    <row r="13" spans="1:9">
      <c r="A13" s="1744"/>
      <c r="B13" s="1740">
        <v>7</v>
      </c>
      <c r="C13" s="1740"/>
      <c r="D13" s="1740"/>
      <c r="E13" s="1751"/>
      <c r="F13" s="1751"/>
      <c r="G13" s="1752"/>
    </row>
    <row r="14" spans="1:9">
      <c r="A14" s="1744"/>
      <c r="B14" s="1740">
        <v>8</v>
      </c>
      <c r="C14" s="1740"/>
      <c r="D14" s="1740"/>
      <c r="E14" s="1751"/>
      <c r="F14" s="1751"/>
      <c r="G14" s="1752"/>
    </row>
    <row r="15" spans="1:9">
      <c r="A15" s="1744"/>
      <c r="B15" s="1740">
        <v>9</v>
      </c>
      <c r="C15" s="1740"/>
      <c r="D15" s="1740"/>
      <c r="E15" s="1751"/>
      <c r="F15" s="1751"/>
      <c r="G15" s="1752"/>
    </row>
    <row r="16" spans="1:9">
      <c r="A16" s="1744"/>
      <c r="B16" s="1740">
        <v>10</v>
      </c>
      <c r="C16" s="1740"/>
      <c r="D16" s="1740"/>
      <c r="E16" s="1751"/>
      <c r="F16" s="1751"/>
      <c r="G16" s="1752"/>
    </row>
    <row r="17" spans="1:7">
      <c r="A17" s="1744"/>
      <c r="B17" s="1740">
        <v>11</v>
      </c>
      <c r="C17" s="1740"/>
      <c r="D17" s="1740"/>
      <c r="E17" s="1751"/>
      <c r="F17" s="1751"/>
      <c r="G17" s="1752"/>
    </row>
    <row r="18" spans="1:7">
      <c r="A18" s="1744"/>
      <c r="B18" s="1740">
        <v>12</v>
      </c>
      <c r="C18" s="1740"/>
      <c r="D18" s="1740"/>
      <c r="E18" s="1751"/>
      <c r="F18" s="1751"/>
      <c r="G18" s="1752"/>
    </row>
    <row r="19" spans="1:7">
      <c r="A19" s="1744"/>
      <c r="B19" s="1740">
        <v>13</v>
      </c>
      <c r="C19" s="1740"/>
      <c r="D19" s="1740"/>
      <c r="E19" s="1751"/>
      <c r="F19" s="1751"/>
      <c r="G19" s="1752"/>
    </row>
    <row r="20" spans="1:7">
      <c r="A20" s="1744"/>
      <c r="B20" s="1740">
        <v>14</v>
      </c>
      <c r="C20" s="1740"/>
      <c r="D20" s="1740"/>
      <c r="E20" s="1751"/>
      <c r="F20" s="1751"/>
      <c r="G20" s="1752"/>
    </row>
    <row r="21" spans="1:7">
      <c r="A21" s="1744"/>
      <c r="B21" s="1740">
        <v>15</v>
      </c>
      <c r="C21" s="1740"/>
      <c r="D21" s="1740"/>
      <c r="E21" s="1751"/>
      <c r="F21" s="1751"/>
      <c r="G21" s="1752"/>
    </row>
    <row r="22" spans="1:7">
      <c r="A22" s="1744"/>
      <c r="B22" s="1740">
        <v>16</v>
      </c>
      <c r="C22" s="1740"/>
      <c r="D22" s="1740"/>
      <c r="E22" s="1751"/>
      <c r="F22" s="1751"/>
      <c r="G22" s="1752"/>
    </row>
    <row r="23" spans="1:7">
      <c r="A23" s="1744"/>
      <c r="B23" s="1740">
        <v>17</v>
      </c>
      <c r="C23" s="1740"/>
      <c r="D23" s="1740"/>
      <c r="E23" s="1751"/>
      <c r="F23" s="1751"/>
      <c r="G23" s="1752"/>
    </row>
    <row r="24" spans="1:7">
      <c r="A24" s="1744"/>
      <c r="B24" s="1740">
        <v>18</v>
      </c>
      <c r="C24" s="1740"/>
      <c r="D24" s="1740"/>
      <c r="E24" s="1751"/>
      <c r="F24" s="1751"/>
      <c r="G24" s="1752"/>
    </row>
    <row r="25" spans="1:7">
      <c r="A25" s="1744"/>
      <c r="B25" s="1740">
        <v>19</v>
      </c>
      <c r="C25" s="1740"/>
      <c r="D25" s="1740"/>
      <c r="E25" s="1751"/>
      <c r="F25" s="1751"/>
      <c r="G25" s="1752"/>
    </row>
    <row r="26" spans="1:7">
      <c r="A26" s="1744"/>
      <c r="B26" s="1740">
        <v>20</v>
      </c>
      <c r="C26" s="1740"/>
      <c r="D26" s="1740"/>
      <c r="E26" s="1751"/>
      <c r="F26" s="1751"/>
      <c r="G26" s="1752"/>
    </row>
    <row r="27" spans="1:7">
      <c r="A27" s="1744"/>
      <c r="B27" s="1740">
        <v>21</v>
      </c>
      <c r="C27" s="1740"/>
      <c r="D27" s="1740"/>
      <c r="E27" s="1751"/>
      <c r="F27" s="1751"/>
      <c r="G27" s="1752"/>
    </row>
    <row r="28" spans="1:7">
      <c r="A28" s="1744"/>
      <c r="B28" s="1740">
        <v>22</v>
      </c>
      <c r="C28" s="1740"/>
      <c r="D28" s="1740"/>
      <c r="E28" s="1751"/>
      <c r="F28" s="1751"/>
      <c r="G28" s="1752"/>
    </row>
    <row r="29" spans="1:7">
      <c r="A29" s="1744"/>
      <c r="B29" s="1740">
        <v>23</v>
      </c>
      <c r="C29" s="1740"/>
      <c r="D29" s="1740"/>
      <c r="E29" s="1751"/>
      <c r="F29" s="1751"/>
      <c r="G29" s="1752"/>
    </row>
    <row r="30" spans="1:7">
      <c r="A30" s="1744"/>
      <c r="B30" s="1740">
        <v>24</v>
      </c>
      <c r="C30" s="1740"/>
      <c r="D30" s="1740"/>
      <c r="E30" s="1751"/>
      <c r="F30" s="1751"/>
      <c r="G30" s="1752"/>
    </row>
    <row r="31" spans="1:7">
      <c r="A31" s="1744"/>
      <c r="B31" s="1740">
        <v>25</v>
      </c>
      <c r="C31" s="1740"/>
      <c r="D31" s="1740"/>
      <c r="E31" s="1751"/>
      <c r="F31" s="1751"/>
      <c r="G31" s="1752"/>
    </row>
    <row r="32" spans="1:7">
      <c r="A32" s="1744"/>
      <c r="B32" s="1740">
        <v>26</v>
      </c>
      <c r="C32" s="1740"/>
      <c r="D32" s="1740"/>
      <c r="E32" s="1751"/>
      <c r="F32" s="1751"/>
      <c r="G32" s="1752"/>
    </row>
    <row r="33" spans="1:7">
      <c r="A33" s="1744"/>
      <c r="B33" s="1740">
        <v>27</v>
      </c>
      <c r="C33" s="1740"/>
      <c r="D33" s="1740"/>
      <c r="E33" s="1751"/>
      <c r="F33" s="1751"/>
      <c r="G33" s="1752"/>
    </row>
    <row r="34" spans="1:7">
      <c r="A34" s="1744"/>
      <c r="B34" s="1740">
        <v>28</v>
      </c>
      <c r="C34" s="1740"/>
      <c r="D34" s="1740"/>
      <c r="E34" s="1751"/>
      <c r="F34" s="1751"/>
      <c r="G34" s="1752"/>
    </row>
    <row r="35" spans="1:7">
      <c r="A35" s="1744"/>
      <c r="B35" s="1740">
        <v>29</v>
      </c>
      <c r="C35" s="1740"/>
      <c r="D35" s="1740"/>
      <c r="E35" s="1751"/>
      <c r="F35" s="1751"/>
      <c r="G35" s="1752"/>
    </row>
    <row r="36" spans="1:7">
      <c r="A36" s="1744"/>
      <c r="B36" s="1740">
        <v>30</v>
      </c>
      <c r="C36" s="1740"/>
      <c r="D36" s="1740"/>
      <c r="E36" s="1751"/>
      <c r="F36" s="1751"/>
      <c r="G36" s="1752"/>
    </row>
    <row r="37" spans="1:7">
      <c r="A37" s="1744"/>
      <c r="B37" s="1740">
        <v>31</v>
      </c>
      <c r="C37" s="1740"/>
      <c r="D37" s="1740"/>
      <c r="E37" s="1751"/>
      <c r="F37" s="1751"/>
      <c r="G37" s="1752"/>
    </row>
    <row r="38" spans="1:7">
      <c r="A38" s="1744"/>
      <c r="B38" s="1740">
        <v>32</v>
      </c>
      <c r="C38" s="1740"/>
      <c r="D38" s="1740"/>
      <c r="E38" s="1751"/>
      <c r="F38" s="1751"/>
      <c r="G38" s="1752"/>
    </row>
    <row r="39" spans="1:7">
      <c r="A39" s="1744"/>
      <c r="B39" s="1740">
        <v>33</v>
      </c>
      <c r="C39" s="1740"/>
      <c r="D39" s="1740"/>
      <c r="E39" s="1751"/>
      <c r="F39" s="1751"/>
      <c r="G39" s="1752"/>
    </row>
    <row r="40" spans="1:7">
      <c r="A40" s="1744"/>
      <c r="B40" s="1740">
        <v>34</v>
      </c>
      <c r="C40" s="1740"/>
      <c r="D40" s="1740"/>
      <c r="E40" s="1751"/>
      <c r="F40" s="1751"/>
      <c r="G40" s="1752"/>
    </row>
    <row r="41" spans="1:7">
      <c r="A41" s="1744"/>
      <c r="B41" s="1740">
        <v>35</v>
      </c>
      <c r="C41" s="1740"/>
      <c r="D41" s="1740"/>
      <c r="E41" s="1751"/>
      <c r="F41" s="1751"/>
      <c r="G41" s="1752"/>
    </row>
    <row r="42" spans="1:7">
      <c r="A42" s="1744"/>
      <c r="B42" s="1740">
        <v>36</v>
      </c>
      <c r="C42" s="1740"/>
      <c r="D42" s="1740"/>
      <c r="E42" s="1751"/>
      <c r="F42" s="1751"/>
      <c r="G42" s="1752"/>
    </row>
    <row r="43" spans="1:7">
      <c r="A43" s="1744"/>
      <c r="B43" s="1740">
        <v>37</v>
      </c>
      <c r="C43" s="1740"/>
      <c r="D43" s="1740"/>
      <c r="E43" s="1751"/>
      <c r="F43" s="1751"/>
      <c r="G43" s="1752"/>
    </row>
    <row r="44" spans="1:7">
      <c r="A44" s="1744"/>
      <c r="B44" s="1740">
        <v>38</v>
      </c>
      <c r="C44" s="1740"/>
      <c r="D44" s="1740"/>
      <c r="E44" s="1751"/>
      <c r="F44" s="1751"/>
      <c r="G44" s="1752"/>
    </row>
    <row r="45" spans="1:7">
      <c r="A45" s="1744"/>
      <c r="B45" s="1740">
        <v>39</v>
      </c>
      <c r="C45" s="1740"/>
      <c r="D45" s="1740"/>
      <c r="E45" s="1751"/>
      <c r="F45" s="1751"/>
      <c r="G45" s="1752"/>
    </row>
    <row r="46" spans="1:7">
      <c r="A46" s="1744"/>
      <c r="B46" s="1740">
        <v>40</v>
      </c>
      <c r="C46" s="1740"/>
      <c r="D46" s="1740"/>
      <c r="E46" s="1751"/>
      <c r="F46" s="1751"/>
      <c r="G46" s="1752"/>
    </row>
    <row r="47" spans="1:7">
      <c r="A47" s="1744"/>
      <c r="B47" s="1740">
        <v>41</v>
      </c>
      <c r="C47" s="1740"/>
      <c r="D47" s="1740"/>
      <c r="E47" s="1751"/>
      <c r="F47" s="1751"/>
      <c r="G47" s="1752"/>
    </row>
    <row r="48" spans="1:7">
      <c r="A48" s="1744" t="s">
        <v>520</v>
      </c>
      <c r="B48" s="1740">
        <v>42</v>
      </c>
      <c r="C48" s="1740"/>
      <c r="D48" s="1740"/>
      <c r="E48" s="1751"/>
      <c r="F48" s="1751"/>
      <c r="G48" s="1752"/>
    </row>
    <row r="49" spans="1:7" ht="15.75" thickBot="1">
      <c r="A49" s="1747"/>
      <c r="B49" s="1749"/>
      <c r="C49" s="1749"/>
      <c r="D49" s="1749"/>
      <c r="E49" s="1749"/>
      <c r="F49" s="1749"/>
      <c r="G49" s="1753"/>
    </row>
    <row r="50" spans="1:7">
      <c r="A50" s="1740"/>
      <c r="B50" s="1740"/>
      <c r="C50" s="1740"/>
      <c r="D50" s="1740"/>
      <c r="E50" s="1740"/>
      <c r="F50" s="1746" t="s">
        <v>2859</v>
      </c>
      <c r="G50" s="1754"/>
    </row>
  </sheetData>
  <pageMargins left="0.7" right="0.7" top="0.75" bottom="0.75" header="0.3" footer="0.3"/>
  <pageSetup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B84"/>
  <sheetViews>
    <sheetView view="pageBreakPreview" zoomScale="60" zoomScaleNormal="70" workbookViewId="0">
      <selection activeCell="B11" sqref="B11"/>
    </sheetView>
    <sheetView workbookViewId="1"/>
  </sheetViews>
  <sheetFormatPr defaultColWidth="8.6640625" defaultRowHeight="20.25"/>
  <cols>
    <col min="1" max="1" width="6.109375" style="698" customWidth="1"/>
    <col min="2" max="2" width="129" style="698" customWidth="1"/>
    <col min="3" max="3" width="8.6640625" style="698" customWidth="1"/>
    <col min="4" max="16384" width="8.6640625" style="698"/>
  </cols>
  <sheetData>
    <row r="1" spans="1:2">
      <c r="A1" s="2170" t="str">
        <f>'Data Sheet'!A51</f>
        <v>Annual Report of Niagara Mohawk Power Corporation                                                                                         Year ended December 31, 2022</v>
      </c>
      <c r="B1" s="2017"/>
    </row>
    <row r="2" spans="1:2" ht="20.25" customHeight="1">
      <c r="A2" s="2016"/>
      <c r="B2" s="2017"/>
    </row>
    <row r="3" spans="1:2">
      <c r="A3" s="2018" t="s">
        <v>2295</v>
      </c>
      <c r="B3" s="2019"/>
    </row>
    <row r="4" spans="1:2">
      <c r="A4" s="2018" t="s">
        <v>1753</v>
      </c>
      <c r="B4" s="2019"/>
    </row>
    <row r="5" spans="1:2">
      <c r="A5" s="2020"/>
      <c r="B5" s="2019"/>
    </row>
    <row r="6" spans="1:2" ht="60.75">
      <c r="A6" s="2021"/>
      <c r="B6" s="2022" t="s">
        <v>2035</v>
      </c>
    </row>
    <row r="7" spans="1:2">
      <c r="A7" s="2020"/>
      <c r="B7" s="2023"/>
    </row>
    <row r="8" spans="1:2">
      <c r="A8" s="2020"/>
      <c r="B8" s="2023"/>
    </row>
    <row r="9" spans="1:2">
      <c r="A9" s="2020"/>
      <c r="B9" s="2023"/>
    </row>
    <row r="10" spans="1:2">
      <c r="A10" s="2020"/>
      <c r="B10" s="2023"/>
    </row>
    <row r="11" spans="1:2" ht="81">
      <c r="A11" s="2020"/>
      <c r="B11" s="2022" t="s">
        <v>2036</v>
      </c>
    </row>
    <row r="12" spans="1:2">
      <c r="A12" s="2020"/>
      <c r="B12" s="2023"/>
    </row>
    <row r="13" spans="1:2">
      <c r="A13" s="2020"/>
      <c r="B13" s="2023"/>
    </row>
    <row r="14" spans="1:2">
      <c r="A14" s="2020"/>
      <c r="B14" s="2023"/>
    </row>
    <row r="15" spans="1:2">
      <c r="A15" s="2020"/>
      <c r="B15" s="2023"/>
    </row>
    <row r="16" spans="1:2" ht="81">
      <c r="A16" s="2020"/>
      <c r="B16" s="2022" t="s">
        <v>965</v>
      </c>
    </row>
    <row r="17" spans="1:2">
      <c r="A17" s="2020"/>
      <c r="B17" s="2024"/>
    </row>
    <row r="18" spans="1:2">
      <c r="A18" s="2020"/>
      <c r="B18" s="2024"/>
    </row>
    <row r="19" spans="1:2">
      <c r="A19" s="2020"/>
      <c r="B19" s="2022" t="s">
        <v>1975</v>
      </c>
    </row>
    <row r="20" spans="1:2">
      <c r="A20" s="2020"/>
      <c r="B20" s="2023"/>
    </row>
    <row r="21" spans="1:2" ht="129" customHeight="1">
      <c r="A21" s="2020"/>
      <c r="B21" s="2022" t="s">
        <v>3538</v>
      </c>
    </row>
    <row r="22" spans="1:2">
      <c r="A22" s="2020"/>
      <c r="B22" s="2023"/>
    </row>
    <row r="23" spans="1:2" ht="40.5">
      <c r="A23" s="2020"/>
      <c r="B23" s="2022" t="s">
        <v>3197</v>
      </c>
    </row>
    <row r="24" spans="1:2">
      <c r="A24" s="2020"/>
      <c r="B24" s="2025"/>
    </row>
    <row r="25" spans="1:2" ht="40.5">
      <c r="A25" s="2020"/>
      <c r="B25" s="2022" t="s">
        <v>3198</v>
      </c>
    </row>
    <row r="26" spans="1:2">
      <c r="A26" s="2020"/>
      <c r="B26" s="2025"/>
    </row>
    <row r="27" spans="1:2" ht="40.5">
      <c r="A27" s="2020"/>
      <c r="B27" s="2026" t="s">
        <v>3199</v>
      </c>
    </row>
    <row r="28" spans="1:2">
      <c r="A28" s="2020"/>
      <c r="B28" s="2025"/>
    </row>
    <row r="29" spans="1:2" ht="60.75">
      <c r="A29" s="2020"/>
      <c r="B29" s="2022" t="s">
        <v>3200</v>
      </c>
    </row>
    <row r="30" spans="1:2">
      <c r="A30" s="2020"/>
      <c r="B30" s="2025"/>
    </row>
    <row r="31" spans="1:2" ht="40.5">
      <c r="A31" s="2020"/>
      <c r="B31" s="2022" t="s">
        <v>3201</v>
      </c>
    </row>
    <row r="32" spans="1:2">
      <c r="A32" s="2020"/>
      <c r="B32" s="2025"/>
    </row>
    <row r="33" spans="1:2" ht="40.5">
      <c r="A33" s="2020"/>
      <c r="B33" s="2022" t="s">
        <v>3202</v>
      </c>
    </row>
    <row r="34" spans="1:2">
      <c r="A34" s="2020"/>
      <c r="B34" s="2025"/>
    </row>
    <row r="35" spans="1:2" ht="60.75">
      <c r="A35" s="2020"/>
      <c r="B35" s="2022" t="s">
        <v>3203</v>
      </c>
    </row>
    <row r="36" spans="1:2">
      <c r="A36" s="2020"/>
      <c r="B36" s="2025"/>
    </row>
    <row r="37" spans="1:2" ht="60.75">
      <c r="A37" s="2020"/>
      <c r="B37" s="2022" t="s">
        <v>3204</v>
      </c>
    </row>
    <row r="38" spans="1:2">
      <c r="A38" s="2020"/>
      <c r="B38" s="2025"/>
    </row>
    <row r="39" spans="1:2">
      <c r="A39" s="2020"/>
      <c r="B39" s="2022" t="s">
        <v>3205</v>
      </c>
    </row>
    <row r="40" spans="1:2">
      <c r="A40" s="2020"/>
      <c r="B40" s="2025"/>
    </row>
    <row r="41" spans="1:2">
      <c r="A41" s="2020"/>
      <c r="B41" s="2022" t="s">
        <v>3554</v>
      </c>
    </row>
    <row r="42" spans="1:2">
      <c r="A42" s="2020"/>
      <c r="B42" s="2025"/>
    </row>
    <row r="43" spans="1:2">
      <c r="A43" s="2020"/>
      <c r="B43" s="2025" t="s">
        <v>3555</v>
      </c>
    </row>
    <row r="44" spans="1:2">
      <c r="A44" s="2020"/>
      <c r="B44" s="2025"/>
    </row>
    <row r="45" spans="1:2">
      <c r="A45" s="2020"/>
      <c r="B45" s="2169" t="s">
        <v>3556</v>
      </c>
    </row>
    <row r="46" spans="1:2">
      <c r="A46" s="2020"/>
      <c r="B46" s="2022"/>
    </row>
    <row r="47" spans="1:2">
      <c r="A47" s="2020"/>
      <c r="B47" s="2025" t="s">
        <v>3557</v>
      </c>
    </row>
    <row r="48" spans="1:2">
      <c r="A48" s="2020"/>
      <c r="B48" s="2025"/>
    </row>
    <row r="49" spans="1:2">
      <c r="A49" s="2020"/>
      <c r="B49" s="2022" t="s">
        <v>3553</v>
      </c>
    </row>
    <row r="50" spans="1:2">
      <c r="A50" s="2020"/>
      <c r="B50" s="2022"/>
    </row>
    <row r="51" spans="1:2">
      <c r="A51" s="2020"/>
      <c r="B51" s="2023"/>
    </row>
    <row r="52" spans="1:2">
      <c r="A52" s="2020"/>
      <c r="B52" s="2023"/>
    </row>
    <row r="53" spans="1:2">
      <c r="A53" s="2027"/>
      <c r="B53" s="2028"/>
    </row>
    <row r="54" spans="1:2">
      <c r="B54" s="701" t="s">
        <v>1976</v>
      </c>
    </row>
    <row r="55" spans="1:2">
      <c r="B55" s="702" t="s">
        <v>2294</v>
      </c>
    </row>
    <row r="62" spans="1:2">
      <c r="B62" s="703"/>
    </row>
    <row r="63" spans="1:2">
      <c r="B63" s="703"/>
    </row>
    <row r="64" spans="1:2">
      <c r="B64" s="703"/>
    </row>
    <row r="65" spans="2:2">
      <c r="B65" s="703"/>
    </row>
    <row r="66" spans="2:2">
      <c r="B66" s="703"/>
    </row>
    <row r="67" spans="2:2">
      <c r="B67" s="703"/>
    </row>
    <row r="68" spans="2:2">
      <c r="B68" s="703"/>
    </row>
    <row r="69" spans="2:2">
      <c r="B69" s="703"/>
    </row>
    <row r="70" spans="2:2">
      <c r="B70" s="703"/>
    </row>
    <row r="71" spans="2:2">
      <c r="B71" s="703"/>
    </row>
    <row r="72" spans="2:2">
      <c r="B72" s="703"/>
    </row>
    <row r="73" spans="2:2">
      <c r="B73" s="703"/>
    </row>
    <row r="74" spans="2:2">
      <c r="B74" s="703"/>
    </row>
    <row r="75" spans="2:2">
      <c r="B75" s="704"/>
    </row>
    <row r="76" spans="2:2">
      <c r="B76" s="705"/>
    </row>
    <row r="77" spans="2:2">
      <c r="B77" s="705"/>
    </row>
    <row r="78" spans="2:2">
      <c r="B78" s="705"/>
    </row>
    <row r="79" spans="2:2">
      <c r="B79" s="705"/>
    </row>
    <row r="80" spans="2:2">
      <c r="B80" s="705"/>
    </row>
    <row r="81" spans="2:2">
      <c r="B81" s="705"/>
    </row>
    <row r="82" spans="2:2">
      <c r="B82" s="705"/>
    </row>
    <row r="83" spans="2:2">
      <c r="B83" s="705"/>
    </row>
    <row r="84" spans="2:2">
      <c r="B84" s="705"/>
    </row>
  </sheetData>
  <printOptions verticalCentered="1"/>
  <pageMargins left="1" right="1" top="1" bottom="1" header="0.5" footer="0.5"/>
  <pageSetup scale="40"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ransitionEvaluation="1">
    <tabColor rgb="FF92D050"/>
    <pageSetUpPr fitToPage="1"/>
  </sheetPr>
  <dimension ref="A1:J45"/>
  <sheetViews>
    <sheetView view="pageBreakPreview" zoomScale="60" zoomScaleNormal="70" workbookViewId="0"/>
    <sheetView zoomScale="55" zoomScaleNormal="55" workbookViewId="1"/>
  </sheetViews>
  <sheetFormatPr defaultColWidth="9.6640625" defaultRowHeight="15"/>
  <cols>
    <col min="1" max="1" width="4.6640625" customWidth="1"/>
    <col min="2" max="2" width="1.6640625" customWidth="1"/>
    <col min="3" max="3" width="37.6640625" customWidth="1"/>
    <col min="4" max="10" width="14.6640625" customWidth="1"/>
  </cols>
  <sheetData>
    <row r="1" spans="1:10" ht="15.75" thickBot="1">
      <c r="A1" s="74" t="str">
        <f>'Data Sheet'!$A$49</f>
        <v>Annual Report of Niagara Mohawk Power Corporation</v>
      </c>
      <c r="B1" s="74"/>
      <c r="C1" s="74"/>
      <c r="D1" s="74"/>
      <c r="E1" s="74"/>
      <c r="F1" s="74"/>
      <c r="G1" s="74"/>
      <c r="H1" s="74"/>
      <c r="J1" s="467" t="str">
        <f>'Data Sheet'!$A$45</f>
        <v>Year ended December 31, 2022</v>
      </c>
    </row>
    <row r="2" spans="1:10">
      <c r="A2" s="75"/>
      <c r="B2" s="76"/>
      <c r="C2" s="76"/>
      <c r="D2" s="76"/>
      <c r="E2" s="76"/>
      <c r="F2" s="76"/>
      <c r="G2" s="76"/>
      <c r="H2" s="76"/>
      <c r="I2" s="76"/>
      <c r="J2" s="77"/>
    </row>
    <row r="3" spans="1:10" ht="15.75">
      <c r="A3" s="78" t="s">
        <v>63</v>
      </c>
      <c r="B3" s="109"/>
      <c r="C3" s="109"/>
      <c r="D3" s="109"/>
      <c r="E3" s="109"/>
      <c r="F3" s="109"/>
      <c r="G3" s="109"/>
      <c r="H3" s="109"/>
      <c r="I3" s="109"/>
      <c r="J3" s="256"/>
    </row>
    <row r="4" spans="1:10">
      <c r="A4" s="81"/>
      <c r="B4" s="74"/>
      <c r="C4" s="74"/>
      <c r="D4" s="74"/>
      <c r="E4" s="74"/>
      <c r="F4" s="74"/>
      <c r="G4" s="74"/>
      <c r="H4" s="74"/>
      <c r="I4" s="74"/>
      <c r="J4" s="82"/>
    </row>
    <row r="5" spans="1:10">
      <c r="A5" s="81"/>
      <c r="B5" s="74"/>
      <c r="C5" s="74" t="s">
        <v>64</v>
      </c>
      <c r="D5" s="74"/>
      <c r="E5" s="74"/>
      <c r="F5" s="74"/>
      <c r="G5" s="74"/>
      <c r="H5" s="74"/>
      <c r="I5" s="74"/>
      <c r="J5" s="82"/>
    </row>
    <row r="6" spans="1:10">
      <c r="A6" s="81"/>
      <c r="B6" s="74"/>
      <c r="C6" s="74" t="s">
        <v>65</v>
      </c>
      <c r="D6" s="74"/>
      <c r="E6" s="74"/>
      <c r="F6" s="74"/>
      <c r="G6" s="74"/>
      <c r="H6" s="74"/>
      <c r="I6" s="74"/>
      <c r="J6" s="82"/>
    </row>
    <row r="7" spans="1:10">
      <c r="A7" s="81"/>
      <c r="B7" s="74"/>
      <c r="C7" s="74" t="s">
        <v>66</v>
      </c>
      <c r="D7" s="74"/>
      <c r="E7" s="74"/>
      <c r="F7" s="74"/>
      <c r="G7" s="74"/>
      <c r="H7" s="74"/>
      <c r="I7" s="74"/>
      <c r="J7" s="82"/>
    </row>
    <row r="8" spans="1:10">
      <c r="A8" s="81"/>
      <c r="B8" s="74"/>
      <c r="C8" s="74"/>
      <c r="D8" s="74"/>
      <c r="E8" s="74"/>
      <c r="F8" s="74"/>
      <c r="G8" s="74"/>
      <c r="H8" s="74"/>
      <c r="I8" s="74"/>
      <c r="J8" s="82"/>
    </row>
    <row r="9" spans="1:10">
      <c r="A9" s="266"/>
      <c r="B9" s="85"/>
      <c r="C9" s="84"/>
      <c r="D9" s="484" t="s">
        <v>67</v>
      </c>
      <c r="E9" s="484"/>
      <c r="F9" s="484"/>
      <c r="G9" s="484"/>
      <c r="H9" s="484"/>
      <c r="I9" s="802"/>
      <c r="J9" s="279"/>
    </row>
    <row r="10" spans="1:10">
      <c r="A10" s="143" t="s">
        <v>1980</v>
      </c>
      <c r="B10" s="74"/>
      <c r="C10" s="358" t="s">
        <v>1817</v>
      </c>
      <c r="D10" s="239"/>
      <c r="E10" s="239"/>
      <c r="F10" s="239"/>
      <c r="G10" s="239"/>
      <c r="H10" s="239"/>
      <c r="I10" s="239"/>
      <c r="J10" s="82"/>
    </row>
    <row r="11" spans="1:10">
      <c r="A11" s="143" t="s">
        <v>1986</v>
      </c>
      <c r="B11" s="74"/>
      <c r="C11" s="97"/>
      <c r="D11" s="803" t="s">
        <v>520</v>
      </c>
      <c r="E11" s="803" t="s">
        <v>520</v>
      </c>
      <c r="F11" s="803" t="s">
        <v>520</v>
      </c>
      <c r="G11" s="803"/>
      <c r="H11" s="803"/>
      <c r="I11" s="803"/>
      <c r="J11" s="497" t="s">
        <v>68</v>
      </c>
    </row>
    <row r="12" spans="1:10">
      <c r="A12" s="131"/>
      <c r="B12" s="90"/>
      <c r="C12" s="363" t="s">
        <v>2077</v>
      </c>
      <c r="D12" s="363" t="s">
        <v>2078</v>
      </c>
      <c r="E12" s="363" t="s">
        <v>518</v>
      </c>
      <c r="F12" s="363" t="s">
        <v>567</v>
      </c>
      <c r="G12" s="363" t="s">
        <v>1350</v>
      </c>
      <c r="H12" s="363" t="s">
        <v>1351</v>
      </c>
      <c r="I12" s="363" t="s">
        <v>1352</v>
      </c>
      <c r="J12" s="238"/>
    </row>
    <row r="13" spans="1:10">
      <c r="A13" s="143">
        <v>1</v>
      </c>
      <c r="B13" s="74"/>
      <c r="C13" s="97" t="s">
        <v>69</v>
      </c>
      <c r="D13" s="97" t="s">
        <v>2649</v>
      </c>
      <c r="E13" s="97"/>
      <c r="F13" s="97"/>
      <c r="G13" s="97"/>
      <c r="H13" s="97"/>
      <c r="I13" s="97"/>
      <c r="J13" s="82"/>
    </row>
    <row r="14" spans="1:10">
      <c r="A14" s="143">
        <v>2</v>
      </c>
      <c r="B14" s="74"/>
      <c r="C14" s="97"/>
      <c r="D14" s="97"/>
      <c r="E14" s="97"/>
      <c r="F14" s="97"/>
      <c r="G14" s="97"/>
      <c r="H14" s="97"/>
      <c r="I14" s="97"/>
      <c r="J14" s="82"/>
    </row>
    <row r="15" spans="1:10">
      <c r="A15" s="143">
        <v>3</v>
      </c>
      <c r="B15" s="74"/>
      <c r="C15" s="366"/>
      <c r="D15" s="97"/>
      <c r="E15" s="97"/>
      <c r="F15" s="97"/>
      <c r="G15" s="97"/>
      <c r="H15" s="97"/>
      <c r="I15" s="97"/>
      <c r="J15" s="82"/>
    </row>
    <row r="16" spans="1:10">
      <c r="A16" s="143">
        <v>4</v>
      </c>
      <c r="B16" s="74"/>
      <c r="C16" s="97"/>
      <c r="D16" s="97"/>
      <c r="E16" s="97"/>
      <c r="F16" s="97"/>
      <c r="G16" s="97"/>
      <c r="H16" s="97"/>
      <c r="I16" s="97"/>
      <c r="J16" s="82"/>
    </row>
    <row r="17" spans="1:10">
      <c r="A17" s="143">
        <v>5</v>
      </c>
      <c r="B17" s="74"/>
      <c r="C17" s="97"/>
      <c r="D17" s="97"/>
      <c r="E17" s="97"/>
      <c r="F17" s="97"/>
      <c r="G17" s="97"/>
      <c r="H17" s="97"/>
      <c r="I17" s="97"/>
      <c r="J17" s="82"/>
    </row>
    <row r="18" spans="1:10">
      <c r="A18" s="143">
        <v>6</v>
      </c>
      <c r="B18" s="74"/>
      <c r="C18" s="97" t="s">
        <v>70</v>
      </c>
      <c r="D18" s="97"/>
      <c r="E18" s="97"/>
      <c r="F18" s="97"/>
      <c r="G18" s="97"/>
      <c r="H18" s="97"/>
      <c r="I18" s="97"/>
      <c r="J18" s="82"/>
    </row>
    <row r="19" spans="1:10">
      <c r="A19" s="143">
        <v>7</v>
      </c>
      <c r="B19" s="74"/>
      <c r="C19" s="97" t="s">
        <v>71</v>
      </c>
      <c r="D19" s="97"/>
      <c r="E19" s="97"/>
      <c r="F19" s="97"/>
      <c r="G19" s="97"/>
      <c r="H19" s="97"/>
      <c r="I19" s="97"/>
      <c r="J19" s="82"/>
    </row>
    <row r="20" spans="1:10">
      <c r="A20" s="143">
        <v>8</v>
      </c>
      <c r="B20" s="74"/>
      <c r="C20" s="97" t="s">
        <v>72</v>
      </c>
      <c r="D20" s="97"/>
      <c r="E20" s="97"/>
      <c r="F20" s="97"/>
      <c r="G20" s="97"/>
      <c r="H20" s="97"/>
      <c r="I20" s="97"/>
      <c r="J20" s="82"/>
    </row>
    <row r="21" spans="1:10">
      <c r="A21" s="143">
        <v>9</v>
      </c>
      <c r="B21" s="74"/>
      <c r="C21" s="97" t="s">
        <v>73</v>
      </c>
      <c r="D21" s="97"/>
      <c r="E21" s="97"/>
      <c r="F21" s="97"/>
      <c r="G21" s="97"/>
      <c r="H21" s="97"/>
      <c r="I21" s="97"/>
      <c r="J21" s="82"/>
    </row>
    <row r="22" spans="1:10">
      <c r="A22" s="143">
        <v>10</v>
      </c>
      <c r="B22" s="74"/>
      <c r="C22" s="97" t="s">
        <v>74</v>
      </c>
      <c r="D22" s="97"/>
      <c r="E22" s="97"/>
      <c r="F22" s="97"/>
      <c r="G22" s="97"/>
      <c r="H22" s="97"/>
      <c r="I22" s="97"/>
      <c r="J22" s="82"/>
    </row>
    <row r="23" spans="1:10">
      <c r="A23" s="143">
        <v>11</v>
      </c>
      <c r="B23" s="74"/>
      <c r="C23" s="97" t="s">
        <v>75</v>
      </c>
      <c r="D23" s="804"/>
      <c r="E23" s="804"/>
      <c r="F23" s="804"/>
      <c r="G23" s="97"/>
      <c r="H23" s="97"/>
      <c r="I23" s="97"/>
      <c r="J23" s="805"/>
    </row>
    <row r="24" spans="1:10">
      <c r="A24" s="143">
        <v>12</v>
      </c>
      <c r="B24" s="74"/>
      <c r="C24" s="97" t="s">
        <v>76</v>
      </c>
      <c r="D24" s="97"/>
      <c r="E24" s="97"/>
      <c r="F24" s="97"/>
      <c r="G24" s="97"/>
      <c r="H24" s="97"/>
      <c r="I24" s="97"/>
      <c r="J24" s="82"/>
    </row>
    <row r="25" spans="1:10">
      <c r="A25" s="143">
        <v>13</v>
      </c>
      <c r="B25" s="74"/>
      <c r="C25" s="97" t="s">
        <v>72</v>
      </c>
      <c r="D25" s="97"/>
      <c r="E25" s="97"/>
      <c r="F25" s="97"/>
      <c r="G25" s="97"/>
      <c r="H25" s="97"/>
      <c r="I25" s="97"/>
      <c r="J25" s="82"/>
    </row>
    <row r="26" spans="1:10">
      <c r="A26" s="143">
        <v>14</v>
      </c>
      <c r="B26" s="74"/>
      <c r="C26" s="97" t="s">
        <v>73</v>
      </c>
      <c r="D26" s="97"/>
      <c r="E26" s="97"/>
      <c r="F26" s="97"/>
      <c r="G26" s="97"/>
      <c r="H26" s="97"/>
      <c r="I26" s="97"/>
      <c r="J26" s="82"/>
    </row>
    <row r="27" spans="1:10">
      <c r="A27" s="143">
        <v>15</v>
      </c>
      <c r="B27" s="74"/>
      <c r="C27" s="97" t="s">
        <v>74</v>
      </c>
      <c r="D27" s="97"/>
      <c r="E27" s="97"/>
      <c r="F27" s="97"/>
      <c r="G27" s="97"/>
      <c r="H27" s="97"/>
      <c r="I27" s="97"/>
      <c r="J27" s="82"/>
    </row>
    <row r="28" spans="1:10">
      <c r="A28" s="143">
        <v>16</v>
      </c>
      <c r="B28" s="74"/>
      <c r="C28" s="97" t="s">
        <v>75</v>
      </c>
      <c r="D28" s="97"/>
      <c r="E28" s="97"/>
      <c r="F28" s="97"/>
      <c r="G28" s="97"/>
      <c r="H28" s="97"/>
      <c r="I28" s="97"/>
      <c r="J28" s="82"/>
    </row>
    <row r="29" spans="1:10">
      <c r="A29" s="143">
        <v>17</v>
      </c>
      <c r="B29" s="74"/>
      <c r="C29" s="97" t="s">
        <v>76</v>
      </c>
      <c r="D29" s="97"/>
      <c r="E29" s="97"/>
      <c r="F29" s="97"/>
      <c r="G29" s="97"/>
      <c r="H29" s="97"/>
      <c r="I29" s="97"/>
      <c r="J29" s="82"/>
    </row>
    <row r="30" spans="1:10">
      <c r="A30" s="143">
        <v>18</v>
      </c>
      <c r="B30" s="74"/>
      <c r="C30" s="97" t="s">
        <v>72</v>
      </c>
      <c r="D30" s="97"/>
      <c r="E30" s="97"/>
      <c r="F30" s="97"/>
      <c r="G30" s="97"/>
      <c r="H30" s="97"/>
      <c r="I30" s="97"/>
      <c r="J30" s="82"/>
    </row>
    <row r="31" spans="1:10">
      <c r="A31" s="143">
        <v>19</v>
      </c>
      <c r="B31" s="74"/>
      <c r="C31" s="97" t="s">
        <v>73</v>
      </c>
      <c r="D31" s="97"/>
      <c r="E31" s="97"/>
      <c r="F31" s="97"/>
      <c r="G31" s="97"/>
      <c r="H31" s="97"/>
      <c r="I31" s="97"/>
      <c r="J31" s="82"/>
    </row>
    <row r="32" spans="1:10">
      <c r="A32" s="143">
        <v>20</v>
      </c>
      <c r="B32" s="74"/>
      <c r="C32" s="97" t="s">
        <v>74</v>
      </c>
      <c r="D32" s="97"/>
      <c r="E32" s="97"/>
      <c r="F32" s="97"/>
      <c r="G32" s="97"/>
      <c r="H32" s="97"/>
      <c r="I32" s="97"/>
      <c r="J32" s="82"/>
    </row>
    <row r="33" spans="1:10">
      <c r="A33" s="143">
        <v>21</v>
      </c>
      <c r="B33" s="74"/>
      <c r="C33" s="97" t="s">
        <v>75</v>
      </c>
      <c r="D33" s="97"/>
      <c r="E33" s="97"/>
      <c r="F33" s="97"/>
      <c r="G33" s="97"/>
      <c r="H33" s="97"/>
      <c r="I33" s="97"/>
      <c r="J33" s="82"/>
    </row>
    <row r="34" spans="1:10">
      <c r="A34" s="143">
        <v>22</v>
      </c>
      <c r="B34" s="74"/>
      <c r="C34" s="97" t="s">
        <v>76</v>
      </c>
      <c r="D34" s="97"/>
      <c r="E34" s="97"/>
      <c r="F34" s="97"/>
      <c r="G34" s="97"/>
      <c r="H34" s="97"/>
      <c r="I34" s="97"/>
      <c r="J34" s="82"/>
    </row>
    <row r="35" spans="1:10">
      <c r="A35" s="143">
        <v>23</v>
      </c>
      <c r="B35" s="74"/>
      <c r="C35" s="97" t="s">
        <v>77</v>
      </c>
      <c r="D35" s="84"/>
      <c r="E35" s="84"/>
      <c r="F35" s="84"/>
      <c r="G35" s="84"/>
      <c r="H35" s="84"/>
      <c r="I35" s="84"/>
      <c r="J35" s="279"/>
    </row>
    <row r="36" spans="1:10">
      <c r="A36" s="143">
        <v>24</v>
      </c>
      <c r="B36" s="74"/>
      <c r="C36" s="97" t="s">
        <v>78</v>
      </c>
      <c r="D36" s="97"/>
      <c r="E36" s="97"/>
      <c r="F36" s="97"/>
      <c r="G36" s="97"/>
      <c r="H36" s="97"/>
      <c r="I36" s="97"/>
      <c r="J36" s="82"/>
    </row>
    <row r="37" spans="1:10">
      <c r="A37" s="143">
        <v>25</v>
      </c>
      <c r="B37" s="74"/>
      <c r="C37" s="97" t="s">
        <v>79</v>
      </c>
      <c r="D37" s="97"/>
      <c r="E37" s="97"/>
      <c r="F37" s="97"/>
      <c r="G37" s="97"/>
      <c r="H37" s="97"/>
      <c r="I37" s="97"/>
      <c r="J37" s="82"/>
    </row>
    <row r="38" spans="1:10">
      <c r="A38" s="143">
        <v>26</v>
      </c>
      <c r="B38" s="74"/>
      <c r="C38" s="97" t="s">
        <v>80</v>
      </c>
      <c r="D38" s="97"/>
      <c r="E38" s="97"/>
      <c r="F38" s="97"/>
      <c r="G38" s="97"/>
      <c r="H38" s="97"/>
      <c r="I38" s="97"/>
      <c r="J38" s="82"/>
    </row>
    <row r="39" spans="1:10">
      <c r="A39" s="143">
        <v>27</v>
      </c>
      <c r="B39" s="74"/>
      <c r="C39" s="97" t="s">
        <v>1498</v>
      </c>
      <c r="D39" s="97"/>
      <c r="E39" s="97"/>
      <c r="F39" s="97"/>
      <c r="G39" s="97"/>
      <c r="H39" s="97"/>
      <c r="I39" s="97"/>
      <c r="J39" s="82"/>
    </row>
    <row r="40" spans="1:10">
      <c r="A40" s="143">
        <v>28</v>
      </c>
      <c r="B40" s="74"/>
      <c r="C40" s="97" t="s">
        <v>81</v>
      </c>
      <c r="D40" s="97"/>
      <c r="E40" s="97"/>
      <c r="F40" s="97"/>
      <c r="G40" s="97"/>
      <c r="H40" s="97"/>
      <c r="I40" s="97"/>
      <c r="J40" s="82"/>
    </row>
    <row r="41" spans="1:10">
      <c r="A41" s="143">
        <v>29</v>
      </c>
      <c r="B41" s="74"/>
      <c r="C41" s="97" t="s">
        <v>82</v>
      </c>
      <c r="D41" s="97"/>
      <c r="E41" s="97"/>
      <c r="F41" s="97"/>
      <c r="G41" s="97"/>
      <c r="H41" s="97"/>
      <c r="I41" s="97"/>
      <c r="J41" s="82"/>
    </row>
    <row r="42" spans="1:10">
      <c r="A42" s="143">
        <v>30</v>
      </c>
      <c r="B42" s="74"/>
      <c r="C42" s="97" t="s">
        <v>83</v>
      </c>
      <c r="D42" s="806"/>
      <c r="E42" s="806"/>
      <c r="F42" s="806"/>
      <c r="G42" s="806"/>
      <c r="H42" s="806"/>
      <c r="I42" s="806"/>
      <c r="J42" s="807"/>
    </row>
    <row r="43" spans="1:10" ht="15.75" thickBot="1">
      <c r="A43" s="282">
        <v>31</v>
      </c>
      <c r="B43" s="113"/>
      <c r="C43" s="112" t="s">
        <v>84</v>
      </c>
      <c r="D43" s="449"/>
      <c r="E43" s="449"/>
      <c r="F43" s="449"/>
      <c r="G43" s="449"/>
      <c r="H43" s="449"/>
      <c r="I43" s="449"/>
      <c r="J43" s="500"/>
    </row>
    <row r="44" spans="1:10">
      <c r="A44" s="74"/>
      <c r="B44" s="74"/>
      <c r="C44" s="74"/>
      <c r="D44" s="74"/>
      <c r="E44" s="74"/>
      <c r="F44" s="74"/>
      <c r="G44" s="74"/>
      <c r="H44" s="74"/>
      <c r="I44" s="74"/>
      <c r="J44" s="467" t="s">
        <v>1943</v>
      </c>
    </row>
    <row r="45" spans="1:10">
      <c r="A45" s="47" t="s">
        <v>85</v>
      </c>
      <c r="B45" s="47"/>
      <c r="C45" s="47"/>
      <c r="D45" s="47"/>
      <c r="E45" s="47"/>
      <c r="F45" s="47"/>
      <c r="G45" s="47"/>
      <c r="H45" s="47"/>
      <c r="I45" s="47"/>
      <c r="J45" s="47"/>
    </row>
  </sheetData>
  <printOptions horizontalCentered="1" verticalCentered="1"/>
  <pageMargins left="0.5" right="0.5" top="0.5" bottom="0.5" header="0.5" footer="0.5"/>
  <pageSetup scale="68"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ransitionEvaluation="1">
    <tabColor rgb="FF92D050"/>
  </sheetPr>
  <dimension ref="A1:I146"/>
  <sheetViews>
    <sheetView view="pageBreakPreview" zoomScale="60" zoomScaleNormal="100" workbookViewId="0"/>
    <sheetView zoomScale="85" zoomScaleNormal="85" workbookViewId="1"/>
  </sheetViews>
  <sheetFormatPr defaultColWidth="9.6640625" defaultRowHeight="15"/>
  <cols>
    <col min="1" max="1" width="4.6640625" customWidth="1"/>
    <col min="2" max="2" width="30.6640625" customWidth="1"/>
    <col min="3" max="9" width="10.6640625" customWidth="1"/>
  </cols>
  <sheetData>
    <row r="1" spans="1:9" ht="15.75" thickBot="1">
      <c r="A1" s="74" t="str">
        <f>'Data Sheet'!$A$49</f>
        <v>Annual Report of Niagara Mohawk Power Corporation</v>
      </c>
      <c r="B1" s="74"/>
      <c r="C1" s="74"/>
      <c r="D1" s="74"/>
      <c r="E1" s="74"/>
      <c r="F1" s="74"/>
      <c r="H1" s="109"/>
      <c r="I1" s="467" t="str">
        <f>'Data Sheet'!$A$45</f>
        <v>Year ended December 31, 2022</v>
      </c>
    </row>
    <row r="2" spans="1:9">
      <c r="A2" s="75"/>
      <c r="B2" s="76"/>
      <c r="C2" s="76"/>
      <c r="D2" s="76"/>
      <c r="E2" s="76"/>
      <c r="F2" s="76"/>
      <c r="G2" s="76"/>
      <c r="H2" s="76"/>
      <c r="I2" s="77"/>
    </row>
    <row r="3" spans="1:9" ht="15.75">
      <c r="A3" s="78" t="s">
        <v>86</v>
      </c>
      <c r="B3" s="109"/>
      <c r="C3" s="109"/>
      <c r="D3" s="109"/>
      <c r="E3" s="109"/>
      <c r="F3" s="109"/>
      <c r="G3" s="109"/>
      <c r="H3" s="109"/>
      <c r="I3" s="256"/>
    </row>
    <row r="4" spans="1:9">
      <c r="A4" s="81"/>
      <c r="B4" s="74"/>
      <c r="C4" s="74"/>
      <c r="D4" s="74"/>
      <c r="E4" s="74"/>
      <c r="F4" s="74"/>
      <c r="G4" s="74"/>
      <c r="H4" s="74"/>
      <c r="I4" s="82"/>
    </row>
    <row r="5" spans="1:9">
      <c r="A5" s="81"/>
      <c r="B5" s="74" t="s">
        <v>87</v>
      </c>
      <c r="C5" s="74"/>
      <c r="D5" s="74"/>
      <c r="E5" s="74"/>
      <c r="F5" s="74"/>
      <c r="G5" s="74"/>
      <c r="H5" s="74"/>
      <c r="I5" s="82"/>
    </row>
    <row r="6" spans="1:9">
      <c r="A6" s="88"/>
      <c r="B6" s="90"/>
      <c r="C6" s="90"/>
      <c r="D6" s="90"/>
      <c r="E6" s="90"/>
      <c r="F6" s="90"/>
      <c r="G6" s="90"/>
      <c r="H6" s="90"/>
      <c r="I6" s="238"/>
    </row>
    <row r="7" spans="1:9">
      <c r="A7" s="106"/>
      <c r="B7" s="239"/>
      <c r="C7" s="109" t="s">
        <v>88</v>
      </c>
      <c r="D7" s="436"/>
      <c r="E7" s="270" t="s">
        <v>89</v>
      </c>
      <c r="F7" s="270"/>
      <c r="G7" s="270"/>
      <c r="H7" s="359"/>
      <c r="I7" s="82"/>
    </row>
    <row r="8" spans="1:9">
      <c r="A8" s="106"/>
      <c r="B8" s="239"/>
      <c r="C8" s="109" t="s">
        <v>1787</v>
      </c>
      <c r="D8" s="436"/>
      <c r="E8" s="358" t="s">
        <v>90</v>
      </c>
      <c r="F8" s="358" t="s">
        <v>91</v>
      </c>
      <c r="G8" s="358" t="s">
        <v>92</v>
      </c>
      <c r="H8" s="358" t="s">
        <v>93</v>
      </c>
      <c r="I8" s="497" t="s">
        <v>94</v>
      </c>
    </row>
    <row r="9" spans="1:9">
      <c r="A9" s="106"/>
      <c r="B9" s="239"/>
      <c r="C9" s="84"/>
      <c r="D9" s="84"/>
      <c r="E9" s="358" t="s">
        <v>95</v>
      </c>
      <c r="F9" s="358" t="s">
        <v>95</v>
      </c>
      <c r="G9" s="358" t="s">
        <v>780</v>
      </c>
      <c r="H9" s="358" t="s">
        <v>759</v>
      </c>
      <c r="I9" s="497" t="s">
        <v>96</v>
      </c>
    </row>
    <row r="10" spans="1:9">
      <c r="A10" s="106" t="s">
        <v>1980</v>
      </c>
      <c r="B10" s="361" t="s">
        <v>97</v>
      </c>
      <c r="C10" s="358" t="s">
        <v>98</v>
      </c>
      <c r="D10" s="358" t="s">
        <v>99</v>
      </c>
      <c r="E10" s="358" t="s">
        <v>1787</v>
      </c>
      <c r="F10" s="358" t="s">
        <v>1787</v>
      </c>
      <c r="G10" s="358" t="s">
        <v>1787</v>
      </c>
      <c r="H10" s="358" t="s">
        <v>100</v>
      </c>
      <c r="I10" s="497" t="s">
        <v>762</v>
      </c>
    </row>
    <row r="11" spans="1:9">
      <c r="A11" s="257" t="s">
        <v>1986</v>
      </c>
      <c r="B11" s="362" t="s">
        <v>2077</v>
      </c>
      <c r="C11" s="363" t="s">
        <v>2078</v>
      </c>
      <c r="D11" s="363" t="s">
        <v>518</v>
      </c>
      <c r="E11" s="363" t="s">
        <v>567</v>
      </c>
      <c r="F11" s="363" t="s">
        <v>1350</v>
      </c>
      <c r="G11" s="363" t="s">
        <v>1351</v>
      </c>
      <c r="H11" s="363" t="s">
        <v>1352</v>
      </c>
      <c r="I11" s="498" t="s">
        <v>1353</v>
      </c>
    </row>
    <row r="12" spans="1:9">
      <c r="A12" s="106">
        <v>1</v>
      </c>
      <c r="B12" s="239"/>
      <c r="C12" s="97"/>
      <c r="D12" s="97"/>
      <c r="E12" s="97"/>
      <c r="F12" s="97"/>
      <c r="G12" s="97"/>
      <c r="H12" s="97"/>
      <c r="I12" s="82"/>
    </row>
    <row r="13" spans="1:9">
      <c r="A13" s="106">
        <v>2</v>
      </c>
      <c r="B13" s="239" t="s">
        <v>2755</v>
      </c>
      <c r="C13" s="97"/>
      <c r="D13" s="97"/>
      <c r="E13" s="97"/>
      <c r="F13" s="97"/>
      <c r="G13" s="97"/>
      <c r="H13" s="97"/>
      <c r="I13" s="82"/>
    </row>
    <row r="14" spans="1:9">
      <c r="A14" s="106">
        <v>3</v>
      </c>
      <c r="B14" s="171"/>
      <c r="C14" s="97"/>
      <c r="D14" s="97"/>
      <c r="E14" s="97"/>
      <c r="F14" s="97"/>
      <c r="G14" s="97"/>
      <c r="H14" s="97"/>
      <c r="I14" s="82"/>
    </row>
    <row r="15" spans="1:9">
      <c r="A15" s="106">
        <v>4</v>
      </c>
      <c r="B15" s="239"/>
      <c r="C15" s="97"/>
      <c r="D15" s="97"/>
      <c r="E15" s="97"/>
      <c r="F15" s="97"/>
      <c r="G15" s="97"/>
      <c r="H15" s="97"/>
      <c r="I15" s="82"/>
    </row>
    <row r="16" spans="1:9">
      <c r="A16" s="106">
        <v>5</v>
      </c>
      <c r="B16" s="239"/>
      <c r="C16" s="97"/>
      <c r="D16" s="97"/>
      <c r="E16" s="97"/>
      <c r="F16" s="97"/>
      <c r="G16" s="97"/>
      <c r="H16" s="97"/>
      <c r="I16" s="82"/>
    </row>
    <row r="17" spans="1:9">
      <c r="A17" s="106">
        <v>6</v>
      </c>
      <c r="B17" s="239"/>
      <c r="C17" s="97"/>
      <c r="D17" s="97"/>
      <c r="E17" s="97"/>
      <c r="F17" s="97"/>
      <c r="G17" s="97"/>
      <c r="H17" s="97"/>
      <c r="I17" s="82"/>
    </row>
    <row r="18" spans="1:9">
      <c r="A18" s="106">
        <v>7</v>
      </c>
      <c r="B18" s="239"/>
      <c r="C18" s="97"/>
      <c r="D18" s="97"/>
      <c r="E18" s="97"/>
      <c r="F18" s="97"/>
      <c r="G18" s="97"/>
      <c r="H18" s="97"/>
      <c r="I18" s="82"/>
    </row>
    <row r="19" spans="1:9">
      <c r="A19" s="106">
        <v>8</v>
      </c>
      <c r="B19" s="239"/>
      <c r="C19" s="97"/>
      <c r="D19" s="97"/>
      <c r="E19" s="97"/>
      <c r="F19" s="97"/>
      <c r="G19" s="97"/>
      <c r="H19" s="97"/>
      <c r="I19" s="82"/>
    </row>
    <row r="20" spans="1:9">
      <c r="A20" s="106">
        <v>9</v>
      </c>
      <c r="B20" s="239"/>
      <c r="C20" s="97"/>
      <c r="D20" s="97"/>
      <c r="E20" s="97"/>
      <c r="F20" s="97"/>
      <c r="G20" s="97"/>
      <c r="H20" s="97"/>
      <c r="I20" s="82"/>
    </row>
    <row r="21" spans="1:9">
      <c r="A21" s="106">
        <v>10</v>
      </c>
      <c r="B21" s="239"/>
      <c r="C21" s="97"/>
      <c r="D21" s="97"/>
      <c r="E21" s="97"/>
      <c r="F21" s="97"/>
      <c r="G21" s="97"/>
      <c r="H21" s="97"/>
      <c r="I21" s="82"/>
    </row>
    <row r="22" spans="1:9">
      <c r="A22" s="106">
        <v>11</v>
      </c>
      <c r="B22" s="239"/>
      <c r="C22" s="97"/>
      <c r="D22" s="97"/>
      <c r="E22" s="97"/>
      <c r="F22" s="97"/>
      <c r="G22" s="97"/>
      <c r="H22" s="97"/>
      <c r="I22" s="82"/>
    </row>
    <row r="23" spans="1:9">
      <c r="A23" s="106">
        <v>12</v>
      </c>
      <c r="B23" s="239"/>
      <c r="C23" s="97"/>
      <c r="D23" s="97"/>
      <c r="E23" s="97"/>
      <c r="F23" s="97"/>
      <c r="G23" s="97"/>
      <c r="H23" s="97"/>
      <c r="I23" s="82"/>
    </row>
    <row r="24" spans="1:9">
      <c r="A24" s="106">
        <v>13</v>
      </c>
      <c r="B24" s="239"/>
      <c r="C24" s="97"/>
      <c r="D24" s="97"/>
      <c r="E24" s="97"/>
      <c r="F24" s="97"/>
      <c r="G24" s="97"/>
      <c r="H24" s="97"/>
      <c r="I24" s="82"/>
    </row>
    <row r="25" spans="1:9">
      <c r="A25" s="106" t="s">
        <v>1800</v>
      </c>
      <c r="B25" s="239"/>
      <c r="C25" s="804"/>
      <c r="D25" s="804"/>
      <c r="E25" s="804"/>
      <c r="F25" s="97"/>
      <c r="G25" s="97"/>
      <c r="H25" s="97"/>
      <c r="I25" s="805"/>
    </row>
    <row r="26" spans="1:9">
      <c r="A26" s="257" t="s">
        <v>1801</v>
      </c>
      <c r="B26" s="271" t="s">
        <v>101</v>
      </c>
      <c r="C26" s="522"/>
      <c r="D26" s="522"/>
      <c r="E26" s="522"/>
      <c r="F26" s="522"/>
      <c r="G26" s="522"/>
      <c r="H26" s="522"/>
      <c r="I26" s="470"/>
    </row>
    <row r="27" spans="1:9">
      <c r="A27" s="106"/>
      <c r="B27" s="74" t="s">
        <v>102</v>
      </c>
      <c r="C27" s="74"/>
      <c r="D27" s="74"/>
      <c r="E27" s="74"/>
      <c r="F27" s="74"/>
      <c r="G27" s="74"/>
      <c r="H27" s="74"/>
      <c r="I27" s="82"/>
    </row>
    <row r="28" spans="1:9">
      <c r="A28" s="106"/>
      <c r="B28" s="74" t="s">
        <v>520</v>
      </c>
      <c r="C28" s="74"/>
      <c r="D28" s="74"/>
      <c r="E28" s="74"/>
      <c r="F28" s="74"/>
      <c r="G28" s="74"/>
      <c r="H28" s="74"/>
      <c r="I28" s="82"/>
    </row>
    <row r="29" spans="1:9">
      <c r="A29" s="106"/>
      <c r="B29" s="74" t="s">
        <v>520</v>
      </c>
      <c r="C29" s="74"/>
      <c r="D29" s="74"/>
      <c r="E29" s="74"/>
      <c r="F29" s="74"/>
      <c r="G29" s="74"/>
      <c r="H29" s="74"/>
      <c r="I29" s="82"/>
    </row>
    <row r="30" spans="1:9">
      <c r="A30" s="106"/>
      <c r="B30" s="74" t="s">
        <v>520</v>
      </c>
      <c r="C30" s="74"/>
      <c r="D30" s="74"/>
      <c r="E30" s="74"/>
      <c r="F30" s="74"/>
      <c r="G30" s="74"/>
      <c r="H30" s="74"/>
      <c r="I30" s="82"/>
    </row>
    <row r="31" spans="1:9">
      <c r="A31" s="106"/>
      <c r="B31" s="74"/>
      <c r="C31" s="74"/>
      <c r="D31" s="74"/>
      <c r="E31" s="74"/>
      <c r="F31" s="74"/>
      <c r="G31" s="74"/>
      <c r="H31" s="74"/>
      <c r="I31" s="82"/>
    </row>
    <row r="32" spans="1:9">
      <c r="A32" s="106"/>
      <c r="B32" s="74"/>
      <c r="C32" s="74"/>
      <c r="D32" s="74"/>
      <c r="E32" s="74"/>
      <c r="F32" s="74"/>
      <c r="G32" s="74"/>
      <c r="H32" s="74"/>
      <c r="I32" s="82"/>
    </row>
    <row r="33" spans="1:9">
      <c r="A33" s="106"/>
      <c r="B33" s="74"/>
      <c r="C33" s="74"/>
      <c r="D33" s="74"/>
      <c r="E33" s="74"/>
      <c r="F33" s="74"/>
      <c r="G33" s="74"/>
      <c r="H33" s="74"/>
      <c r="I33" s="82"/>
    </row>
    <row r="34" spans="1:9">
      <c r="A34" s="278"/>
      <c r="B34" s="85"/>
      <c r="C34" s="85"/>
      <c r="D34" s="85"/>
      <c r="E34" s="85"/>
      <c r="F34" s="85"/>
      <c r="G34" s="85"/>
      <c r="H34" s="85"/>
      <c r="I34" s="279"/>
    </row>
    <row r="35" spans="1:9" ht="15.75">
      <c r="A35" s="106"/>
      <c r="B35" s="808" t="s">
        <v>103</v>
      </c>
      <c r="C35" s="109"/>
      <c r="D35" s="809"/>
      <c r="E35" s="809"/>
      <c r="F35" s="809"/>
      <c r="G35" s="109"/>
      <c r="H35" s="809"/>
      <c r="I35" s="810"/>
    </row>
    <row r="36" spans="1:9">
      <c r="A36" s="106"/>
      <c r="B36" s="74"/>
      <c r="C36" s="74"/>
      <c r="D36" s="74"/>
      <c r="E36" s="74"/>
      <c r="F36" s="74"/>
      <c r="G36" s="74"/>
      <c r="H36" s="74"/>
      <c r="I36" s="172"/>
    </row>
    <row r="37" spans="1:9">
      <c r="A37" s="106"/>
      <c r="B37" s="74" t="s">
        <v>104</v>
      </c>
      <c r="C37" s="74"/>
      <c r="D37" s="74"/>
      <c r="E37" s="74"/>
      <c r="F37" s="74"/>
      <c r="G37" s="74"/>
      <c r="H37" s="74"/>
      <c r="I37" s="172"/>
    </row>
    <row r="38" spans="1:9">
      <c r="A38" s="106"/>
      <c r="B38" s="74" t="s">
        <v>105</v>
      </c>
      <c r="C38" s="74"/>
      <c r="D38" s="74"/>
      <c r="E38" s="74"/>
      <c r="F38" s="74"/>
      <c r="G38" s="74"/>
      <c r="H38" s="74"/>
      <c r="I38" s="172"/>
    </row>
    <row r="39" spans="1:9">
      <c r="A39" s="257"/>
      <c r="B39" s="90"/>
      <c r="C39" s="90"/>
      <c r="D39" s="90"/>
      <c r="E39" s="90"/>
      <c r="F39" s="90"/>
      <c r="G39" s="90"/>
      <c r="H39" s="90"/>
      <c r="I39" s="238"/>
    </row>
    <row r="40" spans="1:9">
      <c r="A40" s="106"/>
      <c r="B40" s="239"/>
      <c r="C40" s="358" t="s">
        <v>106</v>
      </c>
      <c r="D40" s="358" t="s">
        <v>107</v>
      </c>
      <c r="E40" s="74"/>
      <c r="F40" s="74"/>
      <c r="G40" s="97"/>
      <c r="H40" s="358" t="s">
        <v>106</v>
      </c>
      <c r="I40" s="497" t="s">
        <v>107</v>
      </c>
    </row>
    <row r="41" spans="1:9">
      <c r="A41" s="106" t="s">
        <v>1980</v>
      </c>
      <c r="B41" s="361" t="s">
        <v>97</v>
      </c>
      <c r="C41" s="547" t="s">
        <v>108</v>
      </c>
      <c r="D41" s="547" t="s">
        <v>109</v>
      </c>
      <c r="E41" s="109" t="s">
        <v>97</v>
      </c>
      <c r="F41" s="109"/>
      <c r="G41" s="436"/>
      <c r="H41" s="547" t="s">
        <v>108</v>
      </c>
      <c r="I41" s="811" t="s">
        <v>109</v>
      </c>
    </row>
    <row r="42" spans="1:9">
      <c r="A42" s="257" t="s">
        <v>1986</v>
      </c>
      <c r="B42" s="362" t="s">
        <v>2077</v>
      </c>
      <c r="C42" s="363" t="s">
        <v>2078</v>
      </c>
      <c r="D42" s="363" t="s">
        <v>518</v>
      </c>
      <c r="E42" s="270" t="s">
        <v>567</v>
      </c>
      <c r="F42" s="270"/>
      <c r="G42" s="359"/>
      <c r="H42" s="363" t="s">
        <v>1350</v>
      </c>
      <c r="I42" s="498" t="s">
        <v>1351</v>
      </c>
    </row>
    <row r="43" spans="1:9">
      <c r="A43" s="106">
        <v>16</v>
      </c>
      <c r="B43" s="239"/>
      <c r="C43" s="97"/>
      <c r="D43" s="97"/>
      <c r="E43" s="74"/>
      <c r="F43" s="74"/>
      <c r="G43" s="97"/>
      <c r="H43" s="97"/>
      <c r="I43" s="82"/>
    </row>
    <row r="44" spans="1:9">
      <c r="A44" s="106">
        <v>17</v>
      </c>
      <c r="B44" s="239" t="s">
        <v>2755</v>
      </c>
      <c r="C44" s="97"/>
      <c r="D44" s="97"/>
      <c r="E44" s="74"/>
      <c r="F44" s="74"/>
      <c r="G44" s="97"/>
      <c r="H44" s="97"/>
      <c r="I44" s="82"/>
    </row>
    <row r="45" spans="1:9">
      <c r="A45" s="106">
        <v>18</v>
      </c>
      <c r="B45" s="239"/>
      <c r="C45" s="97"/>
      <c r="D45" s="97"/>
      <c r="E45" s="74"/>
      <c r="F45" s="74"/>
      <c r="G45" s="97"/>
      <c r="H45" s="97"/>
      <c r="I45" s="82"/>
    </row>
    <row r="46" spans="1:9">
      <c r="A46" s="106">
        <v>19</v>
      </c>
      <c r="B46" s="239"/>
      <c r="C46" s="97"/>
      <c r="D46" s="97"/>
      <c r="E46" s="74"/>
      <c r="F46" s="74"/>
      <c r="G46" s="97"/>
      <c r="H46" s="97"/>
      <c r="I46" s="82"/>
    </row>
    <row r="47" spans="1:9">
      <c r="A47" s="106">
        <v>20</v>
      </c>
      <c r="B47" s="239"/>
      <c r="C47" s="97"/>
      <c r="D47" s="97"/>
      <c r="E47" s="74"/>
      <c r="F47" s="74"/>
      <c r="G47" s="97"/>
      <c r="H47" s="97"/>
      <c r="I47" s="82"/>
    </row>
    <row r="48" spans="1:9">
      <c r="A48" s="106">
        <v>21</v>
      </c>
      <c r="B48" s="239"/>
      <c r="C48" s="97"/>
      <c r="D48" s="97"/>
      <c r="E48" s="74"/>
      <c r="F48" s="74"/>
      <c r="G48" s="97"/>
      <c r="H48" s="97"/>
      <c r="I48" s="82"/>
    </row>
    <row r="49" spans="1:9">
      <c r="A49" s="106">
        <v>22</v>
      </c>
      <c r="B49" s="239"/>
      <c r="C49" s="97"/>
      <c r="D49" s="97"/>
      <c r="E49" s="74"/>
      <c r="F49" s="74"/>
      <c r="G49" s="97"/>
      <c r="H49" s="97"/>
      <c r="I49" s="82"/>
    </row>
    <row r="50" spans="1:9">
      <c r="A50" s="106">
        <v>23</v>
      </c>
      <c r="B50" s="239"/>
      <c r="C50" s="97"/>
      <c r="D50" s="97"/>
      <c r="E50" s="74"/>
      <c r="F50" s="74"/>
      <c r="G50" s="97"/>
      <c r="H50" s="97"/>
      <c r="I50" s="82"/>
    </row>
    <row r="51" spans="1:9">
      <c r="A51" s="106">
        <v>24</v>
      </c>
      <c r="B51" s="239"/>
      <c r="C51" s="97"/>
      <c r="D51" s="97"/>
      <c r="E51" s="74"/>
      <c r="F51" s="74"/>
      <c r="G51" s="97"/>
      <c r="H51" s="97"/>
      <c r="I51" s="82"/>
    </row>
    <row r="52" spans="1:9">
      <c r="A52" s="257">
        <v>25</v>
      </c>
      <c r="B52" s="271"/>
      <c r="C52" s="89"/>
      <c r="D52" s="89"/>
      <c r="E52" s="90"/>
      <c r="F52" s="90"/>
      <c r="G52" s="363" t="s">
        <v>1024</v>
      </c>
      <c r="H52" s="522"/>
      <c r="I52" s="470"/>
    </row>
    <row r="53" spans="1:9">
      <c r="A53" s="106"/>
      <c r="B53" s="74" t="s">
        <v>110</v>
      </c>
      <c r="C53" s="74"/>
      <c r="D53" s="74"/>
      <c r="E53" s="74"/>
      <c r="F53" s="74"/>
      <c r="G53" s="74"/>
      <c r="H53" s="74"/>
      <c r="I53" s="82"/>
    </row>
    <row r="54" spans="1:9">
      <c r="A54" s="106"/>
      <c r="B54" s="74" t="s">
        <v>111</v>
      </c>
      <c r="C54" s="74"/>
      <c r="D54" s="74"/>
      <c r="E54" s="74"/>
      <c r="F54" s="74"/>
      <c r="G54" s="74"/>
      <c r="H54" s="74"/>
      <c r="I54" s="82"/>
    </row>
    <row r="55" spans="1:9">
      <c r="A55" s="106"/>
      <c r="B55" s="74"/>
      <c r="C55" s="74"/>
      <c r="D55" s="74"/>
      <c r="E55" s="74"/>
      <c r="F55" s="74"/>
      <c r="G55" s="74"/>
      <c r="H55" s="74"/>
      <c r="I55" s="82"/>
    </row>
    <row r="56" spans="1:9">
      <c r="A56" s="106"/>
      <c r="B56" s="74"/>
      <c r="C56" s="74"/>
      <c r="D56" s="74"/>
      <c r="E56" s="74"/>
      <c r="F56" s="74"/>
      <c r="G56" s="74"/>
      <c r="H56" s="74"/>
      <c r="I56" s="82"/>
    </row>
    <row r="57" spans="1:9">
      <c r="A57" s="106"/>
      <c r="B57" s="74"/>
      <c r="C57" s="74"/>
      <c r="D57" s="74"/>
      <c r="E57" s="74"/>
      <c r="F57" s="74"/>
      <c r="G57" s="74"/>
      <c r="H57" s="74"/>
      <c r="I57" s="82"/>
    </row>
    <row r="58" spans="1:9">
      <c r="A58" s="106"/>
      <c r="B58" s="74"/>
      <c r="C58" s="74"/>
      <c r="D58" s="74"/>
      <c r="E58" s="74"/>
      <c r="F58" s="74"/>
      <c r="G58" s="74"/>
      <c r="H58" s="74"/>
      <c r="I58" s="281"/>
    </row>
    <row r="59" spans="1:9">
      <c r="A59" s="106"/>
      <c r="B59" s="74"/>
      <c r="C59" s="74"/>
      <c r="D59" s="74"/>
      <c r="E59" s="74"/>
      <c r="F59" s="74"/>
      <c r="G59" s="74"/>
      <c r="H59" s="74"/>
      <c r="I59" s="82"/>
    </row>
    <row r="60" spans="1:9">
      <c r="A60" s="106"/>
      <c r="B60" s="74"/>
      <c r="C60" s="74"/>
      <c r="D60" s="74"/>
      <c r="E60" s="74"/>
      <c r="F60" s="74"/>
      <c r="G60" s="74"/>
      <c r="H60" s="74"/>
      <c r="I60" s="82"/>
    </row>
    <row r="61" spans="1:9">
      <c r="A61" s="106"/>
      <c r="B61" s="74"/>
      <c r="C61" s="74"/>
      <c r="D61" s="74"/>
      <c r="E61" s="74"/>
      <c r="F61" s="74"/>
      <c r="G61" s="74"/>
      <c r="H61" s="74"/>
      <c r="I61" s="82"/>
    </row>
    <row r="62" spans="1:9">
      <c r="A62" s="106"/>
      <c r="B62" s="74"/>
      <c r="C62" s="74"/>
      <c r="D62" s="74"/>
      <c r="E62" s="74"/>
      <c r="F62" s="74"/>
      <c r="G62" s="74"/>
      <c r="H62" s="74"/>
      <c r="I62" s="82"/>
    </row>
    <row r="63" spans="1:9" ht="15.75" thickBot="1">
      <c r="A63" s="290"/>
      <c r="B63" s="113"/>
      <c r="C63" s="113"/>
      <c r="D63" s="113"/>
      <c r="E63" s="113"/>
      <c r="F63" s="113"/>
      <c r="G63" s="113"/>
      <c r="H63" s="113"/>
      <c r="I63" s="283"/>
    </row>
    <row r="64" spans="1:9">
      <c r="A64" s="74" t="s">
        <v>2294</v>
      </c>
      <c r="B64" s="74"/>
      <c r="C64" s="74"/>
      <c r="D64" s="74"/>
      <c r="E64" s="74"/>
      <c r="F64" s="74"/>
      <c r="G64" s="74"/>
      <c r="H64" s="74"/>
      <c r="I64" s="74"/>
    </row>
    <row r="65" spans="1:9">
      <c r="A65" s="109" t="s">
        <v>112</v>
      </c>
      <c r="B65" s="109"/>
      <c r="C65" s="109"/>
      <c r="D65" s="109"/>
      <c r="E65" s="109"/>
      <c r="F65" s="109"/>
      <c r="G65" s="109"/>
      <c r="H65" s="109"/>
      <c r="I65" s="109"/>
    </row>
    <row r="66" spans="1:9" ht="15.75" thickBot="1">
      <c r="A66" s="74" t="str">
        <f>'Data Sheet'!$A$49</f>
        <v>Annual Report of Niagara Mohawk Power Corporation</v>
      </c>
      <c r="B66" s="74"/>
      <c r="C66" s="74"/>
      <c r="D66" s="74"/>
      <c r="E66" s="74"/>
      <c r="F66" s="74"/>
      <c r="H66" s="109"/>
      <c r="I66" s="467" t="str">
        <f>'Data Sheet'!$A$45</f>
        <v>Year ended December 31, 2022</v>
      </c>
    </row>
    <row r="67" spans="1:9">
      <c r="A67" s="75"/>
      <c r="B67" s="76"/>
      <c r="C67" s="76"/>
      <c r="D67" s="76"/>
      <c r="E67" s="76"/>
      <c r="F67" s="76"/>
      <c r="G67" s="76"/>
      <c r="H67" s="76"/>
      <c r="I67" s="77"/>
    </row>
    <row r="68" spans="1:9" ht="15.75">
      <c r="A68" s="78" t="s">
        <v>86</v>
      </c>
      <c r="B68" s="109"/>
      <c r="C68" s="109"/>
      <c r="D68" s="109"/>
      <c r="E68" s="109"/>
      <c r="F68" s="109"/>
      <c r="G68" s="109"/>
      <c r="H68" s="109"/>
      <c r="I68" s="256"/>
    </row>
    <row r="69" spans="1:9" ht="15.75" thickBot="1">
      <c r="A69" s="88"/>
      <c r="B69" s="90"/>
      <c r="C69" s="90"/>
      <c r="D69" s="90"/>
      <c r="E69" s="90"/>
      <c r="F69" s="90"/>
      <c r="G69" s="90"/>
      <c r="H69" s="90"/>
      <c r="I69" s="238"/>
    </row>
    <row r="70" spans="1:9">
      <c r="A70" s="75"/>
      <c r="B70" s="76"/>
      <c r="C70" s="76"/>
      <c r="D70" s="76"/>
      <c r="E70" s="76"/>
      <c r="F70" s="76"/>
      <c r="G70" s="76"/>
      <c r="H70" s="76"/>
      <c r="I70" s="77"/>
    </row>
    <row r="71" spans="1:9">
      <c r="A71" s="81"/>
      <c r="B71" s="74"/>
      <c r="C71" s="74"/>
      <c r="D71" s="74"/>
      <c r="E71" s="74"/>
      <c r="F71" s="74"/>
      <c r="G71" s="74"/>
      <c r="H71" s="74"/>
      <c r="I71" s="82"/>
    </row>
    <row r="72" spans="1:9">
      <c r="A72" s="106"/>
      <c r="B72" s="74"/>
      <c r="C72" s="109"/>
      <c r="D72" s="74"/>
      <c r="E72" s="74"/>
      <c r="F72" s="74"/>
      <c r="G72" s="74"/>
      <c r="H72" s="74"/>
      <c r="I72" s="82"/>
    </row>
    <row r="73" spans="1:9">
      <c r="A73" s="106"/>
      <c r="B73" s="74"/>
      <c r="C73" s="109"/>
      <c r="D73" s="74"/>
      <c r="E73" s="74"/>
      <c r="F73" s="74"/>
      <c r="G73" s="74"/>
      <c r="H73" s="74"/>
      <c r="I73" s="82"/>
    </row>
    <row r="74" spans="1:9">
      <c r="A74" s="106"/>
      <c r="B74" s="74"/>
      <c r="C74" s="74"/>
      <c r="D74" s="74"/>
      <c r="E74" s="74"/>
      <c r="F74" s="74"/>
      <c r="G74" s="74"/>
      <c r="H74" s="74"/>
      <c r="I74" s="82"/>
    </row>
    <row r="75" spans="1:9">
      <c r="A75" s="106"/>
      <c r="B75" s="74"/>
      <c r="C75" s="74"/>
      <c r="D75" s="74"/>
      <c r="E75" s="74"/>
      <c r="F75" s="74"/>
      <c r="G75" s="74"/>
      <c r="H75" s="74"/>
      <c r="I75" s="82"/>
    </row>
    <row r="76" spans="1:9">
      <c r="A76" s="106"/>
      <c r="B76" s="74"/>
      <c r="C76" s="74"/>
      <c r="D76" s="74"/>
      <c r="E76" s="74"/>
      <c r="F76" s="74"/>
      <c r="G76" s="74"/>
      <c r="H76" s="74"/>
      <c r="I76" s="82"/>
    </row>
    <row r="77" spans="1:9">
      <c r="A77" s="106"/>
      <c r="B77" s="74"/>
      <c r="C77" s="74"/>
      <c r="D77" s="74"/>
      <c r="E77" s="74"/>
      <c r="F77" s="74"/>
      <c r="G77" s="74"/>
      <c r="H77" s="74"/>
      <c r="I77" s="82"/>
    </row>
    <row r="78" spans="1:9">
      <c r="A78" s="106"/>
      <c r="B78" s="74"/>
      <c r="C78" s="74"/>
      <c r="D78" s="74"/>
      <c r="E78" s="74"/>
      <c r="F78" s="74"/>
      <c r="G78" s="74"/>
      <c r="H78" s="74"/>
      <c r="I78" s="82"/>
    </row>
    <row r="79" spans="1:9">
      <c r="A79" s="106"/>
      <c r="B79" s="277"/>
      <c r="C79" s="74"/>
      <c r="D79" s="74"/>
      <c r="E79" s="74"/>
      <c r="F79" s="74"/>
      <c r="G79" s="74"/>
      <c r="H79" s="74"/>
      <c r="I79" s="82"/>
    </row>
    <row r="80" spans="1:9">
      <c r="A80" s="106"/>
      <c r="B80" s="74"/>
      <c r="C80" s="74"/>
      <c r="D80" s="74"/>
      <c r="E80" s="74"/>
      <c r="F80" s="74"/>
      <c r="G80" s="74"/>
      <c r="H80" s="74"/>
      <c r="I80" s="82"/>
    </row>
    <row r="81" spans="1:9">
      <c r="A81" s="106"/>
      <c r="B81" s="74"/>
      <c r="C81" s="74"/>
      <c r="D81" s="74"/>
      <c r="E81" s="74"/>
      <c r="F81" s="74"/>
      <c r="G81" s="74"/>
      <c r="H81" s="74"/>
      <c r="I81" s="82"/>
    </row>
    <row r="82" spans="1:9">
      <c r="A82" s="106"/>
      <c r="B82" s="74"/>
      <c r="C82" s="74"/>
      <c r="D82" s="74"/>
      <c r="E82" s="74"/>
      <c r="F82" s="74"/>
      <c r="G82" s="74"/>
      <c r="H82" s="74"/>
      <c r="I82" s="82"/>
    </row>
    <row r="83" spans="1:9">
      <c r="A83" s="106"/>
      <c r="B83" s="74"/>
      <c r="C83" s="74"/>
      <c r="D83" s="74"/>
      <c r="E83" s="74"/>
      <c r="F83" s="74"/>
      <c r="G83" s="74"/>
      <c r="H83" s="74"/>
      <c r="I83" s="82"/>
    </row>
    <row r="84" spans="1:9">
      <c r="A84" s="106"/>
      <c r="B84" s="74"/>
      <c r="C84" s="74"/>
      <c r="D84" s="74"/>
      <c r="E84" s="74"/>
      <c r="F84" s="74"/>
      <c r="G84" s="74"/>
      <c r="H84" s="74"/>
      <c r="I84" s="82"/>
    </row>
    <row r="85" spans="1:9">
      <c r="A85" s="106"/>
      <c r="B85" s="74"/>
      <c r="C85" s="74"/>
      <c r="D85" s="74"/>
      <c r="E85" s="74"/>
      <c r="F85" s="74"/>
      <c r="G85" s="74"/>
      <c r="H85" s="74"/>
      <c r="I85" s="82"/>
    </row>
    <row r="86" spans="1:9">
      <c r="A86" s="106"/>
      <c r="B86" s="74"/>
      <c r="C86" s="74"/>
      <c r="D86" s="74"/>
      <c r="E86" s="74"/>
      <c r="F86" s="74"/>
      <c r="G86" s="74"/>
      <c r="H86" s="74"/>
      <c r="I86" s="82"/>
    </row>
    <row r="87" spans="1:9">
      <c r="A87" s="106"/>
      <c r="B87" s="74"/>
      <c r="C87" s="74"/>
      <c r="D87" s="74"/>
      <c r="E87" s="74"/>
      <c r="F87" s="74"/>
      <c r="G87" s="74"/>
      <c r="H87" s="74"/>
      <c r="I87" s="82"/>
    </row>
    <row r="88" spans="1:9">
      <c r="A88" s="106"/>
      <c r="B88" s="74"/>
      <c r="C88" s="74"/>
      <c r="D88" s="74"/>
      <c r="E88" s="74"/>
      <c r="F88" s="74"/>
      <c r="G88" s="74"/>
      <c r="H88" s="74"/>
      <c r="I88" s="82"/>
    </row>
    <row r="89" spans="1:9">
      <c r="A89" s="106"/>
      <c r="B89" s="74"/>
      <c r="C89" s="74"/>
      <c r="D89" s="74"/>
      <c r="E89" s="74"/>
      <c r="F89" s="74"/>
      <c r="G89" s="74"/>
      <c r="H89" s="74"/>
      <c r="I89" s="82"/>
    </row>
    <row r="90" spans="1:9">
      <c r="A90" s="106"/>
      <c r="B90" s="74"/>
      <c r="C90" s="812"/>
      <c r="D90" s="812"/>
      <c r="E90" s="812"/>
      <c r="F90" s="74"/>
      <c r="G90" s="74"/>
      <c r="H90" s="74"/>
      <c r="I90" s="805"/>
    </row>
    <row r="91" spans="1:9">
      <c r="A91" s="106"/>
      <c r="B91" s="74"/>
      <c r="C91" s="74"/>
      <c r="D91" s="74"/>
      <c r="E91" s="74"/>
      <c r="F91" s="74"/>
      <c r="G91" s="74"/>
      <c r="H91" s="74"/>
      <c r="I91" s="82"/>
    </row>
    <row r="92" spans="1:9">
      <c r="A92" s="106"/>
      <c r="B92" s="74"/>
      <c r="C92" s="74"/>
      <c r="D92" s="74"/>
      <c r="E92" s="74"/>
      <c r="F92" s="74"/>
      <c r="G92" s="74"/>
      <c r="H92" s="74"/>
      <c r="I92" s="82"/>
    </row>
    <row r="93" spans="1:9">
      <c r="A93" s="106"/>
      <c r="B93" s="74"/>
      <c r="C93" s="74"/>
      <c r="D93" s="74"/>
      <c r="E93" s="74"/>
      <c r="F93" s="74"/>
      <c r="G93" s="74"/>
      <c r="H93" s="74"/>
      <c r="I93" s="82"/>
    </row>
    <row r="94" spans="1:9">
      <c r="A94" s="106"/>
      <c r="B94" s="74"/>
      <c r="C94" s="74"/>
      <c r="D94" s="74"/>
      <c r="E94" s="74"/>
      <c r="F94" s="74"/>
      <c r="G94" s="74"/>
      <c r="H94" s="74"/>
      <c r="I94" s="82"/>
    </row>
    <row r="95" spans="1:9">
      <c r="A95" s="106"/>
      <c r="B95" s="74"/>
      <c r="C95" s="74"/>
      <c r="D95" s="74"/>
      <c r="E95" s="74"/>
      <c r="F95" s="74"/>
      <c r="G95" s="74"/>
      <c r="H95" s="74"/>
      <c r="I95" s="82"/>
    </row>
    <row r="96" spans="1:9">
      <c r="A96" s="106"/>
      <c r="B96" s="74"/>
      <c r="C96" s="74"/>
      <c r="D96" s="74"/>
      <c r="E96" s="74"/>
      <c r="F96" s="74"/>
      <c r="G96" s="74"/>
      <c r="H96" s="74"/>
      <c r="I96" s="82"/>
    </row>
    <row r="97" spans="1:9">
      <c r="A97" s="106"/>
      <c r="B97" s="74"/>
      <c r="C97" s="74"/>
      <c r="D97" s="74"/>
      <c r="E97" s="74"/>
      <c r="F97" s="74"/>
      <c r="G97" s="74"/>
      <c r="H97" s="74"/>
      <c r="I97" s="82"/>
    </row>
    <row r="98" spans="1:9">
      <c r="A98" s="106"/>
      <c r="B98" s="74"/>
      <c r="C98" s="74"/>
      <c r="D98" s="74"/>
      <c r="E98" s="74"/>
      <c r="F98" s="74"/>
      <c r="G98" s="74"/>
      <c r="H98" s="74"/>
      <c r="I98" s="82"/>
    </row>
    <row r="99" spans="1:9">
      <c r="A99" s="278"/>
      <c r="B99" s="85"/>
      <c r="C99" s="85"/>
      <c r="D99" s="85"/>
      <c r="E99" s="85"/>
      <c r="F99" s="85"/>
      <c r="G99" s="85"/>
      <c r="H99" s="85"/>
      <c r="I99" s="279"/>
    </row>
    <row r="100" spans="1:9" ht="15.75">
      <c r="A100" s="106"/>
      <c r="B100" s="808" t="s">
        <v>103</v>
      </c>
      <c r="C100" s="109"/>
      <c r="D100" s="809"/>
      <c r="E100" s="809"/>
      <c r="F100" s="809"/>
      <c r="G100" s="109"/>
      <c r="H100" s="809"/>
      <c r="I100" s="810"/>
    </row>
    <row r="101" spans="1:9">
      <c r="A101" s="257"/>
      <c r="B101" s="90"/>
      <c r="C101" s="90"/>
      <c r="D101" s="90"/>
      <c r="E101" s="90"/>
      <c r="F101" s="90"/>
      <c r="G101" s="90"/>
      <c r="H101" s="90"/>
      <c r="I101" s="173"/>
    </row>
    <row r="102" spans="1:9">
      <c r="A102" s="106"/>
      <c r="B102" s="74"/>
      <c r="C102" s="74"/>
      <c r="D102" s="74"/>
      <c r="E102" s="74"/>
      <c r="F102" s="74"/>
      <c r="G102" s="74"/>
      <c r="H102" s="74"/>
      <c r="I102" s="172"/>
    </row>
    <row r="103" spans="1:9">
      <c r="A103" s="106"/>
      <c r="B103" s="74"/>
      <c r="C103" s="74"/>
      <c r="D103" s="74"/>
      <c r="E103" s="74"/>
      <c r="F103" s="74"/>
      <c r="G103" s="74"/>
      <c r="H103" s="74"/>
      <c r="I103" s="172"/>
    </row>
    <row r="104" spans="1:9">
      <c r="A104" s="106"/>
      <c r="B104" s="74"/>
      <c r="C104" s="74"/>
      <c r="D104" s="74"/>
      <c r="E104" s="74"/>
      <c r="F104" s="74"/>
      <c r="G104" s="74"/>
      <c r="H104" s="74"/>
      <c r="I104" s="82"/>
    </row>
    <row r="105" spans="1:9">
      <c r="A105" s="106"/>
      <c r="B105" s="74"/>
      <c r="C105" s="74"/>
      <c r="D105" s="74"/>
      <c r="E105" s="74"/>
      <c r="F105" s="74"/>
      <c r="G105" s="74"/>
      <c r="H105" s="74"/>
      <c r="I105" s="82"/>
    </row>
    <row r="106" spans="1:9">
      <c r="A106" s="106"/>
      <c r="B106" s="74"/>
      <c r="C106" s="277"/>
      <c r="D106" s="277"/>
      <c r="E106" s="74"/>
      <c r="F106" s="74"/>
      <c r="G106" s="74"/>
      <c r="H106" s="277"/>
      <c r="I106" s="281"/>
    </row>
    <row r="107" spans="1:9">
      <c r="A107" s="106"/>
      <c r="B107" s="74"/>
      <c r="C107" s="74"/>
      <c r="D107" s="74"/>
      <c r="E107" s="74"/>
      <c r="F107" s="74"/>
      <c r="G107" s="74"/>
      <c r="H107" s="74"/>
      <c r="I107" s="82"/>
    </row>
    <row r="108" spans="1:9">
      <c r="A108" s="106"/>
      <c r="B108" s="74"/>
      <c r="C108" s="74"/>
      <c r="D108" s="74"/>
      <c r="E108" s="74"/>
      <c r="F108" s="74"/>
      <c r="G108" s="74"/>
      <c r="H108" s="74"/>
      <c r="I108" s="82"/>
    </row>
    <row r="109" spans="1:9">
      <c r="A109" s="106"/>
      <c r="B109" s="74"/>
      <c r="C109" s="74"/>
      <c r="D109" s="74"/>
      <c r="E109" s="74"/>
      <c r="F109" s="74"/>
      <c r="G109" s="74"/>
      <c r="H109" s="74"/>
      <c r="I109" s="82"/>
    </row>
    <row r="110" spans="1:9">
      <c r="A110" s="106"/>
      <c r="B110" s="74"/>
      <c r="C110" s="74"/>
      <c r="D110" s="74"/>
      <c r="E110" s="74"/>
      <c r="F110" s="74"/>
      <c r="G110" s="74"/>
      <c r="H110" s="74"/>
      <c r="I110" s="82"/>
    </row>
    <row r="111" spans="1:9">
      <c r="A111" s="106"/>
      <c r="B111" s="74"/>
      <c r="C111" s="74"/>
      <c r="D111" s="74"/>
      <c r="E111" s="74"/>
      <c r="F111" s="74"/>
      <c r="G111" s="74"/>
      <c r="H111" s="74"/>
      <c r="I111" s="82"/>
    </row>
    <row r="112" spans="1:9">
      <c r="A112" s="106"/>
      <c r="B112" s="74"/>
      <c r="C112" s="74"/>
      <c r="D112" s="74"/>
      <c r="E112" s="74"/>
      <c r="F112" s="74"/>
      <c r="G112" s="74"/>
      <c r="H112" s="74"/>
      <c r="I112" s="82"/>
    </row>
    <row r="113" spans="1:9">
      <c r="A113" s="106"/>
      <c r="B113" s="74"/>
      <c r="C113" s="74"/>
      <c r="D113" s="74"/>
      <c r="E113" s="74"/>
      <c r="F113" s="74"/>
      <c r="G113" s="74"/>
      <c r="H113" s="74"/>
      <c r="I113" s="82"/>
    </row>
    <row r="114" spans="1:9">
      <c r="A114" s="106"/>
      <c r="B114" s="74"/>
      <c r="C114" s="74"/>
      <c r="D114" s="74"/>
      <c r="E114" s="74"/>
      <c r="F114" s="74"/>
      <c r="G114" s="74"/>
      <c r="H114" s="74"/>
      <c r="I114" s="82"/>
    </row>
    <row r="115" spans="1:9">
      <c r="A115" s="106"/>
      <c r="B115" s="74"/>
      <c r="C115" s="74"/>
      <c r="D115" s="74"/>
      <c r="E115" s="74"/>
      <c r="F115" s="74"/>
      <c r="G115" s="74"/>
      <c r="H115" s="74"/>
      <c r="I115" s="82"/>
    </row>
    <row r="116" spans="1:9">
      <c r="A116" s="106"/>
      <c r="B116" s="74"/>
      <c r="C116" s="74"/>
      <c r="D116" s="74"/>
      <c r="E116" s="74"/>
      <c r="F116" s="74"/>
      <c r="G116" s="74"/>
      <c r="H116" s="74"/>
      <c r="I116" s="82"/>
    </row>
    <row r="117" spans="1:9">
      <c r="A117" s="106"/>
      <c r="B117" s="74"/>
      <c r="C117" s="74"/>
      <c r="D117" s="74"/>
      <c r="E117" s="74"/>
      <c r="F117" s="74"/>
      <c r="G117" s="74"/>
      <c r="H117" s="74"/>
      <c r="I117" s="82"/>
    </row>
    <row r="118" spans="1:9">
      <c r="A118" s="106"/>
      <c r="B118" s="74"/>
      <c r="C118" s="74"/>
      <c r="D118" s="74"/>
      <c r="E118" s="74"/>
      <c r="F118" s="74"/>
      <c r="G118" s="74"/>
      <c r="H118" s="74"/>
      <c r="I118" s="82"/>
    </row>
    <row r="119" spans="1:9">
      <c r="A119" s="106"/>
      <c r="B119" s="74"/>
      <c r="C119" s="74"/>
      <c r="D119" s="74"/>
      <c r="E119" s="74"/>
      <c r="F119" s="74"/>
      <c r="G119" s="74"/>
      <c r="H119" s="74"/>
      <c r="I119" s="82"/>
    </row>
    <row r="120" spans="1:9">
      <c r="A120" s="106"/>
      <c r="B120" s="74"/>
      <c r="C120" s="74"/>
      <c r="D120" s="74"/>
      <c r="E120" s="74"/>
      <c r="F120" s="74"/>
      <c r="G120" s="74"/>
      <c r="H120" s="74"/>
      <c r="I120" s="82"/>
    </row>
    <row r="121" spans="1:9">
      <c r="A121" s="106"/>
      <c r="B121" s="74"/>
      <c r="C121" s="74"/>
      <c r="D121" s="74"/>
      <c r="E121" s="74"/>
      <c r="F121" s="74"/>
      <c r="G121" s="74"/>
      <c r="H121" s="74"/>
      <c r="I121" s="82"/>
    </row>
    <row r="122" spans="1:9">
      <c r="A122" s="106"/>
      <c r="B122" s="74"/>
      <c r="C122" s="74"/>
      <c r="D122" s="74"/>
      <c r="E122" s="74"/>
      <c r="F122" s="74"/>
      <c r="G122" s="74"/>
      <c r="H122" s="74"/>
      <c r="I122" s="82"/>
    </row>
    <row r="123" spans="1:9">
      <c r="A123" s="106"/>
      <c r="B123" s="74"/>
      <c r="C123" s="74"/>
      <c r="D123" s="74"/>
      <c r="E123" s="74"/>
      <c r="F123" s="74"/>
      <c r="G123" s="74"/>
      <c r="H123" s="74"/>
      <c r="I123" s="281"/>
    </row>
    <row r="124" spans="1:9">
      <c r="A124" s="106"/>
      <c r="B124" s="74"/>
      <c r="C124" s="74"/>
      <c r="D124" s="74"/>
      <c r="E124" s="74"/>
      <c r="F124" s="74"/>
      <c r="G124" s="74"/>
      <c r="H124" s="74"/>
      <c r="I124" s="82"/>
    </row>
    <row r="125" spans="1:9">
      <c r="A125" s="106"/>
      <c r="B125" s="74"/>
      <c r="C125" s="74"/>
      <c r="D125" s="74"/>
      <c r="E125" s="74"/>
      <c r="F125" s="74"/>
      <c r="G125" s="74"/>
      <c r="H125" s="74"/>
      <c r="I125" s="82"/>
    </row>
    <row r="126" spans="1:9">
      <c r="A126" s="106"/>
      <c r="B126" s="74"/>
      <c r="C126" s="74"/>
      <c r="D126" s="74"/>
      <c r="E126" s="74"/>
      <c r="F126" s="74"/>
      <c r="G126" s="74"/>
      <c r="H126" s="74"/>
      <c r="I126" s="82"/>
    </row>
    <row r="127" spans="1:9">
      <c r="A127" s="106"/>
      <c r="B127" s="74"/>
      <c r="C127" s="74"/>
      <c r="D127" s="74"/>
      <c r="E127" s="74"/>
      <c r="F127" s="74"/>
      <c r="G127" s="74"/>
      <c r="H127" s="74"/>
      <c r="I127" s="82"/>
    </row>
    <row r="128" spans="1:9" ht="15.75" thickBot="1">
      <c r="A128" s="290"/>
      <c r="B128" s="113"/>
      <c r="C128" s="113"/>
      <c r="D128" s="113"/>
      <c r="E128" s="113"/>
      <c r="F128" s="113"/>
      <c r="G128" s="113"/>
      <c r="H128" s="113"/>
      <c r="I128" s="283"/>
    </row>
    <row r="129" spans="1:9">
      <c r="A129" s="74" t="s">
        <v>2294</v>
      </c>
      <c r="B129" s="74"/>
      <c r="C129" s="74"/>
      <c r="D129" s="74"/>
      <c r="E129" s="74"/>
      <c r="F129" s="74"/>
      <c r="G129" s="74"/>
      <c r="H129" s="74"/>
      <c r="I129" s="74"/>
    </row>
    <row r="130" spans="1:9">
      <c r="A130" s="109" t="s">
        <v>113</v>
      </c>
      <c r="B130" s="109"/>
      <c r="C130" s="109"/>
      <c r="D130" s="109"/>
      <c r="E130" s="109"/>
      <c r="F130" s="109"/>
      <c r="G130" s="109"/>
      <c r="H130" s="109"/>
      <c r="I130" s="109"/>
    </row>
    <row r="136" spans="1:9">
      <c r="B136" s="59"/>
    </row>
    <row r="139" spans="1:9">
      <c r="B139" s="59"/>
    </row>
    <row r="140" spans="1:9">
      <c r="B140" s="59"/>
    </row>
    <row r="141" spans="1:9">
      <c r="B141" s="59"/>
    </row>
    <row r="142" spans="1:9">
      <c r="B142" s="59"/>
    </row>
    <row r="143" spans="1:9">
      <c r="B143" s="59"/>
    </row>
    <row r="144" spans="1:9">
      <c r="B144" s="59"/>
    </row>
    <row r="145" spans="2:2">
      <c r="B145" s="59"/>
    </row>
    <row r="146" spans="2:2">
      <c r="B146" s="59"/>
    </row>
  </sheetData>
  <printOptions horizontalCentered="1" verticalCentered="1"/>
  <pageMargins left="0.5" right="0.5" top="0.5" bottom="0.5" header="0" footer="0"/>
  <pageSetup scale="62" orientation="portrait" r:id="rId1"/>
  <headerFooter alignWithMargins="0"/>
  <rowBreaks count="1" manualBreakCount="1">
    <brk id="6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ransitionEvaluation="1">
    <tabColor rgb="FF92D050"/>
  </sheetPr>
  <dimension ref="A1:IV60"/>
  <sheetViews>
    <sheetView view="pageBreakPreview" zoomScale="60" zoomScaleNormal="70" workbookViewId="0">
      <selection activeCell="H14" sqref="H14"/>
    </sheetView>
    <sheetView zoomScale="70" zoomScaleNormal="70" workbookViewId="1"/>
  </sheetViews>
  <sheetFormatPr defaultColWidth="9.6640625" defaultRowHeight="15"/>
  <cols>
    <col min="1" max="1" width="4.6640625" customWidth="1"/>
    <col min="2" max="2" width="1.6640625" customWidth="1"/>
    <col min="3" max="3" width="45.6640625" customWidth="1"/>
    <col min="4" max="4" width="48.6640625" customWidth="1"/>
    <col min="6" max="6" width="3.6640625" customWidth="1"/>
    <col min="7" max="8" width="50.6640625" customWidth="1"/>
  </cols>
  <sheetData>
    <row r="1" spans="1:256" ht="15.75" thickBot="1">
      <c r="A1" s="42" t="str">
        <f>'Data Sheet'!$A$49</f>
        <v>Annual Report of Niagara Mohawk Power Corporation</v>
      </c>
      <c r="B1" s="60"/>
      <c r="C1" s="60"/>
      <c r="E1" s="405" t="str">
        <f>'Data Sheet'!$A$45</f>
        <v>Year ended December 31, 2022</v>
      </c>
      <c r="F1" s="60"/>
      <c r="G1" s="42" t="str">
        <f>'Data Sheet'!$A$49</f>
        <v>Annual Report of Niagara Mohawk Power Corporation</v>
      </c>
      <c r="H1" s="405" t="str">
        <f>'Data Sheet'!$A$45</f>
        <v>Year ended December 31, 2022</v>
      </c>
      <c r="I1" s="60"/>
      <c r="J1" s="553"/>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row>
    <row r="2" spans="1:256" ht="15.75">
      <c r="A2" s="43"/>
      <c r="B2" s="44"/>
      <c r="C2" s="44"/>
      <c r="D2" s="44"/>
      <c r="E2" s="45"/>
      <c r="G2" s="156"/>
      <c r="H2" s="554"/>
    </row>
    <row r="3" spans="1:256" ht="18">
      <c r="A3" s="160" t="s">
        <v>114</v>
      </c>
      <c r="B3" s="423"/>
      <c r="C3" s="423"/>
      <c r="D3" s="423"/>
      <c r="E3" s="555"/>
      <c r="G3" s="160" t="s">
        <v>115</v>
      </c>
      <c r="H3" s="48"/>
    </row>
    <row r="4" spans="1:256">
      <c r="A4" s="49"/>
      <c r="E4" s="50"/>
      <c r="G4" s="180"/>
      <c r="H4" s="127"/>
    </row>
    <row r="5" spans="1:256">
      <c r="A5" s="49"/>
      <c r="C5" s="556" t="s">
        <v>116</v>
      </c>
      <c r="E5" s="50"/>
      <c r="G5" s="49"/>
      <c r="H5" s="50"/>
    </row>
    <row r="6" spans="1:256" ht="15.75">
      <c r="A6" s="49"/>
      <c r="C6" s="556" t="s">
        <v>117</v>
      </c>
      <c r="E6" s="50"/>
      <c r="G6" s="2167" t="s">
        <v>252</v>
      </c>
      <c r="H6" s="2168" t="s">
        <v>3512</v>
      </c>
    </row>
    <row r="7" spans="1:256">
      <c r="A7" s="49"/>
      <c r="C7" s="556" t="s">
        <v>118</v>
      </c>
      <c r="E7" s="50"/>
      <c r="G7" s="49" t="s">
        <v>3513</v>
      </c>
      <c r="H7" s="1320">
        <v>0</v>
      </c>
    </row>
    <row r="8" spans="1:256">
      <c r="A8" s="49"/>
      <c r="C8" s="556" t="s">
        <v>855</v>
      </c>
      <c r="E8" s="50"/>
      <c r="G8" s="49" t="s">
        <v>2728</v>
      </c>
      <c r="H8" s="1320">
        <v>63360</v>
      </c>
    </row>
    <row r="9" spans="1:256">
      <c r="A9" s="49"/>
      <c r="C9" s="556" t="s">
        <v>856</v>
      </c>
      <c r="E9" s="50"/>
      <c r="G9" s="49" t="s">
        <v>2729</v>
      </c>
      <c r="H9" s="1320">
        <v>942215.99999999988</v>
      </c>
    </row>
    <row r="10" spans="1:256">
      <c r="A10" s="49"/>
      <c r="C10" s="556" t="s">
        <v>857</v>
      </c>
      <c r="E10" s="50"/>
      <c r="G10" s="49" t="s">
        <v>2730</v>
      </c>
      <c r="H10" s="1320">
        <v>397320</v>
      </c>
    </row>
    <row r="11" spans="1:256">
      <c r="A11" s="49"/>
      <c r="C11" s="556" t="s">
        <v>858</v>
      </c>
      <c r="E11" s="50"/>
      <c r="G11" s="49" t="s">
        <v>2731</v>
      </c>
      <c r="H11" s="2068">
        <v>49737.599999999999</v>
      </c>
    </row>
    <row r="12" spans="1:256">
      <c r="A12" s="180"/>
      <c r="B12" s="126"/>
      <c r="C12" s="126"/>
      <c r="D12" s="126"/>
      <c r="E12" s="127"/>
      <c r="G12" s="49" t="s">
        <v>3514</v>
      </c>
      <c r="H12" s="1320">
        <v>1452633.6</v>
      </c>
    </row>
    <row r="13" spans="1:256">
      <c r="A13" s="391"/>
      <c r="B13" s="150"/>
      <c r="C13" s="150"/>
      <c r="D13" s="150"/>
      <c r="E13" s="151"/>
      <c r="G13" s="49" t="s">
        <v>3515</v>
      </c>
      <c r="H13" s="50">
        <v>275.12</v>
      </c>
    </row>
    <row r="14" spans="1:256" ht="15.75">
      <c r="A14" s="49"/>
      <c r="C14" s="1022" t="s">
        <v>2725</v>
      </c>
      <c r="D14" s="1021"/>
      <c r="E14" s="50"/>
      <c r="G14" s="49"/>
      <c r="H14" s="50"/>
    </row>
    <row r="15" spans="1:256">
      <c r="A15" s="49"/>
      <c r="C15" s="1021"/>
      <c r="D15" s="1021"/>
      <c r="E15" s="50"/>
      <c r="G15" s="49"/>
      <c r="H15" s="50"/>
    </row>
    <row r="16" spans="1:256" ht="15.75">
      <c r="A16" s="49"/>
      <c r="C16" s="1121" t="s">
        <v>252</v>
      </c>
      <c r="D16" s="1117" t="s">
        <v>2726</v>
      </c>
      <c r="E16" s="50"/>
      <c r="G16" s="557"/>
      <c r="H16" s="50"/>
    </row>
    <row r="17" spans="1:8">
      <c r="A17" s="49"/>
      <c r="C17" s="1023" t="s">
        <v>2727</v>
      </c>
      <c r="D17" s="1118">
        <v>0</v>
      </c>
      <c r="E17" s="50"/>
      <c r="G17" s="49"/>
      <c r="H17" s="50"/>
    </row>
    <row r="18" spans="1:8">
      <c r="A18" s="49"/>
      <c r="C18" s="1021" t="s">
        <v>2728</v>
      </c>
      <c r="D18" s="1118">
        <v>63360</v>
      </c>
      <c r="E18" s="50"/>
      <c r="G18" s="49"/>
      <c r="H18" s="50"/>
    </row>
    <row r="19" spans="1:8">
      <c r="A19" s="49"/>
      <c r="C19" s="1021" t="s">
        <v>2729</v>
      </c>
      <c r="D19" s="1118">
        <v>942215.99999999988</v>
      </c>
      <c r="E19" s="50"/>
      <c r="G19" s="49"/>
      <c r="H19" s="50"/>
    </row>
    <row r="20" spans="1:8">
      <c r="A20" s="49"/>
      <c r="C20" s="1024" t="s">
        <v>2730</v>
      </c>
      <c r="D20" s="1118">
        <v>397320</v>
      </c>
      <c r="E20" s="50"/>
      <c r="G20" s="49"/>
      <c r="H20" s="50"/>
    </row>
    <row r="21" spans="1:8">
      <c r="A21" s="49"/>
      <c r="C21" s="1021" t="s">
        <v>2731</v>
      </c>
      <c r="D21" s="1119">
        <v>49737.599999999999</v>
      </c>
      <c r="E21" s="50"/>
      <c r="G21" s="49"/>
      <c r="H21" s="50"/>
    </row>
    <row r="22" spans="1:8">
      <c r="A22" s="49"/>
      <c r="C22" s="1021" t="s">
        <v>1024</v>
      </c>
      <c r="D22" s="1120">
        <f>SUM(D17:D21)</f>
        <v>1452633.6</v>
      </c>
      <c r="E22" s="50"/>
      <c r="G22" s="49"/>
      <c r="H22" s="50"/>
    </row>
    <row r="23" spans="1:8">
      <c r="A23" s="49"/>
      <c r="E23" s="50"/>
      <c r="G23" s="49"/>
      <c r="H23" s="50"/>
    </row>
    <row r="24" spans="1:8">
      <c r="A24" s="49"/>
      <c r="C24" t="s">
        <v>2943</v>
      </c>
      <c r="D24">
        <v>275.58</v>
      </c>
      <c r="E24" s="50"/>
      <c r="G24" s="49"/>
      <c r="H24" s="50"/>
    </row>
    <row r="25" spans="1:8">
      <c r="A25" s="49"/>
      <c r="E25" s="50"/>
      <c r="G25" s="49"/>
      <c r="H25" s="50"/>
    </row>
    <row r="26" spans="1:8">
      <c r="A26" s="49"/>
      <c r="E26" s="50"/>
      <c r="G26" s="49"/>
      <c r="H26" s="50"/>
    </row>
    <row r="27" spans="1:8">
      <c r="A27" s="49"/>
      <c r="C27" s="74" t="s">
        <v>3194</v>
      </c>
      <c r="E27" s="50"/>
      <c r="G27" s="49"/>
      <c r="H27" s="50"/>
    </row>
    <row r="28" spans="1:8">
      <c r="A28" s="49"/>
      <c r="E28" s="50"/>
      <c r="G28" s="49"/>
      <c r="H28" s="50"/>
    </row>
    <row r="29" spans="1:8">
      <c r="A29" s="49"/>
      <c r="E29" s="50"/>
      <c r="G29" s="49"/>
      <c r="H29" s="50"/>
    </row>
    <row r="30" spans="1:8">
      <c r="A30" s="49"/>
      <c r="E30" s="50"/>
      <c r="G30" s="49"/>
      <c r="H30" s="50"/>
    </row>
    <row r="31" spans="1:8">
      <c r="A31" s="49"/>
      <c r="E31" s="50"/>
      <c r="G31" s="49"/>
      <c r="H31" s="50"/>
    </row>
    <row r="32" spans="1:8">
      <c r="A32" s="49"/>
      <c r="E32" s="50"/>
      <c r="G32" s="49"/>
      <c r="H32" s="50"/>
    </row>
    <row r="33" spans="1:8">
      <c r="A33" s="49"/>
      <c r="E33" s="50"/>
      <c r="G33" s="49"/>
      <c r="H33" s="50"/>
    </row>
    <row r="34" spans="1:8">
      <c r="A34" s="49"/>
      <c r="E34" s="50"/>
      <c r="G34" s="49"/>
      <c r="H34" s="50"/>
    </row>
    <row r="35" spans="1:8">
      <c r="A35" s="49"/>
      <c r="E35" s="50"/>
      <c r="G35" s="49"/>
      <c r="H35" s="50"/>
    </row>
    <row r="36" spans="1:8">
      <c r="A36" s="49"/>
      <c r="E36" s="50"/>
      <c r="G36" s="49"/>
      <c r="H36" s="50"/>
    </row>
    <row r="37" spans="1:8">
      <c r="A37" s="49"/>
      <c r="E37" s="50"/>
      <c r="G37" s="49"/>
      <c r="H37" s="50"/>
    </row>
    <row r="38" spans="1:8">
      <c r="A38" s="49"/>
      <c r="E38" s="50"/>
      <c r="G38" s="49"/>
      <c r="H38" s="50"/>
    </row>
    <row r="39" spans="1:8">
      <c r="A39" s="49"/>
      <c r="E39" s="50"/>
      <c r="G39" s="49"/>
      <c r="H39" s="50"/>
    </row>
    <row r="40" spans="1:8">
      <c r="A40" s="49"/>
      <c r="E40" s="138"/>
      <c r="G40" s="49"/>
      <c r="H40" s="50"/>
    </row>
    <row r="41" spans="1:8">
      <c r="A41" s="49"/>
      <c r="E41" s="138"/>
      <c r="G41" s="49"/>
      <c r="H41" s="50"/>
    </row>
    <row r="42" spans="1:8">
      <c r="A42" s="49"/>
      <c r="E42" s="138"/>
      <c r="G42" s="49"/>
      <c r="H42" s="50"/>
    </row>
    <row r="43" spans="1:8" ht="15.75" thickBot="1">
      <c r="A43" s="120"/>
      <c r="B43" s="54"/>
      <c r="C43" s="54"/>
      <c r="D43" s="54"/>
      <c r="E43" s="55"/>
      <c r="G43" s="120"/>
      <c r="H43" s="55"/>
    </row>
    <row r="44" spans="1:8">
      <c r="E44" s="117" t="s">
        <v>1943</v>
      </c>
      <c r="H44" s="117" t="s">
        <v>859</v>
      </c>
    </row>
    <row r="45" spans="1:8">
      <c r="A45" s="47" t="s">
        <v>860</v>
      </c>
      <c r="B45" s="47"/>
      <c r="C45" s="47"/>
      <c r="D45" s="47"/>
      <c r="E45" s="47"/>
      <c r="G45" s="47" t="s">
        <v>861</v>
      </c>
      <c r="H45" s="47"/>
    </row>
    <row r="50" spans="3:3">
      <c r="C50" s="59"/>
    </row>
    <row r="52" spans="3:3">
      <c r="C52" s="42"/>
    </row>
    <row r="53" spans="3:3">
      <c r="C53" s="59"/>
    </row>
    <row r="54" spans="3:3">
      <c r="C54" s="59"/>
    </row>
    <row r="55" spans="3:3">
      <c r="C55" s="59"/>
    </row>
    <row r="56" spans="3:3">
      <c r="C56" s="59"/>
    </row>
    <row r="57" spans="3:3">
      <c r="C57" s="59"/>
    </row>
    <row r="58" spans="3:3">
      <c r="C58" s="59"/>
    </row>
    <row r="59" spans="3:3">
      <c r="C59" s="59"/>
    </row>
    <row r="60" spans="3:3">
      <c r="C60" s="59"/>
    </row>
  </sheetData>
  <printOptions horizontalCentered="1" verticalCentered="1"/>
  <pageMargins left="0" right="0" top="0.5" bottom="0.5" header="0" footer="0"/>
  <pageSetup scale="80" fitToWidth="2" orientation="landscape" r:id="rId1"/>
  <headerFooter alignWithMargins="0"/>
  <colBreaks count="1" manualBreakCount="1">
    <brk id="5"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ransitionEvaluation="1">
    <tabColor rgb="FF92D050"/>
  </sheetPr>
  <dimension ref="A1:IN103"/>
  <sheetViews>
    <sheetView view="pageBreakPreview" topLeftCell="A14" zoomScale="80" zoomScaleNormal="70" zoomScaleSheetLayoutView="80" workbookViewId="0">
      <selection activeCell="F18" sqref="F18"/>
    </sheetView>
    <sheetView zoomScale="85" zoomScaleNormal="85" workbookViewId="1"/>
  </sheetViews>
  <sheetFormatPr defaultColWidth="9.6640625" defaultRowHeight="15"/>
  <cols>
    <col min="1" max="1" width="4.6640625" customWidth="1"/>
    <col min="2" max="2" width="41.21875" customWidth="1"/>
    <col min="3" max="3" width="8.6640625" customWidth="1"/>
    <col min="4" max="6" width="10.6640625" customWidth="1"/>
    <col min="7" max="7" width="12.6640625" customWidth="1"/>
    <col min="8" max="8" width="10.6640625" customWidth="1"/>
    <col min="9" max="9" width="19.88671875" customWidth="1"/>
    <col min="11" max="11" width="11.5546875" bestFit="1" customWidth="1"/>
  </cols>
  <sheetData>
    <row r="1" spans="1:248" ht="15.75" thickBot="1">
      <c r="A1" s="42" t="str">
        <f>'Data Sheet'!$A$49</f>
        <v>Annual Report of Niagara Mohawk Power Corporation</v>
      </c>
      <c r="B1" s="60"/>
      <c r="C1" s="60"/>
      <c r="D1" s="60"/>
      <c r="E1" s="60"/>
      <c r="F1" s="60"/>
      <c r="H1" s="155"/>
      <c r="I1" s="405" t="str">
        <f>'Data Sheet'!$A$45</f>
        <v>Year ended December 31, 2022</v>
      </c>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row>
    <row r="2" spans="1:248">
      <c r="A2" s="43"/>
      <c r="B2" s="44"/>
      <c r="C2" s="44"/>
      <c r="D2" s="44"/>
      <c r="E2" s="44"/>
      <c r="F2" s="44"/>
      <c r="G2" s="44"/>
      <c r="H2" s="44"/>
      <c r="I2" s="45"/>
    </row>
    <row r="3" spans="1:248" ht="18">
      <c r="A3" s="160" t="s">
        <v>1528</v>
      </c>
      <c r="B3" s="423"/>
      <c r="C3" s="423"/>
      <c r="D3" s="423"/>
      <c r="E3" s="423"/>
      <c r="F3" s="423"/>
      <c r="G3" s="423"/>
      <c r="H3" s="423"/>
      <c r="I3" s="555"/>
    </row>
    <row r="4" spans="1:248">
      <c r="A4" s="49"/>
      <c r="I4" s="50"/>
    </row>
    <row r="5" spans="1:248">
      <c r="A5" s="68"/>
      <c r="B5" s="60" t="s">
        <v>862</v>
      </c>
      <c r="C5" s="60"/>
      <c r="D5" s="60"/>
      <c r="E5" s="60"/>
      <c r="F5" s="60"/>
      <c r="G5" s="60"/>
      <c r="H5" s="60"/>
      <c r="I5" s="69"/>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60"/>
      <c r="GD5" s="60"/>
      <c r="GE5" s="60"/>
      <c r="GF5" s="60"/>
      <c r="GG5" s="60"/>
      <c r="GH5" s="60"/>
      <c r="GI5" s="60"/>
      <c r="GJ5" s="60"/>
      <c r="GK5" s="60"/>
      <c r="GL5" s="60"/>
      <c r="GM5" s="60"/>
      <c r="GN5" s="60"/>
      <c r="GO5" s="60"/>
      <c r="GP5" s="60"/>
      <c r="GQ5" s="60"/>
      <c r="GR5" s="60"/>
      <c r="GS5" s="60"/>
      <c r="GT5" s="60"/>
      <c r="GU5" s="60"/>
      <c r="GV5" s="60"/>
      <c r="GW5" s="60"/>
      <c r="GX5" s="60"/>
      <c r="GY5" s="60"/>
      <c r="GZ5" s="60"/>
      <c r="HA5" s="60"/>
      <c r="HB5" s="60"/>
      <c r="HC5" s="60"/>
      <c r="HD5" s="60"/>
      <c r="HE5" s="60"/>
      <c r="HF5" s="60"/>
      <c r="HG5" s="60"/>
      <c r="HH5" s="60"/>
      <c r="HI5" s="60"/>
      <c r="HJ5" s="60"/>
      <c r="HK5" s="60"/>
      <c r="HL5" s="60"/>
      <c r="HM5" s="60"/>
      <c r="HN5" s="60"/>
      <c r="HO5" s="60"/>
      <c r="HP5" s="60"/>
      <c r="HQ5" s="60"/>
      <c r="HR5" s="60"/>
      <c r="HS5" s="60"/>
      <c r="HT5" s="60"/>
      <c r="HU5" s="60"/>
      <c r="HV5" s="60"/>
      <c r="HW5" s="60"/>
      <c r="HX5" s="60"/>
      <c r="HY5" s="60"/>
      <c r="HZ5" s="60"/>
      <c r="IA5" s="60"/>
      <c r="IB5" s="60"/>
      <c r="IC5" s="60"/>
      <c r="ID5" s="60"/>
      <c r="IE5" s="60"/>
      <c r="IF5" s="60"/>
      <c r="IG5" s="60"/>
      <c r="IH5" s="60"/>
      <c r="II5" s="60"/>
      <c r="IJ5" s="60"/>
      <c r="IK5" s="60"/>
      <c r="IL5" s="60"/>
      <c r="IM5" s="60"/>
      <c r="IN5" s="60"/>
    </row>
    <row r="6" spans="1:248">
      <c r="A6" s="68"/>
      <c r="B6" s="60" t="s">
        <v>863</v>
      </c>
      <c r="C6" s="60"/>
      <c r="D6" s="60"/>
      <c r="E6" s="60"/>
      <c r="F6" s="60"/>
      <c r="G6" s="60"/>
      <c r="H6" s="60"/>
      <c r="I6" s="69"/>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c r="HI6" s="60"/>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row>
    <row r="7" spans="1:248">
      <c r="A7" s="68"/>
      <c r="B7" s="60" t="s">
        <v>864</v>
      </c>
      <c r="C7" s="60"/>
      <c r="D7" s="60"/>
      <c r="E7" s="60"/>
      <c r="F7" s="60"/>
      <c r="G7" s="60"/>
      <c r="H7" s="60"/>
      <c r="I7" s="69"/>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c r="IJ7" s="60"/>
      <c r="IK7" s="60"/>
      <c r="IL7" s="60"/>
      <c r="IM7" s="60"/>
      <c r="IN7" s="60"/>
    </row>
    <row r="8" spans="1:248">
      <c r="A8" s="68"/>
      <c r="B8" s="60" t="s">
        <v>239</v>
      </c>
      <c r="C8" s="60"/>
      <c r="D8" s="60"/>
      <c r="E8" s="60"/>
      <c r="F8" s="60"/>
      <c r="G8" s="60"/>
      <c r="H8" s="60"/>
      <c r="I8" s="69"/>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row>
    <row r="9" spans="1:248">
      <c r="A9" s="68"/>
      <c r="B9" s="60" t="s">
        <v>240</v>
      </c>
      <c r="C9" s="60"/>
      <c r="D9" s="60"/>
      <c r="E9" s="60"/>
      <c r="F9" s="60"/>
      <c r="G9" s="60"/>
      <c r="H9" s="60"/>
      <c r="I9" s="69"/>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row>
    <row r="10" spans="1:248">
      <c r="A10" s="68"/>
      <c r="B10" s="60" t="s">
        <v>241</v>
      </c>
      <c r="C10" s="60"/>
      <c r="D10" s="60"/>
      <c r="E10" s="60"/>
      <c r="F10" s="60"/>
      <c r="G10" s="60"/>
      <c r="H10" s="60"/>
      <c r="I10" s="69"/>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row>
    <row r="11" spans="1:248">
      <c r="A11" s="558"/>
      <c r="B11" s="559"/>
      <c r="C11" s="559"/>
      <c r="D11" s="559"/>
      <c r="E11" s="559"/>
      <c r="F11" s="559"/>
      <c r="G11" s="559"/>
      <c r="H11" s="559"/>
      <c r="I11" s="5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0"/>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c r="HH11" s="60"/>
      <c r="HI11" s="60"/>
      <c r="HJ11" s="60"/>
      <c r="HK11" s="60"/>
      <c r="HL11" s="60"/>
      <c r="HM11" s="60"/>
      <c r="HN11" s="60"/>
      <c r="HO11" s="60"/>
      <c r="HP11" s="60"/>
      <c r="HQ11" s="60"/>
      <c r="HR11" s="60"/>
      <c r="HS11" s="60"/>
      <c r="HT11" s="60"/>
      <c r="HU11" s="60"/>
      <c r="HV11" s="60"/>
      <c r="HW11" s="60"/>
      <c r="HX11" s="60"/>
      <c r="HY11" s="60"/>
      <c r="HZ11" s="60"/>
      <c r="IA11" s="60"/>
      <c r="IB11" s="60"/>
      <c r="IC11" s="60"/>
      <c r="ID11" s="60"/>
      <c r="IE11" s="60"/>
      <c r="IF11" s="60"/>
      <c r="IG11" s="60"/>
      <c r="IH11" s="60"/>
      <c r="II11" s="60"/>
      <c r="IJ11" s="60"/>
      <c r="IK11" s="60"/>
      <c r="IL11" s="60"/>
      <c r="IM11" s="60"/>
      <c r="IN11" s="60"/>
    </row>
    <row r="12" spans="1:248">
      <c r="A12" s="68"/>
      <c r="B12" s="561"/>
      <c r="C12" s="562"/>
      <c r="D12" s="60"/>
      <c r="E12" s="562"/>
      <c r="F12" s="562"/>
      <c r="G12" s="562"/>
      <c r="H12" s="65" t="s">
        <v>242</v>
      </c>
      <c r="I12" s="66"/>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0"/>
      <c r="HI12" s="60"/>
      <c r="HJ12" s="60"/>
      <c r="HK12" s="60"/>
      <c r="HL12" s="60"/>
      <c r="HM12" s="60"/>
      <c r="HN12" s="60"/>
      <c r="HO12" s="60"/>
      <c r="HP12" s="60"/>
      <c r="HQ12" s="60"/>
      <c r="HR12" s="60"/>
      <c r="HS12" s="60"/>
      <c r="HT12" s="60"/>
      <c r="HU12" s="60"/>
      <c r="HV12" s="60"/>
      <c r="HW12" s="60"/>
      <c r="HX12" s="60"/>
      <c r="HY12" s="60"/>
      <c r="HZ12" s="60"/>
      <c r="IA12" s="60"/>
      <c r="IB12" s="60"/>
      <c r="IC12" s="60"/>
      <c r="ID12" s="60"/>
      <c r="IE12" s="60"/>
      <c r="IF12" s="60"/>
      <c r="IG12" s="60"/>
      <c r="IH12" s="60"/>
      <c r="II12" s="60"/>
      <c r="IJ12" s="60"/>
      <c r="IK12" s="60"/>
      <c r="IL12" s="60"/>
      <c r="IM12" s="60"/>
      <c r="IN12" s="60"/>
    </row>
    <row r="13" spans="1:248">
      <c r="A13" s="68"/>
      <c r="B13" s="561"/>
      <c r="C13" s="667" t="s">
        <v>243</v>
      </c>
      <c r="D13" s="65" t="s">
        <v>652</v>
      </c>
      <c r="E13" s="563"/>
      <c r="F13" s="562"/>
      <c r="G13" s="562"/>
      <c r="H13" s="65" t="s">
        <v>244</v>
      </c>
      <c r="I13" s="66"/>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c r="HH13" s="60"/>
      <c r="HI13" s="60"/>
      <c r="HJ13" s="60"/>
      <c r="HK13" s="60"/>
      <c r="HL13" s="60"/>
      <c r="HM13" s="60"/>
      <c r="HN13" s="60"/>
      <c r="HO13" s="60"/>
      <c r="HP13" s="60"/>
      <c r="HQ13" s="60"/>
      <c r="HR13" s="60"/>
      <c r="HS13" s="60"/>
      <c r="HT13" s="60"/>
      <c r="HU13" s="60"/>
      <c r="HV13" s="60"/>
      <c r="HW13" s="60"/>
      <c r="HX13" s="60"/>
      <c r="HY13" s="60"/>
      <c r="HZ13" s="60"/>
      <c r="IA13" s="60"/>
      <c r="IB13" s="60"/>
      <c r="IC13" s="60"/>
      <c r="ID13" s="60"/>
      <c r="IE13" s="60"/>
      <c r="IF13" s="60"/>
      <c r="IG13" s="60"/>
      <c r="IH13" s="60"/>
      <c r="II13" s="60"/>
      <c r="IJ13" s="60"/>
      <c r="IK13" s="60"/>
      <c r="IL13" s="60"/>
      <c r="IM13" s="60"/>
      <c r="IN13" s="60"/>
    </row>
    <row r="14" spans="1:248">
      <c r="A14" s="68"/>
      <c r="B14" s="561"/>
      <c r="C14" s="667" t="s">
        <v>245</v>
      </c>
      <c r="D14" s="559"/>
      <c r="E14" s="564"/>
      <c r="F14" s="562"/>
      <c r="G14" s="562"/>
      <c r="H14" s="559"/>
      <c r="I14" s="5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c r="HH14" s="60"/>
      <c r="HI14" s="60"/>
      <c r="HJ14" s="60"/>
      <c r="HK14" s="60"/>
      <c r="HL14" s="60"/>
      <c r="HM14" s="60"/>
      <c r="HN14" s="60"/>
      <c r="HO14" s="60"/>
      <c r="HP14" s="60"/>
      <c r="HQ14" s="60"/>
      <c r="HR14" s="60"/>
      <c r="HS14" s="60"/>
      <c r="HT14" s="60"/>
      <c r="HU14" s="60"/>
      <c r="HV14" s="60"/>
      <c r="HW14" s="60"/>
      <c r="HX14" s="60"/>
      <c r="HY14" s="60"/>
      <c r="HZ14" s="60"/>
      <c r="IA14" s="60"/>
      <c r="IB14" s="60"/>
      <c r="IC14" s="60"/>
      <c r="ID14" s="60"/>
      <c r="IE14" s="60"/>
      <c r="IF14" s="60"/>
      <c r="IG14" s="60"/>
      <c r="IH14" s="60"/>
      <c r="II14" s="60"/>
      <c r="IJ14" s="60"/>
      <c r="IK14" s="60"/>
      <c r="IL14" s="60"/>
      <c r="IM14" s="60"/>
      <c r="IN14" s="60"/>
    </row>
    <row r="15" spans="1:248">
      <c r="A15" s="68"/>
      <c r="B15" s="561"/>
      <c r="C15" s="667" t="s">
        <v>246</v>
      </c>
      <c r="D15" s="667" t="s">
        <v>108</v>
      </c>
      <c r="E15" s="667" t="s">
        <v>106</v>
      </c>
      <c r="F15" s="562"/>
      <c r="G15" s="667" t="s">
        <v>247</v>
      </c>
      <c r="H15" s="562"/>
      <c r="I15" s="668" t="s">
        <v>248</v>
      </c>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c r="HL15" s="60"/>
      <c r="HM15" s="60"/>
      <c r="HN15" s="60"/>
      <c r="HO15" s="60"/>
      <c r="HP15" s="60"/>
      <c r="HQ15" s="60"/>
      <c r="HR15" s="60"/>
      <c r="HS15" s="60"/>
      <c r="HT15" s="60"/>
      <c r="HU15" s="60"/>
      <c r="HV15" s="60"/>
      <c r="HW15" s="60"/>
      <c r="HX15" s="60"/>
      <c r="HY15" s="60"/>
      <c r="HZ15" s="60"/>
      <c r="IA15" s="60"/>
      <c r="IB15" s="60"/>
      <c r="IC15" s="60"/>
      <c r="ID15" s="60"/>
      <c r="IE15" s="60"/>
      <c r="IF15" s="60"/>
      <c r="IG15" s="60"/>
      <c r="IH15" s="60"/>
      <c r="II15" s="60"/>
      <c r="IJ15" s="60"/>
      <c r="IK15" s="60"/>
      <c r="IL15" s="60"/>
      <c r="IM15" s="60"/>
      <c r="IN15" s="60"/>
    </row>
    <row r="16" spans="1:248">
      <c r="A16" s="669" t="s">
        <v>1980</v>
      </c>
      <c r="B16" s="670" t="s">
        <v>2053</v>
      </c>
      <c r="C16" s="667" t="s">
        <v>249</v>
      </c>
      <c r="D16" s="667" t="s">
        <v>250</v>
      </c>
      <c r="E16" s="667" t="s">
        <v>107</v>
      </c>
      <c r="F16" s="667" t="s">
        <v>2059</v>
      </c>
      <c r="G16" s="667" t="s">
        <v>251</v>
      </c>
      <c r="H16" s="667" t="s">
        <v>252</v>
      </c>
      <c r="I16" s="668" t="s">
        <v>253</v>
      </c>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row>
    <row r="17" spans="1:248">
      <c r="A17" s="671" t="s">
        <v>1986</v>
      </c>
      <c r="B17" s="672" t="s">
        <v>2077</v>
      </c>
      <c r="C17" s="673" t="s">
        <v>2078</v>
      </c>
      <c r="D17" s="673" t="s">
        <v>518</v>
      </c>
      <c r="E17" s="673" t="s">
        <v>567</v>
      </c>
      <c r="F17" s="673" t="s">
        <v>1350</v>
      </c>
      <c r="G17" s="673" t="s">
        <v>1351</v>
      </c>
      <c r="H17" s="673" t="s">
        <v>1352</v>
      </c>
      <c r="I17" s="674" t="s">
        <v>1353</v>
      </c>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row>
    <row r="18" spans="1:248" ht="14.1" customHeight="1">
      <c r="A18" s="68">
        <v>1</v>
      </c>
      <c r="B18" s="1025" t="s">
        <v>3077</v>
      </c>
      <c r="C18" s="1026">
        <v>395</v>
      </c>
      <c r="D18" s="1026">
        <v>571492</v>
      </c>
      <c r="E18" s="1026">
        <v>2794</v>
      </c>
      <c r="F18" s="1026">
        <v>646249</v>
      </c>
      <c r="G18" s="1026">
        <v>553413</v>
      </c>
      <c r="H18" s="1027" t="s">
        <v>3078</v>
      </c>
      <c r="I18" s="1028">
        <v>13813536</v>
      </c>
      <c r="J18" s="60"/>
      <c r="K18" s="1491"/>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c r="HI18" s="60"/>
      <c r="HJ18" s="60"/>
      <c r="HK18" s="60"/>
      <c r="HL18" s="60"/>
      <c r="HM18" s="60"/>
      <c r="HN18" s="60"/>
      <c r="HO18" s="60"/>
      <c r="HP18" s="60"/>
      <c r="HQ18" s="60"/>
      <c r="HR18" s="60"/>
      <c r="HS18" s="60"/>
      <c r="HT18" s="60"/>
      <c r="HU18" s="60"/>
      <c r="HV18" s="60"/>
      <c r="HW18" s="60"/>
      <c r="HX18" s="60"/>
      <c r="HY18" s="60"/>
      <c r="HZ18" s="60"/>
      <c r="IA18" s="60"/>
      <c r="IB18" s="60"/>
      <c r="IC18" s="60"/>
      <c r="ID18" s="60"/>
      <c r="IE18" s="60"/>
      <c r="IF18" s="60"/>
      <c r="IG18" s="60"/>
      <c r="IH18" s="60"/>
      <c r="II18" s="60"/>
      <c r="IJ18" s="60"/>
      <c r="IK18" s="60"/>
      <c r="IL18" s="60"/>
      <c r="IM18" s="60"/>
      <c r="IN18" s="60"/>
    </row>
    <row r="19" spans="1:248" ht="14.1" customHeight="1">
      <c r="A19" s="68">
        <v>2</v>
      </c>
      <c r="B19" s="561"/>
      <c r="C19" s="562"/>
      <c r="D19" s="562"/>
      <c r="E19" s="562"/>
      <c r="F19" s="562"/>
      <c r="G19" s="562"/>
      <c r="H19" s="1029" t="s">
        <v>3079</v>
      </c>
      <c r="I19" s="1028">
        <v>13706933</v>
      </c>
      <c r="J19" s="60"/>
      <c r="K19" s="1491"/>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c r="HI19" s="60"/>
      <c r="HJ19" s="60"/>
      <c r="HK19" s="60"/>
      <c r="HL19" s="60"/>
      <c r="HM19" s="60"/>
      <c r="HN19" s="60"/>
      <c r="HO19" s="60"/>
      <c r="HP19" s="60"/>
      <c r="HQ19" s="60"/>
      <c r="HR19" s="60"/>
      <c r="HS19" s="60"/>
      <c r="HT19" s="60"/>
      <c r="HU19" s="60"/>
      <c r="HV19" s="60"/>
      <c r="HW19" s="60"/>
      <c r="HX19" s="60"/>
      <c r="HY19" s="60"/>
      <c r="HZ19" s="60"/>
      <c r="IA19" s="60"/>
      <c r="IB19" s="60"/>
      <c r="IC19" s="60"/>
      <c r="ID19" s="60"/>
      <c r="IE19" s="60"/>
      <c r="IF19" s="60"/>
      <c r="IG19" s="60"/>
      <c r="IH19" s="60"/>
      <c r="II19" s="60"/>
      <c r="IJ19" s="60"/>
      <c r="IK19" s="60"/>
      <c r="IL19" s="60"/>
      <c r="IM19" s="60"/>
      <c r="IN19" s="60"/>
    </row>
    <row r="20" spans="1:248" ht="14.1" customHeight="1">
      <c r="A20" s="68">
        <v>3</v>
      </c>
      <c r="B20" s="565"/>
      <c r="C20" s="562"/>
      <c r="D20" s="562"/>
      <c r="E20" s="566"/>
      <c r="F20" s="562"/>
      <c r="G20" s="562"/>
      <c r="H20" s="1029" t="s">
        <v>3080</v>
      </c>
      <c r="I20" s="1028">
        <v>14815310</v>
      </c>
      <c r="J20" s="60"/>
      <c r="K20" s="1491"/>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c r="HI20" s="60"/>
      <c r="HJ20" s="60"/>
      <c r="HK20" s="60"/>
      <c r="HL20" s="60"/>
      <c r="HM20" s="60"/>
      <c r="HN20" s="60"/>
      <c r="HO20" s="60"/>
      <c r="HP20" s="60"/>
      <c r="HQ20" s="60"/>
      <c r="HR20" s="60"/>
      <c r="HS20" s="60"/>
      <c r="HT20" s="60"/>
      <c r="HU20" s="60"/>
      <c r="HV20" s="60"/>
      <c r="HW20" s="60"/>
      <c r="HX20" s="60"/>
      <c r="HY20" s="60"/>
      <c r="HZ20" s="60"/>
      <c r="IA20" s="60"/>
      <c r="IB20" s="60"/>
      <c r="IC20" s="60"/>
      <c r="ID20" s="60"/>
      <c r="IE20" s="60"/>
      <c r="IF20" s="60"/>
      <c r="IG20" s="60"/>
      <c r="IH20" s="60"/>
      <c r="II20" s="60"/>
      <c r="IJ20" s="60"/>
      <c r="IK20" s="60"/>
      <c r="IL20" s="60"/>
      <c r="IM20" s="60"/>
      <c r="IN20" s="60"/>
    </row>
    <row r="21" spans="1:248" ht="14.1" customHeight="1">
      <c r="A21" s="68">
        <v>4</v>
      </c>
      <c r="B21" s="561"/>
      <c r="C21" s="562"/>
      <c r="D21" s="562"/>
      <c r="E21" s="566"/>
      <c r="F21" s="562"/>
      <c r="G21" s="562"/>
      <c r="H21" s="1029" t="s">
        <v>3081</v>
      </c>
      <c r="I21" s="1028">
        <v>4267507</v>
      </c>
      <c r="J21" s="60"/>
      <c r="K21" s="1491"/>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c r="HH21" s="60"/>
      <c r="HI21" s="60"/>
      <c r="HJ21" s="60"/>
      <c r="HK21" s="60"/>
      <c r="HL21" s="60"/>
      <c r="HM21" s="60"/>
      <c r="HN21" s="60"/>
      <c r="HO21" s="60"/>
      <c r="HP21" s="60"/>
      <c r="HQ21" s="60"/>
      <c r="HR21" s="60"/>
      <c r="HS21" s="60"/>
      <c r="HT21" s="60"/>
      <c r="HU21" s="60"/>
      <c r="HV21" s="60"/>
      <c r="HW21" s="60"/>
      <c r="HX21" s="60"/>
      <c r="HY21" s="60"/>
      <c r="HZ21" s="60"/>
      <c r="IA21" s="60"/>
      <c r="IB21" s="60"/>
      <c r="IC21" s="60"/>
      <c r="ID21" s="60"/>
      <c r="IE21" s="60"/>
      <c r="IF21" s="60"/>
      <c r="IG21" s="60"/>
      <c r="IH21" s="60"/>
      <c r="II21" s="60"/>
      <c r="IJ21" s="60"/>
      <c r="IK21" s="60"/>
      <c r="IL21" s="60"/>
      <c r="IM21" s="60"/>
      <c r="IN21" s="60"/>
    </row>
    <row r="22" spans="1:248" ht="14.1" customHeight="1">
      <c r="A22" s="68">
        <v>5</v>
      </c>
      <c r="B22" s="561"/>
      <c r="C22" s="562"/>
      <c r="D22" s="562"/>
      <c r="E22" s="562"/>
      <c r="F22" s="562"/>
      <c r="G22" s="562"/>
      <c r="H22" s="1029" t="s">
        <v>3082</v>
      </c>
      <c r="I22" s="1028">
        <v>496954</v>
      </c>
      <c r="J22" s="60"/>
      <c r="K22" s="1491"/>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c r="HR22" s="60"/>
      <c r="HS22" s="60"/>
      <c r="HT22" s="60"/>
      <c r="HU22" s="60"/>
      <c r="HV22" s="60"/>
      <c r="HW22" s="60"/>
      <c r="HX22" s="60"/>
      <c r="HY22" s="60"/>
      <c r="HZ22" s="60"/>
      <c r="IA22" s="60"/>
      <c r="IB22" s="60"/>
      <c r="IC22" s="60"/>
      <c r="ID22" s="60"/>
      <c r="IE22" s="60"/>
      <c r="IF22" s="60"/>
      <c r="IG22" s="60"/>
      <c r="IH22" s="60"/>
      <c r="II22" s="60"/>
      <c r="IJ22" s="60"/>
      <c r="IK22" s="60"/>
      <c r="IL22" s="60"/>
      <c r="IM22" s="60"/>
      <c r="IN22" s="60"/>
    </row>
    <row r="23" spans="1:248" ht="14.1" customHeight="1">
      <c r="A23" s="68">
        <v>6</v>
      </c>
      <c r="B23" s="561"/>
      <c r="C23" s="562"/>
      <c r="D23" s="562"/>
      <c r="E23" s="562"/>
      <c r="F23" s="562"/>
      <c r="G23" s="562"/>
      <c r="H23" s="562"/>
      <c r="I23" s="69"/>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c r="HR23" s="60"/>
      <c r="HS23" s="60"/>
      <c r="HT23" s="60"/>
      <c r="HU23" s="60"/>
      <c r="HV23" s="60"/>
      <c r="HW23" s="60"/>
      <c r="HX23" s="60"/>
      <c r="HY23" s="60"/>
      <c r="HZ23" s="60"/>
      <c r="IA23" s="60"/>
      <c r="IB23" s="60"/>
      <c r="IC23" s="60"/>
      <c r="ID23" s="60"/>
      <c r="IE23" s="60"/>
      <c r="IF23" s="60"/>
      <c r="IG23" s="60"/>
      <c r="IH23" s="60"/>
      <c r="II23" s="60"/>
      <c r="IJ23" s="60"/>
      <c r="IK23" s="60"/>
      <c r="IL23" s="60"/>
      <c r="IM23" s="60"/>
      <c r="IN23" s="60"/>
    </row>
    <row r="24" spans="1:248" ht="14.1" customHeight="1">
      <c r="A24" s="68">
        <v>7</v>
      </c>
      <c r="B24" s="561"/>
      <c r="C24" s="562"/>
      <c r="D24" s="562"/>
      <c r="E24" s="562"/>
      <c r="F24" s="562"/>
      <c r="G24" s="562"/>
      <c r="H24" s="562"/>
      <c r="I24" s="69"/>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row>
    <row r="25" spans="1:248" ht="14.1" customHeight="1">
      <c r="A25" s="68">
        <v>8</v>
      </c>
      <c r="B25" s="561"/>
      <c r="C25" s="562"/>
      <c r="D25" s="562"/>
      <c r="E25" s="562"/>
      <c r="F25" s="562"/>
      <c r="G25" s="562"/>
      <c r="H25" s="562"/>
      <c r="I25" s="69"/>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row>
    <row r="26" spans="1:248" ht="14.1" customHeight="1">
      <c r="A26" s="68">
        <v>9</v>
      </c>
      <c r="B26" s="561"/>
      <c r="C26" s="562"/>
      <c r="D26" s="562"/>
      <c r="E26" s="562"/>
      <c r="F26" s="562"/>
      <c r="G26" s="562"/>
      <c r="H26" s="562"/>
      <c r="I26" s="69"/>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row>
    <row r="27" spans="1:248" ht="14.1" customHeight="1">
      <c r="A27" s="68">
        <v>10</v>
      </c>
      <c r="B27" s="561"/>
      <c r="C27" s="562"/>
      <c r="D27" s="562"/>
      <c r="E27" s="566"/>
      <c r="F27" s="562"/>
      <c r="G27" s="562"/>
      <c r="H27" s="562"/>
      <c r="I27" s="69"/>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c r="IC27" s="60"/>
      <c r="ID27" s="60"/>
      <c r="IE27" s="60"/>
      <c r="IF27" s="60"/>
      <c r="IG27" s="60"/>
      <c r="IH27" s="60"/>
      <c r="II27" s="60"/>
      <c r="IJ27" s="60"/>
      <c r="IK27" s="60"/>
      <c r="IL27" s="60"/>
      <c r="IM27" s="60"/>
      <c r="IN27" s="60"/>
    </row>
    <row r="28" spans="1:248" ht="14.1" customHeight="1">
      <c r="A28" s="68">
        <v>11</v>
      </c>
      <c r="B28" s="561"/>
      <c r="C28" s="562"/>
      <c r="D28" s="562"/>
      <c r="E28" s="562"/>
      <c r="F28" s="562"/>
      <c r="G28" s="562"/>
      <c r="H28" s="562"/>
      <c r="I28" s="69"/>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c r="HI28" s="60"/>
      <c r="HJ28" s="60"/>
      <c r="HK28" s="60"/>
      <c r="HL28" s="60"/>
      <c r="HM28" s="60"/>
      <c r="HN28" s="60"/>
      <c r="HO28" s="60"/>
      <c r="HP28" s="60"/>
      <c r="HQ28" s="60"/>
      <c r="HR28" s="60"/>
      <c r="HS28" s="60"/>
      <c r="HT28" s="60"/>
      <c r="HU28" s="60"/>
      <c r="HV28" s="60"/>
      <c r="HW28" s="60"/>
      <c r="HX28" s="60"/>
      <c r="HY28" s="60"/>
      <c r="HZ28" s="60"/>
      <c r="IA28" s="60"/>
      <c r="IB28" s="60"/>
      <c r="IC28" s="60"/>
      <c r="ID28" s="60"/>
      <c r="IE28" s="60"/>
      <c r="IF28" s="60"/>
      <c r="IG28" s="60"/>
      <c r="IH28" s="60"/>
      <c r="II28" s="60"/>
      <c r="IJ28" s="60"/>
      <c r="IK28" s="60"/>
      <c r="IL28" s="60"/>
      <c r="IM28" s="60"/>
      <c r="IN28" s="60"/>
    </row>
    <row r="29" spans="1:248" ht="14.1" customHeight="1">
      <c r="A29" s="68">
        <v>12</v>
      </c>
      <c r="B29" s="561"/>
      <c r="C29" s="562"/>
      <c r="D29" s="562"/>
      <c r="E29" s="562"/>
      <c r="F29" s="562"/>
      <c r="G29" s="562"/>
      <c r="H29" s="562"/>
      <c r="I29" s="69"/>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c r="HI29" s="60"/>
      <c r="HJ29" s="60"/>
      <c r="HK29" s="60"/>
      <c r="HL29" s="60"/>
      <c r="HM29" s="60"/>
      <c r="HN29" s="60"/>
      <c r="HO29" s="60"/>
      <c r="HP29" s="60"/>
      <c r="HQ29" s="60"/>
      <c r="HR29" s="60"/>
      <c r="HS29" s="60"/>
      <c r="HT29" s="60"/>
      <c r="HU29" s="60"/>
      <c r="HV29" s="60"/>
      <c r="HW29" s="60"/>
      <c r="HX29" s="60"/>
      <c r="HY29" s="60"/>
      <c r="HZ29" s="60"/>
      <c r="IA29" s="60"/>
      <c r="IB29" s="60"/>
      <c r="IC29" s="60"/>
      <c r="ID29" s="60"/>
      <c r="IE29" s="60"/>
      <c r="IF29" s="60"/>
      <c r="IG29" s="60"/>
      <c r="IH29" s="60"/>
      <c r="II29" s="60"/>
      <c r="IJ29" s="60"/>
      <c r="IK29" s="60"/>
      <c r="IL29" s="60"/>
      <c r="IM29" s="60"/>
      <c r="IN29" s="60"/>
    </row>
    <row r="30" spans="1:248" ht="14.1" customHeight="1">
      <c r="A30" s="68">
        <v>13</v>
      </c>
      <c r="B30" s="561"/>
      <c r="C30" s="562"/>
      <c r="D30" s="562"/>
      <c r="E30" s="562"/>
      <c r="F30" s="562"/>
      <c r="G30" s="562"/>
      <c r="H30" s="562"/>
      <c r="I30" s="69"/>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c r="HI30" s="60"/>
      <c r="HJ30" s="60"/>
      <c r="HK30" s="60"/>
      <c r="HL30" s="60"/>
      <c r="HM30" s="60"/>
      <c r="HN30" s="60"/>
      <c r="HO30" s="60"/>
      <c r="HP30" s="60"/>
      <c r="HQ30" s="60"/>
      <c r="HR30" s="60"/>
      <c r="HS30" s="60"/>
      <c r="HT30" s="60"/>
      <c r="HU30" s="60"/>
      <c r="HV30" s="60"/>
      <c r="HW30" s="60"/>
      <c r="HX30" s="60"/>
      <c r="HY30" s="60"/>
      <c r="HZ30" s="60"/>
      <c r="IA30" s="60"/>
      <c r="IB30" s="60"/>
      <c r="IC30" s="60"/>
      <c r="ID30" s="60"/>
      <c r="IE30" s="60"/>
      <c r="IF30" s="60"/>
      <c r="IG30" s="60"/>
      <c r="IH30" s="60"/>
      <c r="II30" s="60"/>
      <c r="IJ30" s="60"/>
      <c r="IK30" s="60"/>
      <c r="IL30" s="60"/>
      <c r="IM30" s="60"/>
      <c r="IN30" s="60"/>
    </row>
    <row r="31" spans="1:248" ht="14.1" customHeight="1">
      <c r="A31" s="68">
        <v>14</v>
      </c>
      <c r="B31" s="561"/>
      <c r="C31" s="562"/>
      <c r="D31" s="562"/>
      <c r="E31" s="562"/>
      <c r="F31" s="562"/>
      <c r="G31" s="562"/>
      <c r="H31" s="562"/>
      <c r="I31" s="69"/>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c r="HI31" s="60"/>
      <c r="HJ31" s="60"/>
      <c r="HK31" s="60"/>
      <c r="HL31" s="60"/>
      <c r="HM31" s="60"/>
      <c r="HN31" s="60"/>
      <c r="HO31" s="60"/>
      <c r="HP31" s="60"/>
      <c r="HQ31" s="60"/>
      <c r="HR31" s="60"/>
      <c r="HS31" s="60"/>
      <c r="HT31" s="60"/>
      <c r="HU31" s="60"/>
      <c r="HV31" s="60"/>
      <c r="HW31" s="60"/>
      <c r="HX31" s="60"/>
      <c r="HY31" s="60"/>
      <c r="HZ31" s="60"/>
      <c r="IA31" s="60"/>
      <c r="IB31" s="60"/>
      <c r="IC31" s="60"/>
      <c r="ID31" s="60"/>
      <c r="IE31" s="60"/>
      <c r="IF31" s="60"/>
      <c r="IG31" s="60"/>
      <c r="IH31" s="60"/>
      <c r="II31" s="60"/>
      <c r="IJ31" s="60"/>
      <c r="IK31" s="60"/>
      <c r="IL31" s="60"/>
      <c r="IM31" s="60"/>
      <c r="IN31" s="60"/>
    </row>
    <row r="32" spans="1:248" ht="14.1" customHeight="1">
      <c r="A32" s="68">
        <v>15</v>
      </c>
      <c r="B32" s="561"/>
      <c r="C32" s="562"/>
      <c r="D32" s="562"/>
      <c r="E32" s="562"/>
      <c r="F32" s="562"/>
      <c r="G32" s="562"/>
      <c r="H32" s="562"/>
      <c r="I32" s="69"/>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c r="HR32" s="60"/>
      <c r="HS32" s="60"/>
      <c r="HT32" s="60"/>
      <c r="HU32" s="60"/>
      <c r="HV32" s="60"/>
      <c r="HW32" s="60"/>
      <c r="HX32" s="60"/>
      <c r="HY32" s="60"/>
      <c r="HZ32" s="60"/>
      <c r="IA32" s="60"/>
      <c r="IB32" s="60"/>
      <c r="IC32" s="60"/>
      <c r="ID32" s="60"/>
      <c r="IE32" s="60"/>
      <c r="IF32" s="60"/>
      <c r="IG32" s="60"/>
      <c r="IH32" s="60"/>
      <c r="II32" s="60"/>
      <c r="IJ32" s="60"/>
      <c r="IK32" s="60"/>
      <c r="IL32" s="60"/>
      <c r="IM32" s="60"/>
      <c r="IN32" s="60"/>
    </row>
    <row r="33" spans="1:248" ht="14.1" customHeight="1">
      <c r="A33" s="68">
        <v>16</v>
      </c>
      <c r="B33" s="561"/>
      <c r="C33" s="562"/>
      <c r="D33" s="562"/>
      <c r="E33" s="562"/>
      <c r="F33" s="562"/>
      <c r="G33" s="562"/>
      <c r="H33" s="562"/>
      <c r="I33" s="69"/>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c r="HI33" s="60"/>
      <c r="HJ33" s="60"/>
      <c r="HK33" s="60"/>
      <c r="HL33" s="60"/>
      <c r="HM33" s="60"/>
      <c r="HN33" s="60"/>
      <c r="HO33" s="60"/>
      <c r="HP33" s="60"/>
      <c r="HQ33" s="60"/>
      <c r="HR33" s="60"/>
      <c r="HS33" s="60"/>
      <c r="HT33" s="60"/>
      <c r="HU33" s="60"/>
      <c r="HV33" s="60"/>
      <c r="HW33" s="60"/>
      <c r="HX33" s="60"/>
      <c r="HY33" s="60"/>
      <c r="HZ33" s="60"/>
      <c r="IA33" s="60"/>
      <c r="IB33" s="60"/>
      <c r="IC33" s="60"/>
      <c r="ID33" s="60"/>
      <c r="IE33" s="60"/>
      <c r="IF33" s="60"/>
      <c r="IG33" s="60"/>
      <c r="IH33" s="60"/>
      <c r="II33" s="60"/>
      <c r="IJ33" s="60"/>
      <c r="IK33" s="60"/>
      <c r="IL33" s="60"/>
      <c r="IM33" s="60"/>
      <c r="IN33" s="60"/>
    </row>
    <row r="34" spans="1:248" ht="14.1" customHeight="1">
      <c r="A34" s="68">
        <v>17</v>
      </c>
      <c r="B34" s="561"/>
      <c r="C34" s="562"/>
      <c r="D34" s="562"/>
      <c r="E34" s="562"/>
      <c r="F34" s="562"/>
      <c r="G34" s="562"/>
      <c r="H34" s="562"/>
      <c r="I34" s="69"/>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c r="HR34" s="60"/>
      <c r="HS34" s="60"/>
      <c r="HT34" s="60"/>
      <c r="HU34" s="60"/>
      <c r="HV34" s="60"/>
      <c r="HW34" s="60"/>
      <c r="HX34" s="60"/>
      <c r="HY34" s="60"/>
      <c r="HZ34" s="60"/>
      <c r="IA34" s="60"/>
      <c r="IB34" s="60"/>
      <c r="IC34" s="60"/>
      <c r="ID34" s="60"/>
      <c r="IE34" s="60"/>
      <c r="IF34" s="60"/>
      <c r="IG34" s="60"/>
      <c r="IH34" s="60"/>
      <c r="II34" s="60"/>
      <c r="IJ34" s="60"/>
      <c r="IK34" s="60"/>
      <c r="IL34" s="60"/>
      <c r="IM34" s="60"/>
      <c r="IN34" s="60"/>
    </row>
    <row r="35" spans="1:248" ht="14.1" customHeight="1">
      <c r="A35" s="68">
        <v>18</v>
      </c>
      <c r="B35" s="561"/>
      <c r="C35" s="562"/>
      <c r="D35" s="562"/>
      <c r="E35" s="562"/>
      <c r="F35" s="562"/>
      <c r="G35" s="562"/>
      <c r="H35" s="562"/>
      <c r="I35" s="69"/>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60"/>
      <c r="HX35" s="60"/>
      <c r="HY35" s="60"/>
      <c r="HZ35" s="60"/>
      <c r="IA35" s="60"/>
      <c r="IB35" s="60"/>
      <c r="IC35" s="60"/>
      <c r="ID35" s="60"/>
      <c r="IE35" s="60"/>
      <c r="IF35" s="60"/>
      <c r="IG35" s="60"/>
      <c r="IH35" s="60"/>
      <c r="II35" s="60"/>
      <c r="IJ35" s="60"/>
      <c r="IK35" s="60"/>
      <c r="IL35" s="60"/>
      <c r="IM35" s="60"/>
      <c r="IN35" s="60"/>
    </row>
    <row r="36" spans="1:248" ht="14.1" customHeight="1">
      <c r="A36" s="68">
        <v>19</v>
      </c>
      <c r="B36" s="561"/>
      <c r="C36" s="562"/>
      <c r="D36" s="562"/>
      <c r="E36" s="562"/>
      <c r="F36" s="562"/>
      <c r="G36" s="562"/>
      <c r="H36" s="562"/>
      <c r="I36" s="69"/>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c r="HI36" s="60"/>
      <c r="HJ36" s="60"/>
      <c r="HK36" s="60"/>
      <c r="HL36" s="60"/>
      <c r="HM36" s="60"/>
      <c r="HN36" s="60"/>
      <c r="HO36" s="60"/>
      <c r="HP36" s="60"/>
      <c r="HQ36" s="60"/>
      <c r="HR36" s="60"/>
      <c r="HS36" s="60"/>
      <c r="HT36" s="60"/>
      <c r="HU36" s="60"/>
      <c r="HV36" s="60"/>
      <c r="HW36" s="60"/>
      <c r="HX36" s="60"/>
      <c r="HY36" s="60"/>
      <c r="HZ36" s="60"/>
      <c r="IA36" s="60"/>
      <c r="IB36" s="60"/>
      <c r="IC36" s="60"/>
      <c r="ID36" s="60"/>
      <c r="IE36" s="60"/>
      <c r="IF36" s="60"/>
      <c r="IG36" s="60"/>
      <c r="IH36" s="60"/>
      <c r="II36" s="60"/>
      <c r="IJ36" s="60"/>
      <c r="IK36" s="60"/>
      <c r="IL36" s="60"/>
      <c r="IM36" s="60"/>
      <c r="IN36" s="60"/>
    </row>
    <row r="37" spans="1:248" ht="14.1" customHeight="1">
      <c r="A37" s="68">
        <v>20</v>
      </c>
      <c r="B37" s="561"/>
      <c r="C37" s="562"/>
      <c r="D37" s="562"/>
      <c r="E37" s="562"/>
      <c r="F37" s="562"/>
      <c r="G37" s="562"/>
      <c r="H37" s="562"/>
      <c r="I37" s="69"/>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c r="ID37" s="60"/>
      <c r="IE37" s="60"/>
      <c r="IF37" s="60"/>
      <c r="IG37" s="60"/>
      <c r="IH37" s="60"/>
      <c r="II37" s="60"/>
      <c r="IJ37" s="60"/>
      <c r="IK37" s="60"/>
      <c r="IL37" s="60"/>
      <c r="IM37" s="60"/>
      <c r="IN37" s="60"/>
    </row>
    <row r="38" spans="1:248" ht="14.1" customHeight="1">
      <c r="A38" s="68">
        <v>21</v>
      </c>
      <c r="B38" s="561"/>
      <c r="C38" s="562"/>
      <c r="D38" s="562"/>
      <c r="E38" s="562"/>
      <c r="F38" s="562"/>
      <c r="G38" s="562"/>
      <c r="H38" s="562"/>
      <c r="I38" s="69"/>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row>
    <row r="39" spans="1:248" ht="14.1" customHeight="1">
      <c r="A39" s="68">
        <v>22</v>
      </c>
      <c r="B39" s="561"/>
      <c r="C39" s="562"/>
      <c r="D39" s="562"/>
      <c r="E39" s="562"/>
      <c r="F39" s="562"/>
      <c r="G39" s="562"/>
      <c r="H39" s="562"/>
      <c r="I39" s="69"/>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c r="HR39" s="60"/>
      <c r="HS39" s="60"/>
      <c r="HT39" s="60"/>
      <c r="HU39" s="60"/>
      <c r="HV39" s="60"/>
      <c r="HW39" s="60"/>
      <c r="HX39" s="60"/>
      <c r="HY39" s="60"/>
      <c r="HZ39" s="60"/>
      <c r="IA39" s="60"/>
      <c r="IB39" s="60"/>
      <c r="IC39" s="60"/>
      <c r="ID39" s="60"/>
      <c r="IE39" s="60"/>
      <c r="IF39" s="60"/>
      <c r="IG39" s="60"/>
      <c r="IH39" s="60"/>
      <c r="II39" s="60"/>
      <c r="IJ39" s="60"/>
      <c r="IK39" s="60"/>
      <c r="IL39" s="60"/>
      <c r="IM39" s="60"/>
      <c r="IN39" s="60"/>
    </row>
    <row r="40" spans="1:248" ht="14.1" customHeight="1">
      <c r="A40" s="68">
        <v>23</v>
      </c>
      <c r="B40" s="561"/>
      <c r="C40" s="562"/>
      <c r="D40" s="562"/>
      <c r="E40" s="562"/>
      <c r="F40" s="562"/>
      <c r="G40" s="562"/>
      <c r="H40" s="562"/>
      <c r="I40" s="69"/>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0"/>
      <c r="GC40" s="60"/>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c r="HH40" s="60"/>
      <c r="HI40" s="60"/>
      <c r="HJ40" s="60"/>
      <c r="HK40" s="60"/>
      <c r="HL40" s="60"/>
      <c r="HM40" s="60"/>
      <c r="HN40" s="60"/>
      <c r="HO40" s="60"/>
      <c r="HP40" s="60"/>
      <c r="HQ40" s="60"/>
      <c r="HR40" s="60"/>
      <c r="HS40" s="60"/>
      <c r="HT40" s="60"/>
      <c r="HU40" s="60"/>
      <c r="HV40" s="60"/>
      <c r="HW40" s="60"/>
      <c r="HX40" s="60"/>
      <c r="HY40" s="60"/>
      <c r="HZ40" s="60"/>
      <c r="IA40" s="60"/>
      <c r="IB40" s="60"/>
      <c r="IC40" s="60"/>
      <c r="ID40" s="60"/>
      <c r="IE40" s="60"/>
      <c r="IF40" s="60"/>
      <c r="IG40" s="60"/>
      <c r="IH40" s="60"/>
      <c r="II40" s="60"/>
      <c r="IJ40" s="60"/>
      <c r="IK40" s="60"/>
      <c r="IL40" s="60"/>
      <c r="IM40" s="60"/>
      <c r="IN40" s="60"/>
    </row>
    <row r="41" spans="1:248" ht="14.1" customHeight="1">
      <c r="A41" s="68">
        <v>24</v>
      </c>
      <c r="B41" s="561"/>
      <c r="C41" s="562"/>
      <c r="D41" s="562"/>
      <c r="E41" s="562"/>
      <c r="F41" s="562"/>
      <c r="G41" s="562"/>
      <c r="H41" s="562"/>
      <c r="I41" s="69"/>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0"/>
      <c r="GC41" s="60"/>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c r="HH41" s="60"/>
      <c r="HI41" s="60"/>
      <c r="HJ41" s="60"/>
      <c r="HK41" s="60"/>
      <c r="HL41" s="60"/>
      <c r="HM41" s="60"/>
      <c r="HN41" s="60"/>
      <c r="HO41" s="60"/>
      <c r="HP41" s="60"/>
      <c r="HQ41" s="60"/>
      <c r="HR41" s="60"/>
      <c r="HS41" s="60"/>
      <c r="HT41" s="60"/>
      <c r="HU41" s="60"/>
      <c r="HV41" s="60"/>
      <c r="HW41" s="60"/>
      <c r="HX41" s="60"/>
      <c r="HY41" s="60"/>
      <c r="HZ41" s="60"/>
      <c r="IA41" s="60"/>
      <c r="IB41" s="60"/>
      <c r="IC41" s="60"/>
      <c r="ID41" s="60"/>
      <c r="IE41" s="60"/>
      <c r="IF41" s="60"/>
      <c r="IG41" s="60"/>
      <c r="IH41" s="60"/>
      <c r="II41" s="60"/>
      <c r="IJ41" s="60"/>
      <c r="IK41" s="60"/>
      <c r="IL41" s="60"/>
      <c r="IM41" s="60"/>
      <c r="IN41" s="60"/>
    </row>
    <row r="42" spans="1:248" ht="14.1" customHeight="1">
      <c r="A42" s="68">
        <v>25</v>
      </c>
      <c r="B42" s="561"/>
      <c r="C42" s="562"/>
      <c r="D42" s="562"/>
      <c r="E42" s="562"/>
      <c r="F42" s="567"/>
      <c r="G42" s="562"/>
      <c r="H42" s="562"/>
      <c r="I42" s="69"/>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0"/>
      <c r="GC42" s="60"/>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c r="HH42" s="60"/>
      <c r="HI42" s="60"/>
      <c r="HJ42" s="60"/>
      <c r="HK42" s="60"/>
      <c r="HL42" s="60"/>
      <c r="HM42" s="60"/>
      <c r="HN42" s="60"/>
      <c r="HO42" s="60"/>
      <c r="HP42" s="60"/>
      <c r="HQ42" s="60"/>
      <c r="HR42" s="60"/>
      <c r="HS42" s="60"/>
      <c r="HT42" s="60"/>
      <c r="HU42" s="60"/>
      <c r="HV42" s="60"/>
      <c r="HW42" s="60"/>
      <c r="HX42" s="60"/>
      <c r="HY42" s="60"/>
      <c r="HZ42" s="60"/>
      <c r="IA42" s="60"/>
      <c r="IB42" s="60"/>
      <c r="IC42" s="60"/>
      <c r="ID42" s="60"/>
      <c r="IE42" s="60"/>
      <c r="IF42" s="60"/>
      <c r="IG42" s="60"/>
      <c r="IH42" s="60"/>
      <c r="II42" s="60"/>
      <c r="IJ42" s="60"/>
      <c r="IK42" s="60"/>
      <c r="IL42" s="60"/>
      <c r="IM42" s="60"/>
      <c r="IN42" s="60"/>
    </row>
    <row r="43" spans="1:248" ht="14.1" customHeight="1">
      <c r="A43" s="68">
        <v>26</v>
      </c>
      <c r="B43" s="561"/>
      <c r="C43" s="562"/>
      <c r="D43" s="562"/>
      <c r="E43" s="562"/>
      <c r="F43" s="567"/>
      <c r="G43" s="562"/>
      <c r="H43" s="562"/>
      <c r="I43" s="69"/>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0"/>
      <c r="GC43" s="60"/>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c r="HH43" s="60"/>
      <c r="HI43" s="60"/>
      <c r="HJ43" s="60"/>
      <c r="HK43" s="60"/>
      <c r="HL43" s="60"/>
      <c r="HM43" s="60"/>
      <c r="HN43" s="60"/>
      <c r="HO43" s="60"/>
      <c r="HP43" s="60"/>
      <c r="HQ43" s="60"/>
      <c r="HR43" s="60"/>
      <c r="HS43" s="60"/>
      <c r="HT43" s="60"/>
      <c r="HU43" s="60"/>
      <c r="HV43" s="60"/>
      <c r="HW43" s="60"/>
      <c r="HX43" s="60"/>
      <c r="HY43" s="60"/>
      <c r="HZ43" s="60"/>
      <c r="IA43" s="60"/>
      <c r="IB43" s="60"/>
      <c r="IC43" s="60"/>
      <c r="ID43" s="60"/>
      <c r="IE43" s="60"/>
      <c r="IF43" s="60"/>
      <c r="IG43" s="60"/>
      <c r="IH43" s="60"/>
      <c r="II43" s="60"/>
      <c r="IJ43" s="60"/>
      <c r="IK43" s="60"/>
      <c r="IL43" s="60"/>
      <c r="IM43" s="60"/>
      <c r="IN43" s="60"/>
    </row>
    <row r="44" spans="1:248" ht="14.1" customHeight="1">
      <c r="A44" s="68">
        <v>27</v>
      </c>
      <c r="B44" s="561"/>
      <c r="C44" s="562"/>
      <c r="D44" s="562"/>
      <c r="E44" s="562"/>
      <c r="F44" s="567"/>
      <c r="G44" s="562"/>
      <c r="H44" s="562"/>
      <c r="I44" s="69"/>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0"/>
      <c r="GC44" s="60"/>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c r="HH44" s="60"/>
      <c r="HI44" s="60"/>
      <c r="HJ44" s="60"/>
      <c r="HK44" s="60"/>
      <c r="HL44" s="60"/>
      <c r="HM44" s="60"/>
      <c r="HN44" s="60"/>
      <c r="HO44" s="60"/>
      <c r="HP44" s="60"/>
      <c r="HQ44" s="60"/>
      <c r="HR44" s="60"/>
      <c r="HS44" s="60"/>
      <c r="HT44" s="60"/>
      <c r="HU44" s="60"/>
      <c r="HV44" s="60"/>
      <c r="HW44" s="60"/>
      <c r="HX44" s="60"/>
      <c r="HY44" s="60"/>
      <c r="HZ44" s="60"/>
      <c r="IA44" s="60"/>
      <c r="IB44" s="60"/>
      <c r="IC44" s="60"/>
      <c r="ID44" s="60"/>
      <c r="IE44" s="60"/>
      <c r="IF44" s="60"/>
      <c r="IG44" s="60"/>
      <c r="IH44" s="60"/>
      <c r="II44" s="60"/>
      <c r="IJ44" s="60"/>
      <c r="IK44" s="60"/>
      <c r="IL44" s="60"/>
      <c r="IM44" s="60"/>
      <c r="IN44" s="60"/>
    </row>
    <row r="45" spans="1:248" ht="14.1" customHeight="1">
      <c r="A45" s="68">
        <v>28</v>
      </c>
      <c r="B45" s="561"/>
      <c r="C45" s="562"/>
      <c r="D45" s="562"/>
      <c r="E45" s="562"/>
      <c r="F45" s="567"/>
      <c r="G45" s="562"/>
      <c r="H45" s="562"/>
      <c r="I45" s="69"/>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0"/>
      <c r="GB45" s="60"/>
      <c r="GC45" s="60"/>
      <c r="GD45" s="60"/>
      <c r="GE45" s="60"/>
      <c r="GF45" s="60"/>
      <c r="GG45" s="60"/>
      <c r="GH45" s="60"/>
      <c r="GI45" s="60"/>
      <c r="GJ45" s="60"/>
      <c r="GK45" s="60"/>
      <c r="GL45" s="60"/>
      <c r="GM45" s="60"/>
      <c r="GN45" s="60"/>
      <c r="GO45" s="60"/>
      <c r="GP45" s="60"/>
      <c r="GQ45" s="60"/>
      <c r="GR45" s="60"/>
      <c r="GS45" s="60"/>
      <c r="GT45" s="60"/>
      <c r="GU45" s="60"/>
      <c r="GV45" s="60"/>
      <c r="GW45" s="60"/>
      <c r="GX45" s="60"/>
      <c r="GY45" s="60"/>
      <c r="GZ45" s="60"/>
      <c r="HA45" s="60"/>
      <c r="HB45" s="60"/>
      <c r="HC45" s="60"/>
      <c r="HD45" s="60"/>
      <c r="HE45" s="60"/>
      <c r="HF45" s="60"/>
      <c r="HG45" s="60"/>
      <c r="HH45" s="60"/>
      <c r="HI45" s="60"/>
      <c r="HJ45" s="60"/>
      <c r="HK45" s="60"/>
      <c r="HL45" s="60"/>
      <c r="HM45" s="60"/>
      <c r="HN45" s="60"/>
      <c r="HO45" s="60"/>
      <c r="HP45" s="60"/>
      <c r="HQ45" s="60"/>
      <c r="HR45" s="60"/>
      <c r="HS45" s="60"/>
      <c r="HT45" s="60"/>
      <c r="HU45" s="60"/>
      <c r="HV45" s="60"/>
      <c r="HW45" s="60"/>
      <c r="HX45" s="60"/>
      <c r="HY45" s="60"/>
      <c r="HZ45" s="60"/>
      <c r="IA45" s="60"/>
      <c r="IB45" s="60"/>
      <c r="IC45" s="60"/>
      <c r="ID45" s="60"/>
      <c r="IE45" s="60"/>
      <c r="IF45" s="60"/>
      <c r="IG45" s="60"/>
      <c r="IH45" s="60"/>
      <c r="II45" s="60"/>
      <c r="IJ45" s="60"/>
      <c r="IK45" s="60"/>
      <c r="IL45" s="60"/>
      <c r="IM45" s="60"/>
      <c r="IN45" s="60"/>
    </row>
    <row r="46" spans="1:248" ht="14.1" customHeight="1" thickBot="1">
      <c r="A46" s="70">
        <v>29</v>
      </c>
      <c r="B46" s="675" t="s">
        <v>875</v>
      </c>
      <c r="C46" s="1575">
        <f>SUM(C18:C45)</f>
        <v>395</v>
      </c>
      <c r="D46" s="1030">
        <f>SUM(D18:D45)</f>
        <v>571492</v>
      </c>
      <c r="E46" s="1030">
        <f>SUM(E18:E45)</f>
        <v>2794</v>
      </c>
      <c r="F46" s="1575">
        <f>SUM(F18:F45)</f>
        <v>646249</v>
      </c>
      <c r="G46" s="1575">
        <f>SUM(G18:G45)</f>
        <v>553413</v>
      </c>
      <c r="H46" s="1030"/>
      <c r="I46" s="1031">
        <f>SUM(I18:I45)</f>
        <v>47100240</v>
      </c>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c r="FO46" s="60"/>
      <c r="FP46" s="60"/>
      <c r="FQ46" s="60"/>
      <c r="FR46" s="60"/>
      <c r="FS46" s="60"/>
      <c r="FT46" s="60"/>
      <c r="FU46" s="60"/>
      <c r="FV46" s="60"/>
      <c r="FW46" s="60"/>
      <c r="FX46" s="60"/>
      <c r="FY46" s="60"/>
      <c r="FZ46" s="60"/>
      <c r="GA46" s="60"/>
      <c r="GB46" s="60"/>
      <c r="GC46" s="60"/>
      <c r="GD46" s="60"/>
      <c r="GE46" s="60"/>
      <c r="GF46" s="60"/>
      <c r="GG46" s="60"/>
      <c r="GH46" s="60"/>
      <c r="GI46" s="60"/>
      <c r="GJ46" s="60"/>
      <c r="GK46" s="60"/>
      <c r="GL46" s="60"/>
      <c r="GM46" s="60"/>
      <c r="GN46" s="60"/>
      <c r="GO46" s="60"/>
      <c r="GP46" s="60"/>
      <c r="GQ46" s="60"/>
      <c r="GR46" s="60"/>
      <c r="GS46" s="60"/>
      <c r="GT46" s="60"/>
      <c r="GU46" s="60"/>
      <c r="GV46" s="60"/>
      <c r="GW46" s="60"/>
      <c r="GX46" s="60"/>
      <c r="GY46" s="60"/>
      <c r="GZ46" s="60"/>
      <c r="HA46" s="60"/>
      <c r="HB46" s="60"/>
      <c r="HC46" s="60"/>
      <c r="HD46" s="60"/>
      <c r="HE46" s="60"/>
      <c r="HF46" s="60"/>
      <c r="HG46" s="60"/>
      <c r="HH46" s="60"/>
      <c r="HI46" s="60"/>
      <c r="HJ46" s="60"/>
      <c r="HK46" s="60"/>
      <c r="HL46" s="60"/>
      <c r="HM46" s="60"/>
      <c r="HN46" s="60"/>
      <c r="HO46" s="60"/>
      <c r="HP46" s="60"/>
      <c r="HQ46" s="60"/>
      <c r="HR46" s="60"/>
      <c r="HS46" s="60"/>
      <c r="HT46" s="60"/>
      <c r="HU46" s="60"/>
      <c r="HV46" s="60"/>
      <c r="HW46" s="60"/>
      <c r="HX46" s="60"/>
      <c r="HY46" s="60"/>
      <c r="HZ46" s="60"/>
      <c r="IA46" s="60"/>
      <c r="IB46" s="60"/>
      <c r="IC46" s="60"/>
      <c r="ID46" s="60"/>
      <c r="IE46" s="60"/>
      <c r="IF46" s="60"/>
      <c r="IG46" s="60"/>
      <c r="IH46" s="60"/>
      <c r="II46" s="60"/>
      <c r="IJ46" s="60"/>
      <c r="IK46" s="60"/>
      <c r="IL46" s="60"/>
      <c r="IM46" s="60"/>
      <c r="IN46" s="60"/>
    </row>
    <row r="47" spans="1:248">
      <c r="A47" s="60"/>
      <c r="B47" s="60"/>
      <c r="C47" s="60"/>
      <c r="D47" s="60"/>
      <c r="E47" s="60"/>
      <c r="F47" s="60"/>
      <c r="G47" s="60"/>
      <c r="H47" s="60"/>
      <c r="I47" s="676" t="s">
        <v>1943</v>
      </c>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c r="FO47" s="60"/>
      <c r="FP47" s="60"/>
      <c r="FQ47" s="60"/>
      <c r="FR47" s="60"/>
      <c r="FS47" s="60"/>
      <c r="FT47" s="60"/>
      <c r="FU47" s="60"/>
      <c r="FV47" s="60"/>
      <c r="FW47" s="60"/>
      <c r="FX47" s="60"/>
      <c r="FY47" s="60"/>
      <c r="FZ47" s="60"/>
      <c r="GA47" s="60"/>
      <c r="GB47" s="60"/>
      <c r="GC47" s="60"/>
      <c r="GD47" s="60"/>
      <c r="GE47" s="60"/>
      <c r="GF47" s="60"/>
      <c r="GG47" s="60"/>
      <c r="GH47" s="60"/>
      <c r="GI47" s="60"/>
      <c r="GJ47" s="60"/>
      <c r="GK47" s="60"/>
      <c r="GL47" s="60"/>
      <c r="GM47" s="60"/>
      <c r="GN47" s="60"/>
      <c r="GO47" s="60"/>
      <c r="GP47" s="60"/>
      <c r="GQ47" s="60"/>
      <c r="GR47" s="60"/>
      <c r="GS47" s="60"/>
      <c r="GT47" s="60"/>
      <c r="GU47" s="60"/>
      <c r="GV47" s="60"/>
      <c r="GW47" s="60"/>
      <c r="GX47" s="60"/>
      <c r="GY47" s="60"/>
      <c r="GZ47" s="60"/>
      <c r="HA47" s="60"/>
      <c r="HB47" s="60"/>
      <c r="HC47" s="60"/>
      <c r="HD47" s="60"/>
      <c r="HE47" s="60"/>
      <c r="HF47" s="60"/>
      <c r="HG47" s="60"/>
      <c r="HH47" s="60"/>
      <c r="HI47" s="60"/>
      <c r="HJ47" s="60"/>
      <c r="HK47" s="60"/>
      <c r="HL47" s="60"/>
      <c r="HM47" s="60"/>
      <c r="HN47" s="60"/>
      <c r="HO47" s="60"/>
      <c r="HP47" s="60"/>
      <c r="HQ47" s="60"/>
      <c r="HR47" s="60"/>
      <c r="HS47" s="60"/>
      <c r="HT47" s="60"/>
      <c r="HU47" s="60"/>
      <c r="HV47" s="60"/>
      <c r="HW47" s="60"/>
      <c r="HX47" s="60"/>
      <c r="HY47" s="60"/>
      <c r="HZ47" s="60"/>
      <c r="IA47" s="60"/>
      <c r="IB47" s="60"/>
      <c r="IC47" s="60"/>
      <c r="ID47" s="60"/>
      <c r="IE47" s="60"/>
      <c r="IF47" s="60"/>
      <c r="IG47" s="60"/>
      <c r="IH47" s="60"/>
      <c r="II47" s="60"/>
      <c r="IJ47" s="60"/>
      <c r="IK47" s="60"/>
      <c r="IL47" s="60"/>
      <c r="IM47" s="60"/>
      <c r="IN47" s="60"/>
    </row>
    <row r="48" spans="1:248">
      <c r="A48" s="65" t="s">
        <v>254</v>
      </c>
      <c r="B48" s="65"/>
      <c r="C48" s="65"/>
      <c r="D48" s="65"/>
      <c r="E48" s="65"/>
      <c r="F48" s="65"/>
      <c r="G48" s="65"/>
      <c r="H48" s="65"/>
      <c r="I48" s="65"/>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c r="FO48" s="60"/>
      <c r="FP48" s="60"/>
      <c r="FQ48" s="60"/>
      <c r="FR48" s="60"/>
      <c r="FS48" s="60"/>
      <c r="FT48" s="60"/>
      <c r="FU48" s="60"/>
      <c r="FV48" s="60"/>
      <c r="FW48" s="60"/>
      <c r="FX48" s="60"/>
      <c r="FY48" s="60"/>
      <c r="FZ48" s="60"/>
      <c r="GA48" s="60"/>
      <c r="GB48" s="60"/>
      <c r="GC48" s="60"/>
      <c r="GD48" s="60"/>
      <c r="GE48" s="60"/>
      <c r="GF48" s="60"/>
      <c r="GG48" s="60"/>
      <c r="GH48" s="60"/>
      <c r="GI48" s="60"/>
      <c r="GJ48" s="60"/>
      <c r="GK48" s="60"/>
      <c r="GL48" s="60"/>
      <c r="GM48" s="60"/>
      <c r="GN48" s="60"/>
      <c r="GO48" s="60"/>
      <c r="GP48" s="60"/>
      <c r="GQ48" s="60"/>
      <c r="GR48" s="60"/>
      <c r="GS48" s="60"/>
      <c r="GT48" s="60"/>
      <c r="GU48" s="60"/>
      <c r="GV48" s="60"/>
      <c r="GW48" s="60"/>
      <c r="GX48" s="60"/>
      <c r="GY48" s="60"/>
      <c r="GZ48" s="60"/>
      <c r="HA48" s="60"/>
      <c r="HB48" s="60"/>
      <c r="HC48" s="60"/>
      <c r="HD48" s="60"/>
      <c r="HE48" s="60"/>
      <c r="HF48" s="60"/>
      <c r="HG48" s="60"/>
      <c r="HH48" s="60"/>
      <c r="HI48" s="60"/>
      <c r="HJ48" s="60"/>
      <c r="HK48" s="60"/>
      <c r="HL48" s="60"/>
      <c r="HM48" s="60"/>
      <c r="HN48" s="60"/>
      <c r="HO48" s="60"/>
      <c r="HP48" s="60"/>
      <c r="HQ48" s="60"/>
      <c r="HR48" s="60"/>
      <c r="HS48" s="60"/>
      <c r="HT48" s="60"/>
      <c r="HU48" s="60"/>
      <c r="HV48" s="60"/>
      <c r="HW48" s="60"/>
      <c r="HX48" s="60"/>
      <c r="HY48" s="60"/>
      <c r="HZ48" s="60"/>
      <c r="IA48" s="60"/>
      <c r="IB48" s="60"/>
      <c r="IC48" s="60"/>
      <c r="ID48" s="60"/>
      <c r="IE48" s="60"/>
      <c r="IF48" s="60"/>
      <c r="IG48" s="60"/>
      <c r="IH48" s="60"/>
      <c r="II48" s="60"/>
      <c r="IJ48" s="60"/>
      <c r="IK48" s="60"/>
      <c r="IL48" s="60"/>
      <c r="IM48" s="60"/>
      <c r="IN48" s="60"/>
    </row>
    <row r="49" spans="1:248" ht="15.75" thickBot="1">
      <c r="A49" s="42" t="str">
        <f>'Data Sheet'!$A$49</f>
        <v>Annual Report of Niagara Mohawk Power Corporation</v>
      </c>
      <c r="B49" s="60"/>
      <c r="C49" s="60"/>
      <c r="D49" s="60"/>
      <c r="E49" s="60"/>
      <c r="F49" s="60"/>
      <c r="H49" s="65"/>
      <c r="I49" s="405" t="str">
        <f>'Data Sheet'!$A$45</f>
        <v>Year ended December 31, 2022</v>
      </c>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c r="FO49" s="60"/>
      <c r="FP49" s="60"/>
      <c r="FQ49" s="60"/>
      <c r="FR49" s="60"/>
      <c r="FS49" s="60"/>
      <c r="FT49" s="60"/>
      <c r="FU49" s="60"/>
      <c r="FV49" s="60"/>
      <c r="FW49" s="60"/>
      <c r="FX49" s="60"/>
      <c r="FY49" s="60"/>
      <c r="FZ49" s="60"/>
      <c r="GA49" s="60"/>
      <c r="GB49" s="60"/>
      <c r="GC49" s="60"/>
      <c r="GD49" s="60"/>
      <c r="GE49" s="60"/>
      <c r="GF49" s="60"/>
      <c r="GG49" s="60"/>
      <c r="GH49" s="60"/>
      <c r="GI49" s="60"/>
      <c r="GJ49" s="60"/>
      <c r="GK49" s="60"/>
      <c r="GL49" s="60"/>
      <c r="GM49" s="60"/>
      <c r="GN49" s="60"/>
      <c r="GO49" s="60"/>
      <c r="GP49" s="60"/>
      <c r="GQ49" s="60"/>
      <c r="GR49" s="60"/>
      <c r="GS49" s="60"/>
      <c r="GT49" s="60"/>
      <c r="GU49" s="60"/>
      <c r="GV49" s="60"/>
      <c r="GW49" s="60"/>
      <c r="GX49" s="60"/>
      <c r="GY49" s="60"/>
      <c r="GZ49" s="60"/>
      <c r="HA49" s="60"/>
      <c r="HB49" s="60"/>
      <c r="HC49" s="60"/>
      <c r="HD49" s="60"/>
      <c r="HE49" s="60"/>
      <c r="HF49" s="60"/>
      <c r="HG49" s="60"/>
      <c r="HH49" s="60"/>
      <c r="HI49" s="60"/>
      <c r="HJ49" s="60"/>
      <c r="HK49" s="60"/>
      <c r="HL49" s="60"/>
      <c r="HM49" s="60"/>
      <c r="HN49" s="60"/>
      <c r="HO49" s="60"/>
      <c r="HP49" s="60"/>
      <c r="HQ49" s="60"/>
      <c r="HR49" s="60"/>
      <c r="HS49" s="60"/>
      <c r="HT49" s="60"/>
      <c r="HU49" s="60"/>
      <c r="HV49" s="60"/>
      <c r="HW49" s="60"/>
      <c r="HX49" s="60"/>
      <c r="HY49" s="60"/>
      <c r="HZ49" s="60"/>
      <c r="IA49" s="60"/>
      <c r="IB49" s="60"/>
      <c r="IC49" s="60"/>
      <c r="ID49" s="60"/>
      <c r="IE49" s="60"/>
      <c r="IF49" s="60"/>
      <c r="IG49" s="60"/>
      <c r="IH49" s="60"/>
      <c r="II49" s="60"/>
      <c r="IJ49" s="60"/>
      <c r="IK49" s="60"/>
      <c r="IL49" s="60"/>
      <c r="IM49" s="60"/>
      <c r="IN49" s="60"/>
    </row>
    <row r="50" spans="1:248">
      <c r="A50" s="61"/>
      <c r="B50" s="62"/>
      <c r="C50" s="62"/>
      <c r="D50" s="62"/>
      <c r="E50" s="62"/>
      <c r="F50" s="62"/>
      <c r="G50" s="62"/>
      <c r="H50" s="62"/>
      <c r="I50" s="63"/>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c r="FO50" s="60"/>
      <c r="FP50" s="60"/>
      <c r="FQ50" s="60"/>
      <c r="FR50" s="60"/>
      <c r="FS50" s="60"/>
      <c r="FT50" s="60"/>
      <c r="FU50" s="60"/>
      <c r="FV50" s="60"/>
      <c r="FW50" s="60"/>
      <c r="FX50" s="60"/>
      <c r="FY50" s="60"/>
      <c r="FZ50" s="60"/>
      <c r="GA50" s="60"/>
      <c r="GB50" s="60"/>
      <c r="GC50" s="60"/>
      <c r="GD50" s="60"/>
      <c r="GE50" s="60"/>
      <c r="GF50" s="60"/>
      <c r="GG50" s="60"/>
      <c r="GH50" s="60"/>
      <c r="GI50" s="60"/>
      <c r="GJ50" s="60"/>
      <c r="GK50" s="60"/>
      <c r="GL50" s="60"/>
      <c r="GM50" s="60"/>
      <c r="GN50" s="60"/>
      <c r="GO50" s="60"/>
      <c r="GP50" s="60"/>
      <c r="GQ50" s="60"/>
      <c r="GR50" s="60"/>
      <c r="GS50" s="60"/>
      <c r="GT50" s="60"/>
      <c r="GU50" s="60"/>
      <c r="GV50" s="60"/>
      <c r="GW50" s="60"/>
      <c r="GX50" s="60"/>
      <c r="GY50" s="60"/>
      <c r="GZ50" s="60"/>
      <c r="HA50" s="60"/>
      <c r="HB50" s="60"/>
      <c r="HC50" s="60"/>
      <c r="HD50" s="60"/>
      <c r="HE50" s="60"/>
      <c r="HF50" s="60"/>
      <c r="HG50" s="60"/>
      <c r="HH50" s="60"/>
      <c r="HI50" s="60"/>
      <c r="HJ50" s="60"/>
      <c r="HK50" s="60"/>
      <c r="HL50" s="60"/>
      <c r="HM50" s="60"/>
      <c r="HN50" s="60"/>
      <c r="HO50" s="60"/>
      <c r="HP50" s="60"/>
      <c r="HQ50" s="60"/>
      <c r="HR50" s="60"/>
      <c r="HS50" s="60"/>
      <c r="HT50" s="60"/>
      <c r="HU50" s="60"/>
      <c r="HV50" s="60"/>
      <c r="HW50" s="60"/>
      <c r="HX50" s="60"/>
      <c r="HY50" s="60"/>
      <c r="HZ50" s="60"/>
      <c r="IA50" s="60"/>
      <c r="IB50" s="60"/>
      <c r="IC50" s="60"/>
      <c r="ID50" s="60"/>
      <c r="IE50" s="60"/>
      <c r="IF50" s="60"/>
      <c r="IG50" s="60"/>
      <c r="IH50" s="60"/>
      <c r="II50" s="60"/>
      <c r="IJ50" s="60"/>
      <c r="IK50" s="60"/>
      <c r="IL50" s="60"/>
      <c r="IM50" s="60"/>
      <c r="IN50" s="60"/>
    </row>
    <row r="51" spans="1:248">
      <c r="A51" s="568" t="s">
        <v>255</v>
      </c>
      <c r="B51" s="569"/>
      <c r="C51" s="569"/>
      <c r="D51" s="569"/>
      <c r="E51" s="569"/>
      <c r="F51" s="569"/>
      <c r="G51" s="569"/>
      <c r="H51" s="569"/>
      <c r="I51" s="57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c r="FO51" s="60"/>
      <c r="FP51" s="60"/>
      <c r="FQ51" s="60"/>
      <c r="FR51" s="60"/>
      <c r="FS51" s="60"/>
      <c r="FT51" s="60"/>
      <c r="FU51" s="60"/>
      <c r="FV51" s="60"/>
      <c r="FW51" s="60"/>
      <c r="FX51" s="60"/>
      <c r="FY51" s="60"/>
      <c r="FZ51" s="60"/>
      <c r="GA51" s="60"/>
      <c r="GB51" s="60"/>
      <c r="GC51" s="60"/>
      <c r="GD51" s="60"/>
      <c r="GE51" s="60"/>
      <c r="GF51" s="60"/>
      <c r="GG51" s="60"/>
      <c r="GH51" s="60"/>
      <c r="GI51" s="60"/>
      <c r="GJ51" s="60"/>
      <c r="GK51" s="60"/>
      <c r="GL51" s="60"/>
      <c r="GM51" s="60"/>
      <c r="GN51" s="60"/>
      <c r="GO51" s="60"/>
      <c r="GP51" s="60"/>
      <c r="GQ51" s="60"/>
      <c r="GR51" s="60"/>
      <c r="GS51" s="60"/>
      <c r="GT51" s="60"/>
      <c r="GU51" s="60"/>
      <c r="GV51" s="60"/>
      <c r="GW51" s="60"/>
      <c r="GX51" s="60"/>
      <c r="GY51" s="60"/>
      <c r="GZ51" s="60"/>
      <c r="HA51" s="60"/>
      <c r="HB51" s="60"/>
      <c r="HC51" s="60"/>
      <c r="HD51" s="60"/>
      <c r="HE51" s="60"/>
      <c r="HF51" s="60"/>
      <c r="HG51" s="60"/>
      <c r="HH51" s="60"/>
      <c r="HI51" s="60"/>
      <c r="HJ51" s="60"/>
      <c r="HK51" s="60"/>
      <c r="HL51" s="60"/>
      <c r="HM51" s="60"/>
      <c r="HN51" s="60"/>
      <c r="HO51" s="60"/>
      <c r="HP51" s="60"/>
      <c r="HQ51" s="60"/>
      <c r="HR51" s="60"/>
      <c r="HS51" s="60"/>
      <c r="HT51" s="60"/>
      <c r="HU51" s="60"/>
      <c r="HV51" s="60"/>
      <c r="HW51" s="60"/>
      <c r="HX51" s="60"/>
      <c r="HY51" s="60"/>
      <c r="HZ51" s="60"/>
      <c r="IA51" s="60"/>
      <c r="IB51" s="60"/>
      <c r="IC51" s="60"/>
      <c r="ID51" s="60"/>
      <c r="IE51" s="60"/>
      <c r="IF51" s="60"/>
      <c r="IG51" s="60"/>
      <c r="IH51" s="60"/>
      <c r="II51" s="60"/>
      <c r="IJ51" s="60"/>
      <c r="IK51" s="60"/>
      <c r="IL51" s="60"/>
      <c r="IM51" s="60"/>
      <c r="IN51" s="60"/>
    </row>
    <row r="52" spans="1:248">
      <c r="A52" s="558"/>
      <c r="B52" s="559"/>
      <c r="C52" s="559"/>
      <c r="D52" s="559"/>
      <c r="E52" s="559"/>
      <c r="F52" s="559"/>
      <c r="G52" s="559"/>
      <c r="H52" s="559"/>
      <c r="I52" s="5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c r="FO52" s="60"/>
      <c r="FP52" s="60"/>
      <c r="FQ52" s="60"/>
      <c r="FR52" s="60"/>
      <c r="FS52" s="60"/>
      <c r="FT52" s="60"/>
      <c r="FU52" s="60"/>
      <c r="FV52" s="60"/>
      <c r="FW52" s="60"/>
      <c r="FX52" s="60"/>
      <c r="FY52" s="60"/>
      <c r="FZ52" s="60"/>
      <c r="GA52" s="60"/>
      <c r="GB52" s="60"/>
      <c r="GC52" s="60"/>
      <c r="GD52" s="60"/>
      <c r="GE52" s="60"/>
      <c r="GF52" s="60"/>
      <c r="GG52" s="60"/>
      <c r="GH52" s="60"/>
      <c r="GI52" s="60"/>
      <c r="GJ52" s="60"/>
      <c r="GK52" s="60"/>
      <c r="GL52" s="60"/>
      <c r="GM52" s="60"/>
      <c r="GN52" s="60"/>
      <c r="GO52" s="60"/>
      <c r="GP52" s="60"/>
      <c r="GQ52" s="60"/>
      <c r="GR52" s="60"/>
      <c r="GS52" s="60"/>
      <c r="GT52" s="60"/>
      <c r="GU52" s="60"/>
      <c r="GV52" s="60"/>
      <c r="GW52" s="60"/>
      <c r="GX52" s="60"/>
      <c r="GY52" s="60"/>
      <c r="GZ52" s="60"/>
      <c r="HA52" s="60"/>
      <c r="HB52" s="60"/>
      <c r="HC52" s="60"/>
      <c r="HD52" s="60"/>
      <c r="HE52" s="60"/>
      <c r="HF52" s="60"/>
      <c r="HG52" s="60"/>
      <c r="HH52" s="60"/>
      <c r="HI52" s="60"/>
      <c r="HJ52" s="60"/>
      <c r="HK52" s="60"/>
      <c r="HL52" s="60"/>
      <c r="HM52" s="60"/>
      <c r="HN52" s="60"/>
      <c r="HO52" s="60"/>
      <c r="HP52" s="60"/>
      <c r="HQ52" s="60"/>
      <c r="HR52" s="60"/>
      <c r="HS52" s="60"/>
      <c r="HT52" s="60"/>
      <c r="HU52" s="60"/>
      <c r="HV52" s="60"/>
      <c r="HW52" s="60"/>
      <c r="HX52" s="60"/>
      <c r="HY52" s="60"/>
      <c r="HZ52" s="60"/>
      <c r="IA52" s="60"/>
      <c r="IB52" s="60"/>
      <c r="IC52" s="60"/>
      <c r="ID52" s="60"/>
      <c r="IE52" s="60"/>
      <c r="IF52" s="60"/>
      <c r="IG52" s="60"/>
      <c r="IH52" s="60"/>
      <c r="II52" s="60"/>
      <c r="IJ52" s="60"/>
      <c r="IK52" s="60"/>
      <c r="IL52" s="60"/>
      <c r="IM52" s="60"/>
      <c r="IN52" s="60"/>
    </row>
    <row r="53" spans="1:248" ht="14.1" customHeight="1">
      <c r="A53" s="68">
        <v>30</v>
      </c>
      <c r="B53" s="561"/>
      <c r="C53" s="562"/>
      <c r="D53" s="562"/>
      <c r="E53" s="562"/>
      <c r="F53" s="562"/>
      <c r="G53" s="562"/>
      <c r="H53" s="562"/>
      <c r="I53" s="69"/>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c r="FO53" s="60"/>
      <c r="FP53" s="60"/>
      <c r="FQ53" s="60"/>
      <c r="FR53" s="60"/>
      <c r="FS53" s="60"/>
      <c r="FT53" s="60"/>
      <c r="FU53" s="60"/>
      <c r="FV53" s="60"/>
      <c r="FW53" s="60"/>
      <c r="FX53" s="60"/>
      <c r="FY53" s="60"/>
      <c r="FZ53" s="60"/>
      <c r="GA53" s="60"/>
      <c r="GB53" s="60"/>
      <c r="GC53" s="60"/>
      <c r="GD53" s="60"/>
      <c r="GE53" s="60"/>
      <c r="GF53" s="60"/>
      <c r="GG53" s="60"/>
      <c r="GH53" s="60"/>
      <c r="GI53" s="60"/>
      <c r="GJ53" s="60"/>
      <c r="GK53" s="60"/>
      <c r="GL53" s="60"/>
      <c r="GM53" s="60"/>
      <c r="GN53" s="60"/>
      <c r="GO53" s="60"/>
      <c r="GP53" s="60"/>
      <c r="GQ53" s="60"/>
      <c r="GR53" s="60"/>
      <c r="GS53" s="60"/>
      <c r="GT53" s="60"/>
      <c r="GU53" s="60"/>
      <c r="GV53" s="60"/>
      <c r="GW53" s="60"/>
      <c r="GX53" s="60"/>
      <c r="GY53" s="60"/>
      <c r="GZ53" s="60"/>
      <c r="HA53" s="60"/>
      <c r="HB53" s="60"/>
      <c r="HC53" s="60"/>
      <c r="HD53" s="60"/>
      <c r="HE53" s="60"/>
      <c r="HF53" s="60"/>
      <c r="HG53" s="60"/>
      <c r="HH53" s="60"/>
      <c r="HI53" s="60"/>
      <c r="HJ53" s="60"/>
      <c r="HK53" s="60"/>
      <c r="HL53" s="60"/>
      <c r="HM53" s="60"/>
      <c r="HN53" s="60"/>
      <c r="HO53" s="60"/>
      <c r="HP53" s="60"/>
      <c r="HQ53" s="60"/>
      <c r="HR53" s="60"/>
      <c r="HS53" s="60"/>
      <c r="HT53" s="60"/>
      <c r="HU53" s="60"/>
      <c r="HV53" s="60"/>
      <c r="HW53" s="60"/>
      <c r="HX53" s="60"/>
      <c r="HY53" s="60"/>
      <c r="HZ53" s="60"/>
      <c r="IA53" s="60"/>
      <c r="IB53" s="60"/>
      <c r="IC53" s="60"/>
      <c r="ID53" s="60"/>
      <c r="IE53" s="60"/>
      <c r="IF53" s="60"/>
      <c r="IG53" s="60"/>
      <c r="IH53" s="60"/>
      <c r="II53" s="60"/>
      <c r="IJ53" s="60"/>
      <c r="IK53" s="60"/>
      <c r="IL53" s="60"/>
      <c r="IM53" s="60"/>
      <c r="IN53" s="60"/>
    </row>
    <row r="54" spans="1:248" ht="14.1" customHeight="1">
      <c r="A54" s="68">
        <v>31</v>
      </c>
      <c r="B54" s="561"/>
      <c r="C54" s="562"/>
      <c r="D54" s="562"/>
      <c r="E54" s="562"/>
      <c r="F54" s="562"/>
      <c r="G54" s="562"/>
      <c r="H54" s="562"/>
      <c r="I54" s="69"/>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60"/>
      <c r="FQ54" s="60"/>
      <c r="FR54" s="60"/>
      <c r="FS54" s="60"/>
      <c r="FT54" s="60"/>
      <c r="FU54" s="60"/>
      <c r="FV54" s="60"/>
      <c r="FW54" s="60"/>
      <c r="FX54" s="60"/>
      <c r="FY54" s="60"/>
      <c r="FZ54" s="60"/>
      <c r="GA54" s="60"/>
      <c r="GB54" s="60"/>
      <c r="GC54" s="60"/>
      <c r="GD54" s="60"/>
      <c r="GE54" s="60"/>
      <c r="GF54" s="60"/>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row>
    <row r="55" spans="1:248" ht="14.1" customHeight="1">
      <c r="A55" s="68">
        <v>32</v>
      </c>
      <c r="B55" s="561"/>
      <c r="C55" s="562"/>
      <c r="D55" s="562"/>
      <c r="E55" s="562"/>
      <c r="F55" s="562"/>
      <c r="G55" s="562"/>
      <c r="H55" s="562"/>
      <c r="I55" s="69"/>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0"/>
      <c r="GC55" s="60"/>
      <c r="GD55" s="60"/>
      <c r="GE55" s="60"/>
      <c r="GF55" s="60"/>
      <c r="GG55" s="60"/>
      <c r="GH55" s="60"/>
      <c r="GI55" s="60"/>
      <c r="GJ55" s="60"/>
      <c r="GK55" s="60"/>
      <c r="GL55" s="60"/>
      <c r="GM55" s="60"/>
      <c r="GN55" s="60"/>
      <c r="GO55" s="60"/>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c r="HR55" s="60"/>
      <c r="HS55" s="60"/>
      <c r="HT55" s="60"/>
      <c r="HU55" s="60"/>
      <c r="HV55" s="60"/>
      <c r="HW55" s="60"/>
      <c r="HX55" s="60"/>
      <c r="HY55" s="60"/>
      <c r="HZ55" s="60"/>
      <c r="IA55" s="60"/>
      <c r="IB55" s="60"/>
      <c r="IC55" s="60"/>
      <c r="ID55" s="60"/>
      <c r="IE55" s="60"/>
      <c r="IF55" s="60"/>
      <c r="IG55" s="60"/>
      <c r="IH55" s="60"/>
      <c r="II55" s="60"/>
      <c r="IJ55" s="60"/>
      <c r="IK55" s="60"/>
      <c r="IL55" s="60"/>
      <c r="IM55" s="60"/>
      <c r="IN55" s="60"/>
    </row>
    <row r="56" spans="1:248" ht="14.1" customHeight="1">
      <c r="A56" s="68">
        <v>33</v>
      </c>
      <c r="B56" s="561"/>
      <c r="C56" s="562"/>
      <c r="D56" s="562"/>
      <c r="E56" s="562"/>
      <c r="F56" s="562"/>
      <c r="G56" s="562"/>
      <c r="H56" s="562"/>
      <c r="I56" s="69"/>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c r="GK56" s="60"/>
      <c r="GL56" s="60"/>
      <c r="GM56" s="60"/>
      <c r="GN56" s="60"/>
      <c r="GO56" s="60"/>
      <c r="GP56" s="60"/>
      <c r="GQ56" s="60"/>
      <c r="GR56" s="60"/>
      <c r="GS56" s="60"/>
      <c r="GT56" s="60"/>
      <c r="GU56" s="60"/>
      <c r="GV56" s="60"/>
      <c r="GW56" s="60"/>
      <c r="GX56" s="60"/>
      <c r="GY56" s="60"/>
      <c r="GZ56" s="60"/>
      <c r="HA56" s="60"/>
      <c r="HB56" s="60"/>
      <c r="HC56" s="60"/>
      <c r="HD56" s="60"/>
      <c r="HE56" s="60"/>
      <c r="HF56" s="60"/>
      <c r="HG56" s="60"/>
      <c r="HH56" s="60"/>
      <c r="HI56" s="60"/>
      <c r="HJ56" s="60"/>
      <c r="HK56" s="60"/>
      <c r="HL56" s="60"/>
      <c r="HM56" s="60"/>
      <c r="HN56" s="60"/>
      <c r="HO56" s="60"/>
      <c r="HP56" s="60"/>
      <c r="HQ56" s="60"/>
      <c r="HR56" s="60"/>
      <c r="HS56" s="60"/>
      <c r="HT56" s="60"/>
      <c r="HU56" s="60"/>
      <c r="HV56" s="60"/>
      <c r="HW56" s="60"/>
      <c r="HX56" s="60"/>
      <c r="HY56" s="60"/>
      <c r="HZ56" s="60"/>
      <c r="IA56" s="60"/>
      <c r="IB56" s="60"/>
      <c r="IC56" s="60"/>
      <c r="ID56" s="60"/>
      <c r="IE56" s="60"/>
      <c r="IF56" s="60"/>
      <c r="IG56" s="60"/>
      <c r="IH56" s="60"/>
      <c r="II56" s="60"/>
      <c r="IJ56" s="60"/>
      <c r="IK56" s="60"/>
      <c r="IL56" s="60"/>
      <c r="IM56" s="60"/>
      <c r="IN56" s="60"/>
    </row>
    <row r="57" spans="1:248" ht="14.1" customHeight="1">
      <c r="A57" s="68">
        <v>34</v>
      </c>
      <c r="B57" s="561"/>
      <c r="C57" s="562"/>
      <c r="D57" s="562"/>
      <c r="E57" s="562"/>
      <c r="F57" s="562"/>
      <c r="G57" s="562"/>
      <c r="H57" s="562"/>
      <c r="I57" s="69"/>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c r="GK57" s="60"/>
      <c r="GL57" s="60"/>
      <c r="GM57" s="60"/>
      <c r="GN57" s="60"/>
      <c r="GO57" s="60"/>
      <c r="GP57" s="60"/>
      <c r="GQ57" s="60"/>
      <c r="GR57" s="60"/>
      <c r="GS57" s="60"/>
      <c r="GT57" s="60"/>
      <c r="GU57" s="60"/>
      <c r="GV57" s="60"/>
      <c r="GW57" s="60"/>
      <c r="GX57" s="60"/>
      <c r="GY57" s="60"/>
      <c r="GZ57" s="60"/>
      <c r="HA57" s="60"/>
      <c r="HB57" s="60"/>
      <c r="HC57" s="60"/>
      <c r="HD57" s="60"/>
      <c r="HE57" s="60"/>
      <c r="HF57" s="60"/>
      <c r="HG57" s="60"/>
      <c r="HH57" s="60"/>
      <c r="HI57" s="60"/>
      <c r="HJ57" s="60"/>
      <c r="HK57" s="60"/>
      <c r="HL57" s="60"/>
      <c r="HM57" s="60"/>
      <c r="HN57" s="60"/>
      <c r="HO57" s="60"/>
      <c r="HP57" s="60"/>
      <c r="HQ57" s="60"/>
      <c r="HR57" s="60"/>
      <c r="HS57" s="60"/>
      <c r="HT57" s="60"/>
      <c r="HU57" s="60"/>
      <c r="HV57" s="60"/>
      <c r="HW57" s="60"/>
      <c r="HX57" s="60"/>
      <c r="HY57" s="60"/>
      <c r="HZ57" s="60"/>
      <c r="IA57" s="60"/>
      <c r="IB57" s="60"/>
      <c r="IC57" s="60"/>
      <c r="ID57" s="60"/>
      <c r="IE57" s="60"/>
      <c r="IF57" s="60"/>
      <c r="IG57" s="60"/>
      <c r="IH57" s="60"/>
      <c r="II57" s="60"/>
      <c r="IJ57" s="60"/>
      <c r="IK57" s="60"/>
      <c r="IL57" s="60"/>
      <c r="IM57" s="60"/>
      <c r="IN57" s="60"/>
    </row>
    <row r="58" spans="1:248" ht="14.1" customHeight="1">
      <c r="A58" s="68">
        <v>35</v>
      </c>
      <c r="B58" s="561"/>
      <c r="C58" s="562"/>
      <c r="D58" s="562"/>
      <c r="E58" s="562"/>
      <c r="F58" s="562"/>
      <c r="G58" s="562"/>
      <c r="H58" s="562"/>
      <c r="I58" s="69"/>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c r="GK58" s="60"/>
      <c r="GL58" s="60"/>
      <c r="GM58" s="60"/>
      <c r="GN58" s="60"/>
      <c r="GO58" s="60"/>
      <c r="GP58" s="60"/>
      <c r="GQ58" s="60"/>
      <c r="GR58" s="60"/>
      <c r="GS58" s="60"/>
      <c r="GT58" s="60"/>
      <c r="GU58" s="60"/>
      <c r="GV58" s="60"/>
      <c r="GW58" s="60"/>
      <c r="GX58" s="60"/>
      <c r="GY58" s="60"/>
      <c r="GZ58" s="60"/>
      <c r="HA58" s="60"/>
      <c r="HB58" s="60"/>
      <c r="HC58" s="60"/>
      <c r="HD58" s="60"/>
      <c r="HE58" s="60"/>
      <c r="HF58" s="60"/>
      <c r="HG58" s="60"/>
      <c r="HH58" s="60"/>
      <c r="HI58" s="60"/>
      <c r="HJ58" s="60"/>
      <c r="HK58" s="60"/>
      <c r="HL58" s="60"/>
      <c r="HM58" s="60"/>
      <c r="HN58" s="60"/>
      <c r="HO58" s="60"/>
      <c r="HP58" s="60"/>
      <c r="HQ58" s="60"/>
      <c r="HR58" s="60"/>
      <c r="HS58" s="60"/>
      <c r="HT58" s="60"/>
      <c r="HU58" s="60"/>
      <c r="HV58" s="60"/>
      <c r="HW58" s="60"/>
      <c r="HX58" s="60"/>
      <c r="HY58" s="60"/>
      <c r="HZ58" s="60"/>
      <c r="IA58" s="60"/>
      <c r="IB58" s="60"/>
      <c r="IC58" s="60"/>
      <c r="ID58" s="60"/>
      <c r="IE58" s="60"/>
      <c r="IF58" s="60"/>
      <c r="IG58" s="60"/>
      <c r="IH58" s="60"/>
      <c r="II58" s="60"/>
      <c r="IJ58" s="60"/>
      <c r="IK58" s="60"/>
      <c r="IL58" s="60"/>
      <c r="IM58" s="60"/>
      <c r="IN58" s="60"/>
    </row>
    <row r="59" spans="1:248" ht="14.1" customHeight="1">
      <c r="A59" s="68">
        <v>36</v>
      </c>
      <c r="B59" s="561"/>
      <c r="C59" s="562"/>
      <c r="D59" s="562"/>
      <c r="E59" s="562"/>
      <c r="F59" s="562"/>
      <c r="G59" s="562"/>
      <c r="H59" s="562"/>
      <c r="I59" s="69"/>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c r="FO59" s="60"/>
      <c r="FP59" s="60"/>
      <c r="FQ59" s="60"/>
      <c r="FR59" s="60"/>
      <c r="FS59" s="60"/>
      <c r="FT59" s="60"/>
      <c r="FU59" s="60"/>
      <c r="FV59" s="60"/>
      <c r="FW59" s="60"/>
      <c r="FX59" s="60"/>
      <c r="FY59" s="60"/>
      <c r="FZ59" s="60"/>
      <c r="GA59" s="60"/>
      <c r="GB59" s="60"/>
      <c r="GC59" s="60"/>
      <c r="GD59" s="60"/>
      <c r="GE59" s="60"/>
      <c r="GF59" s="60"/>
      <c r="GG59" s="60"/>
      <c r="GH59" s="60"/>
      <c r="GI59" s="60"/>
      <c r="GJ59" s="60"/>
      <c r="GK59" s="60"/>
      <c r="GL59" s="60"/>
      <c r="GM59" s="60"/>
      <c r="GN59" s="60"/>
      <c r="GO59" s="60"/>
      <c r="GP59" s="60"/>
      <c r="GQ59" s="60"/>
      <c r="GR59" s="60"/>
      <c r="GS59" s="60"/>
      <c r="GT59" s="60"/>
      <c r="GU59" s="60"/>
      <c r="GV59" s="60"/>
      <c r="GW59" s="60"/>
      <c r="GX59" s="60"/>
      <c r="GY59" s="60"/>
      <c r="GZ59" s="60"/>
      <c r="HA59" s="60"/>
      <c r="HB59" s="60"/>
      <c r="HC59" s="60"/>
      <c r="HD59" s="60"/>
      <c r="HE59" s="60"/>
      <c r="HF59" s="60"/>
      <c r="HG59" s="60"/>
      <c r="HH59" s="60"/>
      <c r="HI59" s="60"/>
      <c r="HJ59" s="60"/>
      <c r="HK59" s="60"/>
      <c r="HL59" s="60"/>
      <c r="HM59" s="60"/>
      <c r="HN59" s="60"/>
      <c r="HO59" s="60"/>
      <c r="HP59" s="60"/>
      <c r="HQ59" s="60"/>
      <c r="HR59" s="60"/>
      <c r="HS59" s="60"/>
      <c r="HT59" s="60"/>
      <c r="HU59" s="60"/>
      <c r="HV59" s="60"/>
      <c r="HW59" s="60"/>
      <c r="HX59" s="60"/>
      <c r="HY59" s="60"/>
      <c r="HZ59" s="60"/>
      <c r="IA59" s="60"/>
      <c r="IB59" s="60"/>
      <c r="IC59" s="60"/>
      <c r="ID59" s="60"/>
      <c r="IE59" s="60"/>
      <c r="IF59" s="60"/>
      <c r="IG59" s="60"/>
      <c r="IH59" s="60"/>
      <c r="II59" s="60"/>
      <c r="IJ59" s="60"/>
      <c r="IK59" s="60"/>
      <c r="IL59" s="60"/>
      <c r="IM59" s="60"/>
      <c r="IN59" s="60"/>
    </row>
    <row r="60" spans="1:248" ht="14.1" customHeight="1">
      <c r="A60" s="68">
        <v>37</v>
      </c>
      <c r="B60" s="561"/>
      <c r="C60" s="562"/>
      <c r="D60" s="562"/>
      <c r="E60" s="562"/>
      <c r="F60" s="562"/>
      <c r="G60" s="562"/>
      <c r="H60" s="562"/>
      <c r="I60" s="69"/>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c r="FO60" s="60"/>
      <c r="FP60" s="60"/>
      <c r="FQ60" s="60"/>
      <c r="FR60" s="60"/>
      <c r="FS60" s="60"/>
      <c r="FT60" s="60"/>
      <c r="FU60" s="60"/>
      <c r="FV60" s="60"/>
      <c r="FW60" s="60"/>
      <c r="FX60" s="60"/>
      <c r="FY60" s="60"/>
      <c r="FZ60" s="60"/>
      <c r="GA60" s="60"/>
      <c r="GB60" s="60"/>
      <c r="GC60" s="60"/>
      <c r="GD60" s="60"/>
      <c r="GE60" s="60"/>
      <c r="GF60" s="60"/>
      <c r="GG60" s="60"/>
      <c r="GH60" s="60"/>
      <c r="GI60" s="60"/>
      <c r="GJ60" s="60"/>
      <c r="GK60" s="60"/>
      <c r="GL60" s="60"/>
      <c r="GM60" s="60"/>
      <c r="GN60" s="60"/>
      <c r="GO60" s="60"/>
      <c r="GP60" s="60"/>
      <c r="GQ60" s="60"/>
      <c r="GR60" s="60"/>
      <c r="GS60" s="60"/>
      <c r="GT60" s="60"/>
      <c r="GU60" s="60"/>
      <c r="GV60" s="60"/>
      <c r="GW60" s="60"/>
      <c r="GX60" s="60"/>
      <c r="GY60" s="60"/>
      <c r="GZ60" s="60"/>
      <c r="HA60" s="60"/>
      <c r="HB60" s="60"/>
      <c r="HC60" s="60"/>
      <c r="HD60" s="60"/>
      <c r="HE60" s="60"/>
      <c r="HF60" s="60"/>
      <c r="HG60" s="60"/>
      <c r="HH60" s="60"/>
      <c r="HI60" s="60"/>
      <c r="HJ60" s="60"/>
      <c r="HK60" s="60"/>
      <c r="HL60" s="60"/>
      <c r="HM60" s="60"/>
      <c r="HN60" s="60"/>
      <c r="HO60" s="60"/>
      <c r="HP60" s="60"/>
      <c r="HQ60" s="60"/>
      <c r="HR60" s="60"/>
      <c r="HS60" s="60"/>
      <c r="HT60" s="60"/>
      <c r="HU60" s="60"/>
      <c r="HV60" s="60"/>
      <c r="HW60" s="60"/>
      <c r="HX60" s="60"/>
      <c r="HY60" s="60"/>
      <c r="HZ60" s="60"/>
      <c r="IA60" s="60"/>
      <c r="IB60" s="60"/>
      <c r="IC60" s="60"/>
      <c r="ID60" s="60"/>
      <c r="IE60" s="60"/>
      <c r="IF60" s="60"/>
      <c r="IG60" s="60"/>
      <c r="IH60" s="60"/>
      <c r="II60" s="60"/>
      <c r="IJ60" s="60"/>
      <c r="IK60" s="60"/>
      <c r="IL60" s="60"/>
      <c r="IM60" s="60"/>
      <c r="IN60" s="60"/>
    </row>
    <row r="61" spans="1:248" ht="14.1" customHeight="1">
      <c r="A61" s="68">
        <v>38</v>
      </c>
      <c r="B61" s="561"/>
      <c r="C61" s="562"/>
      <c r="D61" s="562"/>
      <c r="E61" s="562"/>
      <c r="F61" s="562"/>
      <c r="G61" s="562"/>
      <c r="H61" s="562"/>
      <c r="I61" s="69"/>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c r="FO61" s="60"/>
      <c r="FP61" s="60"/>
      <c r="FQ61" s="60"/>
      <c r="FR61" s="60"/>
      <c r="FS61" s="60"/>
      <c r="FT61" s="60"/>
      <c r="FU61" s="60"/>
      <c r="FV61" s="60"/>
      <c r="FW61" s="60"/>
      <c r="FX61" s="60"/>
      <c r="FY61" s="60"/>
      <c r="FZ61" s="60"/>
      <c r="GA61" s="60"/>
      <c r="GB61" s="60"/>
      <c r="GC61" s="60"/>
      <c r="GD61" s="60"/>
      <c r="GE61" s="60"/>
      <c r="GF61" s="60"/>
      <c r="GG61" s="60"/>
      <c r="GH61" s="60"/>
      <c r="GI61" s="60"/>
      <c r="GJ61" s="60"/>
      <c r="GK61" s="60"/>
      <c r="GL61" s="60"/>
      <c r="GM61" s="60"/>
      <c r="GN61" s="60"/>
      <c r="GO61" s="60"/>
      <c r="GP61" s="60"/>
      <c r="GQ61" s="60"/>
      <c r="GR61" s="60"/>
      <c r="GS61" s="60"/>
      <c r="GT61" s="60"/>
      <c r="GU61" s="60"/>
      <c r="GV61" s="60"/>
      <c r="GW61" s="60"/>
      <c r="GX61" s="60"/>
      <c r="GY61" s="60"/>
      <c r="GZ61" s="60"/>
      <c r="HA61" s="60"/>
      <c r="HB61" s="60"/>
      <c r="HC61" s="60"/>
      <c r="HD61" s="60"/>
      <c r="HE61" s="60"/>
      <c r="HF61" s="60"/>
      <c r="HG61" s="60"/>
      <c r="HH61" s="60"/>
      <c r="HI61" s="60"/>
      <c r="HJ61" s="60"/>
      <c r="HK61" s="60"/>
      <c r="HL61" s="60"/>
      <c r="HM61" s="60"/>
      <c r="HN61" s="60"/>
      <c r="HO61" s="60"/>
      <c r="HP61" s="60"/>
      <c r="HQ61" s="60"/>
      <c r="HR61" s="60"/>
      <c r="HS61" s="60"/>
      <c r="HT61" s="60"/>
      <c r="HU61" s="60"/>
      <c r="HV61" s="60"/>
      <c r="HW61" s="60"/>
      <c r="HX61" s="60"/>
      <c r="HY61" s="60"/>
      <c r="HZ61" s="60"/>
      <c r="IA61" s="60"/>
      <c r="IB61" s="60"/>
      <c r="IC61" s="60"/>
      <c r="ID61" s="60"/>
      <c r="IE61" s="60"/>
      <c r="IF61" s="60"/>
      <c r="IG61" s="60"/>
      <c r="IH61" s="60"/>
      <c r="II61" s="60"/>
      <c r="IJ61" s="60"/>
      <c r="IK61" s="60"/>
      <c r="IL61" s="60"/>
      <c r="IM61" s="60"/>
      <c r="IN61" s="60"/>
    </row>
    <row r="62" spans="1:248" ht="14.1" customHeight="1">
      <c r="A62" s="68">
        <v>39</v>
      </c>
      <c r="B62" s="677" t="s">
        <v>256</v>
      </c>
      <c r="C62" s="1576">
        <f>C46+SUM(C53:C61)</f>
        <v>395</v>
      </c>
      <c r="D62" s="1032">
        <f>D46+SUM(D53:D61)</f>
        <v>571492</v>
      </c>
      <c r="E62" s="1032">
        <f>E46+SUM(E53:E61)</f>
        <v>2794</v>
      </c>
      <c r="F62" s="1576">
        <f>F46+SUM(F53:F61)</f>
        <v>646249</v>
      </c>
      <c r="G62" s="1576">
        <f>G46+SUM(G53:G61)</f>
        <v>553413</v>
      </c>
      <c r="H62" s="1032"/>
      <c r="I62" s="1033">
        <f>I46+SUM(I53:I61)</f>
        <v>47100240</v>
      </c>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c r="FO62" s="60"/>
      <c r="FP62" s="60"/>
      <c r="FQ62" s="60"/>
      <c r="FR62" s="60"/>
      <c r="FS62" s="60"/>
      <c r="FT62" s="60"/>
      <c r="FU62" s="60"/>
      <c r="FV62" s="60"/>
      <c r="FW62" s="60"/>
      <c r="FX62" s="60"/>
      <c r="FY62" s="60"/>
      <c r="FZ62" s="60"/>
      <c r="GA62" s="60"/>
      <c r="GB62" s="60"/>
      <c r="GC62" s="60"/>
      <c r="GD62" s="60"/>
      <c r="GE62" s="60"/>
      <c r="GF62" s="60"/>
      <c r="GG62" s="60"/>
      <c r="GH62" s="60"/>
      <c r="GI62" s="60"/>
      <c r="GJ62" s="60"/>
      <c r="GK62" s="60"/>
      <c r="GL62" s="60"/>
      <c r="GM62" s="60"/>
      <c r="GN62" s="60"/>
      <c r="GO62" s="60"/>
      <c r="GP62" s="60"/>
      <c r="GQ62" s="60"/>
      <c r="GR62" s="60"/>
      <c r="GS62" s="60"/>
      <c r="GT62" s="60"/>
      <c r="GU62" s="60"/>
      <c r="GV62" s="60"/>
      <c r="GW62" s="60"/>
      <c r="GX62" s="60"/>
      <c r="GY62" s="60"/>
      <c r="GZ62" s="60"/>
      <c r="HA62" s="60"/>
      <c r="HB62" s="60"/>
      <c r="HC62" s="60"/>
      <c r="HD62" s="60"/>
      <c r="HE62" s="60"/>
      <c r="HF62" s="60"/>
      <c r="HG62" s="60"/>
      <c r="HH62" s="60"/>
      <c r="HI62" s="60"/>
      <c r="HJ62" s="60"/>
      <c r="HK62" s="60"/>
      <c r="HL62" s="60"/>
      <c r="HM62" s="60"/>
      <c r="HN62" s="60"/>
      <c r="HO62" s="60"/>
      <c r="HP62" s="60"/>
      <c r="HQ62" s="60"/>
      <c r="HR62" s="60"/>
      <c r="HS62" s="60"/>
      <c r="HT62" s="60"/>
      <c r="HU62" s="60"/>
      <c r="HV62" s="60"/>
      <c r="HW62" s="60"/>
      <c r="HX62" s="60"/>
      <c r="HY62" s="60"/>
      <c r="HZ62" s="60"/>
      <c r="IA62" s="60"/>
      <c r="IB62" s="60"/>
      <c r="IC62" s="60"/>
      <c r="ID62" s="60"/>
      <c r="IE62" s="60"/>
      <c r="IF62" s="60"/>
      <c r="IG62" s="60"/>
      <c r="IH62" s="60"/>
      <c r="II62" s="60"/>
      <c r="IJ62" s="60"/>
      <c r="IK62" s="60"/>
      <c r="IL62" s="60"/>
      <c r="IM62" s="60"/>
      <c r="IN62" s="60"/>
    </row>
    <row r="63" spans="1:248" ht="14.1" customHeight="1">
      <c r="A63" s="68">
        <v>40</v>
      </c>
      <c r="B63" s="571" t="s">
        <v>257</v>
      </c>
      <c r="C63" s="60"/>
      <c r="D63" s="60"/>
      <c r="E63" s="60"/>
      <c r="F63" s="60"/>
      <c r="G63" s="60"/>
      <c r="H63" s="60"/>
      <c r="I63" s="69"/>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c r="FO63" s="60"/>
      <c r="FP63" s="60"/>
      <c r="FQ63" s="60"/>
      <c r="FR63" s="60"/>
      <c r="FS63" s="60"/>
      <c r="FT63" s="60"/>
      <c r="FU63" s="60"/>
      <c r="FV63" s="60"/>
      <c r="FW63" s="60"/>
      <c r="FX63" s="60"/>
      <c r="FY63" s="60"/>
      <c r="FZ63" s="60"/>
      <c r="GA63" s="60"/>
      <c r="GB63" s="60"/>
      <c r="GC63" s="60"/>
      <c r="GD63" s="60"/>
      <c r="GE63" s="60"/>
      <c r="GF63" s="60"/>
      <c r="GG63" s="60"/>
      <c r="GH63" s="60"/>
      <c r="GI63" s="60"/>
      <c r="GJ63" s="60"/>
      <c r="GK63" s="60"/>
      <c r="GL63" s="60"/>
      <c r="GM63" s="60"/>
      <c r="GN63" s="60"/>
      <c r="GO63" s="60"/>
      <c r="GP63" s="60"/>
      <c r="GQ63" s="60"/>
      <c r="GR63" s="60"/>
      <c r="GS63" s="60"/>
      <c r="GT63" s="60"/>
      <c r="GU63" s="60"/>
      <c r="GV63" s="60"/>
      <c r="GW63" s="60"/>
      <c r="GX63" s="60"/>
      <c r="GY63" s="60"/>
      <c r="GZ63" s="60"/>
      <c r="HA63" s="60"/>
      <c r="HB63" s="60"/>
      <c r="HC63" s="60"/>
      <c r="HD63" s="60"/>
      <c r="HE63" s="60"/>
      <c r="HF63" s="60"/>
      <c r="HG63" s="60"/>
      <c r="HH63" s="60"/>
      <c r="HI63" s="60"/>
      <c r="HJ63" s="60"/>
      <c r="HK63" s="60"/>
      <c r="HL63" s="60"/>
      <c r="HM63" s="60"/>
      <c r="HN63" s="60"/>
      <c r="HO63" s="60"/>
      <c r="HP63" s="60"/>
      <c r="HQ63" s="60"/>
      <c r="HR63" s="60"/>
      <c r="HS63" s="60"/>
      <c r="HT63" s="60"/>
      <c r="HU63" s="60"/>
      <c r="HV63" s="60"/>
      <c r="HW63" s="60"/>
      <c r="HX63" s="60"/>
      <c r="HY63" s="60"/>
      <c r="HZ63" s="60"/>
      <c r="IA63" s="60"/>
      <c r="IB63" s="60"/>
      <c r="IC63" s="60"/>
      <c r="ID63" s="60"/>
      <c r="IE63" s="60"/>
      <c r="IF63" s="60"/>
      <c r="IG63" s="60"/>
      <c r="IH63" s="60"/>
      <c r="II63" s="60"/>
      <c r="IJ63" s="60"/>
      <c r="IK63" s="60"/>
      <c r="IL63" s="60"/>
      <c r="IM63" s="60"/>
      <c r="IN63" s="60"/>
    </row>
    <row r="64" spans="1:248" ht="14.1" customHeight="1">
      <c r="A64" s="68">
        <v>41</v>
      </c>
      <c r="B64" s="571"/>
      <c r="C64" s="60"/>
      <c r="D64" s="60"/>
      <c r="E64" s="60"/>
      <c r="F64" s="60"/>
      <c r="G64" s="60"/>
      <c r="H64" s="60"/>
      <c r="I64" s="69"/>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c r="GK64" s="60"/>
      <c r="GL64" s="60"/>
      <c r="GM64" s="60"/>
      <c r="GN64" s="60"/>
      <c r="GO64" s="60"/>
      <c r="GP64" s="60"/>
      <c r="GQ64" s="60"/>
      <c r="GR64" s="60"/>
      <c r="GS64" s="60"/>
      <c r="GT64" s="60"/>
      <c r="GU64" s="60"/>
      <c r="GV64" s="60"/>
      <c r="GW64" s="60"/>
      <c r="GX64" s="60"/>
      <c r="GY64" s="60"/>
      <c r="GZ64" s="60"/>
      <c r="HA64" s="60"/>
      <c r="HB64" s="60"/>
      <c r="HC64" s="60"/>
      <c r="HD64" s="60"/>
      <c r="HE64" s="60"/>
      <c r="HF64" s="60"/>
      <c r="HG64" s="60"/>
      <c r="HH64" s="60"/>
      <c r="HI64" s="60"/>
      <c r="HJ64" s="60"/>
      <c r="HK64" s="60"/>
      <c r="HL64" s="60"/>
      <c r="HM64" s="60"/>
      <c r="HN64" s="60"/>
      <c r="HO64" s="60"/>
      <c r="HP64" s="60"/>
      <c r="HQ64" s="60"/>
      <c r="HR64" s="60"/>
      <c r="HS64" s="60"/>
      <c r="HT64" s="60"/>
      <c r="HU64" s="60"/>
      <c r="HV64" s="60"/>
      <c r="HW64" s="60"/>
      <c r="HX64" s="60"/>
      <c r="HY64" s="60"/>
      <c r="HZ64" s="60"/>
      <c r="IA64" s="60"/>
      <c r="IB64" s="60"/>
      <c r="IC64" s="60"/>
      <c r="ID64" s="60"/>
      <c r="IE64" s="60"/>
      <c r="IF64" s="60"/>
      <c r="IG64" s="60"/>
      <c r="IH64" s="60"/>
      <c r="II64" s="60"/>
      <c r="IJ64" s="60"/>
      <c r="IK64" s="60"/>
      <c r="IL64" s="60"/>
      <c r="IM64" s="60"/>
      <c r="IN64" s="60"/>
    </row>
    <row r="65" spans="1:248" ht="14.1" customHeight="1">
      <c r="A65" s="68">
        <v>42</v>
      </c>
      <c r="B65" s="571"/>
      <c r="C65" s="1034" t="s">
        <v>2732</v>
      </c>
      <c r="D65" s="1034" t="s">
        <v>2733</v>
      </c>
      <c r="E65" s="1034"/>
      <c r="F65" s="1034" t="s">
        <v>2732</v>
      </c>
      <c r="G65" s="1034" t="s">
        <v>2733</v>
      </c>
      <c r="H65" s="60"/>
      <c r="I65" s="69"/>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c r="FO65" s="60"/>
      <c r="FP65" s="60"/>
      <c r="FQ65" s="60"/>
      <c r="FR65" s="60"/>
      <c r="FS65" s="60"/>
      <c r="FT65" s="60"/>
      <c r="FU65" s="60"/>
      <c r="FV65" s="60"/>
      <c r="FW65" s="60"/>
      <c r="FX65" s="60"/>
      <c r="FY65" s="60"/>
      <c r="FZ65" s="60"/>
      <c r="GA65" s="60"/>
      <c r="GB65" s="60"/>
      <c r="GC65" s="60"/>
      <c r="GD65" s="60"/>
      <c r="GE65" s="60"/>
      <c r="GF65" s="60"/>
      <c r="GG65" s="60"/>
      <c r="GH65" s="60"/>
      <c r="GI65" s="60"/>
      <c r="GJ65" s="60"/>
      <c r="GK65" s="60"/>
      <c r="GL65" s="60"/>
      <c r="GM65" s="60"/>
      <c r="GN65" s="60"/>
      <c r="GO65" s="60"/>
      <c r="GP65" s="60"/>
      <c r="GQ65" s="60"/>
      <c r="GR65" s="60"/>
      <c r="GS65" s="60"/>
      <c r="GT65" s="60"/>
      <c r="GU65" s="60"/>
      <c r="GV65" s="60"/>
      <c r="GW65" s="60"/>
      <c r="GX65" s="60"/>
      <c r="GY65" s="60"/>
      <c r="GZ65" s="60"/>
      <c r="HA65" s="60"/>
      <c r="HB65" s="60"/>
      <c r="HC65" s="60"/>
      <c r="HD65" s="60"/>
      <c r="HE65" s="60"/>
      <c r="HF65" s="60"/>
      <c r="HG65" s="60"/>
      <c r="HH65" s="60"/>
      <c r="HI65" s="60"/>
      <c r="HJ65" s="60"/>
      <c r="HK65" s="60"/>
      <c r="HL65" s="60"/>
      <c r="HM65" s="60"/>
      <c r="HN65" s="60"/>
      <c r="HO65" s="60"/>
      <c r="HP65" s="60"/>
      <c r="HQ65" s="60"/>
      <c r="HR65" s="60"/>
      <c r="HS65" s="60"/>
      <c r="HT65" s="60"/>
      <c r="HU65" s="60"/>
      <c r="HV65" s="60"/>
      <c r="HW65" s="60"/>
      <c r="HX65" s="60"/>
      <c r="HY65" s="60"/>
      <c r="HZ65" s="60"/>
      <c r="IA65" s="60"/>
      <c r="IB65" s="60"/>
      <c r="IC65" s="60"/>
      <c r="ID65" s="60"/>
      <c r="IE65" s="60"/>
      <c r="IF65" s="60"/>
      <c r="IG65" s="60"/>
      <c r="IH65" s="60"/>
      <c r="II65" s="60"/>
      <c r="IJ65" s="60"/>
      <c r="IK65" s="60"/>
      <c r="IL65" s="60"/>
      <c r="IM65" s="60"/>
      <c r="IN65" s="60"/>
    </row>
    <row r="66" spans="1:248" ht="14.1" customHeight="1">
      <c r="A66" s="68">
        <v>43</v>
      </c>
      <c r="B66" s="571"/>
      <c r="C66" s="1035">
        <v>1</v>
      </c>
      <c r="D66" s="1035">
        <v>55</v>
      </c>
      <c r="E66" s="1035"/>
      <c r="F66" s="1036">
        <v>14</v>
      </c>
      <c r="G66" s="1037">
        <v>76763</v>
      </c>
      <c r="H66" s="60"/>
      <c r="I66" s="69"/>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c r="GK66" s="60"/>
      <c r="GL66" s="60"/>
      <c r="GM66" s="60"/>
      <c r="GN66" s="60"/>
      <c r="GO66" s="60"/>
      <c r="GP66" s="60"/>
      <c r="GQ66" s="60"/>
      <c r="GR66" s="60"/>
      <c r="GS66" s="60"/>
      <c r="GT66" s="60"/>
      <c r="GU66" s="60"/>
      <c r="GV66" s="60"/>
      <c r="GW66" s="60"/>
      <c r="GX66" s="60"/>
      <c r="GY66" s="60"/>
      <c r="GZ66" s="60"/>
      <c r="HA66" s="60"/>
      <c r="HB66" s="60"/>
      <c r="HC66" s="60"/>
      <c r="HD66" s="60"/>
      <c r="HE66" s="60"/>
      <c r="HF66" s="60"/>
      <c r="HG66" s="60"/>
      <c r="HH66" s="60"/>
      <c r="HI66" s="60"/>
      <c r="HJ66" s="60"/>
      <c r="HK66" s="60"/>
      <c r="HL66" s="60"/>
      <c r="HM66" s="60"/>
      <c r="HN66" s="60"/>
      <c r="HO66" s="60"/>
      <c r="HP66" s="60"/>
      <c r="HQ66" s="60"/>
      <c r="HR66" s="60"/>
      <c r="HS66" s="60"/>
      <c r="HT66" s="60"/>
      <c r="HU66" s="60"/>
      <c r="HV66" s="60"/>
      <c r="HW66" s="60"/>
      <c r="HX66" s="60"/>
      <c r="HY66" s="60"/>
      <c r="HZ66" s="60"/>
      <c r="IA66" s="60"/>
      <c r="IB66" s="60"/>
      <c r="IC66" s="60"/>
      <c r="ID66" s="60"/>
      <c r="IE66" s="60"/>
      <c r="IF66" s="60"/>
      <c r="IG66" s="60"/>
      <c r="IH66" s="60"/>
      <c r="II66" s="60"/>
      <c r="IJ66" s="60"/>
      <c r="IK66" s="60"/>
      <c r="IL66" s="60"/>
      <c r="IM66" s="60"/>
      <c r="IN66" s="60"/>
    </row>
    <row r="67" spans="1:248" ht="14.1" customHeight="1">
      <c r="A67" s="68">
        <v>44</v>
      </c>
      <c r="B67" s="571"/>
      <c r="C67" s="1035">
        <v>2</v>
      </c>
      <c r="D67" s="1035">
        <v>4574</v>
      </c>
      <c r="E67" s="1035"/>
      <c r="F67" s="1035">
        <v>16</v>
      </c>
      <c r="G67" s="1035">
        <v>108974</v>
      </c>
      <c r="H67" s="60"/>
      <c r="I67" s="69"/>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c r="FO67" s="60"/>
      <c r="FP67" s="60"/>
      <c r="FQ67" s="60"/>
      <c r="FR67" s="60"/>
      <c r="FS67" s="60"/>
      <c r="FT67" s="60"/>
      <c r="FU67" s="60"/>
      <c r="FV67" s="60"/>
      <c r="FW67" s="60"/>
      <c r="FX67" s="60"/>
      <c r="FY67" s="60"/>
      <c r="FZ67" s="60"/>
      <c r="GA67" s="60"/>
      <c r="GB67" s="60"/>
      <c r="GC67" s="60"/>
      <c r="GD67" s="60"/>
      <c r="GE67" s="60"/>
      <c r="GF67" s="60"/>
      <c r="GG67" s="60"/>
      <c r="GH67" s="60"/>
      <c r="GI67" s="60"/>
      <c r="GJ67" s="60"/>
      <c r="GK67" s="60"/>
      <c r="GL67" s="60"/>
      <c r="GM67" s="60"/>
      <c r="GN67" s="60"/>
      <c r="GO67" s="60"/>
      <c r="GP67" s="60"/>
      <c r="GQ67" s="60"/>
      <c r="GR67" s="60"/>
      <c r="GS67" s="60"/>
      <c r="GT67" s="60"/>
      <c r="GU67" s="60"/>
      <c r="GV67" s="60"/>
      <c r="GW67" s="60"/>
      <c r="GX67" s="60"/>
      <c r="GY67" s="60"/>
      <c r="GZ67" s="60"/>
      <c r="HA67" s="60"/>
      <c r="HB67" s="60"/>
      <c r="HC67" s="60"/>
      <c r="HD67" s="60"/>
      <c r="HE67" s="60"/>
      <c r="HF67" s="60"/>
      <c r="HG67" s="60"/>
      <c r="HH67" s="60"/>
      <c r="HI67" s="60"/>
      <c r="HJ67" s="60"/>
      <c r="HK67" s="60"/>
      <c r="HL67" s="60"/>
      <c r="HM67" s="60"/>
      <c r="HN67" s="60"/>
      <c r="HO67" s="60"/>
      <c r="HP67" s="60"/>
      <c r="HQ67" s="60"/>
      <c r="HR67" s="60"/>
      <c r="HS67" s="60"/>
      <c r="HT67" s="60"/>
      <c r="HU67" s="60"/>
      <c r="HV67" s="60"/>
      <c r="HW67" s="60"/>
      <c r="HX67" s="60"/>
      <c r="HY67" s="60"/>
      <c r="HZ67" s="60"/>
      <c r="IA67" s="60"/>
      <c r="IB67" s="60"/>
      <c r="IC67" s="60"/>
      <c r="ID67" s="60"/>
      <c r="IE67" s="60"/>
      <c r="IF67" s="60"/>
      <c r="IG67" s="60"/>
      <c r="IH67" s="60"/>
      <c r="II67" s="60"/>
      <c r="IJ67" s="60"/>
      <c r="IK67" s="60"/>
      <c r="IL67" s="60"/>
      <c r="IM67" s="60"/>
      <c r="IN67" s="60"/>
    </row>
    <row r="68" spans="1:248" ht="14.1" customHeight="1">
      <c r="A68" s="68">
        <v>45</v>
      </c>
      <c r="B68" s="571"/>
      <c r="C68" s="1035">
        <v>3</v>
      </c>
      <c r="D68" s="1035">
        <v>7</v>
      </c>
      <c r="E68" s="1035"/>
      <c r="F68" s="1035">
        <v>18</v>
      </c>
      <c r="G68" s="1037">
        <v>59</v>
      </c>
      <c r="H68" s="60"/>
      <c r="I68" s="69"/>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c r="FO68" s="60"/>
      <c r="FP68" s="60"/>
      <c r="FQ68" s="60"/>
      <c r="FR68" s="60"/>
      <c r="FS68" s="60"/>
      <c r="FT68" s="60"/>
      <c r="FU68" s="60"/>
      <c r="FV68" s="60"/>
      <c r="FW68" s="60"/>
      <c r="FX68" s="60"/>
      <c r="FY68" s="60"/>
      <c r="FZ68" s="60"/>
      <c r="GA68" s="60"/>
      <c r="GB68" s="60"/>
      <c r="GC68" s="60"/>
      <c r="GD68" s="60"/>
      <c r="GE68" s="60"/>
      <c r="GF68" s="60"/>
      <c r="GG68" s="60"/>
      <c r="GH68" s="60"/>
      <c r="GI68" s="60"/>
      <c r="GJ68" s="60"/>
      <c r="GK68" s="60"/>
      <c r="GL68" s="60"/>
      <c r="GM68" s="60"/>
      <c r="GN68" s="60"/>
      <c r="GO68" s="60"/>
      <c r="GP68" s="60"/>
      <c r="GQ68" s="60"/>
      <c r="GR68" s="60"/>
      <c r="GS68" s="60"/>
      <c r="GT68" s="60"/>
      <c r="GU68" s="60"/>
      <c r="GV68" s="60"/>
      <c r="GW68" s="60"/>
      <c r="GX68" s="60"/>
      <c r="GY68" s="60"/>
      <c r="GZ68" s="60"/>
      <c r="HA68" s="60"/>
      <c r="HB68" s="60"/>
      <c r="HC68" s="60"/>
      <c r="HD68" s="60"/>
      <c r="HE68" s="60"/>
      <c r="HF68" s="60"/>
      <c r="HG68" s="60"/>
      <c r="HH68" s="60"/>
      <c r="HI68" s="60"/>
      <c r="HJ68" s="60"/>
      <c r="HK68" s="60"/>
      <c r="HL68" s="60"/>
      <c r="HM68" s="60"/>
      <c r="HN68" s="60"/>
      <c r="HO68" s="60"/>
      <c r="HP68" s="60"/>
      <c r="HQ68" s="60"/>
      <c r="HR68" s="60"/>
      <c r="HS68" s="60"/>
      <c r="HT68" s="60"/>
      <c r="HU68" s="60"/>
      <c r="HV68" s="60"/>
      <c r="HW68" s="60"/>
      <c r="HX68" s="60"/>
      <c r="HY68" s="60"/>
      <c r="HZ68" s="60"/>
      <c r="IA68" s="60"/>
      <c r="IB68" s="60"/>
      <c r="IC68" s="60"/>
      <c r="ID68" s="60"/>
      <c r="IE68" s="60"/>
      <c r="IF68" s="60"/>
      <c r="IG68" s="60"/>
      <c r="IH68" s="60"/>
      <c r="II68" s="60"/>
      <c r="IJ68" s="60"/>
      <c r="IK68" s="60"/>
      <c r="IL68" s="60"/>
      <c r="IM68" s="60"/>
      <c r="IN68" s="60"/>
    </row>
    <row r="69" spans="1:248" ht="14.1" customHeight="1">
      <c r="A69" s="68">
        <v>46</v>
      </c>
      <c r="B69" s="571"/>
      <c r="C69" s="1035">
        <v>4</v>
      </c>
      <c r="D69" s="1035">
        <v>8117</v>
      </c>
      <c r="E69" s="1035"/>
      <c r="F69" s="1035">
        <v>20</v>
      </c>
      <c r="G69" s="1035">
        <v>44709</v>
      </c>
      <c r="H69" s="60"/>
      <c r="I69" s="69"/>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c r="FO69" s="60"/>
      <c r="FP69" s="60"/>
      <c r="FQ69" s="60"/>
      <c r="FR69" s="60"/>
      <c r="FS69" s="60"/>
      <c r="FT69" s="60"/>
      <c r="FU69" s="60"/>
      <c r="FV69" s="60"/>
      <c r="FW69" s="60"/>
      <c r="FX69" s="60"/>
      <c r="FY69" s="60"/>
      <c r="FZ69" s="60"/>
      <c r="GA69" s="60"/>
      <c r="GB69" s="60"/>
      <c r="GC69" s="60"/>
      <c r="GD69" s="60"/>
      <c r="GE69" s="60"/>
      <c r="GF69" s="60"/>
      <c r="GG69" s="60"/>
      <c r="GH69" s="60"/>
      <c r="GI69" s="60"/>
      <c r="GJ69" s="60"/>
      <c r="GK69" s="60"/>
      <c r="GL69" s="60"/>
      <c r="GM69" s="60"/>
      <c r="GN69" s="60"/>
      <c r="GO69" s="60"/>
      <c r="GP69" s="60"/>
      <c r="GQ69" s="60"/>
      <c r="GR69" s="60"/>
      <c r="GS69" s="60"/>
      <c r="GT69" s="60"/>
      <c r="GU69" s="60"/>
      <c r="GV69" s="60"/>
      <c r="GW69" s="60"/>
      <c r="GX69" s="60"/>
      <c r="GY69" s="60"/>
      <c r="GZ69" s="60"/>
      <c r="HA69" s="60"/>
      <c r="HB69" s="60"/>
      <c r="HC69" s="60"/>
      <c r="HD69" s="60"/>
      <c r="HE69" s="60"/>
      <c r="HF69" s="60"/>
      <c r="HG69" s="60"/>
      <c r="HH69" s="60"/>
      <c r="HI69" s="60"/>
      <c r="HJ69" s="60"/>
      <c r="HK69" s="60"/>
      <c r="HL69" s="60"/>
      <c r="HM69" s="60"/>
      <c r="HN69" s="60"/>
      <c r="HO69" s="60"/>
      <c r="HP69" s="60"/>
      <c r="HQ69" s="60"/>
      <c r="HR69" s="60"/>
      <c r="HS69" s="60"/>
      <c r="HT69" s="60"/>
      <c r="HU69" s="60"/>
      <c r="HV69" s="60"/>
      <c r="HW69" s="60"/>
      <c r="HX69" s="60"/>
      <c r="HY69" s="60"/>
      <c r="HZ69" s="60"/>
      <c r="IA69" s="60"/>
      <c r="IB69" s="60"/>
      <c r="IC69" s="60"/>
      <c r="ID69" s="60"/>
      <c r="IE69" s="60"/>
      <c r="IF69" s="60"/>
      <c r="IG69" s="60"/>
      <c r="IH69" s="60"/>
      <c r="II69" s="60"/>
      <c r="IJ69" s="60"/>
      <c r="IK69" s="60"/>
      <c r="IL69" s="60"/>
      <c r="IM69" s="60"/>
      <c r="IN69" s="60"/>
    </row>
    <row r="70" spans="1:248" ht="14.1" customHeight="1">
      <c r="A70" s="68">
        <v>47</v>
      </c>
      <c r="B70" s="571"/>
      <c r="C70" s="1035">
        <v>6</v>
      </c>
      <c r="D70" s="1035">
        <v>37834</v>
      </c>
      <c r="E70" s="1035"/>
      <c r="F70" s="1035">
        <v>22</v>
      </c>
      <c r="G70" s="1037">
        <v>0</v>
      </c>
      <c r="H70" s="60"/>
      <c r="I70" s="69"/>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c r="FO70" s="60"/>
      <c r="FP70" s="60"/>
      <c r="FQ70" s="60"/>
      <c r="FR70" s="60"/>
      <c r="FS70" s="60"/>
      <c r="FT70" s="60"/>
      <c r="FU70" s="60"/>
      <c r="FV70" s="60"/>
      <c r="FW70" s="60"/>
      <c r="FX70" s="60"/>
      <c r="FY70" s="60"/>
      <c r="FZ70" s="60"/>
      <c r="GA70" s="60"/>
      <c r="GB70" s="60"/>
      <c r="GC70" s="60"/>
      <c r="GD70" s="60"/>
      <c r="GE70" s="60"/>
      <c r="GF70" s="60"/>
      <c r="GG70" s="60"/>
      <c r="GH70" s="60"/>
      <c r="GI70" s="60"/>
      <c r="GJ70" s="60"/>
      <c r="GK70" s="60"/>
      <c r="GL70" s="60"/>
      <c r="GM70" s="60"/>
      <c r="GN70" s="60"/>
      <c r="GO70" s="60"/>
      <c r="GP70" s="60"/>
      <c r="GQ70" s="60"/>
      <c r="GR70" s="60"/>
      <c r="GS70" s="60"/>
      <c r="GT70" s="60"/>
      <c r="GU70" s="60"/>
      <c r="GV70" s="60"/>
      <c r="GW70" s="60"/>
      <c r="GX70" s="60"/>
      <c r="GY70" s="60"/>
      <c r="GZ70" s="60"/>
      <c r="HA70" s="60"/>
      <c r="HB70" s="60"/>
      <c r="HC70" s="60"/>
      <c r="HD70" s="60"/>
      <c r="HE70" s="60"/>
      <c r="HF70" s="60"/>
      <c r="HG70" s="60"/>
      <c r="HH70" s="60"/>
      <c r="HI70" s="60"/>
      <c r="HJ70" s="60"/>
      <c r="HK70" s="60"/>
      <c r="HL70" s="60"/>
      <c r="HM70" s="60"/>
      <c r="HN70" s="60"/>
      <c r="HO70" s="60"/>
      <c r="HP70" s="60"/>
      <c r="HQ70" s="60"/>
      <c r="HR70" s="60"/>
      <c r="HS70" s="60"/>
      <c r="HT70" s="60"/>
      <c r="HU70" s="60"/>
      <c r="HV70" s="60"/>
      <c r="HW70" s="60"/>
      <c r="HX70" s="60"/>
      <c r="HY70" s="60"/>
      <c r="HZ70" s="60"/>
      <c r="IA70" s="60"/>
      <c r="IB70" s="60"/>
      <c r="IC70" s="60"/>
      <c r="ID70" s="60"/>
      <c r="IE70" s="60"/>
      <c r="IF70" s="60"/>
      <c r="IG70" s="60"/>
      <c r="IH70" s="60"/>
      <c r="II70" s="60"/>
      <c r="IJ70" s="60"/>
      <c r="IK70" s="60"/>
      <c r="IL70" s="60"/>
      <c r="IM70" s="60"/>
      <c r="IN70" s="60"/>
    </row>
    <row r="71" spans="1:248" ht="14.1" customHeight="1">
      <c r="A71" s="68">
        <v>48</v>
      </c>
      <c r="B71" s="571"/>
      <c r="C71" s="1035">
        <v>8</v>
      </c>
      <c r="D71" s="1035">
        <v>40491</v>
      </c>
      <c r="E71" s="1035"/>
      <c r="F71" s="1035">
        <v>24</v>
      </c>
      <c r="G71" s="1037">
        <v>685</v>
      </c>
      <c r="H71" s="60"/>
      <c r="I71" s="69"/>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c r="FO71" s="60"/>
      <c r="FP71" s="60"/>
      <c r="FQ71" s="60"/>
      <c r="FR71" s="60"/>
      <c r="FS71" s="60"/>
      <c r="FT71" s="60"/>
      <c r="FU71" s="60"/>
      <c r="FV71" s="60"/>
      <c r="FW71" s="60"/>
      <c r="FX71" s="60"/>
      <c r="FY71" s="60"/>
      <c r="FZ71" s="60"/>
      <c r="GA71" s="60"/>
      <c r="GB71" s="60"/>
      <c r="GC71" s="60"/>
      <c r="GD71" s="60"/>
      <c r="GE71" s="60"/>
      <c r="GF71" s="60"/>
      <c r="GG71" s="60"/>
      <c r="GH71" s="60"/>
      <c r="GI71" s="60"/>
      <c r="GJ71" s="60"/>
      <c r="GK71" s="60"/>
      <c r="GL71" s="60"/>
      <c r="GM71" s="60"/>
      <c r="GN71" s="60"/>
      <c r="GO71" s="60"/>
      <c r="GP71" s="60"/>
      <c r="GQ71" s="60"/>
      <c r="GR71" s="60"/>
      <c r="GS71" s="60"/>
      <c r="GT71" s="60"/>
      <c r="GU71" s="60"/>
      <c r="GV71" s="60"/>
      <c r="GW71" s="60"/>
      <c r="GX71" s="60"/>
      <c r="GY71" s="60"/>
      <c r="GZ71" s="60"/>
      <c r="HA71" s="60"/>
      <c r="HB71" s="60"/>
      <c r="HC71" s="60"/>
      <c r="HD71" s="60"/>
      <c r="HE71" s="60"/>
      <c r="HF71" s="60"/>
      <c r="HG71" s="60"/>
      <c r="HH71" s="60"/>
      <c r="HI71" s="60"/>
      <c r="HJ71" s="60"/>
      <c r="HK71" s="60"/>
      <c r="HL71" s="60"/>
      <c r="HM71" s="60"/>
      <c r="HN71" s="60"/>
      <c r="HO71" s="60"/>
      <c r="HP71" s="60"/>
      <c r="HQ71" s="60"/>
      <c r="HR71" s="60"/>
      <c r="HS71" s="60"/>
      <c r="HT71" s="60"/>
      <c r="HU71" s="60"/>
      <c r="HV71" s="60"/>
      <c r="HW71" s="60"/>
      <c r="HX71" s="60"/>
      <c r="HY71" s="60"/>
      <c r="HZ71" s="60"/>
      <c r="IA71" s="60"/>
      <c r="IB71" s="60"/>
      <c r="IC71" s="60"/>
      <c r="ID71" s="60"/>
      <c r="IE71" s="60"/>
      <c r="IF71" s="60"/>
      <c r="IG71" s="60"/>
      <c r="IH71" s="60"/>
      <c r="II71" s="60"/>
      <c r="IJ71" s="60"/>
      <c r="IK71" s="60"/>
      <c r="IL71" s="60"/>
      <c r="IM71" s="60"/>
      <c r="IN71" s="60"/>
    </row>
    <row r="72" spans="1:248" ht="14.1" customHeight="1">
      <c r="A72" s="68">
        <v>49</v>
      </c>
      <c r="B72" s="571"/>
      <c r="C72" s="1035">
        <v>10</v>
      </c>
      <c r="D72" s="1035">
        <v>729302</v>
      </c>
      <c r="E72" s="1035"/>
      <c r="F72" s="1035">
        <v>36</v>
      </c>
      <c r="G72" s="1037">
        <v>0</v>
      </c>
      <c r="H72" s="60"/>
      <c r="I72" s="69"/>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c r="FO72" s="60"/>
      <c r="FP72" s="60"/>
      <c r="FQ72" s="60"/>
      <c r="FR72" s="60"/>
      <c r="FS72" s="60"/>
      <c r="FT72" s="60"/>
      <c r="FU72" s="60"/>
      <c r="FV72" s="60"/>
      <c r="FW72" s="60"/>
      <c r="FX72" s="60"/>
      <c r="FY72" s="60"/>
      <c r="FZ72" s="60"/>
      <c r="GA72" s="60"/>
      <c r="GB72" s="60"/>
      <c r="GC72" s="60"/>
      <c r="GD72" s="60"/>
      <c r="GE72" s="60"/>
      <c r="GF72" s="60"/>
      <c r="GG72" s="60"/>
      <c r="GH72" s="60"/>
      <c r="GI72" s="60"/>
      <c r="GJ72" s="60"/>
      <c r="GK72" s="60"/>
      <c r="GL72" s="60"/>
      <c r="GM72" s="60"/>
      <c r="GN72" s="60"/>
      <c r="GO72" s="60"/>
      <c r="GP72" s="60"/>
      <c r="GQ72" s="60"/>
      <c r="GR72" s="60"/>
      <c r="GS72" s="60"/>
      <c r="GT72" s="60"/>
      <c r="GU72" s="60"/>
      <c r="GV72" s="60"/>
      <c r="GW72" s="60"/>
      <c r="GX72" s="60"/>
      <c r="GY72" s="60"/>
      <c r="GZ72" s="60"/>
      <c r="HA72" s="60"/>
      <c r="HB72" s="60"/>
      <c r="HC72" s="60"/>
      <c r="HD72" s="60"/>
      <c r="HE72" s="60"/>
      <c r="HF72" s="60"/>
      <c r="HG72" s="60"/>
      <c r="HH72" s="60"/>
      <c r="HI72" s="60"/>
      <c r="HJ72" s="60"/>
      <c r="HK72" s="60"/>
      <c r="HL72" s="60"/>
      <c r="HM72" s="60"/>
      <c r="HN72" s="60"/>
      <c r="HO72" s="60"/>
      <c r="HP72" s="60"/>
      <c r="HQ72" s="60"/>
      <c r="HR72" s="60"/>
      <c r="HS72" s="60"/>
      <c r="HT72" s="60"/>
      <c r="HU72" s="60"/>
      <c r="HV72" s="60"/>
      <c r="HW72" s="60"/>
      <c r="HX72" s="60"/>
      <c r="HY72" s="60"/>
      <c r="HZ72" s="60"/>
      <c r="IA72" s="60"/>
      <c r="IB72" s="60"/>
      <c r="IC72" s="60"/>
      <c r="ID72" s="60"/>
      <c r="IE72" s="60"/>
      <c r="IF72" s="60"/>
      <c r="IG72" s="60"/>
      <c r="IH72" s="60"/>
      <c r="II72" s="60"/>
      <c r="IJ72" s="60"/>
      <c r="IK72" s="60"/>
      <c r="IL72" s="60"/>
      <c r="IM72" s="60"/>
      <c r="IN72" s="60"/>
    </row>
    <row r="73" spans="1:248" ht="14.1" customHeight="1">
      <c r="A73" s="68">
        <v>50</v>
      </c>
      <c r="B73" s="571"/>
      <c r="C73" s="1035">
        <v>12</v>
      </c>
      <c r="D73" s="1035">
        <v>585264</v>
      </c>
      <c r="E73" s="1035"/>
      <c r="F73" s="1035"/>
      <c r="G73" s="1038"/>
      <c r="H73" s="60"/>
      <c r="I73" s="69"/>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c r="FO73" s="60"/>
      <c r="FP73" s="60"/>
      <c r="FQ73" s="60"/>
      <c r="FR73" s="60"/>
      <c r="FS73" s="60"/>
      <c r="FT73" s="60"/>
      <c r="FU73" s="60"/>
      <c r="FV73" s="60"/>
      <c r="FW73" s="60"/>
      <c r="FX73" s="60"/>
      <c r="FY73" s="60"/>
      <c r="FZ73" s="60"/>
      <c r="GA73" s="60"/>
      <c r="GB73" s="60"/>
      <c r="GC73" s="60"/>
      <c r="GD73" s="60"/>
      <c r="GE73" s="60"/>
      <c r="GF73" s="60"/>
      <c r="GG73" s="60"/>
      <c r="GH73" s="60"/>
      <c r="GI73" s="60"/>
      <c r="GJ73" s="60"/>
      <c r="GK73" s="60"/>
      <c r="GL73" s="60"/>
      <c r="GM73" s="60"/>
      <c r="GN73" s="60"/>
      <c r="GO73" s="60"/>
      <c r="GP73" s="60"/>
      <c r="GQ73" s="60"/>
      <c r="GR73" s="60"/>
      <c r="GS73" s="60"/>
      <c r="GT73" s="60"/>
      <c r="GU73" s="60"/>
      <c r="GV73" s="60"/>
      <c r="GW73" s="60"/>
      <c r="GX73" s="60"/>
      <c r="GY73" s="60"/>
      <c r="GZ73" s="60"/>
      <c r="HA73" s="60"/>
      <c r="HB73" s="60"/>
      <c r="HC73" s="60"/>
      <c r="HD73" s="60"/>
      <c r="HE73" s="60"/>
      <c r="HF73" s="60"/>
      <c r="HG73" s="60"/>
      <c r="HH73" s="60"/>
      <c r="HI73" s="60"/>
      <c r="HJ73" s="60"/>
      <c r="HK73" s="60"/>
      <c r="HL73" s="60"/>
      <c r="HM73" s="60"/>
      <c r="HN73" s="60"/>
      <c r="HO73" s="60"/>
      <c r="HP73" s="60"/>
      <c r="HQ73" s="60"/>
      <c r="HR73" s="60"/>
      <c r="HS73" s="60"/>
      <c r="HT73" s="60"/>
      <c r="HU73" s="60"/>
      <c r="HV73" s="60"/>
      <c r="HW73" s="60"/>
      <c r="HX73" s="60"/>
      <c r="HY73" s="60"/>
      <c r="HZ73" s="60"/>
      <c r="IA73" s="60"/>
      <c r="IB73" s="60"/>
      <c r="IC73" s="60"/>
      <c r="ID73" s="60"/>
      <c r="IE73" s="60"/>
      <c r="IF73" s="60"/>
      <c r="IG73" s="60"/>
      <c r="IH73" s="60"/>
      <c r="II73" s="60"/>
      <c r="IJ73" s="60"/>
      <c r="IK73" s="60"/>
      <c r="IL73" s="60"/>
      <c r="IM73" s="60"/>
      <c r="IN73" s="60"/>
    </row>
    <row r="74" spans="1:248" ht="14.1" customHeight="1">
      <c r="A74" s="68">
        <v>51</v>
      </c>
      <c r="B74" s="571"/>
      <c r="C74" s="60"/>
      <c r="D74" s="60"/>
      <c r="E74" s="60"/>
      <c r="F74" s="60" t="s">
        <v>1024</v>
      </c>
      <c r="G74" s="1038">
        <f>SUM(D66:D73)+SUM(G66:G72)</f>
        <v>1636834</v>
      </c>
      <c r="H74" s="60"/>
      <c r="I74" s="69"/>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c r="FO74" s="60"/>
      <c r="FP74" s="60"/>
      <c r="FQ74" s="60"/>
      <c r="FR74" s="60"/>
      <c r="FS74" s="60"/>
      <c r="FT74" s="60"/>
      <c r="FU74" s="60"/>
      <c r="FV74" s="60"/>
      <c r="FW74" s="60"/>
      <c r="FX74" s="60"/>
      <c r="FY74" s="60"/>
      <c r="FZ74" s="60"/>
      <c r="GA74" s="60"/>
      <c r="GB74" s="60"/>
      <c r="GC74" s="60"/>
      <c r="GD74" s="60"/>
      <c r="GE74" s="60"/>
      <c r="GF74" s="60"/>
      <c r="GG74" s="60"/>
      <c r="GH74" s="60"/>
      <c r="GI74" s="60"/>
      <c r="GJ74" s="60"/>
      <c r="GK74" s="60"/>
      <c r="GL74" s="60"/>
      <c r="GM74" s="60"/>
      <c r="GN74" s="60"/>
      <c r="GO74" s="60"/>
      <c r="GP74" s="60"/>
      <c r="GQ74" s="60"/>
      <c r="GR74" s="60"/>
      <c r="GS74" s="60"/>
      <c r="GT74" s="60"/>
      <c r="GU74" s="60"/>
      <c r="GV74" s="60"/>
      <c r="GW74" s="60"/>
      <c r="GX74" s="60"/>
      <c r="GY74" s="60"/>
      <c r="GZ74" s="60"/>
      <c r="HA74" s="60"/>
      <c r="HB74" s="60"/>
      <c r="HC74" s="60"/>
      <c r="HD74" s="60"/>
      <c r="HE74" s="60"/>
      <c r="HF74" s="60"/>
      <c r="HG74" s="60"/>
      <c r="HH74" s="60"/>
      <c r="HI74" s="60"/>
      <c r="HJ74" s="60"/>
      <c r="HK74" s="60"/>
      <c r="HL74" s="60"/>
      <c r="HM74" s="60"/>
      <c r="HN74" s="60"/>
      <c r="HO74" s="60"/>
      <c r="HP74" s="60"/>
      <c r="HQ74" s="60"/>
      <c r="HR74" s="60"/>
      <c r="HS74" s="60"/>
      <c r="HT74" s="60"/>
      <c r="HU74" s="60"/>
      <c r="HV74" s="60"/>
      <c r="HW74" s="60"/>
      <c r="HX74" s="60"/>
      <c r="HY74" s="60"/>
      <c r="HZ74" s="60"/>
      <c r="IA74" s="60"/>
      <c r="IB74" s="60"/>
      <c r="IC74" s="60"/>
      <c r="ID74" s="60"/>
      <c r="IE74" s="60"/>
      <c r="IF74" s="60"/>
      <c r="IG74" s="60"/>
      <c r="IH74" s="60"/>
      <c r="II74" s="60"/>
      <c r="IJ74" s="60"/>
      <c r="IK74" s="60"/>
      <c r="IL74" s="60"/>
      <c r="IM74" s="60"/>
      <c r="IN74" s="60"/>
    </row>
    <row r="75" spans="1:248" ht="14.1" customHeight="1">
      <c r="A75" s="68">
        <v>52</v>
      </c>
      <c r="B75" s="571"/>
      <c r="C75" s="60"/>
      <c r="D75" s="60"/>
      <c r="E75" s="60"/>
      <c r="F75" s="60"/>
      <c r="G75" s="60"/>
      <c r="H75" s="60"/>
      <c r="I75" s="69"/>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c r="FO75" s="60"/>
      <c r="FP75" s="60"/>
      <c r="FQ75" s="60"/>
      <c r="FR75" s="60"/>
      <c r="FS75" s="60"/>
      <c r="FT75" s="60"/>
      <c r="FU75" s="60"/>
      <c r="FV75" s="60"/>
      <c r="FW75" s="60"/>
      <c r="FX75" s="60"/>
      <c r="FY75" s="60"/>
      <c r="FZ75" s="60"/>
      <c r="GA75" s="60"/>
      <c r="GB75" s="60"/>
      <c r="GC75" s="60"/>
      <c r="GD75" s="60"/>
      <c r="GE75" s="60"/>
      <c r="GF75" s="60"/>
      <c r="GG75" s="60"/>
      <c r="GH75" s="60"/>
      <c r="GI75" s="60"/>
      <c r="GJ75" s="60"/>
      <c r="GK75" s="60"/>
      <c r="GL75" s="60"/>
      <c r="GM75" s="60"/>
      <c r="GN75" s="60"/>
      <c r="GO75" s="60"/>
      <c r="GP75" s="60"/>
      <c r="GQ75" s="60"/>
      <c r="GR75" s="60"/>
      <c r="GS75" s="60"/>
      <c r="GT75" s="60"/>
      <c r="GU75" s="60"/>
      <c r="GV75" s="60"/>
      <c r="GW75" s="60"/>
      <c r="GX75" s="60"/>
      <c r="GY75" s="60"/>
      <c r="GZ75" s="60"/>
      <c r="HA75" s="60"/>
      <c r="HB75" s="60"/>
      <c r="HC75" s="60"/>
      <c r="HD75" s="60"/>
      <c r="HE75" s="60"/>
      <c r="HF75" s="60"/>
      <c r="HG75" s="60"/>
      <c r="HH75" s="60"/>
      <c r="HI75" s="60"/>
      <c r="HJ75" s="60"/>
      <c r="HK75" s="60"/>
      <c r="HL75" s="60"/>
      <c r="HM75" s="60"/>
      <c r="HN75" s="60"/>
      <c r="HO75" s="60"/>
      <c r="HP75" s="60"/>
      <c r="HQ75" s="60"/>
      <c r="HR75" s="60"/>
      <c r="HS75" s="60"/>
      <c r="HT75" s="60"/>
      <c r="HU75" s="60"/>
      <c r="HV75" s="60"/>
      <c r="HW75" s="60"/>
      <c r="HX75" s="60"/>
      <c r="HY75" s="60"/>
      <c r="HZ75" s="60"/>
      <c r="IA75" s="60"/>
      <c r="IB75" s="60"/>
      <c r="IC75" s="60"/>
      <c r="ID75" s="60"/>
      <c r="IE75" s="60"/>
      <c r="IF75" s="60"/>
      <c r="IG75" s="60"/>
      <c r="IH75" s="60"/>
      <c r="II75" s="60"/>
      <c r="IJ75" s="60"/>
      <c r="IK75" s="60"/>
      <c r="IL75" s="60"/>
      <c r="IM75" s="60"/>
      <c r="IN75" s="60"/>
    </row>
    <row r="76" spans="1:248" ht="14.1" customHeight="1">
      <c r="A76" s="68">
        <v>53</v>
      </c>
      <c r="B76" s="571"/>
      <c r="C76" s="60"/>
      <c r="D76" s="60"/>
      <c r="E76" s="60"/>
      <c r="F76" s="60"/>
      <c r="G76" s="60"/>
      <c r="H76" s="60"/>
      <c r="I76" s="69"/>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c r="FO76" s="60"/>
      <c r="FP76" s="60"/>
      <c r="FQ76" s="60"/>
      <c r="FR76" s="60"/>
      <c r="FS76" s="60"/>
      <c r="FT76" s="60"/>
      <c r="FU76" s="60"/>
      <c r="FV76" s="60"/>
      <c r="FW76" s="60"/>
      <c r="FX76" s="60"/>
      <c r="FY76" s="60"/>
      <c r="FZ76" s="60"/>
      <c r="GA76" s="60"/>
      <c r="GB76" s="60"/>
      <c r="GC76" s="60"/>
      <c r="GD76" s="60"/>
      <c r="GE76" s="60"/>
      <c r="GF76" s="60"/>
      <c r="GG76" s="60"/>
      <c r="GH76" s="60"/>
      <c r="GI76" s="60"/>
      <c r="GJ76" s="60"/>
      <c r="GK76" s="60"/>
      <c r="GL76" s="60"/>
      <c r="GM76" s="60"/>
      <c r="GN76" s="60"/>
      <c r="GO76" s="60"/>
      <c r="GP76" s="60"/>
      <c r="GQ76" s="60"/>
      <c r="GR76" s="60"/>
      <c r="GS76" s="60"/>
      <c r="GT76" s="60"/>
      <c r="GU76" s="60"/>
      <c r="GV76" s="60"/>
      <c r="GW76" s="60"/>
      <c r="GX76" s="60"/>
      <c r="GY76" s="60"/>
      <c r="GZ76" s="60"/>
      <c r="HA76" s="60"/>
      <c r="HB76" s="60"/>
      <c r="HC76" s="60"/>
      <c r="HD76" s="60"/>
      <c r="HE76" s="60"/>
      <c r="HF76" s="60"/>
      <c r="HG76" s="60"/>
      <c r="HH76" s="60"/>
      <c r="HI76" s="60"/>
      <c r="HJ76" s="60"/>
      <c r="HK76" s="60"/>
      <c r="HL76" s="60"/>
      <c r="HM76" s="60"/>
      <c r="HN76" s="60"/>
      <c r="HO76" s="60"/>
      <c r="HP76" s="60"/>
      <c r="HQ76" s="60"/>
      <c r="HR76" s="60"/>
      <c r="HS76" s="60"/>
      <c r="HT76" s="60"/>
      <c r="HU76" s="60"/>
      <c r="HV76" s="60"/>
      <c r="HW76" s="60"/>
      <c r="HX76" s="60"/>
      <c r="HY76" s="60"/>
      <c r="HZ76" s="60"/>
      <c r="IA76" s="60"/>
      <c r="IB76" s="60"/>
      <c r="IC76" s="60"/>
      <c r="ID76" s="60"/>
      <c r="IE76" s="60"/>
      <c r="IF76" s="60"/>
      <c r="IG76" s="60"/>
      <c r="IH76" s="60"/>
      <c r="II76" s="60"/>
      <c r="IJ76" s="60"/>
      <c r="IK76" s="60"/>
      <c r="IL76" s="60"/>
      <c r="IM76" s="60"/>
      <c r="IN76" s="60"/>
    </row>
    <row r="77" spans="1:248" ht="14.1" customHeight="1">
      <c r="A77" s="68">
        <v>54</v>
      </c>
      <c r="B77" s="571" t="s">
        <v>1462</v>
      </c>
      <c r="C77" s="60"/>
      <c r="D77" s="60"/>
      <c r="E77" s="60"/>
      <c r="F77" s="60"/>
      <c r="G77" s="60"/>
      <c r="H77" s="60"/>
      <c r="I77" s="69"/>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c r="FO77" s="60"/>
      <c r="FP77" s="60"/>
      <c r="FQ77" s="60"/>
      <c r="FR77" s="60"/>
      <c r="FS77" s="60"/>
      <c r="FT77" s="60"/>
      <c r="FU77" s="60"/>
      <c r="FV77" s="60"/>
      <c r="FW77" s="60"/>
      <c r="FX77" s="60"/>
      <c r="FY77" s="60"/>
      <c r="FZ77" s="60"/>
      <c r="GA77" s="60"/>
      <c r="GB77" s="60"/>
      <c r="GC77" s="60"/>
      <c r="GD77" s="60"/>
      <c r="GE77" s="60"/>
      <c r="GF77" s="60"/>
      <c r="GG77" s="60"/>
      <c r="GH77" s="60"/>
      <c r="GI77" s="60"/>
      <c r="GJ77" s="60"/>
      <c r="GK77" s="60"/>
      <c r="GL77" s="60"/>
      <c r="GM77" s="60"/>
      <c r="GN77" s="60"/>
      <c r="GO77" s="60"/>
      <c r="GP77" s="60"/>
      <c r="GQ77" s="60"/>
      <c r="GR77" s="60"/>
      <c r="GS77" s="60"/>
      <c r="GT77" s="60"/>
      <c r="GU77" s="60"/>
      <c r="GV77" s="60"/>
      <c r="GW77" s="60"/>
      <c r="GX77" s="60"/>
      <c r="GY77" s="60"/>
      <c r="GZ77" s="60"/>
      <c r="HA77" s="60"/>
      <c r="HB77" s="60"/>
      <c r="HC77" s="60"/>
      <c r="HD77" s="60"/>
      <c r="HE77" s="60"/>
      <c r="HF77" s="60"/>
      <c r="HG77" s="60"/>
      <c r="HH77" s="60"/>
      <c r="HI77" s="60"/>
      <c r="HJ77" s="60"/>
      <c r="HK77" s="60"/>
      <c r="HL77" s="60"/>
      <c r="HM77" s="60"/>
      <c r="HN77" s="60"/>
      <c r="HO77" s="60"/>
      <c r="HP77" s="60"/>
      <c r="HQ77" s="60"/>
      <c r="HR77" s="60"/>
      <c r="HS77" s="60"/>
      <c r="HT77" s="60"/>
      <c r="HU77" s="60"/>
      <c r="HV77" s="60"/>
      <c r="HW77" s="60"/>
      <c r="HX77" s="60"/>
      <c r="HY77" s="60"/>
      <c r="HZ77" s="60"/>
      <c r="IA77" s="60"/>
      <c r="IB77" s="60"/>
      <c r="IC77" s="60"/>
      <c r="ID77" s="60"/>
      <c r="IE77" s="60"/>
      <c r="IF77" s="60"/>
      <c r="IG77" s="60"/>
      <c r="IH77" s="60"/>
      <c r="II77" s="60"/>
      <c r="IJ77" s="60"/>
      <c r="IK77" s="60"/>
      <c r="IL77" s="60"/>
      <c r="IM77" s="60"/>
      <c r="IN77" s="60"/>
    </row>
    <row r="78" spans="1:248" ht="14.1" customHeight="1">
      <c r="A78" s="68">
        <v>55</v>
      </c>
      <c r="B78" s="571" t="s">
        <v>1463</v>
      </c>
      <c r="C78" s="60"/>
      <c r="D78" s="60"/>
      <c r="E78" s="60"/>
      <c r="F78" s="60"/>
      <c r="G78" s="60"/>
      <c r="H78" s="60"/>
      <c r="I78" s="69"/>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c r="FO78" s="60"/>
      <c r="FP78" s="60"/>
      <c r="FQ78" s="60"/>
      <c r="FR78" s="60"/>
      <c r="FS78" s="60"/>
      <c r="FT78" s="60"/>
      <c r="FU78" s="60"/>
      <c r="FV78" s="60"/>
      <c r="FW78" s="60"/>
      <c r="FX78" s="60"/>
      <c r="FY78" s="60"/>
      <c r="FZ78" s="60"/>
      <c r="GA78" s="60"/>
      <c r="GB78" s="60"/>
      <c r="GC78" s="60"/>
      <c r="GD78" s="60"/>
      <c r="GE78" s="60"/>
      <c r="GF78" s="60"/>
      <c r="GG78" s="60"/>
      <c r="GH78" s="60"/>
      <c r="GI78" s="60"/>
      <c r="GJ78" s="60"/>
      <c r="GK78" s="60"/>
      <c r="GL78" s="60"/>
      <c r="GM78" s="60"/>
      <c r="GN78" s="60"/>
      <c r="GO78" s="60"/>
      <c r="GP78" s="60"/>
      <c r="GQ78" s="60"/>
      <c r="GR78" s="60"/>
      <c r="GS78" s="60"/>
      <c r="GT78" s="60"/>
      <c r="GU78" s="60"/>
      <c r="GV78" s="60"/>
      <c r="GW78" s="60"/>
      <c r="GX78" s="60"/>
      <c r="GY78" s="60"/>
      <c r="GZ78" s="60"/>
      <c r="HA78" s="60"/>
      <c r="HB78" s="60"/>
      <c r="HC78" s="60"/>
      <c r="HD78" s="60"/>
      <c r="HE78" s="60"/>
      <c r="HF78" s="60"/>
      <c r="HG78" s="60"/>
      <c r="HH78" s="60"/>
      <c r="HI78" s="60"/>
      <c r="HJ78" s="60"/>
      <c r="HK78" s="60"/>
      <c r="HL78" s="60"/>
      <c r="HM78" s="60"/>
      <c r="HN78" s="60"/>
      <c r="HO78" s="60"/>
      <c r="HP78" s="60"/>
      <c r="HQ78" s="60"/>
      <c r="HR78" s="60"/>
      <c r="HS78" s="60"/>
      <c r="HT78" s="60"/>
      <c r="HU78" s="60"/>
      <c r="HV78" s="60"/>
      <c r="HW78" s="60"/>
      <c r="HX78" s="60"/>
      <c r="HY78" s="60"/>
      <c r="HZ78" s="60"/>
      <c r="IA78" s="60"/>
      <c r="IB78" s="60"/>
      <c r="IC78" s="60"/>
      <c r="ID78" s="60"/>
      <c r="IE78" s="60"/>
      <c r="IF78" s="60"/>
      <c r="IG78" s="60"/>
      <c r="IH78" s="60"/>
      <c r="II78" s="60"/>
      <c r="IJ78" s="60"/>
      <c r="IK78" s="60"/>
      <c r="IL78" s="60"/>
      <c r="IM78" s="60"/>
      <c r="IN78" s="60"/>
    </row>
    <row r="79" spans="1:248" ht="14.1" customHeight="1">
      <c r="A79" s="68">
        <v>56</v>
      </c>
      <c r="B79" s="571"/>
      <c r="C79" s="60"/>
      <c r="D79" s="60"/>
      <c r="E79" s="60"/>
      <c r="F79" s="60"/>
      <c r="G79" s="60"/>
      <c r="H79" s="60"/>
      <c r="I79" s="69"/>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c r="FO79" s="60"/>
      <c r="FP79" s="60"/>
      <c r="FQ79" s="60"/>
      <c r="FR79" s="60"/>
      <c r="FS79" s="60"/>
      <c r="FT79" s="60"/>
      <c r="FU79" s="60"/>
      <c r="FV79" s="60"/>
      <c r="FW79" s="60"/>
      <c r="FX79" s="60"/>
      <c r="FY79" s="60"/>
      <c r="FZ79" s="60"/>
      <c r="GA79" s="60"/>
      <c r="GB79" s="60"/>
      <c r="GC79" s="60"/>
      <c r="GD79" s="60"/>
      <c r="GE79" s="60"/>
      <c r="GF79" s="60"/>
      <c r="GG79" s="60"/>
      <c r="GH79" s="60"/>
      <c r="GI79" s="60"/>
      <c r="GJ79" s="60"/>
      <c r="GK79" s="60"/>
      <c r="GL79" s="60"/>
      <c r="GM79" s="60"/>
      <c r="GN79" s="60"/>
      <c r="GO79" s="60"/>
      <c r="GP79" s="60"/>
      <c r="GQ79" s="60"/>
      <c r="GR79" s="60"/>
      <c r="GS79" s="60"/>
      <c r="GT79" s="60"/>
      <c r="GU79" s="60"/>
      <c r="GV79" s="60"/>
      <c r="GW79" s="60"/>
      <c r="GX79" s="60"/>
      <c r="GY79" s="60"/>
      <c r="GZ79" s="60"/>
      <c r="HA79" s="60"/>
      <c r="HB79" s="60"/>
      <c r="HC79" s="60"/>
      <c r="HD79" s="60"/>
      <c r="HE79" s="60"/>
      <c r="HF79" s="60"/>
      <c r="HG79" s="60"/>
      <c r="HH79" s="60"/>
      <c r="HI79" s="60"/>
      <c r="HJ79" s="60"/>
      <c r="HK79" s="60"/>
      <c r="HL79" s="60"/>
      <c r="HM79" s="60"/>
      <c r="HN79" s="60"/>
      <c r="HO79" s="60"/>
      <c r="HP79" s="60"/>
      <c r="HQ79" s="60"/>
      <c r="HR79" s="60"/>
      <c r="HS79" s="60"/>
      <c r="HT79" s="60"/>
      <c r="HU79" s="60"/>
      <c r="HV79" s="60"/>
      <c r="HW79" s="60"/>
      <c r="HX79" s="60"/>
      <c r="HY79" s="60"/>
      <c r="HZ79" s="60"/>
      <c r="IA79" s="60"/>
      <c r="IB79" s="60"/>
      <c r="IC79" s="60"/>
      <c r="ID79" s="60"/>
      <c r="IE79" s="60"/>
      <c r="IF79" s="60"/>
      <c r="IG79" s="60"/>
      <c r="IH79" s="60"/>
      <c r="II79" s="60"/>
      <c r="IJ79" s="60"/>
      <c r="IK79" s="60"/>
      <c r="IL79" s="60"/>
      <c r="IM79" s="60"/>
      <c r="IN79" s="60"/>
    </row>
    <row r="80" spans="1:248" ht="14.1" customHeight="1">
      <c r="A80" s="68">
        <v>57</v>
      </c>
      <c r="B80" s="1039" t="s">
        <v>3083</v>
      </c>
      <c r="C80" s="60"/>
      <c r="D80" s="60"/>
      <c r="E80" s="60"/>
      <c r="F80" s="60"/>
      <c r="G80" s="60"/>
      <c r="H80" s="60"/>
      <c r="I80" s="69"/>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c r="FO80" s="60"/>
      <c r="FP80" s="60"/>
      <c r="FQ80" s="60"/>
      <c r="FR80" s="60"/>
      <c r="FS80" s="60"/>
      <c r="FT80" s="60"/>
      <c r="FU80" s="60"/>
      <c r="FV80" s="60"/>
      <c r="FW80" s="60"/>
      <c r="FX80" s="60"/>
      <c r="FY80" s="60"/>
      <c r="FZ80" s="60"/>
      <c r="GA80" s="60"/>
      <c r="GB80" s="60"/>
      <c r="GC80" s="60"/>
      <c r="GD80" s="60"/>
      <c r="GE80" s="60"/>
      <c r="GF80" s="60"/>
      <c r="GG80" s="60"/>
      <c r="GH80" s="60"/>
      <c r="GI80" s="60"/>
      <c r="GJ80" s="60"/>
      <c r="GK80" s="60"/>
      <c r="GL80" s="60"/>
      <c r="GM80" s="60"/>
      <c r="GN80" s="60"/>
      <c r="GO80" s="60"/>
      <c r="GP80" s="60"/>
      <c r="GQ80" s="60"/>
      <c r="GR80" s="60"/>
      <c r="GS80" s="60"/>
      <c r="GT80" s="60"/>
      <c r="GU80" s="60"/>
      <c r="GV80" s="60"/>
      <c r="GW80" s="60"/>
      <c r="GX80" s="60"/>
      <c r="GY80" s="60"/>
      <c r="GZ80" s="60"/>
      <c r="HA80" s="60"/>
      <c r="HB80" s="60"/>
      <c r="HC80" s="60"/>
      <c r="HD80" s="60"/>
      <c r="HE80" s="60"/>
      <c r="HF80" s="60"/>
      <c r="HG80" s="60"/>
      <c r="HH80" s="60"/>
      <c r="HI80" s="60"/>
      <c r="HJ80" s="60"/>
      <c r="HK80" s="60"/>
      <c r="HL80" s="60"/>
      <c r="HM80" s="60"/>
      <c r="HN80" s="60"/>
      <c r="HO80" s="60"/>
      <c r="HP80" s="60"/>
      <c r="HQ80" s="60"/>
      <c r="HR80" s="60"/>
      <c r="HS80" s="60"/>
      <c r="HT80" s="60"/>
      <c r="HU80" s="60"/>
      <c r="HV80" s="60"/>
      <c r="HW80" s="60"/>
      <c r="HX80" s="60"/>
      <c r="HY80" s="60"/>
      <c r="HZ80" s="60"/>
      <c r="IA80" s="60"/>
      <c r="IB80" s="60"/>
      <c r="IC80" s="60"/>
      <c r="ID80" s="60"/>
      <c r="IE80" s="60"/>
      <c r="IF80" s="60"/>
      <c r="IG80" s="60"/>
      <c r="IH80" s="60"/>
      <c r="II80" s="60"/>
      <c r="IJ80" s="60"/>
      <c r="IK80" s="60"/>
      <c r="IL80" s="60"/>
      <c r="IM80" s="60"/>
      <c r="IN80" s="60"/>
    </row>
    <row r="81" spans="1:248" ht="14.1" customHeight="1">
      <c r="A81" s="68">
        <v>58</v>
      </c>
      <c r="B81" s="571"/>
      <c r="C81" s="60"/>
      <c r="D81" s="60"/>
      <c r="E81" s="60"/>
      <c r="F81" s="60"/>
      <c r="G81" s="60"/>
      <c r="H81" s="60"/>
      <c r="I81" s="69"/>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c r="FO81" s="60"/>
      <c r="FP81" s="60"/>
      <c r="FQ81" s="60"/>
      <c r="FR81" s="60"/>
      <c r="FS81" s="60"/>
      <c r="FT81" s="60"/>
      <c r="FU81" s="60"/>
      <c r="FV81" s="60"/>
      <c r="FW81" s="60"/>
      <c r="FX81" s="60"/>
      <c r="FY81" s="60"/>
      <c r="FZ81" s="60"/>
      <c r="GA81" s="60"/>
      <c r="GB81" s="60"/>
      <c r="GC81" s="60"/>
      <c r="GD81" s="60"/>
      <c r="GE81" s="60"/>
      <c r="GF81" s="60"/>
      <c r="GG81" s="60"/>
      <c r="GH81" s="60"/>
      <c r="GI81" s="60"/>
      <c r="GJ81" s="60"/>
      <c r="GK81" s="60"/>
      <c r="GL81" s="60"/>
      <c r="GM81" s="60"/>
      <c r="GN81" s="60"/>
      <c r="GO81" s="60"/>
      <c r="GP81" s="60"/>
      <c r="GQ81" s="60"/>
      <c r="GR81" s="60"/>
      <c r="GS81" s="60"/>
      <c r="GT81" s="60"/>
      <c r="GU81" s="60"/>
      <c r="GV81" s="60"/>
      <c r="GW81" s="60"/>
      <c r="GX81" s="60"/>
      <c r="GY81" s="60"/>
      <c r="GZ81" s="60"/>
      <c r="HA81" s="60"/>
      <c r="HB81" s="60"/>
      <c r="HC81" s="60"/>
      <c r="HD81" s="60"/>
      <c r="HE81" s="60"/>
      <c r="HF81" s="60"/>
      <c r="HG81" s="60"/>
      <c r="HH81" s="60"/>
      <c r="HI81" s="60"/>
      <c r="HJ81" s="60"/>
      <c r="HK81" s="60"/>
      <c r="HL81" s="60"/>
      <c r="HM81" s="60"/>
      <c r="HN81" s="60"/>
      <c r="HO81" s="60"/>
      <c r="HP81" s="60"/>
      <c r="HQ81" s="60"/>
      <c r="HR81" s="60"/>
      <c r="HS81" s="60"/>
      <c r="HT81" s="60"/>
      <c r="HU81" s="60"/>
      <c r="HV81" s="60"/>
      <c r="HW81" s="60"/>
      <c r="HX81" s="60"/>
      <c r="HY81" s="60"/>
      <c r="HZ81" s="60"/>
      <c r="IA81" s="60"/>
      <c r="IB81" s="60"/>
      <c r="IC81" s="60"/>
      <c r="ID81" s="60"/>
      <c r="IE81" s="60"/>
      <c r="IF81" s="60"/>
      <c r="IG81" s="60"/>
      <c r="IH81" s="60"/>
      <c r="II81" s="60"/>
      <c r="IJ81" s="60"/>
      <c r="IK81" s="60"/>
      <c r="IL81" s="60"/>
      <c r="IM81" s="60"/>
      <c r="IN81" s="60"/>
    </row>
    <row r="82" spans="1:248" ht="14.1" customHeight="1">
      <c r="A82" s="68">
        <v>59</v>
      </c>
      <c r="B82" s="571"/>
      <c r="C82" s="60"/>
      <c r="D82" s="60"/>
      <c r="E82" s="60"/>
      <c r="F82" s="60"/>
      <c r="G82" s="60"/>
      <c r="H82" s="60"/>
      <c r="I82" s="69"/>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c r="FO82" s="60"/>
      <c r="FP82" s="60"/>
      <c r="FQ82" s="60"/>
      <c r="FR82" s="60"/>
      <c r="FS82" s="60"/>
      <c r="FT82" s="60"/>
      <c r="FU82" s="60"/>
      <c r="FV82" s="60"/>
      <c r="FW82" s="60"/>
      <c r="FX82" s="60"/>
      <c r="FY82" s="60"/>
      <c r="FZ82" s="60"/>
      <c r="GA82" s="60"/>
      <c r="GB82" s="60"/>
      <c r="GC82" s="60"/>
      <c r="GD82" s="60"/>
      <c r="GE82" s="60"/>
      <c r="GF82" s="60"/>
      <c r="GG82" s="60"/>
      <c r="GH82" s="60"/>
      <c r="GI82" s="60"/>
      <c r="GJ82" s="60"/>
      <c r="GK82" s="60"/>
      <c r="GL82" s="60"/>
      <c r="GM82" s="60"/>
      <c r="GN82" s="60"/>
      <c r="GO82" s="60"/>
      <c r="GP82" s="60"/>
      <c r="GQ82" s="60"/>
      <c r="GR82" s="60"/>
      <c r="GS82" s="60"/>
      <c r="GT82" s="60"/>
      <c r="GU82" s="60"/>
      <c r="GV82" s="60"/>
      <c r="GW82" s="60"/>
      <c r="GX82" s="60"/>
      <c r="GY82" s="60"/>
      <c r="GZ82" s="60"/>
      <c r="HA82" s="60"/>
      <c r="HB82" s="60"/>
      <c r="HC82" s="60"/>
      <c r="HD82" s="60"/>
      <c r="HE82" s="60"/>
      <c r="HF82" s="60"/>
      <c r="HG82" s="60"/>
      <c r="HH82" s="60"/>
      <c r="HI82" s="60"/>
      <c r="HJ82" s="60"/>
      <c r="HK82" s="60"/>
      <c r="HL82" s="60"/>
      <c r="HM82" s="60"/>
      <c r="HN82" s="60"/>
      <c r="HO82" s="60"/>
      <c r="HP82" s="60"/>
      <c r="HQ82" s="60"/>
      <c r="HR82" s="60"/>
      <c r="HS82" s="60"/>
      <c r="HT82" s="60"/>
      <c r="HU82" s="60"/>
      <c r="HV82" s="60"/>
      <c r="HW82" s="60"/>
      <c r="HX82" s="60"/>
      <c r="HY82" s="60"/>
      <c r="HZ82" s="60"/>
      <c r="IA82" s="60"/>
      <c r="IB82" s="60"/>
      <c r="IC82" s="60"/>
      <c r="ID82" s="60"/>
      <c r="IE82" s="60"/>
      <c r="IF82" s="60"/>
      <c r="IG82" s="60"/>
      <c r="IH82" s="60"/>
      <c r="II82" s="60"/>
      <c r="IJ82" s="60"/>
      <c r="IK82" s="60"/>
      <c r="IL82" s="60"/>
      <c r="IM82" s="60"/>
      <c r="IN82" s="60"/>
    </row>
    <row r="83" spans="1:248" ht="14.1" customHeight="1">
      <c r="A83" s="68">
        <v>60</v>
      </c>
      <c r="B83" s="571"/>
      <c r="C83" s="60"/>
      <c r="D83" s="60"/>
      <c r="E83" s="60"/>
      <c r="F83" s="60"/>
      <c r="G83" s="60"/>
      <c r="H83" s="60"/>
      <c r="I83" s="69"/>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c r="FO83" s="60"/>
      <c r="FP83" s="60"/>
      <c r="FQ83" s="60"/>
      <c r="FR83" s="60"/>
      <c r="FS83" s="60"/>
      <c r="FT83" s="60"/>
      <c r="FU83" s="60"/>
      <c r="FV83" s="60"/>
      <c r="FW83" s="60"/>
      <c r="FX83" s="60"/>
      <c r="FY83" s="60"/>
      <c r="FZ83" s="60"/>
      <c r="GA83" s="60"/>
      <c r="GB83" s="60"/>
      <c r="GC83" s="60"/>
      <c r="GD83" s="60"/>
      <c r="GE83" s="60"/>
      <c r="GF83" s="60"/>
      <c r="GG83" s="60"/>
      <c r="GH83" s="60"/>
      <c r="GI83" s="60"/>
      <c r="GJ83" s="60"/>
      <c r="GK83" s="60"/>
      <c r="GL83" s="60"/>
      <c r="GM83" s="60"/>
      <c r="GN83" s="60"/>
      <c r="GO83" s="60"/>
      <c r="GP83" s="60"/>
      <c r="GQ83" s="60"/>
      <c r="GR83" s="60"/>
      <c r="GS83" s="60"/>
      <c r="GT83" s="60"/>
      <c r="GU83" s="60"/>
      <c r="GV83" s="60"/>
      <c r="GW83" s="60"/>
      <c r="GX83" s="60"/>
      <c r="GY83" s="60"/>
      <c r="GZ83" s="60"/>
      <c r="HA83" s="60"/>
      <c r="HB83" s="60"/>
      <c r="HC83" s="60"/>
      <c r="HD83" s="60"/>
      <c r="HE83" s="60"/>
      <c r="HF83" s="60"/>
      <c r="HG83" s="60"/>
      <c r="HH83" s="60"/>
      <c r="HI83" s="60"/>
      <c r="HJ83" s="60"/>
      <c r="HK83" s="60"/>
      <c r="HL83" s="60"/>
      <c r="HM83" s="60"/>
      <c r="HN83" s="60"/>
      <c r="HO83" s="60"/>
      <c r="HP83" s="60"/>
      <c r="HQ83" s="60"/>
      <c r="HR83" s="60"/>
      <c r="HS83" s="60"/>
      <c r="HT83" s="60"/>
      <c r="HU83" s="60"/>
      <c r="HV83" s="60"/>
      <c r="HW83" s="60"/>
      <c r="HX83" s="60"/>
      <c r="HY83" s="60"/>
      <c r="HZ83" s="60"/>
      <c r="IA83" s="60"/>
      <c r="IB83" s="60"/>
      <c r="IC83" s="60"/>
      <c r="ID83" s="60"/>
      <c r="IE83" s="60"/>
      <c r="IF83" s="60"/>
      <c r="IG83" s="60"/>
      <c r="IH83" s="60"/>
      <c r="II83" s="60"/>
      <c r="IJ83" s="60"/>
      <c r="IK83" s="60"/>
      <c r="IL83" s="60"/>
      <c r="IM83" s="60"/>
      <c r="IN83" s="60"/>
    </row>
    <row r="84" spans="1:248" ht="14.1" customHeight="1">
      <c r="A84" s="68">
        <v>61</v>
      </c>
      <c r="B84" s="571"/>
      <c r="C84" s="60"/>
      <c r="D84" s="60"/>
      <c r="E84" s="60"/>
      <c r="F84" s="60"/>
      <c r="G84" s="60"/>
      <c r="H84" s="60"/>
      <c r="I84" s="69"/>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c r="FO84" s="60"/>
      <c r="FP84" s="60"/>
      <c r="FQ84" s="60"/>
      <c r="FR84" s="60"/>
      <c r="FS84" s="60"/>
      <c r="FT84" s="60"/>
      <c r="FU84" s="60"/>
      <c r="FV84" s="60"/>
      <c r="FW84" s="60"/>
      <c r="FX84" s="60"/>
      <c r="FY84" s="60"/>
      <c r="FZ84" s="60"/>
      <c r="GA84" s="60"/>
      <c r="GB84" s="60"/>
      <c r="GC84" s="60"/>
      <c r="GD84" s="60"/>
      <c r="GE84" s="60"/>
      <c r="GF84" s="60"/>
      <c r="GG84" s="60"/>
      <c r="GH84" s="60"/>
      <c r="GI84" s="60"/>
      <c r="GJ84" s="60"/>
      <c r="GK84" s="60"/>
      <c r="GL84" s="60"/>
      <c r="GM84" s="60"/>
      <c r="GN84" s="60"/>
      <c r="GO84" s="60"/>
      <c r="GP84" s="60"/>
      <c r="GQ84" s="60"/>
      <c r="GR84" s="60"/>
      <c r="GS84" s="60"/>
      <c r="GT84" s="60"/>
      <c r="GU84" s="60"/>
      <c r="GV84" s="60"/>
      <c r="GW84" s="60"/>
      <c r="GX84" s="60"/>
      <c r="GY84" s="60"/>
      <c r="GZ84" s="60"/>
      <c r="HA84" s="60"/>
      <c r="HB84" s="60"/>
      <c r="HC84" s="60"/>
      <c r="HD84" s="60"/>
      <c r="HE84" s="60"/>
      <c r="HF84" s="60"/>
      <c r="HG84" s="60"/>
      <c r="HH84" s="60"/>
      <c r="HI84" s="60"/>
      <c r="HJ84" s="60"/>
      <c r="HK84" s="60"/>
      <c r="HL84" s="60"/>
      <c r="HM84" s="60"/>
      <c r="HN84" s="60"/>
      <c r="HO84" s="60"/>
      <c r="HP84" s="60"/>
      <c r="HQ84" s="60"/>
      <c r="HR84" s="60"/>
      <c r="HS84" s="60"/>
      <c r="HT84" s="60"/>
      <c r="HU84" s="60"/>
      <c r="HV84" s="60"/>
      <c r="HW84" s="60"/>
      <c r="HX84" s="60"/>
      <c r="HY84" s="60"/>
      <c r="HZ84" s="60"/>
      <c r="IA84" s="60"/>
      <c r="IB84" s="60"/>
      <c r="IC84" s="60"/>
      <c r="ID84" s="60"/>
      <c r="IE84" s="60"/>
      <c r="IF84" s="60"/>
      <c r="IG84" s="60"/>
      <c r="IH84" s="60"/>
      <c r="II84" s="60"/>
      <c r="IJ84" s="60"/>
      <c r="IK84" s="60"/>
      <c r="IL84" s="60"/>
      <c r="IM84" s="60"/>
      <c r="IN84" s="60"/>
    </row>
    <row r="85" spans="1:248" ht="14.1" customHeight="1">
      <c r="A85" s="68">
        <v>62</v>
      </c>
      <c r="B85" s="571"/>
      <c r="C85" s="60"/>
      <c r="D85" s="60"/>
      <c r="E85" s="60"/>
      <c r="F85" s="60"/>
      <c r="G85" s="60"/>
      <c r="H85" s="60"/>
      <c r="I85" s="69"/>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c r="FO85" s="60"/>
      <c r="FP85" s="60"/>
      <c r="FQ85" s="60"/>
      <c r="FR85" s="60"/>
      <c r="FS85" s="60"/>
      <c r="FT85" s="60"/>
      <c r="FU85" s="60"/>
      <c r="FV85" s="60"/>
      <c r="FW85" s="60"/>
      <c r="FX85" s="60"/>
      <c r="FY85" s="60"/>
      <c r="FZ85" s="60"/>
      <c r="GA85" s="60"/>
      <c r="GB85" s="60"/>
      <c r="GC85" s="60"/>
      <c r="GD85" s="60"/>
      <c r="GE85" s="60"/>
      <c r="GF85" s="60"/>
      <c r="GG85" s="60"/>
      <c r="GH85" s="60"/>
      <c r="GI85" s="60"/>
      <c r="GJ85" s="60"/>
      <c r="GK85" s="60"/>
      <c r="GL85" s="60"/>
      <c r="GM85" s="60"/>
      <c r="GN85" s="60"/>
      <c r="GO85" s="60"/>
      <c r="GP85" s="60"/>
      <c r="GQ85" s="60"/>
      <c r="GR85" s="60"/>
      <c r="GS85" s="60"/>
      <c r="GT85" s="60"/>
      <c r="GU85" s="60"/>
      <c r="GV85" s="60"/>
      <c r="GW85" s="60"/>
      <c r="GX85" s="60"/>
      <c r="GY85" s="60"/>
      <c r="GZ85" s="60"/>
      <c r="HA85" s="60"/>
      <c r="HB85" s="60"/>
      <c r="HC85" s="60"/>
      <c r="HD85" s="60"/>
      <c r="HE85" s="60"/>
      <c r="HF85" s="60"/>
      <c r="HG85" s="60"/>
      <c r="HH85" s="60"/>
      <c r="HI85" s="60"/>
      <c r="HJ85" s="60"/>
      <c r="HK85" s="60"/>
      <c r="HL85" s="60"/>
      <c r="HM85" s="60"/>
      <c r="HN85" s="60"/>
      <c r="HO85" s="60"/>
      <c r="HP85" s="60"/>
      <c r="HQ85" s="60"/>
      <c r="HR85" s="60"/>
      <c r="HS85" s="60"/>
      <c r="HT85" s="60"/>
      <c r="HU85" s="60"/>
      <c r="HV85" s="60"/>
      <c r="HW85" s="60"/>
      <c r="HX85" s="60"/>
      <c r="HY85" s="60"/>
      <c r="HZ85" s="60"/>
      <c r="IA85" s="60"/>
      <c r="IB85" s="60"/>
      <c r="IC85" s="60"/>
      <c r="ID85" s="60"/>
      <c r="IE85" s="60"/>
      <c r="IF85" s="60"/>
      <c r="IG85" s="60"/>
      <c r="IH85" s="60"/>
      <c r="II85" s="60"/>
      <c r="IJ85" s="60"/>
      <c r="IK85" s="60"/>
      <c r="IL85" s="60"/>
      <c r="IM85" s="60"/>
      <c r="IN85" s="60"/>
    </row>
    <row r="86" spans="1:248" ht="14.1" customHeight="1">
      <c r="A86" s="68">
        <v>63</v>
      </c>
      <c r="B86" s="571"/>
      <c r="C86" s="60"/>
      <c r="D86" s="60"/>
      <c r="E86" s="60"/>
      <c r="F86" s="60"/>
      <c r="G86" s="60"/>
      <c r="H86" s="60"/>
      <c r="I86" s="69"/>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c r="FO86" s="60"/>
      <c r="FP86" s="60"/>
      <c r="FQ86" s="60"/>
      <c r="FR86" s="60"/>
      <c r="FS86" s="60"/>
      <c r="FT86" s="60"/>
      <c r="FU86" s="60"/>
      <c r="FV86" s="60"/>
      <c r="FW86" s="60"/>
      <c r="FX86" s="60"/>
      <c r="FY86" s="60"/>
      <c r="FZ86" s="60"/>
      <c r="GA86" s="60"/>
      <c r="GB86" s="60"/>
      <c r="GC86" s="60"/>
      <c r="GD86" s="60"/>
      <c r="GE86" s="60"/>
      <c r="GF86" s="60"/>
      <c r="GG86" s="60"/>
      <c r="GH86" s="60"/>
      <c r="GI86" s="60"/>
      <c r="GJ86" s="60"/>
      <c r="GK86" s="60"/>
      <c r="GL86" s="60"/>
      <c r="GM86" s="60"/>
      <c r="GN86" s="60"/>
      <c r="GO86" s="60"/>
      <c r="GP86" s="60"/>
      <c r="GQ86" s="60"/>
      <c r="GR86" s="60"/>
      <c r="GS86" s="60"/>
      <c r="GT86" s="60"/>
      <c r="GU86" s="60"/>
      <c r="GV86" s="60"/>
      <c r="GW86" s="60"/>
      <c r="GX86" s="60"/>
      <c r="GY86" s="60"/>
      <c r="GZ86" s="60"/>
      <c r="HA86" s="60"/>
      <c r="HB86" s="60"/>
      <c r="HC86" s="60"/>
      <c r="HD86" s="60"/>
      <c r="HE86" s="60"/>
      <c r="HF86" s="60"/>
      <c r="HG86" s="60"/>
      <c r="HH86" s="60"/>
      <c r="HI86" s="60"/>
      <c r="HJ86" s="60"/>
      <c r="HK86" s="60"/>
      <c r="HL86" s="60"/>
      <c r="HM86" s="60"/>
      <c r="HN86" s="60"/>
      <c r="HO86" s="60"/>
      <c r="HP86" s="60"/>
      <c r="HQ86" s="60"/>
      <c r="HR86" s="60"/>
      <c r="HS86" s="60"/>
      <c r="HT86" s="60"/>
      <c r="HU86" s="60"/>
      <c r="HV86" s="60"/>
      <c r="HW86" s="60"/>
      <c r="HX86" s="60"/>
      <c r="HY86" s="60"/>
      <c r="HZ86" s="60"/>
      <c r="IA86" s="60"/>
      <c r="IB86" s="60"/>
      <c r="IC86" s="60"/>
      <c r="ID86" s="60"/>
      <c r="IE86" s="60"/>
      <c r="IF86" s="60"/>
      <c r="IG86" s="60"/>
      <c r="IH86" s="60"/>
      <c r="II86" s="60"/>
      <c r="IJ86" s="60"/>
      <c r="IK86" s="60"/>
      <c r="IL86" s="60"/>
      <c r="IM86" s="60"/>
      <c r="IN86" s="60"/>
    </row>
    <row r="87" spans="1:248" ht="14.1" customHeight="1">
      <c r="A87" s="68">
        <v>64</v>
      </c>
      <c r="B87" s="571"/>
      <c r="C87" s="60"/>
      <c r="D87" s="60"/>
      <c r="E87" s="60"/>
      <c r="F87" s="60"/>
      <c r="G87" s="60"/>
      <c r="H87" s="60"/>
      <c r="I87" s="69"/>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0"/>
      <c r="EY87" s="60"/>
      <c r="EZ87" s="60"/>
      <c r="FA87" s="60"/>
      <c r="FB87" s="60"/>
      <c r="FC87" s="60"/>
      <c r="FD87" s="60"/>
      <c r="FE87" s="60"/>
      <c r="FF87" s="60"/>
      <c r="FG87" s="60"/>
      <c r="FH87" s="60"/>
      <c r="FI87" s="60"/>
      <c r="FJ87" s="60"/>
      <c r="FK87" s="60"/>
      <c r="FL87" s="60"/>
      <c r="FM87" s="60"/>
      <c r="FN87" s="60"/>
      <c r="FO87" s="60"/>
      <c r="FP87" s="60"/>
      <c r="FQ87" s="60"/>
      <c r="FR87" s="60"/>
      <c r="FS87" s="60"/>
      <c r="FT87" s="60"/>
      <c r="FU87" s="60"/>
      <c r="FV87" s="60"/>
      <c r="FW87" s="60"/>
      <c r="FX87" s="60"/>
      <c r="FY87" s="60"/>
      <c r="FZ87" s="60"/>
      <c r="GA87" s="60"/>
      <c r="GB87" s="60"/>
      <c r="GC87" s="60"/>
      <c r="GD87" s="60"/>
      <c r="GE87" s="60"/>
      <c r="GF87" s="60"/>
      <c r="GG87" s="60"/>
      <c r="GH87" s="60"/>
      <c r="GI87" s="60"/>
      <c r="GJ87" s="60"/>
      <c r="GK87" s="60"/>
      <c r="GL87" s="60"/>
      <c r="GM87" s="60"/>
      <c r="GN87" s="60"/>
      <c r="GO87" s="60"/>
      <c r="GP87" s="60"/>
      <c r="GQ87" s="60"/>
      <c r="GR87" s="60"/>
      <c r="GS87" s="60"/>
      <c r="GT87" s="60"/>
      <c r="GU87" s="60"/>
      <c r="GV87" s="60"/>
      <c r="GW87" s="60"/>
      <c r="GX87" s="60"/>
      <c r="GY87" s="60"/>
      <c r="GZ87" s="60"/>
      <c r="HA87" s="60"/>
      <c r="HB87" s="60"/>
      <c r="HC87" s="60"/>
      <c r="HD87" s="60"/>
      <c r="HE87" s="60"/>
      <c r="HF87" s="60"/>
      <c r="HG87" s="60"/>
      <c r="HH87" s="60"/>
      <c r="HI87" s="60"/>
      <c r="HJ87" s="60"/>
      <c r="HK87" s="60"/>
      <c r="HL87" s="60"/>
      <c r="HM87" s="60"/>
      <c r="HN87" s="60"/>
      <c r="HO87" s="60"/>
      <c r="HP87" s="60"/>
      <c r="HQ87" s="60"/>
      <c r="HR87" s="60"/>
      <c r="HS87" s="60"/>
      <c r="HT87" s="60"/>
      <c r="HU87" s="60"/>
      <c r="HV87" s="60"/>
      <c r="HW87" s="60"/>
      <c r="HX87" s="60"/>
      <c r="HY87" s="60"/>
      <c r="HZ87" s="60"/>
      <c r="IA87" s="60"/>
      <c r="IB87" s="60"/>
      <c r="IC87" s="60"/>
      <c r="ID87" s="60"/>
      <c r="IE87" s="60"/>
      <c r="IF87" s="60"/>
      <c r="IG87" s="60"/>
      <c r="IH87" s="60"/>
      <c r="II87" s="60"/>
      <c r="IJ87" s="60"/>
      <c r="IK87" s="60"/>
      <c r="IL87" s="60"/>
      <c r="IM87" s="60"/>
      <c r="IN87" s="60"/>
    </row>
    <row r="88" spans="1:248" ht="14.1" customHeight="1">
      <c r="A88" s="68">
        <v>65</v>
      </c>
      <c r="B88" s="571"/>
      <c r="C88" s="60"/>
      <c r="D88" s="60"/>
      <c r="E88" s="60"/>
      <c r="F88" s="60"/>
      <c r="G88" s="60"/>
      <c r="H88" s="60"/>
      <c r="I88" s="69"/>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0"/>
      <c r="EY88" s="60"/>
      <c r="EZ88" s="60"/>
      <c r="FA88" s="60"/>
      <c r="FB88" s="60"/>
      <c r="FC88" s="60"/>
      <c r="FD88" s="60"/>
      <c r="FE88" s="60"/>
      <c r="FF88" s="60"/>
      <c r="FG88" s="60"/>
      <c r="FH88" s="60"/>
      <c r="FI88" s="60"/>
      <c r="FJ88" s="60"/>
      <c r="FK88" s="60"/>
      <c r="FL88" s="60"/>
      <c r="FM88" s="60"/>
      <c r="FN88" s="60"/>
      <c r="FO88" s="60"/>
      <c r="FP88" s="60"/>
      <c r="FQ88" s="60"/>
      <c r="FR88" s="60"/>
      <c r="FS88" s="60"/>
      <c r="FT88" s="60"/>
      <c r="FU88" s="60"/>
      <c r="FV88" s="60"/>
      <c r="FW88" s="60"/>
      <c r="FX88" s="60"/>
      <c r="FY88" s="60"/>
      <c r="FZ88" s="60"/>
      <c r="GA88" s="60"/>
      <c r="GB88" s="60"/>
      <c r="GC88" s="60"/>
      <c r="GD88" s="60"/>
      <c r="GE88" s="60"/>
      <c r="GF88" s="60"/>
      <c r="GG88" s="60"/>
      <c r="GH88" s="60"/>
      <c r="GI88" s="60"/>
      <c r="GJ88" s="60"/>
      <c r="GK88" s="60"/>
      <c r="GL88" s="60"/>
      <c r="GM88" s="60"/>
      <c r="GN88" s="60"/>
      <c r="GO88" s="60"/>
      <c r="GP88" s="60"/>
      <c r="GQ88" s="60"/>
      <c r="GR88" s="60"/>
      <c r="GS88" s="60"/>
      <c r="GT88" s="60"/>
      <c r="GU88" s="60"/>
      <c r="GV88" s="60"/>
      <c r="GW88" s="60"/>
      <c r="GX88" s="60"/>
      <c r="GY88" s="60"/>
      <c r="GZ88" s="60"/>
      <c r="HA88" s="60"/>
      <c r="HB88" s="60"/>
      <c r="HC88" s="60"/>
      <c r="HD88" s="60"/>
      <c r="HE88" s="60"/>
      <c r="HF88" s="60"/>
      <c r="HG88" s="60"/>
      <c r="HH88" s="60"/>
      <c r="HI88" s="60"/>
      <c r="HJ88" s="60"/>
      <c r="HK88" s="60"/>
      <c r="HL88" s="60"/>
      <c r="HM88" s="60"/>
      <c r="HN88" s="60"/>
      <c r="HO88" s="60"/>
      <c r="HP88" s="60"/>
      <c r="HQ88" s="60"/>
      <c r="HR88" s="60"/>
      <c r="HS88" s="60"/>
      <c r="HT88" s="60"/>
      <c r="HU88" s="60"/>
      <c r="HV88" s="60"/>
      <c r="HW88" s="60"/>
      <c r="HX88" s="60"/>
      <c r="HY88" s="60"/>
      <c r="HZ88" s="60"/>
      <c r="IA88" s="60"/>
      <c r="IB88" s="60"/>
      <c r="IC88" s="60"/>
      <c r="ID88" s="60"/>
      <c r="IE88" s="60"/>
      <c r="IF88" s="60"/>
      <c r="IG88" s="60"/>
      <c r="IH88" s="60"/>
      <c r="II88" s="60"/>
      <c r="IJ88" s="60"/>
      <c r="IK88" s="60"/>
      <c r="IL88" s="60"/>
      <c r="IM88" s="60"/>
      <c r="IN88" s="60"/>
    </row>
    <row r="89" spans="1:248" ht="14.1" customHeight="1">
      <c r="A89" s="68">
        <v>66</v>
      </c>
      <c r="B89" s="571"/>
      <c r="C89" s="60"/>
      <c r="D89" s="60"/>
      <c r="E89" s="60"/>
      <c r="F89" s="60"/>
      <c r="G89" s="60"/>
      <c r="H89" s="60"/>
      <c r="I89" s="69"/>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c r="FO89" s="60"/>
      <c r="FP89" s="60"/>
      <c r="FQ89" s="60"/>
      <c r="FR89" s="60"/>
      <c r="FS89" s="60"/>
      <c r="FT89" s="60"/>
      <c r="FU89" s="60"/>
      <c r="FV89" s="60"/>
      <c r="FW89" s="60"/>
      <c r="FX89" s="60"/>
      <c r="FY89" s="60"/>
      <c r="FZ89" s="60"/>
      <c r="GA89" s="60"/>
      <c r="GB89" s="60"/>
      <c r="GC89" s="60"/>
      <c r="GD89" s="60"/>
      <c r="GE89" s="60"/>
      <c r="GF89" s="60"/>
      <c r="GG89" s="60"/>
      <c r="GH89" s="60"/>
      <c r="GI89" s="60"/>
      <c r="GJ89" s="60"/>
      <c r="GK89" s="60"/>
      <c r="GL89" s="60"/>
      <c r="GM89" s="60"/>
      <c r="GN89" s="60"/>
      <c r="GO89" s="60"/>
      <c r="GP89" s="60"/>
      <c r="GQ89" s="60"/>
      <c r="GR89" s="60"/>
      <c r="GS89" s="60"/>
      <c r="GT89" s="60"/>
      <c r="GU89" s="60"/>
      <c r="GV89" s="60"/>
      <c r="GW89" s="60"/>
      <c r="GX89" s="60"/>
      <c r="GY89" s="60"/>
      <c r="GZ89" s="60"/>
      <c r="HA89" s="60"/>
      <c r="HB89" s="60"/>
      <c r="HC89" s="60"/>
      <c r="HD89" s="60"/>
      <c r="HE89" s="60"/>
      <c r="HF89" s="60"/>
      <c r="HG89" s="60"/>
      <c r="HH89" s="60"/>
      <c r="HI89" s="60"/>
      <c r="HJ89" s="60"/>
      <c r="HK89" s="60"/>
      <c r="HL89" s="60"/>
      <c r="HM89" s="60"/>
      <c r="HN89" s="60"/>
      <c r="HO89" s="60"/>
      <c r="HP89" s="60"/>
      <c r="HQ89" s="60"/>
      <c r="HR89" s="60"/>
      <c r="HS89" s="60"/>
      <c r="HT89" s="60"/>
      <c r="HU89" s="60"/>
      <c r="HV89" s="60"/>
      <c r="HW89" s="60"/>
      <c r="HX89" s="60"/>
      <c r="HY89" s="60"/>
      <c r="HZ89" s="60"/>
      <c r="IA89" s="60"/>
      <c r="IB89" s="60"/>
      <c r="IC89" s="60"/>
      <c r="ID89" s="60"/>
      <c r="IE89" s="60"/>
      <c r="IF89" s="60"/>
      <c r="IG89" s="60"/>
      <c r="IH89" s="60"/>
      <c r="II89" s="60"/>
      <c r="IJ89" s="60"/>
      <c r="IK89" s="60"/>
      <c r="IL89" s="60"/>
      <c r="IM89" s="60"/>
      <c r="IN89" s="60"/>
    </row>
    <row r="90" spans="1:248" ht="14.1" customHeight="1">
      <c r="A90" s="68">
        <v>67</v>
      </c>
      <c r="B90" s="571"/>
      <c r="C90" s="60"/>
      <c r="D90" s="60"/>
      <c r="E90" s="60"/>
      <c r="F90" s="60"/>
      <c r="G90" s="60"/>
      <c r="H90" s="60"/>
      <c r="I90" s="69"/>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0"/>
      <c r="EY90" s="60"/>
      <c r="EZ90" s="60"/>
      <c r="FA90" s="60"/>
      <c r="FB90" s="60"/>
      <c r="FC90" s="60"/>
      <c r="FD90" s="60"/>
      <c r="FE90" s="60"/>
      <c r="FF90" s="60"/>
      <c r="FG90" s="60"/>
      <c r="FH90" s="60"/>
      <c r="FI90" s="60"/>
      <c r="FJ90" s="60"/>
      <c r="FK90" s="60"/>
      <c r="FL90" s="60"/>
      <c r="FM90" s="60"/>
      <c r="FN90" s="60"/>
      <c r="FO90" s="60"/>
      <c r="FP90" s="60"/>
      <c r="FQ90" s="60"/>
      <c r="FR90" s="60"/>
      <c r="FS90" s="60"/>
      <c r="FT90" s="60"/>
      <c r="FU90" s="60"/>
      <c r="FV90" s="60"/>
      <c r="FW90" s="60"/>
      <c r="FX90" s="60"/>
      <c r="FY90" s="60"/>
      <c r="FZ90" s="60"/>
      <c r="GA90" s="60"/>
      <c r="GB90" s="60"/>
      <c r="GC90" s="60"/>
      <c r="GD90" s="60"/>
      <c r="GE90" s="60"/>
      <c r="GF90" s="60"/>
      <c r="GG90" s="60"/>
      <c r="GH90" s="60"/>
      <c r="GI90" s="60"/>
      <c r="GJ90" s="60"/>
      <c r="GK90" s="60"/>
      <c r="GL90" s="60"/>
      <c r="GM90" s="60"/>
      <c r="GN90" s="60"/>
      <c r="GO90" s="60"/>
      <c r="GP90" s="60"/>
      <c r="GQ90" s="60"/>
      <c r="GR90" s="60"/>
      <c r="GS90" s="60"/>
      <c r="GT90" s="60"/>
      <c r="GU90" s="60"/>
      <c r="GV90" s="60"/>
      <c r="GW90" s="60"/>
      <c r="GX90" s="60"/>
      <c r="GY90" s="60"/>
      <c r="GZ90" s="60"/>
      <c r="HA90" s="60"/>
      <c r="HB90" s="60"/>
      <c r="HC90" s="60"/>
      <c r="HD90" s="60"/>
      <c r="HE90" s="60"/>
      <c r="HF90" s="60"/>
      <c r="HG90" s="60"/>
      <c r="HH90" s="60"/>
      <c r="HI90" s="60"/>
      <c r="HJ90" s="60"/>
      <c r="HK90" s="60"/>
      <c r="HL90" s="60"/>
      <c r="HM90" s="60"/>
      <c r="HN90" s="60"/>
      <c r="HO90" s="60"/>
      <c r="HP90" s="60"/>
      <c r="HQ90" s="60"/>
      <c r="HR90" s="60"/>
      <c r="HS90" s="60"/>
      <c r="HT90" s="60"/>
      <c r="HU90" s="60"/>
      <c r="HV90" s="60"/>
      <c r="HW90" s="60"/>
      <c r="HX90" s="60"/>
      <c r="HY90" s="60"/>
      <c r="HZ90" s="60"/>
      <c r="IA90" s="60"/>
      <c r="IB90" s="60"/>
      <c r="IC90" s="60"/>
      <c r="ID90" s="60"/>
      <c r="IE90" s="60"/>
      <c r="IF90" s="60"/>
      <c r="IG90" s="60"/>
      <c r="IH90" s="60"/>
      <c r="II90" s="60"/>
      <c r="IJ90" s="60"/>
      <c r="IK90" s="60"/>
      <c r="IL90" s="60"/>
      <c r="IM90" s="60"/>
      <c r="IN90" s="60"/>
    </row>
    <row r="91" spans="1:248" ht="14.1" customHeight="1">
      <c r="A91" s="68">
        <v>68</v>
      </c>
      <c r="B91" s="571"/>
      <c r="C91" s="60"/>
      <c r="D91" s="60"/>
      <c r="E91" s="60"/>
      <c r="F91" s="60"/>
      <c r="G91" s="60"/>
      <c r="H91" s="60"/>
      <c r="I91" s="69"/>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c r="FO91" s="60"/>
      <c r="FP91" s="60"/>
      <c r="FQ91" s="60"/>
      <c r="FR91" s="60"/>
      <c r="FS91" s="60"/>
      <c r="FT91" s="60"/>
      <c r="FU91" s="60"/>
      <c r="FV91" s="60"/>
      <c r="FW91" s="60"/>
      <c r="FX91" s="60"/>
      <c r="FY91" s="60"/>
      <c r="FZ91" s="60"/>
      <c r="GA91" s="60"/>
      <c r="GB91" s="60"/>
      <c r="GC91" s="60"/>
      <c r="GD91" s="60"/>
      <c r="GE91" s="60"/>
      <c r="GF91" s="60"/>
      <c r="GG91" s="60"/>
      <c r="GH91" s="60"/>
      <c r="GI91" s="60"/>
      <c r="GJ91" s="60"/>
      <c r="GK91" s="60"/>
      <c r="GL91" s="60"/>
      <c r="GM91" s="60"/>
      <c r="GN91" s="60"/>
      <c r="GO91" s="60"/>
      <c r="GP91" s="60"/>
      <c r="GQ91" s="60"/>
      <c r="GR91" s="60"/>
      <c r="GS91" s="60"/>
      <c r="GT91" s="60"/>
      <c r="GU91" s="60"/>
      <c r="GV91" s="60"/>
      <c r="GW91" s="60"/>
      <c r="GX91" s="60"/>
      <c r="GY91" s="60"/>
      <c r="GZ91" s="60"/>
      <c r="HA91" s="60"/>
      <c r="HB91" s="60"/>
      <c r="HC91" s="60"/>
      <c r="HD91" s="60"/>
      <c r="HE91" s="60"/>
      <c r="HF91" s="60"/>
      <c r="HG91" s="60"/>
      <c r="HH91" s="60"/>
      <c r="HI91" s="60"/>
      <c r="HJ91" s="60"/>
      <c r="HK91" s="60"/>
      <c r="HL91" s="60"/>
      <c r="HM91" s="60"/>
      <c r="HN91" s="60"/>
      <c r="HO91" s="60"/>
      <c r="HP91" s="60"/>
      <c r="HQ91" s="60"/>
      <c r="HR91" s="60"/>
      <c r="HS91" s="60"/>
      <c r="HT91" s="60"/>
      <c r="HU91" s="60"/>
      <c r="HV91" s="60"/>
      <c r="HW91" s="60"/>
      <c r="HX91" s="60"/>
      <c r="HY91" s="60"/>
      <c r="HZ91" s="60"/>
      <c r="IA91" s="60"/>
      <c r="IB91" s="60"/>
      <c r="IC91" s="60"/>
      <c r="ID91" s="60"/>
      <c r="IE91" s="60"/>
      <c r="IF91" s="60"/>
      <c r="IG91" s="60"/>
      <c r="IH91" s="60"/>
      <c r="II91" s="60"/>
      <c r="IJ91" s="60"/>
      <c r="IK91" s="60"/>
      <c r="IL91" s="60"/>
      <c r="IM91" s="60"/>
      <c r="IN91" s="60"/>
    </row>
    <row r="92" spans="1:248" ht="14.1" customHeight="1">
      <c r="A92" s="68">
        <v>69</v>
      </c>
      <c r="B92" s="571"/>
      <c r="C92" s="60"/>
      <c r="D92" s="60"/>
      <c r="E92" s="60"/>
      <c r="F92" s="60"/>
      <c r="G92" s="60"/>
      <c r="H92" s="60"/>
      <c r="I92" s="69"/>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c r="FO92" s="60"/>
      <c r="FP92" s="60"/>
      <c r="FQ92" s="60"/>
      <c r="FR92" s="60"/>
      <c r="FS92" s="60"/>
      <c r="FT92" s="60"/>
      <c r="FU92" s="60"/>
      <c r="FV92" s="60"/>
      <c r="FW92" s="60"/>
      <c r="FX92" s="60"/>
      <c r="FY92" s="60"/>
      <c r="FZ92" s="60"/>
      <c r="GA92" s="60"/>
      <c r="GB92" s="60"/>
      <c r="GC92" s="60"/>
      <c r="GD92" s="60"/>
      <c r="GE92" s="60"/>
      <c r="GF92" s="60"/>
      <c r="GG92" s="60"/>
      <c r="GH92" s="60"/>
      <c r="GI92" s="60"/>
      <c r="GJ92" s="60"/>
      <c r="GK92" s="60"/>
      <c r="GL92" s="60"/>
      <c r="GM92" s="60"/>
      <c r="GN92" s="60"/>
      <c r="GO92" s="60"/>
      <c r="GP92" s="60"/>
      <c r="GQ92" s="60"/>
      <c r="GR92" s="60"/>
      <c r="GS92" s="60"/>
      <c r="GT92" s="60"/>
      <c r="GU92" s="60"/>
      <c r="GV92" s="60"/>
      <c r="GW92" s="60"/>
      <c r="GX92" s="60"/>
      <c r="GY92" s="60"/>
      <c r="GZ92" s="60"/>
      <c r="HA92" s="60"/>
      <c r="HB92" s="60"/>
      <c r="HC92" s="60"/>
      <c r="HD92" s="60"/>
      <c r="HE92" s="60"/>
      <c r="HF92" s="60"/>
      <c r="HG92" s="60"/>
      <c r="HH92" s="60"/>
      <c r="HI92" s="60"/>
      <c r="HJ92" s="60"/>
      <c r="HK92" s="60"/>
      <c r="HL92" s="60"/>
      <c r="HM92" s="60"/>
      <c r="HN92" s="60"/>
      <c r="HO92" s="60"/>
      <c r="HP92" s="60"/>
      <c r="HQ92" s="60"/>
      <c r="HR92" s="60"/>
      <c r="HS92" s="60"/>
      <c r="HT92" s="60"/>
      <c r="HU92" s="60"/>
      <c r="HV92" s="60"/>
      <c r="HW92" s="60"/>
      <c r="HX92" s="60"/>
      <c r="HY92" s="60"/>
      <c r="HZ92" s="60"/>
      <c r="IA92" s="60"/>
      <c r="IB92" s="60"/>
      <c r="IC92" s="60"/>
      <c r="ID92" s="60"/>
      <c r="IE92" s="60"/>
      <c r="IF92" s="60"/>
      <c r="IG92" s="60"/>
      <c r="IH92" s="60"/>
      <c r="II92" s="60"/>
      <c r="IJ92" s="60"/>
      <c r="IK92" s="60"/>
      <c r="IL92" s="60"/>
      <c r="IM92" s="60"/>
      <c r="IN92" s="60"/>
    </row>
    <row r="93" spans="1:248" ht="14.1" customHeight="1">
      <c r="A93" s="68">
        <v>70</v>
      </c>
      <c r="B93" s="571"/>
      <c r="C93" s="60"/>
      <c r="D93" s="60"/>
      <c r="E93" s="60"/>
      <c r="F93" s="60"/>
      <c r="G93" s="60"/>
      <c r="H93" s="60"/>
      <c r="I93" s="69"/>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c r="FO93" s="60"/>
      <c r="FP93" s="60"/>
      <c r="FQ93" s="60"/>
      <c r="FR93" s="60"/>
      <c r="FS93" s="60"/>
      <c r="FT93" s="60"/>
      <c r="FU93" s="60"/>
      <c r="FV93" s="60"/>
      <c r="FW93" s="60"/>
      <c r="FX93" s="60"/>
      <c r="FY93" s="60"/>
      <c r="FZ93" s="60"/>
      <c r="GA93" s="60"/>
      <c r="GB93" s="60"/>
      <c r="GC93" s="60"/>
      <c r="GD93" s="60"/>
      <c r="GE93" s="60"/>
      <c r="GF93" s="60"/>
      <c r="GG93" s="60"/>
      <c r="GH93" s="60"/>
      <c r="GI93" s="60"/>
      <c r="GJ93" s="60"/>
      <c r="GK93" s="60"/>
      <c r="GL93" s="60"/>
      <c r="GM93" s="60"/>
      <c r="GN93" s="60"/>
      <c r="GO93" s="60"/>
      <c r="GP93" s="60"/>
      <c r="GQ93" s="60"/>
      <c r="GR93" s="60"/>
      <c r="GS93" s="60"/>
      <c r="GT93" s="60"/>
      <c r="GU93" s="60"/>
      <c r="GV93" s="60"/>
      <c r="GW93" s="60"/>
      <c r="GX93" s="60"/>
      <c r="GY93" s="60"/>
      <c r="GZ93" s="60"/>
      <c r="HA93" s="60"/>
      <c r="HB93" s="60"/>
      <c r="HC93" s="60"/>
      <c r="HD93" s="60"/>
      <c r="HE93" s="60"/>
      <c r="HF93" s="60"/>
      <c r="HG93" s="60"/>
      <c r="HH93" s="60"/>
      <c r="HI93" s="60"/>
      <c r="HJ93" s="60"/>
      <c r="HK93" s="60"/>
      <c r="HL93" s="60"/>
      <c r="HM93" s="60"/>
      <c r="HN93" s="60"/>
      <c r="HO93" s="60"/>
      <c r="HP93" s="60"/>
      <c r="HQ93" s="60"/>
      <c r="HR93" s="60"/>
      <c r="HS93" s="60"/>
      <c r="HT93" s="60"/>
      <c r="HU93" s="60"/>
      <c r="HV93" s="60"/>
      <c r="HW93" s="60"/>
      <c r="HX93" s="60"/>
      <c r="HY93" s="60"/>
      <c r="HZ93" s="60"/>
      <c r="IA93" s="60"/>
      <c r="IB93" s="60"/>
      <c r="IC93" s="60"/>
      <c r="ID93" s="60"/>
      <c r="IE93" s="60"/>
      <c r="IF93" s="60"/>
      <c r="IG93" s="60"/>
      <c r="IH93" s="60"/>
      <c r="II93" s="60"/>
      <c r="IJ93" s="60"/>
      <c r="IK93" s="60"/>
      <c r="IL93" s="60"/>
      <c r="IM93" s="60"/>
      <c r="IN93" s="60"/>
    </row>
    <row r="94" spans="1:248" ht="14.1" customHeight="1" thickBot="1">
      <c r="A94" s="70">
        <v>71</v>
      </c>
      <c r="B94" s="572"/>
      <c r="C94" s="71"/>
      <c r="D94" s="71"/>
      <c r="E94" s="71"/>
      <c r="F94" s="71"/>
      <c r="G94" s="71"/>
      <c r="H94" s="71"/>
      <c r="I94" s="72"/>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c r="FO94" s="60"/>
      <c r="FP94" s="60"/>
      <c r="FQ94" s="60"/>
      <c r="FR94" s="60"/>
      <c r="FS94" s="60"/>
      <c r="FT94" s="60"/>
      <c r="FU94" s="60"/>
      <c r="FV94" s="60"/>
      <c r="FW94" s="60"/>
      <c r="FX94" s="60"/>
      <c r="FY94" s="60"/>
      <c r="FZ94" s="60"/>
      <c r="GA94" s="60"/>
      <c r="GB94" s="60"/>
      <c r="GC94" s="60"/>
      <c r="GD94" s="60"/>
      <c r="GE94" s="60"/>
      <c r="GF94" s="60"/>
      <c r="GG94" s="60"/>
      <c r="GH94" s="60"/>
      <c r="GI94" s="60"/>
      <c r="GJ94" s="60"/>
      <c r="GK94" s="60"/>
      <c r="GL94" s="60"/>
      <c r="GM94" s="60"/>
      <c r="GN94" s="60"/>
      <c r="GO94" s="60"/>
      <c r="GP94" s="60"/>
      <c r="GQ94" s="60"/>
      <c r="GR94" s="60"/>
      <c r="GS94" s="60"/>
      <c r="GT94" s="60"/>
      <c r="GU94" s="60"/>
      <c r="GV94" s="60"/>
      <c r="GW94" s="60"/>
      <c r="GX94" s="60"/>
      <c r="GY94" s="60"/>
      <c r="GZ94" s="60"/>
      <c r="HA94" s="60"/>
      <c r="HB94" s="60"/>
      <c r="HC94" s="60"/>
      <c r="HD94" s="60"/>
      <c r="HE94" s="60"/>
      <c r="HF94" s="60"/>
      <c r="HG94" s="60"/>
      <c r="HH94" s="60"/>
      <c r="HI94" s="60"/>
      <c r="HJ94" s="60"/>
      <c r="HK94" s="60"/>
      <c r="HL94" s="60"/>
      <c r="HM94" s="60"/>
      <c r="HN94" s="60"/>
      <c r="HO94" s="60"/>
      <c r="HP94" s="60"/>
      <c r="HQ94" s="60"/>
      <c r="HR94" s="60"/>
      <c r="HS94" s="60"/>
      <c r="HT94" s="60"/>
      <c r="HU94" s="60"/>
      <c r="HV94" s="60"/>
      <c r="HW94" s="60"/>
      <c r="HX94" s="60"/>
      <c r="HY94" s="60"/>
      <c r="HZ94" s="60"/>
      <c r="IA94" s="60"/>
      <c r="IB94" s="60"/>
      <c r="IC94" s="60"/>
      <c r="ID94" s="60"/>
      <c r="IE94" s="60"/>
      <c r="IF94" s="60"/>
      <c r="IG94" s="60"/>
      <c r="IH94" s="60"/>
      <c r="II94" s="60"/>
      <c r="IJ94" s="60"/>
      <c r="IK94" s="60"/>
      <c r="IL94" s="60"/>
      <c r="IM94" s="60"/>
      <c r="IN94" s="60"/>
    </row>
    <row r="95" spans="1:248">
      <c r="A95" s="60"/>
      <c r="B95" s="60"/>
      <c r="C95" s="60"/>
      <c r="D95" s="60"/>
      <c r="E95" s="60"/>
      <c r="F95" s="60"/>
      <c r="G95" s="60"/>
      <c r="H95" s="60"/>
      <c r="I95" s="676" t="s">
        <v>1943</v>
      </c>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c r="FO95" s="60"/>
      <c r="FP95" s="60"/>
      <c r="FQ95" s="60"/>
      <c r="FR95" s="60"/>
      <c r="FS95" s="60"/>
      <c r="FT95" s="60"/>
      <c r="FU95" s="60"/>
      <c r="FV95" s="60"/>
      <c r="FW95" s="60"/>
      <c r="FX95" s="60"/>
      <c r="FY95" s="60"/>
      <c r="FZ95" s="60"/>
      <c r="GA95" s="60"/>
      <c r="GB95" s="60"/>
      <c r="GC95" s="60"/>
      <c r="GD95" s="60"/>
      <c r="GE95" s="60"/>
      <c r="GF95" s="60"/>
      <c r="GG95" s="60"/>
      <c r="GH95" s="60"/>
      <c r="GI95" s="60"/>
      <c r="GJ95" s="60"/>
      <c r="GK95" s="60"/>
      <c r="GL95" s="60"/>
      <c r="GM95" s="60"/>
      <c r="GN95" s="60"/>
      <c r="GO95" s="60"/>
      <c r="GP95" s="60"/>
      <c r="GQ95" s="60"/>
      <c r="GR95" s="60"/>
      <c r="GS95" s="60"/>
      <c r="GT95" s="60"/>
      <c r="GU95" s="60"/>
      <c r="GV95" s="60"/>
      <c r="GW95" s="60"/>
      <c r="GX95" s="60"/>
      <c r="GY95" s="60"/>
      <c r="GZ95" s="60"/>
      <c r="HA95" s="60"/>
      <c r="HB95" s="60"/>
      <c r="HC95" s="60"/>
      <c r="HD95" s="60"/>
      <c r="HE95" s="60"/>
      <c r="HF95" s="60"/>
      <c r="HG95" s="60"/>
      <c r="HH95" s="60"/>
      <c r="HI95" s="60"/>
      <c r="HJ95" s="60"/>
      <c r="HK95" s="60"/>
      <c r="HL95" s="60"/>
      <c r="HM95" s="60"/>
      <c r="HN95" s="60"/>
      <c r="HO95" s="60"/>
      <c r="HP95" s="60"/>
      <c r="HQ95" s="60"/>
      <c r="HR95" s="60"/>
      <c r="HS95" s="60"/>
      <c r="HT95" s="60"/>
      <c r="HU95" s="60"/>
      <c r="HV95" s="60"/>
      <c r="HW95" s="60"/>
      <c r="HX95" s="60"/>
      <c r="HY95" s="60"/>
      <c r="HZ95" s="60"/>
      <c r="IA95" s="60"/>
      <c r="IB95" s="60"/>
      <c r="IC95" s="60"/>
      <c r="ID95" s="60"/>
      <c r="IE95" s="60"/>
      <c r="IF95" s="60"/>
      <c r="IG95" s="60"/>
      <c r="IH95" s="60"/>
      <c r="II95" s="60"/>
      <c r="IJ95" s="60"/>
      <c r="IK95" s="60"/>
      <c r="IL95" s="60"/>
      <c r="IM95" s="60"/>
      <c r="IN95" s="60"/>
    </row>
    <row r="96" spans="1:248">
      <c r="A96" s="65" t="s">
        <v>1464</v>
      </c>
      <c r="B96" s="65"/>
      <c r="C96" s="65"/>
      <c r="D96" s="65"/>
      <c r="E96" s="65"/>
      <c r="F96" s="65"/>
      <c r="G96" s="65"/>
      <c r="H96" s="65"/>
      <c r="I96" s="65"/>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c r="FO96" s="60"/>
      <c r="FP96" s="60"/>
      <c r="FQ96" s="60"/>
      <c r="FR96" s="60"/>
      <c r="FS96" s="60"/>
      <c r="FT96" s="60"/>
      <c r="FU96" s="60"/>
      <c r="FV96" s="60"/>
      <c r="FW96" s="60"/>
      <c r="FX96" s="60"/>
      <c r="FY96" s="60"/>
      <c r="FZ96" s="60"/>
      <c r="GA96" s="60"/>
      <c r="GB96" s="60"/>
      <c r="GC96" s="60"/>
      <c r="GD96" s="60"/>
      <c r="GE96" s="60"/>
      <c r="GF96" s="60"/>
      <c r="GG96" s="60"/>
      <c r="GH96" s="60"/>
      <c r="GI96" s="60"/>
      <c r="GJ96" s="60"/>
      <c r="GK96" s="60"/>
      <c r="GL96" s="60"/>
      <c r="GM96" s="60"/>
      <c r="GN96" s="60"/>
      <c r="GO96" s="60"/>
      <c r="GP96" s="60"/>
      <c r="GQ96" s="60"/>
      <c r="GR96" s="60"/>
      <c r="GS96" s="60"/>
      <c r="GT96" s="60"/>
      <c r="GU96" s="60"/>
      <c r="GV96" s="60"/>
      <c r="GW96" s="60"/>
      <c r="GX96" s="60"/>
      <c r="GY96" s="60"/>
      <c r="GZ96" s="60"/>
      <c r="HA96" s="60"/>
      <c r="HB96" s="60"/>
      <c r="HC96" s="60"/>
      <c r="HD96" s="60"/>
      <c r="HE96" s="60"/>
      <c r="HF96" s="60"/>
      <c r="HG96" s="60"/>
      <c r="HH96" s="60"/>
      <c r="HI96" s="60"/>
      <c r="HJ96" s="60"/>
      <c r="HK96" s="60"/>
      <c r="HL96" s="60"/>
      <c r="HM96" s="60"/>
      <c r="HN96" s="60"/>
      <c r="HO96" s="60"/>
      <c r="HP96" s="60"/>
      <c r="HQ96" s="60"/>
      <c r="HR96" s="60"/>
      <c r="HS96" s="60"/>
      <c r="HT96" s="60"/>
      <c r="HU96" s="60"/>
      <c r="HV96" s="60"/>
      <c r="HW96" s="60"/>
      <c r="HX96" s="60"/>
      <c r="HY96" s="60"/>
      <c r="HZ96" s="60"/>
      <c r="IA96" s="60"/>
      <c r="IB96" s="60"/>
      <c r="IC96" s="60"/>
      <c r="ID96" s="60"/>
      <c r="IE96" s="60"/>
      <c r="IF96" s="60"/>
      <c r="IG96" s="60"/>
      <c r="IH96" s="60"/>
      <c r="II96" s="60"/>
      <c r="IJ96" s="60"/>
      <c r="IK96" s="60"/>
      <c r="IL96" s="60"/>
      <c r="IM96" s="60"/>
      <c r="IN96" s="60"/>
    </row>
    <row r="97" spans="1:248">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c r="FO97" s="60"/>
      <c r="FP97" s="60"/>
      <c r="FQ97" s="60"/>
      <c r="FR97" s="60"/>
      <c r="FS97" s="60"/>
      <c r="FT97" s="60"/>
      <c r="FU97" s="60"/>
      <c r="FV97" s="60"/>
      <c r="FW97" s="60"/>
      <c r="FX97" s="60"/>
      <c r="FY97" s="60"/>
      <c r="FZ97" s="60"/>
      <c r="GA97" s="60"/>
      <c r="GB97" s="60"/>
      <c r="GC97" s="60"/>
      <c r="GD97" s="60"/>
      <c r="GE97" s="60"/>
      <c r="GF97" s="60"/>
      <c r="GG97" s="60"/>
      <c r="GH97" s="60"/>
      <c r="GI97" s="60"/>
      <c r="GJ97" s="60"/>
      <c r="GK97" s="60"/>
      <c r="GL97" s="60"/>
      <c r="GM97" s="60"/>
      <c r="GN97" s="60"/>
      <c r="GO97" s="60"/>
      <c r="GP97" s="60"/>
      <c r="GQ97" s="60"/>
      <c r="GR97" s="60"/>
      <c r="GS97" s="60"/>
      <c r="GT97" s="60"/>
      <c r="GU97" s="60"/>
      <c r="GV97" s="60"/>
      <c r="GW97" s="60"/>
      <c r="GX97" s="60"/>
      <c r="GY97" s="60"/>
      <c r="GZ97" s="60"/>
      <c r="HA97" s="60"/>
      <c r="HB97" s="60"/>
      <c r="HC97" s="60"/>
      <c r="HD97" s="60"/>
      <c r="HE97" s="60"/>
      <c r="HF97" s="60"/>
      <c r="HG97" s="60"/>
      <c r="HH97" s="60"/>
      <c r="HI97" s="60"/>
      <c r="HJ97" s="60"/>
      <c r="HK97" s="60"/>
      <c r="HL97" s="60"/>
      <c r="HM97" s="60"/>
      <c r="HN97" s="60"/>
      <c r="HO97" s="60"/>
      <c r="HP97" s="60"/>
      <c r="HQ97" s="60"/>
      <c r="HR97" s="60"/>
      <c r="HS97" s="60"/>
      <c r="HT97" s="60"/>
      <c r="HU97" s="60"/>
      <c r="HV97" s="60"/>
      <c r="HW97" s="60"/>
      <c r="HX97" s="60"/>
      <c r="HY97" s="60"/>
      <c r="HZ97" s="60"/>
      <c r="IA97" s="60"/>
      <c r="IB97" s="60"/>
      <c r="IC97" s="60"/>
      <c r="ID97" s="60"/>
      <c r="IE97" s="60"/>
      <c r="IF97" s="60"/>
      <c r="IG97" s="60"/>
      <c r="IH97" s="60"/>
      <c r="II97" s="60"/>
      <c r="IJ97" s="60"/>
      <c r="IK97" s="60"/>
      <c r="IL97" s="60"/>
      <c r="IM97" s="60"/>
      <c r="IN97" s="60"/>
    </row>
    <row r="98" spans="1:248">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c r="FO98" s="60"/>
      <c r="FP98" s="60"/>
      <c r="FQ98" s="60"/>
      <c r="FR98" s="60"/>
      <c r="FS98" s="60"/>
      <c r="FT98" s="60"/>
      <c r="FU98" s="60"/>
      <c r="FV98" s="60"/>
      <c r="FW98" s="60"/>
      <c r="FX98" s="60"/>
      <c r="FY98" s="60"/>
      <c r="FZ98" s="60"/>
      <c r="GA98" s="60"/>
      <c r="GB98" s="60"/>
      <c r="GC98" s="60"/>
      <c r="GD98" s="60"/>
      <c r="GE98" s="60"/>
      <c r="GF98" s="60"/>
      <c r="GG98" s="60"/>
      <c r="GH98" s="60"/>
      <c r="GI98" s="60"/>
      <c r="GJ98" s="60"/>
      <c r="GK98" s="60"/>
      <c r="GL98" s="60"/>
      <c r="GM98" s="60"/>
      <c r="GN98" s="60"/>
      <c r="GO98" s="60"/>
      <c r="GP98" s="60"/>
      <c r="GQ98" s="60"/>
      <c r="GR98" s="60"/>
      <c r="GS98" s="60"/>
      <c r="GT98" s="60"/>
      <c r="GU98" s="60"/>
      <c r="GV98" s="60"/>
      <c r="GW98" s="60"/>
      <c r="GX98" s="60"/>
      <c r="GY98" s="60"/>
      <c r="GZ98" s="60"/>
      <c r="HA98" s="60"/>
      <c r="HB98" s="60"/>
      <c r="HC98" s="60"/>
      <c r="HD98" s="60"/>
      <c r="HE98" s="60"/>
      <c r="HF98" s="60"/>
      <c r="HG98" s="60"/>
      <c r="HH98" s="60"/>
      <c r="HI98" s="60"/>
      <c r="HJ98" s="60"/>
      <c r="HK98" s="60"/>
      <c r="HL98" s="60"/>
      <c r="HM98" s="60"/>
      <c r="HN98" s="60"/>
      <c r="HO98" s="60"/>
      <c r="HP98" s="60"/>
      <c r="HQ98" s="60"/>
      <c r="HR98" s="60"/>
      <c r="HS98" s="60"/>
      <c r="HT98" s="60"/>
      <c r="HU98" s="60"/>
      <c r="HV98" s="60"/>
      <c r="HW98" s="60"/>
      <c r="HX98" s="60"/>
      <c r="HY98" s="60"/>
      <c r="HZ98" s="60"/>
      <c r="IA98" s="60"/>
      <c r="IB98" s="60"/>
      <c r="IC98" s="60"/>
      <c r="ID98" s="60"/>
      <c r="IE98" s="60"/>
      <c r="IF98" s="60"/>
      <c r="IG98" s="60"/>
      <c r="IH98" s="60"/>
      <c r="II98" s="60"/>
      <c r="IJ98" s="60"/>
      <c r="IK98" s="60"/>
      <c r="IL98" s="60"/>
      <c r="IM98" s="60"/>
      <c r="IN98" s="60"/>
    </row>
    <row r="103" spans="1:248">
      <c r="B103" s="59"/>
    </row>
  </sheetData>
  <printOptions horizontalCentered="1" verticalCentered="1"/>
  <pageMargins left="0.5" right="0.5" top="0.5" bottom="0.5" header="0.5" footer="0.5"/>
  <pageSetup scale="76" fitToHeight="2" orientation="landscape" r:id="rId1"/>
  <headerFooter alignWithMargins="0"/>
  <rowBreaks count="1" manualBreakCount="1">
    <brk id="48" max="8"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tabColor rgb="FF92D050"/>
    <pageSetUpPr fitToPage="1"/>
  </sheetPr>
  <dimension ref="A1:J60"/>
  <sheetViews>
    <sheetView view="pageBreakPreview" topLeftCell="B10" zoomScale="60" zoomScaleNormal="70" workbookViewId="0">
      <selection activeCell="I35" sqref="I35"/>
    </sheetView>
    <sheetView zoomScale="70" zoomScaleNormal="70" workbookViewId="1"/>
  </sheetViews>
  <sheetFormatPr defaultColWidth="9.6640625" defaultRowHeight="15"/>
  <cols>
    <col min="1" max="1" width="4.6640625" customWidth="1"/>
    <col min="2" max="2" width="1.6640625" customWidth="1"/>
    <col min="3" max="3" width="38.6640625" customWidth="1"/>
    <col min="4" max="4" width="6.6640625" customWidth="1"/>
    <col min="5" max="5" width="18.6640625" style="1052" customWidth="1"/>
    <col min="6" max="6" width="1.6640625" customWidth="1"/>
    <col min="7" max="7" width="40.88671875" customWidth="1"/>
    <col min="8" max="8" width="9.21875" customWidth="1"/>
    <col min="9" max="9" width="18.6640625" style="1052" customWidth="1"/>
    <col min="10" max="10" width="4.6640625" customWidth="1"/>
    <col min="11" max="11" width="12.88671875" customWidth="1"/>
    <col min="12" max="12" width="14.5546875" bestFit="1" customWidth="1"/>
  </cols>
  <sheetData>
    <row r="1" spans="1:10" ht="15.75" thickBot="1">
      <c r="A1" s="42" t="str">
        <f>'Data Sheet'!$A$49</f>
        <v>Annual Report of Niagara Mohawk Power Corporation</v>
      </c>
      <c r="J1" s="405" t="str">
        <f>'Data Sheet'!$A$45</f>
        <v>Year ended December 31, 2022</v>
      </c>
    </row>
    <row r="2" spans="1:10">
      <c r="A2" s="43"/>
      <c r="B2" s="44"/>
      <c r="C2" s="44"/>
      <c r="D2" s="44"/>
      <c r="E2" s="1086"/>
      <c r="F2" s="44"/>
      <c r="G2" s="44"/>
      <c r="H2" s="44"/>
      <c r="I2" s="1086"/>
      <c r="J2" s="45"/>
    </row>
    <row r="3" spans="1:10" ht="15.75">
      <c r="A3" s="78" t="s">
        <v>1465</v>
      </c>
      <c r="B3" s="47"/>
      <c r="C3" s="47"/>
      <c r="D3" s="47"/>
      <c r="E3" s="1085"/>
      <c r="F3" s="47"/>
      <c r="G3" s="47"/>
      <c r="H3" s="47"/>
      <c r="I3" s="1085"/>
      <c r="J3" s="48"/>
    </row>
    <row r="4" spans="1:10">
      <c r="A4" s="49"/>
      <c r="J4" s="50"/>
    </row>
    <row r="5" spans="1:10">
      <c r="A5" s="49"/>
      <c r="C5" t="s">
        <v>1466</v>
      </c>
      <c r="J5" s="50"/>
    </row>
    <row r="6" spans="1:10">
      <c r="A6" s="49"/>
      <c r="C6" t="s">
        <v>1467</v>
      </c>
      <c r="J6" s="50"/>
    </row>
    <row r="7" spans="1:10">
      <c r="A7" s="49"/>
      <c r="C7" t="s">
        <v>1468</v>
      </c>
      <c r="J7" s="50"/>
    </row>
    <row r="8" spans="1:10">
      <c r="A8" s="49"/>
      <c r="C8" t="s">
        <v>1469</v>
      </c>
      <c r="J8" s="50"/>
    </row>
    <row r="9" spans="1:10">
      <c r="A9" s="180"/>
      <c r="B9" s="126"/>
      <c r="C9" s="126"/>
      <c r="D9" s="126"/>
      <c r="E9" s="1087"/>
      <c r="F9" s="126"/>
      <c r="G9" s="126"/>
      <c r="H9" s="126"/>
      <c r="I9" s="1087"/>
      <c r="J9" s="127"/>
    </row>
    <row r="10" spans="1:10">
      <c r="A10" s="407"/>
      <c r="C10" s="130"/>
      <c r="D10" s="549" t="s">
        <v>2184</v>
      </c>
      <c r="E10" s="1089"/>
      <c r="G10" s="130"/>
      <c r="H10" s="549" t="s">
        <v>2184</v>
      </c>
      <c r="I10" s="1089"/>
      <c r="J10" s="53"/>
    </row>
    <row r="11" spans="1:10">
      <c r="A11" s="407" t="s">
        <v>1980</v>
      </c>
      <c r="C11" s="549" t="s">
        <v>1470</v>
      </c>
      <c r="D11" s="549" t="s">
        <v>1471</v>
      </c>
      <c r="E11" s="1089"/>
      <c r="G11" s="549" t="s">
        <v>1472</v>
      </c>
      <c r="H11" s="549" t="s">
        <v>1471</v>
      </c>
      <c r="I11" s="1089"/>
      <c r="J11" s="53"/>
    </row>
    <row r="12" spans="1:10">
      <c r="A12" s="407" t="s">
        <v>1986</v>
      </c>
      <c r="C12" s="549" t="s">
        <v>1473</v>
      </c>
      <c r="D12" s="549" t="s">
        <v>1474</v>
      </c>
      <c r="E12" s="1090" t="s">
        <v>1475</v>
      </c>
      <c r="G12" s="549" t="s">
        <v>1476</v>
      </c>
      <c r="H12" s="549" t="s">
        <v>1474</v>
      </c>
      <c r="I12" s="1090" t="s">
        <v>1475</v>
      </c>
      <c r="J12" s="53" t="s">
        <v>1980</v>
      </c>
    </row>
    <row r="13" spans="1:10">
      <c r="A13" s="472"/>
      <c r="B13" s="126"/>
      <c r="C13" s="550" t="s">
        <v>2077</v>
      </c>
      <c r="D13" s="550" t="s">
        <v>2078</v>
      </c>
      <c r="E13" s="1091" t="s">
        <v>518</v>
      </c>
      <c r="F13" s="126"/>
      <c r="G13" s="550" t="s">
        <v>567</v>
      </c>
      <c r="H13" s="550" t="s">
        <v>1350</v>
      </c>
      <c r="I13" s="1091" t="s">
        <v>1351</v>
      </c>
      <c r="J13" s="551" t="s">
        <v>1986</v>
      </c>
    </row>
    <row r="14" spans="1:10">
      <c r="A14" s="407">
        <v>1</v>
      </c>
      <c r="C14" s="130" t="s">
        <v>1477</v>
      </c>
      <c r="D14" s="130"/>
      <c r="E14" s="1148"/>
      <c r="F14" s="1"/>
      <c r="G14" s="130" t="s">
        <v>1478</v>
      </c>
      <c r="H14" s="428"/>
      <c r="I14" s="1149">
        <v>58606955</v>
      </c>
      <c r="J14" s="53">
        <v>1</v>
      </c>
    </row>
    <row r="15" spans="1:10">
      <c r="A15" s="407">
        <v>2</v>
      </c>
      <c r="C15" s="130" t="s">
        <v>1479</v>
      </c>
      <c r="D15" s="428"/>
      <c r="E15" s="1764">
        <v>13664185</v>
      </c>
      <c r="F15" s="1"/>
      <c r="G15" s="130"/>
      <c r="H15" s="130"/>
      <c r="I15" s="1068"/>
      <c r="J15" s="53">
        <v>2</v>
      </c>
    </row>
    <row r="16" spans="1:10">
      <c r="A16" s="407">
        <v>3</v>
      </c>
      <c r="C16" s="130" t="s">
        <v>1480</v>
      </c>
      <c r="D16" s="428"/>
      <c r="E16" s="1149"/>
      <c r="F16" s="1"/>
      <c r="G16" s="137"/>
      <c r="H16" s="130"/>
      <c r="I16" s="1068"/>
      <c r="J16" s="53">
        <v>3</v>
      </c>
    </row>
    <row r="17" spans="1:10">
      <c r="A17" s="407">
        <v>4</v>
      </c>
      <c r="C17" s="137" t="s">
        <v>1481</v>
      </c>
      <c r="D17" s="130"/>
      <c r="E17" s="1068"/>
      <c r="G17" s="137"/>
      <c r="H17" s="130"/>
      <c r="I17" s="1068"/>
      <c r="J17" s="53">
        <v>4</v>
      </c>
    </row>
    <row r="18" spans="1:10">
      <c r="A18" s="407">
        <v>5</v>
      </c>
      <c r="C18" s="130"/>
      <c r="D18" s="130"/>
      <c r="E18" s="1068"/>
      <c r="G18" s="130" t="s">
        <v>1482</v>
      </c>
      <c r="H18" s="428"/>
      <c r="I18" s="1149">
        <v>14031946</v>
      </c>
      <c r="J18" s="53">
        <v>5</v>
      </c>
    </row>
    <row r="19" spans="1:10">
      <c r="A19" s="407">
        <v>6</v>
      </c>
      <c r="C19" s="130" t="s">
        <v>1483</v>
      </c>
      <c r="D19" s="428"/>
      <c r="E19" s="1149">
        <v>68227066</v>
      </c>
      <c r="F19" s="1"/>
      <c r="G19" s="130"/>
      <c r="H19" s="130"/>
      <c r="I19" s="1068"/>
      <c r="J19" s="53">
        <v>6</v>
      </c>
    </row>
    <row r="20" spans="1:10">
      <c r="A20" s="407">
        <v>7</v>
      </c>
      <c r="C20" s="130" t="s">
        <v>1484</v>
      </c>
      <c r="D20" s="428"/>
      <c r="E20" s="1149"/>
      <c r="F20" s="1"/>
      <c r="G20" s="130" t="s">
        <v>154</v>
      </c>
      <c r="H20" s="130"/>
      <c r="I20" s="1068">
        <v>104420</v>
      </c>
      <c r="J20" s="53">
        <v>7</v>
      </c>
    </row>
    <row r="21" spans="1:10">
      <c r="A21" s="407">
        <v>8</v>
      </c>
      <c r="C21" s="130" t="s">
        <v>1480</v>
      </c>
      <c r="D21" s="428"/>
      <c r="E21" s="1149"/>
      <c r="F21" s="1"/>
      <c r="G21" s="130" t="s">
        <v>155</v>
      </c>
      <c r="H21" s="428"/>
      <c r="I21" s="1149"/>
      <c r="J21" s="53">
        <v>8</v>
      </c>
    </row>
    <row r="22" spans="1:10">
      <c r="A22" s="407">
        <v>9</v>
      </c>
      <c r="C22" s="137" t="s">
        <v>2780</v>
      </c>
      <c r="D22" s="428"/>
      <c r="E22" s="1149">
        <v>801707</v>
      </c>
      <c r="F22" s="1"/>
      <c r="G22" s="130"/>
      <c r="H22" s="130"/>
      <c r="I22" s="1068"/>
      <c r="J22" s="53">
        <v>9</v>
      </c>
    </row>
    <row r="23" spans="1:10">
      <c r="A23" s="407">
        <v>10</v>
      </c>
      <c r="C23" s="130" t="s">
        <v>3210</v>
      </c>
      <c r="D23" s="130"/>
      <c r="E23" s="1068"/>
      <c r="G23" s="137"/>
      <c r="H23" s="130"/>
      <c r="I23" s="1068"/>
      <c r="J23" s="53">
        <v>10</v>
      </c>
    </row>
    <row r="24" spans="1:10">
      <c r="A24" s="407">
        <v>11</v>
      </c>
      <c r="C24" s="130"/>
      <c r="D24" s="130"/>
      <c r="E24" s="1068"/>
      <c r="G24" s="130" t="s">
        <v>156</v>
      </c>
      <c r="H24" s="130"/>
      <c r="I24" s="1068" t="s">
        <v>3169</v>
      </c>
      <c r="J24" s="53">
        <v>11</v>
      </c>
    </row>
    <row r="25" spans="1:10">
      <c r="A25" s="407">
        <v>12</v>
      </c>
      <c r="C25" s="130" t="s">
        <v>157</v>
      </c>
      <c r="D25" s="130"/>
      <c r="E25" s="1068"/>
      <c r="G25" s="130" t="s">
        <v>158</v>
      </c>
      <c r="H25" s="428"/>
      <c r="I25" s="1149"/>
      <c r="J25" s="53">
        <v>12</v>
      </c>
    </row>
    <row r="26" spans="1:10">
      <c r="A26" s="407">
        <v>13</v>
      </c>
      <c r="C26" s="130" t="s">
        <v>159</v>
      </c>
      <c r="D26" s="428"/>
      <c r="E26" s="1149"/>
      <c r="F26" s="1"/>
      <c r="G26" s="130" t="s">
        <v>160</v>
      </c>
      <c r="H26" s="428"/>
      <c r="I26" s="1149"/>
      <c r="J26" s="53">
        <v>13</v>
      </c>
    </row>
    <row r="27" spans="1:10">
      <c r="A27" s="407">
        <v>14</v>
      </c>
      <c r="C27" s="137"/>
      <c r="D27" s="428"/>
      <c r="E27" s="1149"/>
      <c r="F27" s="1"/>
      <c r="G27" s="130" t="s">
        <v>161</v>
      </c>
      <c r="H27" s="428"/>
      <c r="I27" s="1149"/>
      <c r="J27" s="53">
        <v>14</v>
      </c>
    </row>
    <row r="28" spans="1:10">
      <c r="A28" s="407">
        <v>15</v>
      </c>
      <c r="C28" s="137"/>
      <c r="D28" s="428"/>
      <c r="E28" s="1149"/>
      <c r="F28" s="1"/>
      <c r="G28" s="130" t="s">
        <v>2780</v>
      </c>
      <c r="H28" s="130"/>
      <c r="I28" s="1068">
        <v>1668620</v>
      </c>
      <c r="J28" s="53">
        <v>15</v>
      </c>
    </row>
    <row r="29" spans="1:10">
      <c r="A29" s="407">
        <v>16</v>
      </c>
      <c r="C29" s="137"/>
      <c r="D29" s="130"/>
      <c r="E29" s="1068"/>
      <c r="G29" s="130"/>
      <c r="H29" s="130"/>
      <c r="I29" s="1068"/>
      <c r="J29" s="53">
        <v>16</v>
      </c>
    </row>
    <row r="30" spans="1:10">
      <c r="A30" s="407">
        <v>17</v>
      </c>
      <c r="C30" s="130"/>
      <c r="D30" s="130"/>
      <c r="E30" s="1068"/>
      <c r="G30" s="130" t="s">
        <v>162</v>
      </c>
      <c r="H30" s="130"/>
      <c r="I30" s="1068">
        <v>7014435</v>
      </c>
      <c r="J30" s="53">
        <v>17</v>
      </c>
    </row>
    <row r="31" spans="1:10">
      <c r="A31" s="407">
        <v>18</v>
      </c>
      <c r="C31" s="130" t="s">
        <v>163</v>
      </c>
      <c r="D31" s="428"/>
      <c r="E31" s="1149">
        <v>13214775</v>
      </c>
      <c r="F31" s="1"/>
      <c r="G31" s="130" t="s">
        <v>164</v>
      </c>
      <c r="H31" s="428"/>
      <c r="I31" s="1149"/>
      <c r="J31" s="53">
        <v>18</v>
      </c>
    </row>
    <row r="32" spans="1:10">
      <c r="A32" s="407">
        <v>19</v>
      </c>
      <c r="C32" s="130" t="s">
        <v>165</v>
      </c>
      <c r="D32" s="130"/>
      <c r="E32" s="1068"/>
      <c r="G32" s="130" t="s">
        <v>166</v>
      </c>
      <c r="H32" s="428"/>
      <c r="I32" s="1149"/>
      <c r="J32" s="53">
        <v>19</v>
      </c>
    </row>
    <row r="33" spans="1:10">
      <c r="A33" s="407">
        <v>20</v>
      </c>
      <c r="C33" s="130"/>
      <c r="D33" s="428"/>
      <c r="E33" s="1147"/>
      <c r="F33" s="1"/>
      <c r="G33" s="130"/>
      <c r="H33" s="130"/>
      <c r="I33" s="1068"/>
      <c r="J33" s="53">
        <v>20</v>
      </c>
    </row>
    <row r="34" spans="1:10">
      <c r="A34" s="407">
        <v>21</v>
      </c>
      <c r="C34" s="130"/>
      <c r="D34" s="130"/>
      <c r="E34" s="1068"/>
      <c r="G34" s="130" t="s">
        <v>167</v>
      </c>
      <c r="H34" s="428"/>
      <c r="I34" s="1149"/>
      <c r="J34" s="53">
        <v>21</v>
      </c>
    </row>
    <row r="35" spans="1:10">
      <c r="A35" s="407">
        <v>22</v>
      </c>
      <c r="C35" s="130"/>
      <c r="D35" s="130"/>
      <c r="E35" s="1068"/>
      <c r="G35" s="130" t="s">
        <v>168</v>
      </c>
      <c r="H35" s="428"/>
      <c r="I35" s="1149">
        <v>14481357</v>
      </c>
      <c r="J35" s="53">
        <v>22</v>
      </c>
    </row>
    <row r="36" spans="1:10">
      <c r="A36" s="407">
        <v>23</v>
      </c>
      <c r="C36" s="130" t="s">
        <v>169</v>
      </c>
      <c r="D36" s="428"/>
      <c r="E36" s="1150">
        <f>SUM(E14:E35)</f>
        <v>95907733</v>
      </c>
      <c r="F36" s="1519"/>
      <c r="G36" s="137" t="s">
        <v>1481</v>
      </c>
      <c r="H36" s="428"/>
      <c r="I36" s="1490"/>
      <c r="J36" s="53">
        <v>23</v>
      </c>
    </row>
    <row r="37" spans="1:10">
      <c r="A37" s="407">
        <v>24</v>
      </c>
      <c r="B37" s="126"/>
      <c r="C37" s="133" t="s">
        <v>170</v>
      </c>
      <c r="D37" s="573"/>
      <c r="E37" s="1146">
        <f>E36*(H46*10)</f>
        <v>987835206.65211344</v>
      </c>
      <c r="F37" s="416"/>
      <c r="G37" s="133" t="s">
        <v>171</v>
      </c>
      <c r="H37" s="574"/>
      <c r="I37" s="2166">
        <f>SUM(I14:I36)</f>
        <v>95907733</v>
      </c>
      <c r="J37" s="53">
        <v>24</v>
      </c>
    </row>
    <row r="38" spans="1:10">
      <c r="A38" s="407"/>
      <c r="D38" s="1"/>
      <c r="E38" s="1145"/>
      <c r="F38" s="1"/>
      <c r="H38" s="152"/>
      <c r="I38" s="1088"/>
      <c r="J38" s="53"/>
    </row>
    <row r="39" spans="1:10">
      <c r="A39" s="407">
        <v>25</v>
      </c>
      <c r="C39" t="s">
        <v>172</v>
      </c>
      <c r="H39" s="153"/>
      <c r="I39" s="1089"/>
      <c r="J39" s="53">
        <v>25</v>
      </c>
    </row>
    <row r="40" spans="1:10">
      <c r="A40" s="407">
        <v>26</v>
      </c>
      <c r="C40" t="s">
        <v>173</v>
      </c>
      <c r="H40" s="153"/>
      <c r="I40" s="1089"/>
      <c r="J40" s="53">
        <v>26</v>
      </c>
    </row>
    <row r="41" spans="1:10">
      <c r="A41" s="407">
        <v>27</v>
      </c>
      <c r="H41" s="153"/>
      <c r="I41" s="1089"/>
      <c r="J41" s="53">
        <v>27</v>
      </c>
    </row>
    <row r="42" spans="1:10">
      <c r="A42" s="407">
        <v>28</v>
      </c>
      <c r="C42" t="s">
        <v>174</v>
      </c>
      <c r="H42" s="153"/>
      <c r="I42" s="1089"/>
      <c r="J42" s="53">
        <v>28</v>
      </c>
    </row>
    <row r="43" spans="1:10">
      <c r="A43" s="407">
        <v>29</v>
      </c>
      <c r="C43" t="s">
        <v>175</v>
      </c>
      <c r="H43" s="153"/>
      <c r="I43" s="1089"/>
      <c r="J43" s="53">
        <v>29</v>
      </c>
    </row>
    <row r="44" spans="1:10">
      <c r="A44" s="407">
        <v>30</v>
      </c>
      <c r="H44" s="153"/>
      <c r="I44" s="1089"/>
      <c r="J44" s="53">
        <v>30</v>
      </c>
    </row>
    <row r="45" spans="1:10" ht="16.5" thickBot="1">
      <c r="A45" s="407">
        <v>31</v>
      </c>
      <c r="D45" s="139" t="s">
        <v>176</v>
      </c>
      <c r="E45" s="1102"/>
      <c r="F45" s="139"/>
      <c r="G45" s="139"/>
      <c r="H45" s="153"/>
      <c r="I45" s="1089"/>
      <c r="J45" s="53">
        <v>31</v>
      </c>
    </row>
    <row r="46" spans="1:10" ht="16.5" thickBot="1">
      <c r="A46" s="408">
        <v>32</v>
      </c>
      <c r="B46" s="54"/>
      <c r="C46" s="54"/>
      <c r="D46" s="575" t="s">
        <v>177</v>
      </c>
      <c r="E46" s="1103"/>
      <c r="F46" s="575"/>
      <c r="G46" s="575"/>
      <c r="H46" s="576">
        <v>1.0299849404761903</v>
      </c>
      <c r="I46" s="1104"/>
      <c r="J46" s="577">
        <v>32</v>
      </c>
    </row>
    <row r="47" spans="1:10">
      <c r="J47" s="1122" t="s">
        <v>178</v>
      </c>
    </row>
    <row r="48" spans="1:10">
      <c r="A48" s="47" t="s">
        <v>1144</v>
      </c>
      <c r="B48" s="47"/>
      <c r="C48" s="47"/>
      <c r="D48" s="47"/>
      <c r="E48" s="1085"/>
      <c r="F48" s="47"/>
      <c r="G48" s="578"/>
      <c r="H48" s="552"/>
      <c r="I48" s="1085"/>
      <c r="J48" s="47"/>
    </row>
    <row r="53" spans="3:3">
      <c r="C53" s="59"/>
    </row>
    <row r="56" spans="3:3">
      <c r="C56" s="59"/>
    </row>
    <row r="57" spans="3:3">
      <c r="C57" s="59"/>
    </row>
    <row r="58" spans="3:3">
      <c r="C58" s="59"/>
    </row>
    <row r="59" spans="3:3">
      <c r="C59" s="59"/>
    </row>
    <row r="60" spans="3:3">
      <c r="C60" s="59"/>
    </row>
  </sheetData>
  <printOptions horizontalCentered="1" verticalCentered="1"/>
  <pageMargins left="0.5" right="0.5" top="0.5" bottom="0.5" header="0" footer="0"/>
  <pageSetup scale="74"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tint="-0.34998626667073579"/>
    <pageSetUpPr fitToPage="1"/>
  </sheetPr>
  <dimension ref="A1:N80"/>
  <sheetViews>
    <sheetView view="pageBreakPreview" zoomScale="60" zoomScaleNormal="100" workbookViewId="0">
      <selection activeCell="C22" sqref="C22"/>
    </sheetView>
    <sheetView zoomScale="55" zoomScaleNormal="55" workbookViewId="1"/>
  </sheetViews>
  <sheetFormatPr defaultColWidth="9.6640625" defaultRowHeight="15"/>
  <cols>
    <col min="1" max="1" width="4.6640625" customWidth="1"/>
    <col min="2" max="2" width="1.6640625" customWidth="1"/>
    <col min="3" max="3" width="50.6640625" customWidth="1"/>
    <col min="4" max="12" width="17.109375" customWidth="1"/>
    <col min="13" max="13" width="20" customWidth="1"/>
    <col min="14" max="14" width="17.109375" customWidth="1"/>
    <col min="15" max="15" width="8.44140625" customWidth="1"/>
  </cols>
  <sheetData>
    <row r="1" spans="1:14" ht="15.75" thickBot="1">
      <c r="A1" s="42" t="str">
        <f>'Data Sheet'!$A$49</f>
        <v>Annual Report of Niagara Mohawk Power Corporation</v>
      </c>
      <c r="B1" s="74"/>
      <c r="C1" s="74"/>
      <c r="D1" s="74"/>
      <c r="E1" s="74"/>
      <c r="F1" s="74"/>
      <c r="G1" s="74"/>
      <c r="H1" s="74"/>
      <c r="J1" s="155"/>
      <c r="N1" s="405" t="str">
        <f>'Data Sheet'!$A$45</f>
        <v>Year ended December 31, 2022</v>
      </c>
    </row>
    <row r="2" spans="1:14">
      <c r="A2" s="75"/>
      <c r="B2" s="76"/>
      <c r="C2" s="76"/>
      <c r="D2" s="76"/>
      <c r="E2" s="76"/>
      <c r="F2" s="76"/>
      <c r="G2" s="76"/>
      <c r="H2" s="76"/>
      <c r="I2" s="76"/>
      <c r="J2" s="76"/>
      <c r="K2" s="76"/>
      <c r="L2" s="76"/>
      <c r="M2" s="76"/>
      <c r="N2" s="77"/>
    </row>
    <row r="3" spans="1:14" ht="15.75">
      <c r="A3" s="78" t="s">
        <v>2461</v>
      </c>
      <c r="B3" s="109"/>
      <c r="C3" s="109"/>
      <c r="D3" s="109"/>
      <c r="E3" s="109"/>
      <c r="F3" s="109"/>
      <c r="G3" s="109"/>
      <c r="H3" s="109"/>
      <c r="I3" s="109"/>
      <c r="J3" s="109"/>
      <c r="K3" s="109"/>
      <c r="L3" s="109"/>
      <c r="M3" s="109"/>
      <c r="N3" s="256"/>
    </row>
    <row r="4" spans="1:14">
      <c r="A4" s="81"/>
      <c r="B4" s="74"/>
      <c r="C4" s="74"/>
      <c r="D4" s="74"/>
      <c r="E4" s="74"/>
      <c r="F4" s="74"/>
      <c r="G4" s="74"/>
      <c r="H4" s="74"/>
      <c r="I4" s="74"/>
      <c r="J4" s="74"/>
      <c r="K4" s="74"/>
      <c r="L4" s="74"/>
      <c r="M4" s="74"/>
      <c r="N4" s="82"/>
    </row>
    <row r="5" spans="1:14">
      <c r="A5" s="106" t="s">
        <v>1944</v>
      </c>
      <c r="B5" s="74"/>
      <c r="C5" s="74" t="s">
        <v>2462</v>
      </c>
      <c r="D5" s="74"/>
      <c r="E5" s="74"/>
      <c r="F5" s="74"/>
      <c r="G5" s="74"/>
      <c r="H5" s="74"/>
      <c r="I5" s="74"/>
      <c r="J5" s="74"/>
      <c r="K5" s="74"/>
      <c r="L5" s="74"/>
      <c r="M5" s="74"/>
      <c r="N5" s="82"/>
    </row>
    <row r="6" spans="1:14">
      <c r="A6" s="106"/>
      <c r="B6" s="74"/>
      <c r="C6" s="74"/>
      <c r="D6" s="74"/>
      <c r="E6" s="74"/>
      <c r="F6" s="74"/>
      <c r="G6" s="74"/>
      <c r="H6" s="74"/>
      <c r="I6" s="74"/>
      <c r="J6" s="74"/>
      <c r="K6" s="74"/>
      <c r="L6" s="74"/>
      <c r="M6" s="74"/>
      <c r="N6" s="82"/>
    </row>
    <row r="7" spans="1:14">
      <c r="A7" s="106" t="s">
        <v>1946</v>
      </c>
      <c r="B7" s="74"/>
      <c r="C7" s="74" t="s">
        <v>2463</v>
      </c>
      <c r="D7" s="74"/>
      <c r="E7" s="74"/>
      <c r="F7" s="74"/>
      <c r="G7" s="74"/>
      <c r="H7" s="74"/>
      <c r="I7" s="74"/>
      <c r="J7" s="74"/>
      <c r="K7" s="74"/>
      <c r="L7" s="74"/>
      <c r="M7" s="74"/>
      <c r="N7" s="82"/>
    </row>
    <row r="8" spans="1:14">
      <c r="A8" s="81"/>
      <c r="B8" s="74"/>
      <c r="C8" s="74" t="s">
        <v>2464</v>
      </c>
      <c r="D8" s="74"/>
      <c r="E8" s="74"/>
      <c r="F8" s="74"/>
      <c r="G8" s="74"/>
      <c r="H8" s="74"/>
      <c r="I8" s="74"/>
      <c r="J8" s="74"/>
      <c r="K8" s="74"/>
      <c r="L8" s="74"/>
      <c r="M8" s="74"/>
      <c r="N8" s="82"/>
    </row>
    <row r="9" spans="1:14">
      <c r="A9" s="81"/>
      <c r="B9" s="74"/>
      <c r="C9" s="74" t="s">
        <v>2465</v>
      </c>
      <c r="D9" s="74"/>
      <c r="E9" s="74"/>
      <c r="F9" s="74"/>
      <c r="G9" s="74"/>
      <c r="H9" s="74"/>
      <c r="I9" s="74"/>
      <c r="J9" s="74"/>
      <c r="K9" s="74"/>
      <c r="L9" s="74"/>
      <c r="M9" s="74"/>
      <c r="N9" s="82"/>
    </row>
    <row r="10" spans="1:14">
      <c r="A10" s="81"/>
      <c r="B10" s="74"/>
      <c r="C10" s="74"/>
      <c r="D10" s="74"/>
      <c r="E10" s="74"/>
      <c r="F10" s="74"/>
      <c r="G10" s="74"/>
      <c r="H10" s="74"/>
      <c r="I10" s="74"/>
      <c r="J10" s="74"/>
      <c r="K10" s="74"/>
      <c r="L10" s="74"/>
      <c r="M10" s="74"/>
      <c r="N10" s="82"/>
    </row>
    <row r="11" spans="1:14">
      <c r="A11" s="106" t="s">
        <v>1947</v>
      </c>
      <c r="B11" s="74"/>
      <c r="C11" s="74" t="s">
        <v>2466</v>
      </c>
      <c r="D11" s="74"/>
      <c r="E11" s="74"/>
      <c r="F11" s="74"/>
      <c r="G11" s="74"/>
      <c r="H11" s="74"/>
      <c r="I11" s="74"/>
      <c r="J11" s="74"/>
      <c r="K11" s="74"/>
      <c r="L11" s="74"/>
      <c r="M11" s="74"/>
      <c r="N11" s="82"/>
    </row>
    <row r="12" spans="1:14">
      <c r="A12" s="81"/>
      <c r="B12" s="74"/>
      <c r="C12" s="74"/>
      <c r="D12" s="74"/>
      <c r="E12" s="74"/>
      <c r="F12" s="74"/>
      <c r="G12" s="74"/>
      <c r="H12" s="74"/>
      <c r="I12" s="74"/>
      <c r="J12" s="74"/>
      <c r="K12" s="74"/>
      <c r="L12" s="74"/>
      <c r="M12" s="74"/>
      <c r="N12" s="82"/>
    </row>
    <row r="13" spans="1:14">
      <c r="A13" s="88"/>
      <c r="B13" s="90"/>
      <c r="C13" s="90"/>
      <c r="D13" s="90"/>
      <c r="E13" s="90"/>
      <c r="F13" s="90"/>
      <c r="G13" s="90"/>
      <c r="H13" s="90"/>
      <c r="I13" s="90"/>
      <c r="J13" s="90"/>
      <c r="K13" s="90"/>
      <c r="L13" s="90"/>
      <c r="M13" s="90"/>
      <c r="N13" s="238"/>
    </row>
    <row r="14" spans="1:14">
      <c r="A14" s="143"/>
      <c r="B14" s="74"/>
      <c r="C14" s="97"/>
      <c r="D14" s="97"/>
      <c r="E14" s="867"/>
      <c r="F14" s="867"/>
      <c r="G14" s="867"/>
      <c r="H14" s="813"/>
      <c r="I14" s="813"/>
      <c r="J14" s="813"/>
      <c r="K14" s="813"/>
      <c r="L14" s="813"/>
      <c r="M14" s="813"/>
      <c r="N14" s="868"/>
    </row>
    <row r="15" spans="1:14">
      <c r="A15" s="143"/>
      <c r="B15" s="74"/>
      <c r="C15" s="97"/>
      <c r="D15" s="97"/>
      <c r="E15" s="867"/>
      <c r="F15" s="867"/>
      <c r="G15" s="867" t="s">
        <v>199</v>
      </c>
      <c r="H15" s="867" t="s">
        <v>199</v>
      </c>
      <c r="I15" s="867" t="s">
        <v>199</v>
      </c>
      <c r="J15" s="867"/>
      <c r="K15" s="867"/>
      <c r="L15" s="867" t="s">
        <v>2467</v>
      </c>
      <c r="M15" s="867" t="s">
        <v>2467</v>
      </c>
      <c r="N15" s="869"/>
    </row>
    <row r="16" spans="1:14">
      <c r="A16" s="143"/>
      <c r="B16" s="74"/>
      <c r="C16" s="97"/>
      <c r="D16" s="97"/>
      <c r="E16" s="867"/>
      <c r="F16" s="867"/>
      <c r="G16" s="867" t="s">
        <v>2468</v>
      </c>
      <c r="H16" s="867" t="s">
        <v>2468</v>
      </c>
      <c r="I16" s="867" t="s">
        <v>2468</v>
      </c>
      <c r="J16" s="867" t="s">
        <v>2469</v>
      </c>
      <c r="K16" s="867" t="s">
        <v>2470</v>
      </c>
      <c r="L16" s="867"/>
      <c r="M16" s="867" t="s">
        <v>2045</v>
      </c>
      <c r="N16" s="869" t="s">
        <v>1335</v>
      </c>
    </row>
    <row r="17" spans="1:14">
      <c r="A17" s="143"/>
      <c r="B17" s="74"/>
      <c r="C17" s="97"/>
      <c r="D17" s="358" t="s">
        <v>2045</v>
      </c>
      <c r="E17" s="867" t="s">
        <v>2471</v>
      </c>
      <c r="F17" s="867"/>
      <c r="G17" s="867" t="s">
        <v>2472</v>
      </c>
      <c r="H17" s="867" t="s">
        <v>2472</v>
      </c>
      <c r="I17" s="867" t="s">
        <v>2472</v>
      </c>
      <c r="J17" s="867" t="s">
        <v>2473</v>
      </c>
      <c r="K17" s="867" t="s">
        <v>2473</v>
      </c>
      <c r="L17" s="867" t="s">
        <v>2474</v>
      </c>
      <c r="M17" s="867" t="s">
        <v>2475</v>
      </c>
      <c r="N17" s="869" t="s">
        <v>2476</v>
      </c>
    </row>
    <row r="18" spans="1:14">
      <c r="A18" s="143"/>
      <c r="B18" s="74"/>
      <c r="C18" s="97"/>
      <c r="D18" s="358" t="s">
        <v>2477</v>
      </c>
      <c r="E18" s="867" t="s">
        <v>2478</v>
      </c>
      <c r="F18" s="867" t="s">
        <v>2479</v>
      </c>
      <c r="G18" s="870"/>
      <c r="H18" s="870"/>
      <c r="I18" s="870"/>
      <c r="J18" s="870" t="s">
        <v>2480</v>
      </c>
      <c r="K18" s="870" t="s">
        <v>2481</v>
      </c>
      <c r="L18" s="870" t="s">
        <v>2482</v>
      </c>
      <c r="M18" s="870" t="s">
        <v>2483</v>
      </c>
      <c r="N18" s="869" t="s">
        <v>2484</v>
      </c>
    </row>
    <row r="19" spans="1:14">
      <c r="A19" s="143" t="s">
        <v>1980</v>
      </c>
      <c r="B19" s="74"/>
      <c r="C19" s="358" t="s">
        <v>2485</v>
      </c>
      <c r="D19" s="358" t="s">
        <v>2476</v>
      </c>
      <c r="E19" s="867" t="s">
        <v>2486</v>
      </c>
      <c r="F19" s="867"/>
      <c r="G19" s="870" t="s">
        <v>79</v>
      </c>
      <c r="H19" s="870" t="s">
        <v>2487</v>
      </c>
      <c r="I19" s="870" t="s">
        <v>2262</v>
      </c>
      <c r="J19" s="870"/>
      <c r="K19" s="870"/>
      <c r="L19" s="870" t="s">
        <v>2488</v>
      </c>
      <c r="M19" s="870" t="s">
        <v>2489</v>
      </c>
      <c r="N19" s="869"/>
    </row>
    <row r="20" spans="1:14">
      <c r="A20" s="146" t="s">
        <v>1986</v>
      </c>
      <c r="B20" s="90"/>
      <c r="C20" s="363" t="s">
        <v>2077</v>
      </c>
      <c r="D20" s="363" t="s">
        <v>2078</v>
      </c>
      <c r="E20" s="871" t="s">
        <v>518</v>
      </c>
      <c r="F20" s="871" t="s">
        <v>567</v>
      </c>
      <c r="G20" s="872" t="s">
        <v>1350</v>
      </c>
      <c r="H20" s="871" t="s">
        <v>1351</v>
      </c>
      <c r="I20" s="871" t="s">
        <v>1352</v>
      </c>
      <c r="J20" s="871" t="s">
        <v>1353</v>
      </c>
      <c r="K20" s="871" t="s">
        <v>228</v>
      </c>
      <c r="L20" s="871" t="s">
        <v>229</v>
      </c>
      <c r="M20" s="871" t="s">
        <v>1836</v>
      </c>
      <c r="N20" s="873" t="s">
        <v>1837</v>
      </c>
    </row>
    <row r="21" spans="1:14">
      <c r="A21" s="143">
        <v>1</v>
      </c>
      <c r="B21" s="74"/>
      <c r="C21" s="97"/>
      <c r="D21" s="129"/>
      <c r="E21" s="874"/>
      <c r="F21" s="874"/>
      <c r="G21" s="874"/>
      <c r="H21" s="875"/>
      <c r="I21" s="874"/>
      <c r="J21" s="874"/>
      <c r="K21" s="874"/>
      <c r="L21" s="874"/>
      <c r="M21" s="874"/>
      <c r="N21" s="876"/>
    </row>
    <row r="22" spans="1:14">
      <c r="A22" s="143">
        <v>2</v>
      </c>
      <c r="B22" s="74"/>
      <c r="C22" s="97" t="s">
        <v>2755</v>
      </c>
      <c r="D22" s="491"/>
      <c r="E22" s="877"/>
      <c r="F22" s="877"/>
      <c r="G22" s="877"/>
      <c r="H22" s="877"/>
      <c r="I22" s="877"/>
      <c r="J22" s="877"/>
      <c r="K22" s="877"/>
      <c r="L22" s="877"/>
      <c r="M22" s="877"/>
      <c r="N22" s="878"/>
    </row>
    <row r="23" spans="1:14">
      <c r="A23" s="143">
        <v>3</v>
      </c>
      <c r="B23" s="74"/>
      <c r="C23" s="97"/>
      <c r="D23" s="491"/>
      <c r="E23" s="877"/>
      <c r="F23" s="877"/>
      <c r="G23" s="877"/>
      <c r="H23" s="877"/>
      <c r="I23" s="877"/>
      <c r="J23" s="877"/>
      <c r="K23" s="877"/>
      <c r="L23" s="877"/>
      <c r="M23" s="877"/>
      <c r="N23" s="878"/>
    </row>
    <row r="24" spans="1:14">
      <c r="A24" s="143">
        <v>4</v>
      </c>
      <c r="B24" s="74"/>
      <c r="C24" s="97"/>
      <c r="D24" s="491"/>
      <c r="E24" s="877"/>
      <c r="F24" s="877"/>
      <c r="G24" s="877"/>
      <c r="H24" s="877"/>
      <c r="I24" s="877"/>
      <c r="J24" s="877"/>
      <c r="K24" s="877"/>
      <c r="L24" s="877"/>
      <c r="M24" s="877"/>
      <c r="N24" s="878"/>
    </row>
    <row r="25" spans="1:14">
      <c r="A25" s="143">
        <v>5</v>
      </c>
      <c r="B25" s="74"/>
      <c r="C25" s="97"/>
      <c r="D25" s="491"/>
      <c r="E25" s="877"/>
      <c r="F25" s="877"/>
      <c r="G25" s="877"/>
      <c r="H25" s="877"/>
      <c r="I25" s="877"/>
      <c r="J25" s="877"/>
      <c r="K25" s="877"/>
      <c r="L25" s="877"/>
      <c r="M25" s="877"/>
      <c r="N25" s="878"/>
    </row>
    <row r="26" spans="1:14">
      <c r="A26" s="143">
        <v>6</v>
      </c>
      <c r="B26" s="74"/>
      <c r="C26" s="97"/>
      <c r="D26" s="491"/>
      <c r="E26" s="877"/>
      <c r="F26" s="877"/>
      <c r="G26" s="877"/>
      <c r="H26" s="877"/>
      <c r="I26" s="877"/>
      <c r="J26" s="877"/>
      <c r="K26" s="877"/>
      <c r="L26" s="877"/>
      <c r="M26" s="877"/>
      <c r="N26" s="878"/>
    </row>
    <row r="27" spans="1:14">
      <c r="A27" s="143">
        <v>7</v>
      </c>
      <c r="B27" s="74"/>
      <c r="C27" s="97"/>
      <c r="D27" s="491"/>
      <c r="E27" s="877"/>
      <c r="F27" s="877"/>
      <c r="G27" s="877"/>
      <c r="H27" s="877"/>
      <c r="I27" s="877"/>
      <c r="J27" s="877"/>
      <c r="K27" s="877"/>
      <c r="L27" s="877"/>
      <c r="M27" s="877"/>
      <c r="N27" s="878"/>
    </row>
    <row r="28" spans="1:14">
      <c r="A28" s="143">
        <v>8</v>
      </c>
      <c r="B28" s="74"/>
      <c r="C28" s="97"/>
      <c r="D28" s="491"/>
      <c r="E28" s="877"/>
      <c r="F28" s="877"/>
      <c r="G28" s="877"/>
      <c r="H28" s="877"/>
      <c r="I28" s="877"/>
      <c r="J28" s="877"/>
      <c r="K28" s="877"/>
      <c r="L28" s="877"/>
      <c r="M28" s="877"/>
      <c r="N28" s="878"/>
    </row>
    <row r="29" spans="1:14">
      <c r="A29" s="143">
        <v>9</v>
      </c>
      <c r="B29" s="74"/>
      <c r="C29" s="97"/>
      <c r="D29" s="491"/>
      <c r="E29" s="877"/>
      <c r="F29" s="877"/>
      <c r="G29" s="877"/>
      <c r="H29" s="877"/>
      <c r="I29" s="877"/>
      <c r="J29" s="877"/>
      <c r="K29" s="877"/>
      <c r="L29" s="877"/>
      <c r="M29" s="877"/>
      <c r="N29" s="878"/>
    </row>
    <row r="30" spans="1:14">
      <c r="A30" s="143">
        <v>10</v>
      </c>
      <c r="B30" s="74"/>
      <c r="C30" s="97"/>
      <c r="D30" s="491"/>
      <c r="E30" s="877"/>
      <c r="F30" s="877"/>
      <c r="G30" s="877"/>
      <c r="H30" s="877"/>
      <c r="I30" s="877"/>
      <c r="J30" s="877"/>
      <c r="K30" s="877"/>
      <c r="L30" s="877"/>
      <c r="M30" s="877"/>
      <c r="N30" s="878"/>
    </row>
    <row r="31" spans="1:14">
      <c r="A31" s="143">
        <v>11</v>
      </c>
      <c r="B31" s="74"/>
      <c r="C31" s="97"/>
      <c r="D31" s="491"/>
      <c r="E31" s="877"/>
      <c r="F31" s="877"/>
      <c r="G31" s="877"/>
      <c r="H31" s="877"/>
      <c r="I31" s="877"/>
      <c r="J31" s="877"/>
      <c r="K31" s="877"/>
      <c r="L31" s="877"/>
      <c r="M31" s="877"/>
      <c r="N31" s="878"/>
    </row>
    <row r="32" spans="1:14">
      <c r="A32" s="143">
        <v>12</v>
      </c>
      <c r="B32" s="74"/>
      <c r="C32" s="97"/>
      <c r="D32" s="491"/>
      <c r="E32" s="877"/>
      <c r="F32" s="877"/>
      <c r="G32" s="877"/>
      <c r="H32" s="877"/>
      <c r="I32" s="877"/>
      <c r="J32" s="877"/>
      <c r="K32" s="877"/>
      <c r="L32" s="877"/>
      <c r="M32" s="877"/>
      <c r="N32" s="878"/>
    </row>
    <row r="33" spans="1:14">
      <c r="A33" s="143">
        <v>13</v>
      </c>
      <c r="B33" s="74"/>
      <c r="C33" s="97"/>
      <c r="D33" s="491"/>
      <c r="E33" s="877"/>
      <c r="F33" s="877"/>
      <c r="G33" s="877"/>
      <c r="H33" s="877"/>
      <c r="I33" s="877"/>
      <c r="J33" s="877"/>
      <c r="K33" s="877"/>
      <c r="L33" s="877"/>
      <c r="M33" s="877"/>
      <c r="N33" s="878"/>
    </row>
    <row r="34" spans="1:14">
      <c r="A34" s="143">
        <v>14</v>
      </c>
      <c r="B34" s="74"/>
      <c r="C34" s="97"/>
      <c r="D34" s="491"/>
      <c r="E34" s="877"/>
      <c r="F34" s="877"/>
      <c r="G34" s="877"/>
      <c r="H34" s="877"/>
      <c r="I34" s="877"/>
      <c r="J34" s="877"/>
      <c r="K34" s="877"/>
      <c r="L34" s="877"/>
      <c r="M34" s="877"/>
      <c r="N34" s="878"/>
    </row>
    <row r="35" spans="1:14">
      <c r="A35" s="143">
        <v>15</v>
      </c>
      <c r="B35" s="74"/>
      <c r="C35" s="97"/>
      <c r="D35" s="491"/>
      <c r="E35" s="877"/>
      <c r="F35" s="877"/>
      <c r="G35" s="877"/>
      <c r="H35" s="877"/>
      <c r="I35" s="877"/>
      <c r="J35" s="877"/>
      <c r="K35" s="877"/>
      <c r="L35" s="877"/>
      <c r="M35" s="877"/>
      <c r="N35" s="878"/>
    </row>
    <row r="36" spans="1:14">
      <c r="A36" s="143">
        <v>16</v>
      </c>
      <c r="B36" s="74"/>
      <c r="C36" s="97"/>
      <c r="D36" s="491"/>
      <c r="E36" s="877"/>
      <c r="F36" s="877"/>
      <c r="G36" s="877"/>
      <c r="H36" s="877"/>
      <c r="I36" s="877"/>
      <c r="J36" s="877"/>
      <c r="K36" s="877"/>
      <c r="L36" s="877"/>
      <c r="M36" s="877"/>
      <c r="N36" s="878"/>
    </row>
    <row r="37" spans="1:14">
      <c r="A37" s="143">
        <v>17</v>
      </c>
      <c r="B37" s="74"/>
      <c r="C37" s="97"/>
      <c r="D37" s="491"/>
      <c r="E37" s="877"/>
      <c r="F37" s="877"/>
      <c r="G37" s="877"/>
      <c r="H37" s="877"/>
      <c r="I37" s="877"/>
      <c r="J37" s="877"/>
      <c r="K37" s="877"/>
      <c r="L37" s="877"/>
      <c r="M37" s="877"/>
      <c r="N37" s="878"/>
    </row>
    <row r="38" spans="1:14">
      <c r="A38" s="143">
        <v>18</v>
      </c>
      <c r="B38" s="74"/>
      <c r="C38" s="97"/>
      <c r="D38" s="491"/>
      <c r="E38" s="877"/>
      <c r="F38" s="877"/>
      <c r="G38" s="877"/>
      <c r="H38" s="877"/>
      <c r="I38" s="877"/>
      <c r="J38" s="877"/>
      <c r="K38" s="877"/>
      <c r="L38" s="877"/>
      <c r="M38" s="877"/>
      <c r="N38" s="878"/>
    </row>
    <row r="39" spans="1:14">
      <c r="A39" s="143">
        <v>19</v>
      </c>
      <c r="B39" s="74"/>
      <c r="C39" s="97"/>
      <c r="D39" s="491"/>
      <c r="E39" s="877"/>
      <c r="F39" s="877"/>
      <c r="G39" s="877"/>
      <c r="H39" s="877"/>
      <c r="I39" s="877"/>
      <c r="J39" s="877"/>
      <c r="K39" s="877"/>
      <c r="L39" s="877"/>
      <c r="M39" s="877"/>
      <c r="N39" s="878"/>
    </row>
    <row r="40" spans="1:14">
      <c r="A40" s="143">
        <v>20</v>
      </c>
      <c r="B40" s="74"/>
      <c r="C40" s="97"/>
      <c r="D40" s="491"/>
      <c r="E40" s="877"/>
      <c r="F40" s="877"/>
      <c r="G40" s="877"/>
      <c r="H40" s="877"/>
      <c r="I40" s="877"/>
      <c r="J40" s="877"/>
      <c r="K40" s="877"/>
      <c r="L40" s="877"/>
      <c r="M40" s="877"/>
      <c r="N40" s="878"/>
    </row>
    <row r="41" spans="1:14">
      <c r="A41" s="143">
        <v>21</v>
      </c>
      <c r="B41" s="74"/>
      <c r="C41" s="97"/>
      <c r="D41" s="491"/>
      <c r="E41" s="877"/>
      <c r="F41" s="877"/>
      <c r="G41" s="877"/>
      <c r="H41" s="877"/>
      <c r="I41" s="877"/>
      <c r="J41" s="877"/>
      <c r="K41" s="877"/>
      <c r="L41" s="877"/>
      <c r="M41" s="877"/>
      <c r="N41" s="878"/>
    </row>
    <row r="42" spans="1:14">
      <c r="A42" s="143">
        <v>22</v>
      </c>
      <c r="B42" s="74"/>
      <c r="C42" s="97"/>
      <c r="D42" s="491"/>
      <c r="E42" s="877"/>
      <c r="F42" s="877"/>
      <c r="G42" s="877"/>
      <c r="H42" s="877"/>
      <c r="I42" s="877"/>
      <c r="J42" s="877"/>
      <c r="K42" s="877"/>
      <c r="L42" s="877"/>
      <c r="M42" s="877"/>
      <c r="N42" s="878"/>
    </row>
    <row r="43" spans="1:14">
      <c r="A43" s="143">
        <v>23</v>
      </c>
      <c r="B43" s="74"/>
      <c r="C43" s="97"/>
      <c r="D43" s="491"/>
      <c r="E43" s="877"/>
      <c r="F43" s="877"/>
      <c r="G43" s="877"/>
      <c r="H43" s="877"/>
      <c r="I43" s="877"/>
      <c r="J43" s="877"/>
      <c r="K43" s="877"/>
      <c r="L43" s="877"/>
      <c r="M43" s="877"/>
      <c r="N43" s="878"/>
    </row>
    <row r="44" spans="1:14">
      <c r="A44" s="143">
        <v>24</v>
      </c>
      <c r="B44" s="74"/>
      <c r="C44" s="97"/>
      <c r="D44" s="491"/>
      <c r="E44" s="877"/>
      <c r="F44" s="877"/>
      <c r="G44" s="877"/>
      <c r="H44" s="877"/>
      <c r="I44" s="877"/>
      <c r="J44" s="877"/>
      <c r="K44" s="877"/>
      <c r="L44" s="877"/>
      <c r="M44" s="877"/>
      <c r="N44" s="878"/>
    </row>
    <row r="45" spans="1:14">
      <c r="A45" s="143">
        <v>25</v>
      </c>
      <c r="B45" s="74"/>
      <c r="C45" s="97"/>
      <c r="D45" s="491"/>
      <c r="E45" s="877"/>
      <c r="F45" s="877"/>
      <c r="G45" s="877"/>
      <c r="H45" s="877"/>
      <c r="I45" s="877"/>
      <c r="J45" s="877"/>
      <c r="K45" s="877"/>
      <c r="L45" s="877"/>
      <c r="M45" s="877"/>
      <c r="N45" s="878"/>
    </row>
    <row r="46" spans="1:14">
      <c r="A46" s="143">
        <v>26</v>
      </c>
      <c r="B46" s="74"/>
      <c r="C46" s="97"/>
      <c r="D46" s="491"/>
      <c r="E46" s="877"/>
      <c r="F46" s="877"/>
      <c r="G46" s="877"/>
      <c r="H46" s="877"/>
      <c r="I46" s="877"/>
      <c r="J46" s="877"/>
      <c r="K46" s="877"/>
      <c r="L46" s="877"/>
      <c r="M46" s="877"/>
      <c r="N46" s="878"/>
    </row>
    <row r="47" spans="1:14">
      <c r="A47" s="143">
        <v>27</v>
      </c>
      <c r="B47" s="74"/>
      <c r="C47" s="97"/>
      <c r="D47" s="491"/>
      <c r="E47" s="877"/>
      <c r="F47" s="877"/>
      <c r="G47" s="877"/>
      <c r="H47" s="877"/>
      <c r="I47" s="877"/>
      <c r="J47" s="877"/>
      <c r="K47" s="877"/>
      <c r="L47" s="877"/>
      <c r="M47" s="877"/>
      <c r="N47" s="878"/>
    </row>
    <row r="48" spans="1:14">
      <c r="A48" s="143">
        <v>28</v>
      </c>
      <c r="B48" s="74"/>
      <c r="C48" s="97"/>
      <c r="D48" s="491"/>
      <c r="E48" s="877"/>
      <c r="F48" s="877"/>
      <c r="G48" s="877"/>
      <c r="H48" s="877"/>
      <c r="I48" s="877"/>
      <c r="J48" s="877"/>
      <c r="K48" s="877"/>
      <c r="L48" s="877"/>
      <c r="M48" s="877"/>
      <c r="N48" s="878"/>
    </row>
    <row r="49" spans="1:14">
      <c r="A49" s="143">
        <v>29</v>
      </c>
      <c r="B49" s="74"/>
      <c r="C49" s="97"/>
      <c r="D49" s="491"/>
      <c r="E49" s="877"/>
      <c r="F49" s="877"/>
      <c r="G49" s="877"/>
      <c r="H49" s="877"/>
      <c r="I49" s="877"/>
      <c r="J49" s="877"/>
      <c r="K49" s="877"/>
      <c r="L49" s="877"/>
      <c r="M49" s="877"/>
      <c r="N49" s="878"/>
    </row>
    <row r="50" spans="1:14">
      <c r="A50" s="143">
        <v>30</v>
      </c>
      <c r="B50" s="74"/>
      <c r="C50" s="97"/>
      <c r="D50" s="491"/>
      <c r="E50" s="877"/>
      <c r="F50" s="877"/>
      <c r="G50" s="877"/>
      <c r="H50" s="877"/>
      <c r="I50" s="877"/>
      <c r="J50" s="877"/>
      <c r="K50" s="877"/>
      <c r="L50" s="877"/>
      <c r="M50" s="877"/>
      <c r="N50" s="878"/>
    </row>
    <row r="51" spans="1:14">
      <c r="A51" s="143">
        <v>31</v>
      </c>
      <c r="B51" s="879"/>
      <c r="C51" s="74"/>
      <c r="D51" s="239"/>
      <c r="E51" s="239"/>
      <c r="F51" s="239"/>
      <c r="G51" s="239"/>
      <c r="H51" s="239"/>
      <c r="I51" s="239"/>
      <c r="J51" s="239"/>
      <c r="K51" s="239"/>
      <c r="L51" s="239"/>
      <c r="M51" s="239"/>
      <c r="N51" s="82"/>
    </row>
    <row r="52" spans="1:14">
      <c r="A52" s="143">
        <v>32</v>
      </c>
      <c r="B52" s="880"/>
      <c r="C52" s="119"/>
      <c r="D52" s="145"/>
      <c r="E52" s="145"/>
      <c r="F52" s="145"/>
      <c r="G52" s="145"/>
      <c r="H52" s="145"/>
      <c r="I52" s="145"/>
      <c r="J52" s="145"/>
      <c r="K52" s="145"/>
      <c r="L52" s="145"/>
      <c r="M52" s="145"/>
      <c r="N52" s="493"/>
    </row>
    <row r="53" spans="1:14">
      <c r="A53" s="143">
        <v>33</v>
      </c>
      <c r="B53" s="880"/>
      <c r="C53" s="119"/>
      <c r="D53" s="145"/>
      <c r="E53" s="145"/>
      <c r="F53" s="145"/>
      <c r="G53" s="145"/>
      <c r="H53" s="145"/>
      <c r="I53" s="145"/>
      <c r="J53" s="145"/>
      <c r="K53" s="145"/>
      <c r="L53" s="145"/>
      <c r="M53" s="145"/>
      <c r="N53" s="493"/>
    </row>
    <row r="54" spans="1:14">
      <c r="A54" s="143">
        <v>34</v>
      </c>
      <c r="B54" s="880"/>
      <c r="C54" s="119"/>
      <c r="D54" s="145"/>
      <c r="E54" s="145"/>
      <c r="F54" s="145"/>
      <c r="G54" s="145"/>
      <c r="H54" s="145"/>
      <c r="I54" s="145"/>
      <c r="J54" s="145"/>
      <c r="K54" s="145"/>
      <c r="L54" s="145"/>
      <c r="M54" s="145"/>
      <c r="N54" s="493"/>
    </row>
    <row r="55" spans="1:14">
      <c r="A55" s="143">
        <v>35</v>
      </c>
      <c r="B55" s="880"/>
      <c r="C55" s="119"/>
      <c r="D55" s="145"/>
      <c r="E55" s="145"/>
      <c r="F55" s="145"/>
      <c r="G55" s="145"/>
      <c r="H55" s="145"/>
      <c r="I55" s="145"/>
      <c r="J55" s="145"/>
      <c r="K55" s="145"/>
      <c r="L55" s="145"/>
      <c r="M55" s="145"/>
      <c r="N55" s="493"/>
    </row>
    <row r="56" spans="1:14">
      <c r="A56" s="143">
        <v>36</v>
      </c>
      <c r="B56" s="880"/>
      <c r="C56" s="119"/>
      <c r="D56" s="145"/>
      <c r="E56" s="145"/>
      <c r="F56" s="145"/>
      <c r="G56" s="145"/>
      <c r="H56" s="145"/>
      <c r="I56" s="145"/>
      <c r="J56" s="145"/>
      <c r="K56" s="145"/>
      <c r="L56" s="145"/>
      <c r="M56" s="145"/>
      <c r="N56" s="493"/>
    </row>
    <row r="57" spans="1:14">
      <c r="A57" s="143">
        <v>37</v>
      </c>
      <c r="B57" s="880"/>
      <c r="C57" s="119"/>
      <c r="D57" s="145"/>
      <c r="E57" s="145"/>
      <c r="F57" s="145"/>
      <c r="G57" s="145"/>
      <c r="H57" s="145"/>
      <c r="I57" s="145"/>
      <c r="J57" s="145"/>
      <c r="K57" s="145"/>
      <c r="L57" s="145"/>
      <c r="M57" s="145"/>
      <c r="N57" s="493"/>
    </row>
    <row r="58" spans="1:14">
      <c r="A58" s="143">
        <v>38</v>
      </c>
      <c r="B58" s="879"/>
      <c r="C58" s="74"/>
      <c r="D58" s="239"/>
      <c r="E58" s="239"/>
      <c r="F58" s="239"/>
      <c r="G58" s="239"/>
      <c r="H58" s="239"/>
      <c r="I58" s="239"/>
      <c r="J58" s="239"/>
      <c r="K58" s="239"/>
      <c r="L58" s="239"/>
      <c r="M58" s="239"/>
      <c r="N58" s="82"/>
    </row>
    <row r="59" spans="1:14">
      <c r="A59" s="143">
        <v>39</v>
      </c>
      <c r="B59" s="879"/>
      <c r="C59" s="74"/>
      <c r="D59" s="239"/>
      <c r="E59" s="239"/>
      <c r="F59" s="239"/>
      <c r="G59" s="239"/>
      <c r="H59" s="239"/>
      <c r="I59" s="239"/>
      <c r="J59" s="239"/>
      <c r="K59" s="239"/>
      <c r="L59" s="239"/>
      <c r="M59" s="239"/>
      <c r="N59" s="82"/>
    </row>
    <row r="60" spans="1:14">
      <c r="A60" s="143">
        <v>40</v>
      </c>
      <c r="B60" s="880"/>
      <c r="C60" s="119"/>
      <c r="D60" s="145"/>
      <c r="E60" s="145"/>
      <c r="F60" s="145"/>
      <c r="G60" s="145"/>
      <c r="H60" s="145"/>
      <c r="I60" s="145"/>
      <c r="J60" s="145"/>
      <c r="K60" s="145"/>
      <c r="L60" s="145"/>
      <c r="M60" s="145"/>
      <c r="N60" s="493"/>
    </row>
    <row r="61" spans="1:14" ht="15.75" thickBot="1">
      <c r="A61" s="282">
        <v>41</v>
      </c>
      <c r="B61" s="114"/>
      <c r="C61" s="113"/>
      <c r="D61" s="544"/>
      <c r="E61" s="544"/>
      <c r="F61" s="544"/>
      <c r="G61" s="544"/>
      <c r="H61" s="544"/>
      <c r="I61" s="544"/>
      <c r="J61" s="544"/>
      <c r="K61" s="544"/>
      <c r="L61" s="544"/>
      <c r="M61" s="544"/>
      <c r="N61" s="283"/>
    </row>
    <row r="62" spans="1:14">
      <c r="A62" s="74"/>
      <c r="B62" s="74"/>
      <c r="C62" s="74"/>
      <c r="D62" s="74"/>
      <c r="E62" s="74"/>
      <c r="F62" s="74"/>
      <c r="G62" s="74"/>
      <c r="H62" s="74"/>
      <c r="I62" s="74"/>
      <c r="J62" s="74"/>
      <c r="K62" s="74"/>
      <c r="L62" s="74"/>
      <c r="M62" s="74"/>
      <c r="N62" s="885" t="s">
        <v>2590</v>
      </c>
    </row>
    <row r="63" spans="1:14">
      <c r="A63" s="109">
        <v>94</v>
      </c>
      <c r="B63" s="109"/>
      <c r="C63" s="109"/>
      <c r="D63" s="109"/>
      <c r="E63" s="109"/>
      <c r="F63" s="109"/>
      <c r="G63" s="109"/>
      <c r="H63" s="109"/>
      <c r="I63" s="109"/>
      <c r="J63" s="109"/>
      <c r="K63" s="109"/>
      <c r="L63" s="109"/>
      <c r="M63" s="109"/>
      <c r="N63" s="109"/>
    </row>
    <row r="64" spans="1:14">
      <c r="A64" s="74"/>
      <c r="B64" s="74"/>
      <c r="C64" s="74"/>
      <c r="D64" s="74"/>
      <c r="E64" s="74"/>
      <c r="F64" s="74"/>
      <c r="G64" s="74"/>
      <c r="H64" s="74"/>
      <c r="I64" s="74"/>
      <c r="J64" s="74"/>
      <c r="K64" s="74"/>
      <c r="L64" s="74"/>
      <c r="M64" s="74"/>
      <c r="N64" s="74"/>
    </row>
    <row r="65" spans="1:14">
      <c r="A65" s="74"/>
      <c r="B65" s="74"/>
      <c r="C65" s="74"/>
      <c r="D65" s="74"/>
      <c r="E65" s="74"/>
      <c r="F65" s="74"/>
      <c r="G65" s="74"/>
      <c r="H65" s="74"/>
      <c r="I65" s="74"/>
      <c r="J65" s="74"/>
      <c r="K65" s="74"/>
      <c r="L65" s="74"/>
      <c r="M65" s="74"/>
      <c r="N65" s="74"/>
    </row>
    <row r="66" spans="1:14">
      <c r="A66" s="74"/>
      <c r="B66" s="74"/>
      <c r="C66" s="74"/>
      <c r="D66" s="74"/>
      <c r="E66" s="74"/>
      <c r="F66" s="74"/>
      <c r="G66" s="74"/>
      <c r="H66" s="74"/>
      <c r="I66" s="74"/>
      <c r="J66" s="74"/>
      <c r="K66" s="74"/>
      <c r="L66" s="74"/>
      <c r="M66" s="74"/>
      <c r="N66" s="74"/>
    </row>
    <row r="67" spans="1:14">
      <c r="A67" s="74"/>
      <c r="B67" s="74"/>
      <c r="C67" s="74"/>
      <c r="D67" s="74"/>
      <c r="E67" s="74"/>
      <c r="F67" s="74"/>
      <c r="G67" s="74"/>
      <c r="H67" s="74"/>
      <c r="I67" s="74"/>
      <c r="J67" s="74"/>
      <c r="K67" s="74"/>
      <c r="L67" s="74"/>
      <c r="M67" s="74"/>
      <c r="N67" s="74"/>
    </row>
    <row r="68" spans="1:14">
      <c r="A68" s="74"/>
      <c r="B68" s="74"/>
      <c r="C68" s="74"/>
      <c r="D68" s="74"/>
      <c r="E68" s="74"/>
      <c r="F68" s="74"/>
      <c r="G68" s="74"/>
      <c r="H68" s="74"/>
      <c r="I68" s="74"/>
      <c r="J68" s="74"/>
      <c r="K68" s="74"/>
      <c r="L68" s="74"/>
      <c r="M68" s="74"/>
      <c r="N68" s="74"/>
    </row>
    <row r="69" spans="1:14">
      <c r="A69" s="74"/>
      <c r="B69" s="74"/>
      <c r="C69" s="74"/>
      <c r="D69" s="74"/>
      <c r="E69" s="74"/>
      <c r="F69" s="74"/>
      <c r="G69" s="74"/>
      <c r="H69" s="74"/>
      <c r="I69" s="74"/>
      <c r="J69" s="74"/>
      <c r="K69" s="74"/>
      <c r="L69" s="74"/>
      <c r="M69" s="74"/>
      <c r="N69" s="74"/>
    </row>
    <row r="70" spans="1:14">
      <c r="A70" s="74"/>
      <c r="B70" s="74"/>
      <c r="C70" s="74"/>
      <c r="D70" s="74"/>
      <c r="E70" s="74"/>
      <c r="F70" s="74"/>
      <c r="G70" s="74"/>
      <c r="H70" s="74"/>
      <c r="I70" s="74"/>
      <c r="J70" s="74"/>
      <c r="K70" s="74"/>
      <c r="L70" s="74"/>
      <c r="M70" s="74"/>
      <c r="N70" s="74"/>
    </row>
    <row r="71" spans="1:14">
      <c r="A71" s="74"/>
      <c r="B71" s="74"/>
      <c r="C71" s="74"/>
      <c r="D71" s="74"/>
      <c r="E71" s="74"/>
      <c r="F71" s="74"/>
      <c r="G71" s="74"/>
      <c r="H71" s="74"/>
      <c r="I71" s="74"/>
      <c r="J71" s="74"/>
      <c r="K71" s="74"/>
      <c r="L71" s="74"/>
      <c r="M71" s="74"/>
      <c r="N71" s="74"/>
    </row>
    <row r="72" spans="1:14">
      <c r="A72" s="74"/>
      <c r="B72" s="74"/>
      <c r="C72" s="59"/>
      <c r="D72" s="74"/>
      <c r="E72" s="74"/>
      <c r="F72" s="74"/>
      <c r="G72" s="74"/>
      <c r="H72" s="74"/>
      <c r="I72" s="74"/>
      <c r="J72" s="74"/>
      <c r="K72" s="74"/>
      <c r="L72" s="74"/>
      <c r="M72" s="74"/>
      <c r="N72" s="74"/>
    </row>
    <row r="73" spans="1:14">
      <c r="A73" s="74"/>
      <c r="B73" s="74"/>
      <c r="C73" s="74"/>
      <c r="D73" s="74"/>
      <c r="E73" s="74"/>
      <c r="F73" s="74"/>
      <c r="G73" s="74"/>
      <c r="H73" s="74"/>
      <c r="I73" s="74"/>
      <c r="J73" s="74"/>
      <c r="K73" s="74"/>
      <c r="L73" s="74"/>
      <c r="M73" s="74"/>
      <c r="N73" s="74"/>
    </row>
    <row r="74" spans="1:14">
      <c r="A74" s="74"/>
      <c r="B74" s="74"/>
      <c r="C74" s="74"/>
      <c r="D74" s="74"/>
      <c r="E74" s="74"/>
      <c r="F74" s="74"/>
      <c r="G74" s="74"/>
      <c r="H74" s="74"/>
      <c r="I74" s="74"/>
      <c r="J74" s="74"/>
      <c r="K74" s="74"/>
      <c r="L74" s="74"/>
      <c r="M74" s="74"/>
      <c r="N74" s="74"/>
    </row>
    <row r="75" spans="1:14">
      <c r="A75" s="74"/>
      <c r="B75" s="74"/>
      <c r="C75" s="59"/>
      <c r="D75" s="74"/>
      <c r="E75" s="74"/>
      <c r="F75" s="74"/>
      <c r="G75" s="74"/>
      <c r="H75" s="74"/>
      <c r="I75" s="74"/>
      <c r="J75" s="74"/>
      <c r="K75" s="74"/>
      <c r="L75" s="74"/>
      <c r="M75" s="74"/>
      <c r="N75" s="74"/>
    </row>
    <row r="76" spans="1:14">
      <c r="A76" s="74"/>
      <c r="B76" s="74"/>
      <c r="C76" s="59"/>
      <c r="D76" s="74"/>
      <c r="E76" s="74"/>
      <c r="F76" s="74"/>
      <c r="G76" s="74"/>
      <c r="H76" s="74"/>
      <c r="I76" s="74"/>
      <c r="J76" s="74"/>
      <c r="K76" s="74"/>
      <c r="L76" s="74"/>
      <c r="M76" s="74"/>
      <c r="N76" s="74"/>
    </row>
    <row r="77" spans="1:14">
      <c r="A77" s="74"/>
      <c r="B77" s="74"/>
      <c r="C77" s="59"/>
      <c r="D77" s="74"/>
      <c r="E77" s="74"/>
      <c r="F77" s="74"/>
      <c r="G77" s="74"/>
      <c r="H77" s="74"/>
      <c r="I77" s="74"/>
      <c r="J77" s="74"/>
      <c r="K77" s="74"/>
      <c r="L77" s="74"/>
      <c r="M77" s="74"/>
      <c r="N77" s="74"/>
    </row>
    <row r="78" spans="1:14">
      <c r="A78" s="74"/>
      <c r="B78" s="74"/>
      <c r="C78" s="59"/>
      <c r="D78" s="74"/>
      <c r="E78" s="74"/>
      <c r="F78" s="74"/>
      <c r="G78" s="74"/>
      <c r="H78" s="74"/>
      <c r="I78" s="74"/>
      <c r="J78" s="74"/>
      <c r="K78" s="74"/>
      <c r="L78" s="74"/>
      <c r="M78" s="74"/>
      <c r="N78" s="74"/>
    </row>
    <row r="79" spans="1:14">
      <c r="A79" s="74"/>
      <c r="B79" s="74"/>
      <c r="C79" s="59"/>
      <c r="D79" s="74"/>
      <c r="E79" s="74"/>
      <c r="F79" s="74"/>
      <c r="G79" s="74"/>
      <c r="H79" s="74"/>
      <c r="I79" s="74"/>
      <c r="J79" s="74"/>
      <c r="K79" s="74"/>
      <c r="L79" s="74"/>
      <c r="M79" s="74"/>
      <c r="N79" s="74"/>
    </row>
    <row r="80" spans="1:14">
      <c r="A80" s="74"/>
      <c r="B80" s="74"/>
      <c r="C80" s="59"/>
      <c r="D80" s="74"/>
      <c r="E80" s="74"/>
      <c r="F80" s="74"/>
      <c r="G80" s="74"/>
      <c r="H80" s="74"/>
      <c r="I80" s="74"/>
      <c r="J80" s="74"/>
      <c r="K80" s="74"/>
      <c r="L80" s="74"/>
      <c r="M80" s="74"/>
      <c r="N80" s="74"/>
    </row>
  </sheetData>
  <pageMargins left="0.7" right="0.7" top="0.75" bottom="0.75" header="0.3" footer="0.3"/>
  <pageSetup scale="40"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ransitionEvaluation="1">
    <tabColor rgb="FF92D050"/>
  </sheetPr>
  <dimension ref="A1:D84"/>
  <sheetViews>
    <sheetView view="pageBreakPreview" topLeftCell="A7" zoomScale="60" zoomScaleNormal="100" workbookViewId="0">
      <selection activeCell="D62" sqref="D62"/>
    </sheetView>
    <sheetView zoomScale="70" zoomScaleNormal="70" workbookViewId="1">
      <selection activeCell="D44" sqref="D44"/>
    </sheetView>
  </sheetViews>
  <sheetFormatPr defaultColWidth="9.6640625" defaultRowHeight="15"/>
  <cols>
    <col min="1" max="1" width="4.6640625" customWidth="1"/>
    <col min="2" max="2" width="45.6640625" customWidth="1"/>
    <col min="3" max="3" width="29.88671875" customWidth="1"/>
    <col min="4" max="4" width="17.21875" customWidth="1"/>
  </cols>
  <sheetData>
    <row r="1" spans="1:4" ht="18">
      <c r="A1" s="589"/>
      <c r="B1" s="590" t="s">
        <v>1031</v>
      </c>
      <c r="C1" s="591"/>
      <c r="D1" s="591"/>
    </row>
    <row r="2" spans="1:4" ht="15.75">
      <c r="A2" s="10"/>
      <c r="B2" s="591" t="s">
        <v>1032</v>
      </c>
      <c r="C2" s="591"/>
      <c r="D2" s="591"/>
    </row>
    <row r="3" spans="1:4" ht="15.75">
      <c r="A3" s="10"/>
      <c r="B3" s="591" t="s">
        <v>1033</v>
      </c>
      <c r="C3" s="591"/>
      <c r="D3" s="591"/>
    </row>
    <row r="4" spans="1:4">
      <c r="A4" s="592" t="str">
        <f>'Data Sheet'!$A$49</f>
        <v>Annual Report of Niagara Mohawk Power Corporation</v>
      </c>
      <c r="B4" s="10"/>
      <c r="C4" s="593"/>
      <c r="D4" s="1152" t="str">
        <f>'Data Sheet'!$A$45</f>
        <v>Year ended December 31, 2022</v>
      </c>
    </row>
    <row r="6" spans="1:4" ht="15.75">
      <c r="A6" s="10"/>
      <c r="B6" s="679" t="s">
        <v>2077</v>
      </c>
      <c r="C6" s="679" t="s">
        <v>2078</v>
      </c>
      <c r="D6" s="679" t="s">
        <v>518</v>
      </c>
    </row>
    <row r="7" spans="1:4" ht="15.75">
      <c r="A7" s="597" t="s">
        <v>1980</v>
      </c>
      <c r="B7" s="10"/>
      <c r="C7" s="596" t="s">
        <v>1034</v>
      </c>
    </row>
    <row r="8" spans="1:4" ht="15.75">
      <c r="A8" s="680" t="s">
        <v>1986</v>
      </c>
      <c r="B8" s="10"/>
      <c r="C8" s="596" t="s">
        <v>1035</v>
      </c>
      <c r="D8" s="594" t="str">
        <f>'Data Sheet'!$C$38</f>
        <v>December 31, 2022</v>
      </c>
    </row>
    <row r="9" spans="1:4" ht="15.75">
      <c r="A9" s="10"/>
      <c r="B9" s="10"/>
      <c r="C9" s="596"/>
      <c r="D9" s="594"/>
    </row>
    <row r="10" spans="1:4">
      <c r="A10" s="597">
        <v>1</v>
      </c>
      <c r="B10" s="983" t="s">
        <v>791</v>
      </c>
      <c r="C10" s="33" t="s">
        <v>792</v>
      </c>
      <c r="D10" s="153">
        <v>0</v>
      </c>
    </row>
    <row r="11" spans="1:4" ht="15.75">
      <c r="A11" s="597">
        <f t="shared" ref="A11:A61" si="0">A10+1</f>
        <v>2</v>
      </c>
      <c r="B11" s="10"/>
      <c r="C11" s="596"/>
      <c r="D11" s="598"/>
    </row>
    <row r="12" spans="1:4">
      <c r="A12" s="597">
        <f t="shared" si="0"/>
        <v>3</v>
      </c>
      <c r="B12" s="983" t="s">
        <v>0</v>
      </c>
      <c r="C12" s="10"/>
      <c r="D12" s="153"/>
    </row>
    <row r="13" spans="1:4">
      <c r="A13" s="597">
        <f t="shared" si="0"/>
        <v>4</v>
      </c>
      <c r="B13" s="10" t="s">
        <v>793</v>
      </c>
      <c r="C13" s="33" t="s">
        <v>794</v>
      </c>
      <c r="D13" s="153">
        <v>77999314</v>
      </c>
    </row>
    <row r="14" spans="1:4">
      <c r="A14" s="597">
        <f t="shared" si="0"/>
        <v>5</v>
      </c>
      <c r="B14" s="33" t="s">
        <v>2593</v>
      </c>
      <c r="C14" s="33" t="s">
        <v>796</v>
      </c>
      <c r="D14" s="153">
        <v>0</v>
      </c>
    </row>
    <row r="15" spans="1:4">
      <c r="A15" s="597">
        <f t="shared" si="0"/>
        <v>6</v>
      </c>
      <c r="B15" s="10" t="s">
        <v>795</v>
      </c>
      <c r="C15" s="33" t="s">
        <v>797</v>
      </c>
      <c r="D15" s="153">
        <v>-2806359</v>
      </c>
    </row>
    <row r="16" spans="1:4">
      <c r="A16" s="597">
        <f t="shared" si="0"/>
        <v>7</v>
      </c>
      <c r="B16" s="33" t="s">
        <v>2594</v>
      </c>
      <c r="C16" s="33" t="s">
        <v>799</v>
      </c>
      <c r="D16" s="153">
        <v>0</v>
      </c>
    </row>
    <row r="17" spans="1:4">
      <c r="A17" s="597">
        <f t="shared" si="0"/>
        <v>8</v>
      </c>
      <c r="B17" s="10" t="s">
        <v>798</v>
      </c>
      <c r="C17" s="33" t="s">
        <v>801</v>
      </c>
      <c r="D17" s="153">
        <v>0</v>
      </c>
    </row>
    <row r="18" spans="1:4">
      <c r="A18" s="597">
        <f t="shared" si="0"/>
        <v>9</v>
      </c>
      <c r="B18" s="10" t="s">
        <v>800</v>
      </c>
      <c r="C18" s="33" t="s">
        <v>803</v>
      </c>
      <c r="D18" s="153">
        <v>0</v>
      </c>
    </row>
    <row r="19" spans="1:4">
      <c r="A19" s="597">
        <f t="shared" si="0"/>
        <v>10</v>
      </c>
      <c r="B19" s="10" t="s">
        <v>802</v>
      </c>
      <c r="C19" s="33" t="s">
        <v>804</v>
      </c>
      <c r="D19" s="153">
        <v>7908485</v>
      </c>
    </row>
    <row r="20" spans="1:4">
      <c r="A20" s="597">
        <f t="shared" si="0"/>
        <v>11</v>
      </c>
      <c r="B20" s="33" t="s">
        <v>2612</v>
      </c>
      <c r="C20" s="33" t="s">
        <v>808</v>
      </c>
      <c r="D20" s="153">
        <v>197707</v>
      </c>
    </row>
    <row r="21" spans="1:4">
      <c r="A21" s="597">
        <f t="shared" si="0"/>
        <v>12</v>
      </c>
      <c r="B21" s="10" t="s">
        <v>805</v>
      </c>
      <c r="C21" s="10" t="s">
        <v>806</v>
      </c>
      <c r="D21" s="425">
        <f>SUM(D13:D19)-D20</f>
        <v>82903733</v>
      </c>
    </row>
    <row r="22" spans="1:4" ht="15.75">
      <c r="A22" s="597">
        <f t="shared" si="0"/>
        <v>13</v>
      </c>
      <c r="B22" s="10"/>
      <c r="C22" s="596"/>
      <c r="D22" s="598"/>
    </row>
    <row r="23" spans="1:4">
      <c r="A23" s="597">
        <f t="shared" si="0"/>
        <v>14</v>
      </c>
      <c r="B23" s="983" t="s">
        <v>807</v>
      </c>
      <c r="C23" s="33" t="s">
        <v>811</v>
      </c>
      <c r="D23" s="153">
        <v>65928275</v>
      </c>
    </row>
    <row r="24" spans="1:4" ht="15.75">
      <c r="A24" s="597">
        <f t="shared" si="0"/>
        <v>15</v>
      </c>
      <c r="B24" s="10"/>
      <c r="C24" s="596"/>
      <c r="D24" s="598"/>
    </row>
    <row r="25" spans="1:4" ht="15.75">
      <c r="A25" s="597">
        <f t="shared" si="0"/>
        <v>16</v>
      </c>
      <c r="B25" s="983" t="s">
        <v>809</v>
      </c>
      <c r="C25" s="596"/>
      <c r="D25" s="599"/>
    </row>
    <row r="26" spans="1:4">
      <c r="A26" s="597">
        <f t="shared" si="0"/>
        <v>17</v>
      </c>
      <c r="B26" s="10" t="s">
        <v>810</v>
      </c>
      <c r="C26" s="33" t="s">
        <v>813</v>
      </c>
      <c r="D26" s="153">
        <v>9119475</v>
      </c>
    </row>
    <row r="27" spans="1:4">
      <c r="A27" s="597">
        <f t="shared" si="0"/>
        <v>18</v>
      </c>
      <c r="B27" s="10" t="s">
        <v>812</v>
      </c>
      <c r="C27" s="33" t="s">
        <v>815</v>
      </c>
      <c r="D27" s="153">
        <v>-341845</v>
      </c>
    </row>
    <row r="28" spans="1:4">
      <c r="A28" s="597">
        <f t="shared" si="0"/>
        <v>19</v>
      </c>
      <c r="B28" s="10" t="s">
        <v>814</v>
      </c>
      <c r="C28" s="33" t="s">
        <v>817</v>
      </c>
      <c r="D28" s="153">
        <v>45684502</v>
      </c>
    </row>
    <row r="29" spans="1:4">
      <c r="A29" s="597">
        <f t="shared" si="0"/>
        <v>20</v>
      </c>
      <c r="B29" s="10" t="s">
        <v>816</v>
      </c>
      <c r="C29" s="33" t="s">
        <v>819</v>
      </c>
      <c r="D29" s="153">
        <v>30945890</v>
      </c>
    </row>
    <row r="30" spans="1:4">
      <c r="A30" s="597">
        <f t="shared" si="0"/>
        <v>21</v>
      </c>
      <c r="B30" s="10" t="s">
        <v>818</v>
      </c>
      <c r="C30" s="33" t="s">
        <v>823</v>
      </c>
      <c r="D30" s="153">
        <v>0</v>
      </c>
    </row>
    <row r="31" spans="1:4">
      <c r="A31" s="597">
        <f t="shared" si="0"/>
        <v>22</v>
      </c>
      <c r="B31" s="10" t="s">
        <v>820</v>
      </c>
      <c r="C31" s="600" t="s">
        <v>806</v>
      </c>
      <c r="D31" s="601">
        <f>SUM(D26:D28)-D29+D30</f>
        <v>23516242</v>
      </c>
    </row>
    <row r="32" spans="1:4" ht="15.75">
      <c r="A32" s="597">
        <f t="shared" si="0"/>
        <v>23</v>
      </c>
      <c r="B32" s="10"/>
      <c r="C32" s="596"/>
      <c r="D32" s="598"/>
    </row>
    <row r="33" spans="1:4">
      <c r="A33" s="597">
        <f t="shared" si="0"/>
        <v>24</v>
      </c>
      <c r="B33" s="983" t="s">
        <v>821</v>
      </c>
      <c r="C33" s="10"/>
      <c r="D33" s="153"/>
    </row>
    <row r="34" spans="1:4">
      <c r="A34" s="597">
        <f t="shared" si="0"/>
        <v>25</v>
      </c>
      <c r="B34" s="10" t="s">
        <v>822</v>
      </c>
      <c r="C34" s="33" t="s">
        <v>829</v>
      </c>
      <c r="D34" s="153">
        <v>0</v>
      </c>
    </row>
    <row r="35" spans="1:4">
      <c r="A35" s="597">
        <f t="shared" si="0"/>
        <v>26</v>
      </c>
      <c r="B35" s="10" t="s">
        <v>824</v>
      </c>
      <c r="C35" s="33" t="s">
        <v>830</v>
      </c>
      <c r="D35" s="153">
        <v>0</v>
      </c>
    </row>
    <row r="36" spans="1:4">
      <c r="A36" s="597">
        <f t="shared" si="0"/>
        <v>27</v>
      </c>
      <c r="B36" s="10" t="s">
        <v>826</v>
      </c>
      <c r="C36" s="600" t="s">
        <v>806</v>
      </c>
      <c r="D36" s="425">
        <f>SUM(D34:D35)</f>
        <v>0</v>
      </c>
    </row>
    <row r="37" spans="1:4">
      <c r="A37" s="597">
        <f t="shared" si="0"/>
        <v>28</v>
      </c>
      <c r="B37" s="10"/>
      <c r="C37" s="600"/>
      <c r="D37" s="153"/>
    </row>
    <row r="38" spans="1:4">
      <c r="A38" s="597">
        <f t="shared" si="0"/>
        <v>29</v>
      </c>
      <c r="B38" s="983" t="s">
        <v>827</v>
      </c>
      <c r="C38" s="10"/>
      <c r="D38" s="153"/>
    </row>
    <row r="39" spans="1:4">
      <c r="A39" s="597">
        <f t="shared" si="0"/>
        <v>30</v>
      </c>
      <c r="B39" s="10" t="s">
        <v>828</v>
      </c>
      <c r="C39" s="33" t="s">
        <v>825</v>
      </c>
      <c r="D39" s="153">
        <v>-1623936</v>
      </c>
    </row>
    <row r="40" spans="1:4">
      <c r="A40" s="597">
        <f t="shared" si="0"/>
        <v>31</v>
      </c>
      <c r="B40" s="10" t="s">
        <v>828</v>
      </c>
      <c r="C40" s="33" t="s">
        <v>2595</v>
      </c>
      <c r="D40" s="153">
        <v>0</v>
      </c>
    </row>
    <row r="41" spans="1:4">
      <c r="A41" s="597">
        <f t="shared" si="0"/>
        <v>32</v>
      </c>
      <c r="B41" s="10" t="s">
        <v>831</v>
      </c>
      <c r="C41" s="600" t="s">
        <v>806</v>
      </c>
      <c r="D41" s="425">
        <f>SUM(D39:D40)</f>
        <v>-1623936</v>
      </c>
    </row>
    <row r="42" spans="1:4">
      <c r="A42" s="597">
        <f t="shared" si="0"/>
        <v>33</v>
      </c>
      <c r="B42" s="10"/>
      <c r="C42" s="10"/>
      <c r="D42" s="153"/>
    </row>
    <row r="43" spans="1:4">
      <c r="A43" s="597">
        <f t="shared" si="0"/>
        <v>34</v>
      </c>
      <c r="B43" s="983" t="s">
        <v>2596</v>
      </c>
      <c r="C43" s="33" t="s">
        <v>2597</v>
      </c>
      <c r="D43" s="153">
        <v>0</v>
      </c>
    </row>
    <row r="44" spans="1:4">
      <c r="A44" s="597">
        <f t="shared" si="0"/>
        <v>35</v>
      </c>
      <c r="D44" s="785"/>
    </row>
    <row r="45" spans="1:4" ht="15.75">
      <c r="A45" s="597">
        <f t="shared" si="0"/>
        <v>36</v>
      </c>
      <c r="B45" s="983" t="s">
        <v>832</v>
      </c>
      <c r="C45" s="594"/>
      <c r="D45" s="153"/>
    </row>
    <row r="46" spans="1:4">
      <c r="A46" s="597">
        <f t="shared" si="0"/>
        <v>37</v>
      </c>
      <c r="B46" s="10" t="s">
        <v>833</v>
      </c>
      <c r="C46" s="33" t="s">
        <v>834</v>
      </c>
      <c r="D46" s="153">
        <v>42824615</v>
      </c>
    </row>
    <row r="47" spans="1:4">
      <c r="A47" s="597">
        <f t="shared" si="0"/>
        <v>38</v>
      </c>
      <c r="B47" s="10" t="s">
        <v>835</v>
      </c>
      <c r="C47" s="33" t="s">
        <v>836</v>
      </c>
      <c r="D47" s="153">
        <v>0</v>
      </c>
    </row>
    <row r="48" spans="1:4">
      <c r="A48" s="597">
        <f t="shared" si="0"/>
        <v>39</v>
      </c>
      <c r="B48" s="10" t="s">
        <v>837</v>
      </c>
      <c r="C48" s="10" t="s">
        <v>806</v>
      </c>
      <c r="D48" s="425">
        <f>SUM(D46:D47)</f>
        <v>42824615</v>
      </c>
    </row>
    <row r="49" spans="1:4" ht="15.75">
      <c r="A49" s="597">
        <f t="shared" si="0"/>
        <v>40</v>
      </c>
      <c r="B49" s="10"/>
      <c r="C49" s="602"/>
      <c r="D49" s="153"/>
    </row>
    <row r="50" spans="1:4">
      <c r="A50" s="597">
        <f t="shared" si="0"/>
        <v>41</v>
      </c>
      <c r="B50" s="983" t="s">
        <v>838</v>
      </c>
      <c r="C50" s="33" t="s">
        <v>839</v>
      </c>
      <c r="D50" s="153">
        <v>0</v>
      </c>
    </row>
    <row r="51" spans="1:4">
      <c r="A51" s="597">
        <f t="shared" si="0"/>
        <v>42</v>
      </c>
      <c r="B51" s="10"/>
      <c r="C51" s="10"/>
      <c r="D51" s="153"/>
    </row>
    <row r="52" spans="1:4" ht="15.75">
      <c r="A52" s="597">
        <f t="shared" si="0"/>
        <v>43</v>
      </c>
      <c r="B52" s="983" t="s">
        <v>840</v>
      </c>
      <c r="C52" s="602"/>
      <c r="D52" s="153"/>
    </row>
    <row r="53" spans="1:4">
      <c r="A53" s="597">
        <f t="shared" si="0"/>
        <v>44</v>
      </c>
      <c r="B53" s="10" t="s">
        <v>841</v>
      </c>
      <c r="C53" s="33" t="s">
        <v>842</v>
      </c>
      <c r="D53" s="153">
        <v>183114861</v>
      </c>
    </row>
    <row r="54" spans="1:4">
      <c r="A54" s="597">
        <f t="shared" si="0"/>
        <v>45</v>
      </c>
      <c r="B54" s="10" t="s">
        <v>843</v>
      </c>
      <c r="C54" s="33" t="s">
        <v>844</v>
      </c>
      <c r="D54" s="153">
        <v>109700817</v>
      </c>
    </row>
    <row r="55" spans="1:4">
      <c r="A55" s="597">
        <f t="shared" si="0"/>
        <v>46</v>
      </c>
      <c r="B55" s="10" t="s">
        <v>845</v>
      </c>
      <c r="C55" s="10" t="s">
        <v>806</v>
      </c>
      <c r="D55" s="603">
        <f>SUM(D53:D54)</f>
        <v>292815678</v>
      </c>
    </row>
    <row r="56" spans="1:4" ht="15.75">
      <c r="A56" s="597">
        <f t="shared" si="0"/>
        <v>47</v>
      </c>
      <c r="B56" s="10"/>
      <c r="C56" s="602"/>
      <c r="D56" s="153"/>
    </row>
    <row r="57" spans="1:4">
      <c r="A57" s="597">
        <f t="shared" si="0"/>
        <v>48</v>
      </c>
      <c r="B57" s="983" t="s">
        <v>2592</v>
      </c>
      <c r="C57" s="33" t="s">
        <v>846</v>
      </c>
      <c r="D57" s="153">
        <v>0</v>
      </c>
    </row>
    <row r="58" spans="1:4">
      <c r="A58" s="597">
        <f t="shared" si="0"/>
        <v>49</v>
      </c>
      <c r="B58" s="10"/>
      <c r="C58" s="10"/>
      <c r="D58" s="153"/>
    </row>
    <row r="59" spans="1:4">
      <c r="A59" s="597">
        <f t="shared" si="0"/>
        <v>50</v>
      </c>
      <c r="B59" s="983" t="s">
        <v>1955</v>
      </c>
      <c r="C59" s="33" t="s">
        <v>1956</v>
      </c>
      <c r="D59" s="153">
        <v>1083307272</v>
      </c>
    </row>
    <row r="60" spans="1:4">
      <c r="A60" s="597">
        <f t="shared" si="0"/>
        <v>51</v>
      </c>
      <c r="B60" s="10"/>
      <c r="C60" s="10"/>
      <c r="D60" s="153"/>
    </row>
    <row r="61" spans="1:4">
      <c r="A61" s="597">
        <f t="shared" si="0"/>
        <v>52</v>
      </c>
      <c r="B61" s="983" t="s">
        <v>1957</v>
      </c>
      <c r="C61" s="33" t="s">
        <v>2598</v>
      </c>
      <c r="D61" s="1503">
        <v>73077001</v>
      </c>
    </row>
    <row r="63" spans="1:4">
      <c r="A63" s="2196">
        <v>95</v>
      </c>
      <c r="B63" s="2196"/>
      <c r="C63" s="2196"/>
      <c r="D63" s="2196"/>
    </row>
    <row r="64" spans="1:4">
      <c r="A64" s="10"/>
      <c r="B64" s="41"/>
    </row>
    <row r="67" spans="1:3">
      <c r="A67" s="10"/>
      <c r="B67" s="41"/>
    </row>
    <row r="68" spans="1:3">
      <c r="A68" s="10"/>
      <c r="B68" s="41"/>
    </row>
    <row r="69" spans="1:3">
      <c r="A69" s="10"/>
      <c r="B69" s="41"/>
    </row>
    <row r="70" spans="1:3">
      <c r="A70" s="10"/>
      <c r="B70" s="41"/>
    </row>
    <row r="71" spans="1:3">
      <c r="A71" s="10"/>
      <c r="B71" s="41"/>
    </row>
    <row r="75" spans="1:3" ht="15.75">
      <c r="A75" s="10"/>
      <c r="B75" s="594"/>
      <c r="C75" s="592"/>
    </row>
    <row r="83" spans="1:3" ht="15.75">
      <c r="A83" s="10"/>
      <c r="B83" s="595"/>
      <c r="C83" s="602"/>
    </row>
    <row r="84" spans="1:3" ht="15.75">
      <c r="A84" s="10"/>
      <c r="B84" s="595"/>
      <c r="C84" s="602"/>
    </row>
  </sheetData>
  <mergeCells count="1">
    <mergeCell ref="A63:D63"/>
  </mergeCells>
  <printOptions horizontalCentered="1" verticalCentered="1"/>
  <pageMargins left="0.5" right="0.5" top="0.5" bottom="0.5" header="0" footer="0"/>
  <pageSetup scale="62"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pageSetUpPr fitToPage="1"/>
  </sheetPr>
  <dimension ref="A1:C80"/>
  <sheetViews>
    <sheetView view="pageBreakPreview" zoomScale="60" zoomScaleNormal="100" workbookViewId="0">
      <selection activeCell="C27" sqref="C27"/>
    </sheetView>
    <sheetView workbookViewId="1"/>
  </sheetViews>
  <sheetFormatPr defaultColWidth="9.6640625" defaultRowHeight="15"/>
  <cols>
    <col min="1" max="1" width="6.6640625" customWidth="1"/>
    <col min="2" max="2" width="86.6640625" customWidth="1"/>
    <col min="3" max="3" width="25.5546875" customWidth="1"/>
  </cols>
  <sheetData>
    <row r="1" spans="1:3" ht="15.75" thickBot="1">
      <c r="A1" s="42" t="str">
        <f>'Data Sheet'!$A$51</f>
        <v>Annual Report of Niagara Mohawk Power Corporation                                                                                         Year ended December 31, 2022</v>
      </c>
    </row>
    <row r="2" spans="1:3">
      <c r="A2" s="43"/>
      <c r="B2" s="44"/>
      <c r="C2" s="45"/>
    </row>
    <row r="3" spans="1:3" ht="15.75">
      <c r="A3" s="49"/>
      <c r="B3" s="579" t="s">
        <v>179</v>
      </c>
      <c r="C3" s="50"/>
    </row>
    <row r="4" spans="1:3">
      <c r="A4" s="49"/>
      <c r="B4" s="352"/>
      <c r="C4" s="50"/>
    </row>
    <row r="5" spans="1:3">
      <c r="A5" s="49"/>
      <c r="B5" s="580" t="s">
        <v>180</v>
      </c>
      <c r="C5" s="50"/>
    </row>
    <row r="6" spans="1:3">
      <c r="A6" s="49"/>
      <c r="B6" s="580" t="s">
        <v>181</v>
      </c>
      <c r="C6" s="50"/>
    </row>
    <row r="7" spans="1:3">
      <c r="A7" s="49"/>
      <c r="B7" s="580" t="s">
        <v>182</v>
      </c>
      <c r="C7" s="50"/>
    </row>
    <row r="8" spans="1:3">
      <c r="A8" s="49"/>
      <c r="B8" s="580" t="s">
        <v>183</v>
      </c>
      <c r="C8" s="50"/>
    </row>
    <row r="9" spans="1:3">
      <c r="A9" s="49"/>
      <c r="B9" s="581" t="s">
        <v>184</v>
      </c>
      <c r="C9" s="50"/>
    </row>
    <row r="10" spans="1:3">
      <c r="A10" s="49"/>
      <c r="B10" s="581" t="s">
        <v>185</v>
      </c>
      <c r="C10" s="50"/>
    </row>
    <row r="11" spans="1:3">
      <c r="A11" s="49"/>
      <c r="B11" s="582"/>
      <c r="C11" s="50"/>
    </row>
    <row r="12" spans="1:3">
      <c r="A12" s="49"/>
      <c r="C12" s="50"/>
    </row>
    <row r="13" spans="1:3">
      <c r="A13" s="49"/>
      <c r="B13" s="583" t="s">
        <v>2777</v>
      </c>
      <c r="C13" s="56"/>
    </row>
    <row r="14" spans="1:3">
      <c r="A14" s="49"/>
      <c r="B14" s="743" t="s">
        <v>13</v>
      </c>
      <c r="C14" s="56"/>
    </row>
    <row r="15" spans="1:3">
      <c r="A15" s="49"/>
      <c r="B15" s="583" t="s">
        <v>2778</v>
      </c>
      <c r="C15" s="56"/>
    </row>
    <row r="16" spans="1:3">
      <c r="A16" s="49"/>
      <c r="B16" s="1"/>
      <c r="C16" s="56"/>
    </row>
    <row r="17" spans="1:3">
      <c r="A17" s="49"/>
      <c r="B17" s="678" t="s">
        <v>3552</v>
      </c>
      <c r="C17" s="56"/>
    </row>
    <row r="18" spans="1:3">
      <c r="A18" s="49"/>
      <c r="B18" s="1"/>
      <c r="C18" s="56"/>
    </row>
    <row r="19" spans="1:3">
      <c r="A19" s="49"/>
      <c r="B19" s="584" t="s">
        <v>3190</v>
      </c>
      <c r="C19" s="56"/>
    </row>
    <row r="20" spans="1:3">
      <c r="A20" s="49"/>
      <c r="B20" s="585" t="s">
        <v>186</v>
      </c>
      <c r="C20" s="56"/>
    </row>
    <row r="21" spans="1:3">
      <c r="A21" s="49"/>
      <c r="B21" s="1"/>
      <c r="C21" s="56"/>
    </row>
    <row r="22" spans="1:3">
      <c r="A22" s="49"/>
      <c r="B22" s="416"/>
      <c r="C22" s="56"/>
    </row>
    <row r="23" spans="1:3">
      <c r="A23" s="49"/>
      <c r="B23" s="1"/>
      <c r="C23" s="56"/>
    </row>
    <row r="24" spans="1:3">
      <c r="A24" s="49"/>
      <c r="B24" s="584" t="s">
        <v>187</v>
      </c>
      <c r="C24" s="56"/>
    </row>
    <row r="25" spans="1:3">
      <c r="A25" s="49"/>
      <c r="B25" s="1"/>
      <c r="C25" s="56"/>
    </row>
    <row r="26" spans="1:3">
      <c r="A26" s="49"/>
      <c r="B26" s="584" t="s">
        <v>2787</v>
      </c>
      <c r="C26" s="56"/>
    </row>
    <row r="27" spans="1:3">
      <c r="A27" s="49"/>
      <c r="B27" s="586" t="s">
        <v>188</v>
      </c>
      <c r="C27" s="56"/>
    </row>
    <row r="28" spans="1:3">
      <c r="A28" s="49"/>
      <c r="B28" s="1"/>
      <c r="C28" s="56"/>
    </row>
    <row r="29" spans="1:3">
      <c r="A29" s="49"/>
      <c r="B29" s="416"/>
      <c r="C29" s="56"/>
    </row>
    <row r="30" spans="1:3">
      <c r="A30" s="49"/>
      <c r="B30" s="1"/>
      <c r="C30" s="56"/>
    </row>
    <row r="31" spans="1:3">
      <c r="A31" s="49"/>
      <c r="B31" s="584" t="s">
        <v>189</v>
      </c>
      <c r="C31" s="56"/>
    </row>
    <row r="32" spans="1:3">
      <c r="A32" s="49"/>
      <c r="B32" s="1"/>
      <c r="C32" s="56"/>
    </row>
    <row r="33" spans="1:3">
      <c r="A33" s="49"/>
      <c r="B33" s="584" t="s">
        <v>2784</v>
      </c>
      <c r="C33" s="56"/>
    </row>
    <row r="34" spans="1:3">
      <c r="A34" s="49"/>
      <c r="B34" s="583"/>
      <c r="C34" s="56"/>
    </row>
    <row r="35" spans="1:3">
      <c r="A35" s="49"/>
      <c r="B35" s="416"/>
      <c r="C35" s="56"/>
    </row>
    <row r="36" spans="1:3">
      <c r="A36" s="49"/>
      <c r="B36" s="1"/>
      <c r="C36" s="56"/>
    </row>
    <row r="37" spans="1:3">
      <c r="A37" s="49"/>
      <c r="B37" s="1"/>
      <c r="C37" s="56"/>
    </row>
    <row r="38" spans="1:3">
      <c r="A38" s="49"/>
      <c r="B38" s="416"/>
      <c r="C38" s="56"/>
    </row>
    <row r="39" spans="1:3">
      <c r="A39" s="49"/>
      <c r="B39" s="1"/>
      <c r="C39" s="56"/>
    </row>
    <row r="40" spans="1:3">
      <c r="A40" s="49"/>
      <c r="B40" s="1"/>
      <c r="C40" s="56"/>
    </row>
    <row r="41" spans="1:3">
      <c r="A41" s="49"/>
      <c r="B41" s="416"/>
      <c r="C41" s="56"/>
    </row>
    <row r="42" spans="1:3">
      <c r="A42" s="49"/>
      <c r="B42" s="1"/>
      <c r="C42" s="56"/>
    </row>
    <row r="43" spans="1:3">
      <c r="A43" s="49"/>
      <c r="B43" s="1"/>
      <c r="C43" s="56"/>
    </row>
    <row r="44" spans="1:3">
      <c r="A44" s="49"/>
      <c r="B44" s="587" t="s">
        <v>11</v>
      </c>
      <c r="C44" s="56"/>
    </row>
    <row r="45" spans="1:3">
      <c r="A45" s="49"/>
      <c r="B45" s="678" t="s">
        <v>190</v>
      </c>
      <c r="C45" s="56"/>
    </row>
    <row r="46" spans="1:3">
      <c r="A46" s="49"/>
      <c r="B46" s="1"/>
      <c r="C46" s="56"/>
    </row>
    <row r="47" spans="1:3">
      <c r="A47" s="49"/>
      <c r="B47" s="584" t="s">
        <v>191</v>
      </c>
      <c r="C47" s="56"/>
    </row>
    <row r="48" spans="1:3">
      <c r="A48" s="49"/>
      <c r="B48" s="1"/>
      <c r="C48" s="56"/>
    </row>
    <row r="49" spans="1:3">
      <c r="A49" s="49"/>
      <c r="B49" s="1"/>
      <c r="C49" s="56"/>
    </row>
    <row r="50" spans="1:3">
      <c r="A50" s="49"/>
      <c r="B50" s="743" t="s">
        <v>2785</v>
      </c>
      <c r="C50" s="56"/>
    </row>
    <row r="51" spans="1:3">
      <c r="A51" s="49"/>
      <c r="B51" s="1"/>
      <c r="C51" s="56"/>
    </row>
    <row r="52" spans="1:3">
      <c r="A52" s="49"/>
      <c r="B52" s="584" t="s">
        <v>2786</v>
      </c>
      <c r="C52" s="56"/>
    </row>
    <row r="53" spans="1:3">
      <c r="A53" s="49"/>
      <c r="B53" s="1"/>
      <c r="C53" s="56"/>
    </row>
    <row r="54" spans="1:3">
      <c r="A54" s="49"/>
      <c r="B54" s="586" t="s">
        <v>192</v>
      </c>
      <c r="C54" s="56"/>
    </row>
    <row r="55" spans="1:3">
      <c r="A55" s="49"/>
      <c r="B55" s="1" t="s">
        <v>12</v>
      </c>
      <c r="C55" s="56"/>
    </row>
    <row r="56" spans="1:3">
      <c r="A56" s="49"/>
      <c r="B56" s="586" t="s">
        <v>193</v>
      </c>
      <c r="C56" s="56"/>
    </row>
    <row r="57" spans="1:3" ht="15.75" thickBot="1">
      <c r="A57" s="120"/>
      <c r="B57" s="57"/>
      <c r="C57" s="58"/>
    </row>
    <row r="58" spans="1:3">
      <c r="A58" s="49"/>
      <c r="B58" s="588" t="s">
        <v>194</v>
      </c>
      <c r="C58" s="56"/>
    </row>
    <row r="59" spans="1:3">
      <c r="A59" s="49"/>
      <c r="B59" s="1"/>
      <c r="C59" s="56"/>
    </row>
    <row r="60" spans="1:3">
      <c r="A60" s="49"/>
      <c r="B60" s="586" t="s">
        <v>195</v>
      </c>
      <c r="C60" s="56"/>
    </row>
    <row r="61" spans="1:3">
      <c r="A61" s="49"/>
      <c r="B61" s="586" t="s">
        <v>196</v>
      </c>
      <c r="C61" s="56"/>
    </row>
    <row r="62" spans="1:3">
      <c r="A62" s="49"/>
      <c r="B62" s="586" t="s">
        <v>197</v>
      </c>
      <c r="C62" s="56"/>
    </row>
    <row r="63" spans="1:3" ht="15.75" thickBot="1">
      <c r="A63" s="120"/>
      <c r="B63" s="57"/>
      <c r="C63" s="58"/>
    </row>
    <row r="64" spans="1:3">
      <c r="A64" s="47"/>
      <c r="B64" s="341" t="s">
        <v>198</v>
      </c>
      <c r="C64" s="47"/>
    </row>
    <row r="72" spans="2:2">
      <c r="B72" s="59"/>
    </row>
    <row r="73" spans="2:2" ht="18">
      <c r="B73" s="215"/>
    </row>
    <row r="74" spans="2:2">
      <c r="B74" s="74"/>
    </row>
    <row r="75" spans="2:2">
      <c r="B75" s="74"/>
    </row>
    <row r="76" spans="2:2">
      <c r="B76" s="74"/>
    </row>
    <row r="77" spans="2:2">
      <c r="B77" s="74"/>
    </row>
    <row r="78" spans="2:2">
      <c r="B78" s="74"/>
    </row>
    <row r="79" spans="2:2" ht="18">
      <c r="B79" s="215"/>
    </row>
    <row r="80" spans="2:2">
      <c r="B80" s="74"/>
    </row>
  </sheetData>
  <printOptions horizontalCentered="1" verticalCentered="1"/>
  <pageMargins left="0.5" right="0.5" top="0.5" bottom="0.5" header="0" footer="0"/>
  <pageSetup scale="65" orientation="portrait" r:id="rId1"/>
  <headerFooter alignWithMargins="0"/>
  <rowBreaks count="1" manualBreakCount="1">
    <brk id="65"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dimension ref="A1:IV263"/>
  <sheetViews>
    <sheetView view="pageBreakPreview" zoomScale="60" zoomScaleNormal="100" workbookViewId="0">
      <selection activeCell="C233" sqref="C233"/>
    </sheetView>
    <sheetView topLeftCell="A76" workbookViewId="1">
      <selection activeCell="A24" sqref="A24"/>
    </sheetView>
  </sheetViews>
  <sheetFormatPr defaultColWidth="9.6640625" defaultRowHeight="15"/>
  <cols>
    <col min="1" max="1" width="48.21875" customWidth="1"/>
    <col min="2" max="2" width="34.44140625" customWidth="1"/>
    <col min="3" max="3" width="17.109375" customWidth="1"/>
    <col min="4" max="4" width="11.44140625" style="884" bestFit="1" customWidth="1"/>
    <col min="5" max="5" width="16" style="884" bestFit="1" customWidth="1"/>
  </cols>
  <sheetData>
    <row r="1" spans="1:6" ht="15.75">
      <c r="A1" s="35" t="s">
        <v>1958</v>
      </c>
      <c r="B1" s="35"/>
      <c r="C1" s="35"/>
      <c r="D1" s="1492"/>
      <c r="E1" s="1492"/>
      <c r="F1" s="37"/>
    </row>
    <row r="2" spans="1:6" ht="15.75">
      <c r="A2" s="35"/>
      <c r="B2" s="35"/>
      <c r="C2" s="35"/>
      <c r="D2" s="1492"/>
      <c r="E2" s="1492"/>
    </row>
    <row r="3" spans="1:6" ht="15.75">
      <c r="A3" s="35" t="s">
        <v>1751</v>
      </c>
      <c r="B3" s="37"/>
      <c r="C3" s="35"/>
      <c r="D3" s="1492"/>
      <c r="E3" s="1492"/>
    </row>
    <row r="4" spans="1:6" ht="15.75">
      <c r="A4" s="35" t="s">
        <v>1959</v>
      </c>
      <c r="B4" s="37"/>
      <c r="C4" s="35"/>
      <c r="D4" s="1492"/>
      <c r="E4" s="1492"/>
    </row>
    <row r="5" spans="1:6" ht="15.75">
      <c r="A5" s="38" t="s">
        <v>1960</v>
      </c>
      <c r="B5" s="37"/>
      <c r="C5" s="35"/>
      <c r="D5" s="1492"/>
      <c r="E5" s="1492"/>
    </row>
    <row r="6" spans="1:6" ht="15.75">
      <c r="A6" s="602"/>
      <c r="B6" s="10"/>
      <c r="C6" s="602"/>
      <c r="D6" s="1492"/>
      <c r="E6" s="1492"/>
    </row>
    <row r="7" spans="1:6" ht="15.75">
      <c r="A7" s="602"/>
      <c r="B7" s="10"/>
      <c r="C7" s="602"/>
      <c r="D7" s="1492"/>
      <c r="E7" s="1492"/>
    </row>
    <row r="9" spans="1:6" ht="18">
      <c r="A9" s="604" t="s">
        <v>1961</v>
      </c>
      <c r="B9" s="37"/>
      <c r="C9" s="37"/>
    </row>
    <row r="13" spans="1:6" ht="15.75">
      <c r="A13" s="10"/>
      <c r="B13" s="596" t="s">
        <v>1962</v>
      </c>
    </row>
    <row r="14" spans="1:6" ht="15.75">
      <c r="A14" s="10"/>
      <c r="B14" s="596" t="s">
        <v>1035</v>
      </c>
      <c r="C14" s="594" t="str">
        <f>'Data Sheet'!$C$38</f>
        <v>December 31, 2022</v>
      </c>
    </row>
    <row r="15" spans="1:6" ht="15.75">
      <c r="A15" s="596" t="s">
        <v>1963</v>
      </c>
      <c r="B15" s="594"/>
      <c r="C15" s="594"/>
    </row>
    <row r="16" spans="1:6" ht="15.75">
      <c r="A16" s="985" t="s">
        <v>2495</v>
      </c>
      <c r="B16" s="970"/>
      <c r="C16" s="970"/>
    </row>
    <row r="17" spans="1:256">
      <c r="A17" s="33" t="s">
        <v>752</v>
      </c>
      <c r="B17" s="969" t="s">
        <v>2544</v>
      </c>
      <c r="C17" s="971">
        <f>'64'!C29</f>
        <v>552750352</v>
      </c>
      <c r="D17" s="969"/>
      <c r="E17" s="149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row>
    <row r="18" spans="1:256">
      <c r="A18" s="33" t="s">
        <v>1964</v>
      </c>
      <c r="B18" s="969" t="s">
        <v>2545</v>
      </c>
      <c r="C18" s="972">
        <f>'64'!C31</f>
        <v>133952416</v>
      </c>
      <c r="D18" s="969"/>
      <c r="E18" s="149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row>
    <row r="19" spans="1:256">
      <c r="A19" s="33" t="s">
        <v>1965</v>
      </c>
      <c r="B19" s="969" t="s">
        <v>2546</v>
      </c>
      <c r="C19" s="972">
        <f>'64'!C32</f>
        <v>858020</v>
      </c>
      <c r="D19" s="969"/>
      <c r="E19" s="149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row>
    <row r="20" spans="1:256">
      <c r="A20" s="33" t="s">
        <v>1966</v>
      </c>
      <c r="B20" s="969" t="s">
        <v>2547</v>
      </c>
      <c r="C20" s="972">
        <f>'64'!C33+'64'!C34</f>
        <v>0</v>
      </c>
      <c r="D20" s="969"/>
      <c r="E20" s="149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c r="A21" s="33" t="s">
        <v>1967</v>
      </c>
      <c r="B21" s="33" t="s">
        <v>806</v>
      </c>
      <c r="C21" s="367">
        <f>SUM(C17:C20)</f>
        <v>687560788</v>
      </c>
      <c r="D21" s="969"/>
      <c r="E21" s="149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row>
    <row r="22" spans="1:256">
      <c r="A22" s="33" t="s">
        <v>1968</v>
      </c>
      <c r="B22" s="969" t="s">
        <v>2548</v>
      </c>
      <c r="C22" s="972">
        <f>'64'!C36</f>
        <v>18357015</v>
      </c>
      <c r="D22" s="969"/>
      <c r="E22" s="149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c r="A23" s="33" t="s">
        <v>1969</v>
      </c>
      <c r="B23" s="969" t="s">
        <v>806</v>
      </c>
      <c r="C23" s="972">
        <f>C21+C22</f>
        <v>705917803</v>
      </c>
      <c r="D23" s="969"/>
      <c r="E23" s="149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c r="A24" s="983" t="s">
        <v>721</v>
      </c>
      <c r="B24" s="969"/>
      <c r="C24" s="972"/>
      <c r="D24" s="969"/>
      <c r="E24" s="149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c r="A25" s="33" t="s">
        <v>1970</v>
      </c>
      <c r="B25" s="969" t="s">
        <v>2549</v>
      </c>
      <c r="C25" s="972">
        <f>'64'!C50+'64'!C51+'64'!C61</f>
        <v>0</v>
      </c>
      <c r="D25" s="969"/>
      <c r="E25" s="149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c r="A26" s="969" t="s">
        <v>752</v>
      </c>
      <c r="B26" s="969" t="s">
        <v>2501</v>
      </c>
      <c r="C26" s="972">
        <f>'64'!C53</f>
        <v>25631625</v>
      </c>
      <c r="D26" s="969"/>
      <c r="E26" s="149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c r="A27" s="969" t="s">
        <v>1964</v>
      </c>
      <c r="B27" s="969" t="s">
        <v>2502</v>
      </c>
      <c r="C27" s="972">
        <f>'64'!C55</f>
        <v>48828336</v>
      </c>
      <c r="D27" s="969"/>
      <c r="E27" s="149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c r="A28" s="969" t="s">
        <v>1965</v>
      </c>
      <c r="B28" s="969" t="s">
        <v>2503</v>
      </c>
      <c r="C28" s="972">
        <f>'64'!C56</f>
        <v>36945388</v>
      </c>
      <c r="D28" s="969"/>
      <c r="E28" s="149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c r="A29" s="969" t="s">
        <v>1966</v>
      </c>
      <c r="B29" s="969" t="s">
        <v>2614</v>
      </c>
      <c r="C29" s="972">
        <f>'64'!C57+'64'!C58+'64'!C59+'64'!C60</f>
        <v>0</v>
      </c>
      <c r="D29" s="969"/>
      <c r="E29" s="149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c r="A30" s="33" t="s">
        <v>1971</v>
      </c>
      <c r="B30" s="969" t="s">
        <v>2550</v>
      </c>
      <c r="C30" s="972">
        <f>'64'!C41+'64'!C42+'64'!C43+'64'!C44+'64'!C45+'64'!C46+'64'!C47+'64'!C48</f>
        <v>10826831</v>
      </c>
      <c r="D30" s="969"/>
      <c r="E30" s="149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c r="A31" s="33"/>
      <c r="B31" s="33"/>
      <c r="C31" s="33"/>
      <c r="D31" s="969"/>
      <c r="E31" s="149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15.75">
      <c r="A32" s="594" t="s">
        <v>1972</v>
      </c>
      <c r="B32" s="592" t="s">
        <v>2599</v>
      </c>
      <c r="C32" s="277">
        <f>SUM(C23:C30)</f>
        <v>828149983</v>
      </c>
      <c r="D32" s="969"/>
      <c r="E32" s="149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ht="15.75">
      <c r="A33" s="33"/>
      <c r="B33" s="594"/>
      <c r="C33" s="33"/>
      <c r="D33" s="969"/>
      <c r="E33" s="149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15.75">
      <c r="A34" s="596" t="s">
        <v>1973</v>
      </c>
      <c r="B34" s="33"/>
      <c r="C34" s="33"/>
      <c r="D34" s="969"/>
      <c r="E34" s="149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5.75">
      <c r="A35" s="985" t="s">
        <v>2495</v>
      </c>
      <c r="B35" s="970"/>
      <c r="C35" s="970"/>
      <c r="D35" s="969"/>
      <c r="E35" s="149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c r="A36" s="33" t="s">
        <v>752</v>
      </c>
      <c r="B36" s="969" t="s">
        <v>2551</v>
      </c>
      <c r="C36" s="972">
        <f>'64'!G29/'93'!$H$46</f>
        <v>45333591.94398763</v>
      </c>
      <c r="D36" s="972"/>
      <c r="E36" s="149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c r="A37" s="33" t="s">
        <v>1964</v>
      </c>
      <c r="B37" s="969" t="s">
        <v>2552</v>
      </c>
      <c r="C37" s="972">
        <f>'64'!G31/'93'!H46</f>
        <v>12985653.939577367</v>
      </c>
      <c r="D37" s="972"/>
      <c r="E37" s="149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row>
    <row r="38" spans="1:256">
      <c r="A38" s="33" t="s">
        <v>1965</v>
      </c>
      <c r="B38" s="969" t="s">
        <v>2553</v>
      </c>
      <c r="C38" s="972">
        <f>'64'!G32/'93'!H46</f>
        <v>113518.16459175</v>
      </c>
      <c r="D38" s="972"/>
      <c r="E38" s="149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c r="A39" s="33" t="s">
        <v>1966</v>
      </c>
      <c r="B39" s="969" t="s">
        <v>2554</v>
      </c>
      <c r="C39" s="972">
        <f>('64'!G33+'64'!G34)/'93'!$H$46</f>
        <v>0</v>
      </c>
      <c r="D39" s="972"/>
      <c r="E39" s="149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c r="A40" s="33" t="s">
        <v>1974</v>
      </c>
      <c r="B40" s="969" t="s">
        <v>806</v>
      </c>
      <c r="C40" s="972">
        <f>SUM(C36:C39)</f>
        <v>58432764.048156746</v>
      </c>
      <c r="D40" s="972"/>
      <c r="E40" s="149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c r="A41" s="33" t="s">
        <v>1968</v>
      </c>
      <c r="B41" s="969" t="s">
        <v>2555</v>
      </c>
      <c r="C41" s="972">
        <f>'64'!G36/'93'!H46</f>
        <v>2355982.9902737257</v>
      </c>
      <c r="D41" s="972"/>
      <c r="E41" s="149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c r="A42" s="983" t="s">
        <v>721</v>
      </c>
      <c r="B42" s="969"/>
      <c r="C42" s="972"/>
      <c r="D42" s="972"/>
      <c r="E42" s="149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c r="A43" s="33" t="s">
        <v>1970</v>
      </c>
      <c r="B43" s="969" t="s">
        <v>2556</v>
      </c>
      <c r="C43" s="972">
        <f>('64'!G50+'64'!G51+'64'!G61)/'93'!H46</f>
        <v>0</v>
      </c>
      <c r="D43" s="972"/>
      <c r="E43" s="149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c r="A44" s="969" t="s">
        <v>752</v>
      </c>
      <c r="B44" s="969" t="s">
        <v>2504</v>
      </c>
      <c r="C44" s="972">
        <f>'64'!G53/'93'!H46</f>
        <v>5052513.6781068295</v>
      </c>
      <c r="D44" s="972"/>
      <c r="E44" s="149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c r="A45" s="969" t="s">
        <v>1964</v>
      </c>
      <c r="B45" s="969" t="s">
        <v>2505</v>
      </c>
      <c r="C45" s="972">
        <f>'64'!G55/'93'!H46</f>
        <v>41717270.138080508</v>
      </c>
      <c r="D45" s="972"/>
      <c r="E45" s="149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c r="A46" s="969" t="s">
        <v>1965</v>
      </c>
      <c r="B46" s="969" t="s">
        <v>2506</v>
      </c>
      <c r="C46" s="972">
        <f>'64'!G56/'93'!H46</f>
        <v>43691170.842939399</v>
      </c>
      <c r="D46" s="972"/>
      <c r="E46" s="149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c r="A47" s="969" t="s">
        <v>1966</v>
      </c>
      <c r="B47" s="969" t="s">
        <v>2616</v>
      </c>
      <c r="C47" s="972">
        <f>('64'!G57+'64'!G58+'64'!G59+'64'!G60)/'93'!H46</f>
        <v>0</v>
      </c>
      <c r="D47" s="972"/>
      <c r="E47" s="149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c r="A48" s="33" t="s">
        <v>1485</v>
      </c>
      <c r="B48" s="969" t="s">
        <v>2557</v>
      </c>
      <c r="C48" s="972">
        <f>('64'!G41+'64'!G42+'64'!G43+'64'!G44+'64'!G45+'64'!G46+'64'!G47+'64'!G48)/'93'!H46</f>
        <v>0</v>
      </c>
      <c r="D48" s="972"/>
      <c r="E48" s="149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c r="A49" s="33"/>
      <c r="B49" s="33"/>
      <c r="C49" s="478"/>
      <c r="D49" s="972"/>
      <c r="E49" s="149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ht="15.75">
      <c r="A50" s="594" t="s">
        <v>1486</v>
      </c>
      <c r="B50" s="592" t="s">
        <v>2600</v>
      </c>
      <c r="C50" s="367">
        <f>SUM(C40:C48)</f>
        <v>151249701.69755721</v>
      </c>
      <c r="D50" s="972"/>
      <c r="E50" s="149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c r="IV50" s="33"/>
    </row>
    <row r="51" spans="1:256" ht="15.75">
      <c r="A51" s="37"/>
      <c r="B51" s="594"/>
      <c r="C51" s="594"/>
      <c r="E51" s="1186"/>
    </row>
    <row r="52" spans="1:256" ht="18">
      <c r="A52" s="604" t="s">
        <v>1487</v>
      </c>
      <c r="B52" s="37"/>
      <c r="C52" s="37"/>
      <c r="E52" s="1186"/>
    </row>
    <row r="53" spans="1:256">
      <c r="A53" s="985" t="s">
        <v>2495</v>
      </c>
      <c r="B53" s="973"/>
      <c r="C53" s="973"/>
      <c r="E53" s="1186"/>
    </row>
    <row r="54" spans="1:256">
      <c r="A54" s="33" t="s">
        <v>752</v>
      </c>
      <c r="B54" s="969" t="s">
        <v>2558</v>
      </c>
      <c r="C54" s="972">
        <f>+'64'!I29</f>
        <v>543570</v>
      </c>
      <c r="D54" s="969"/>
      <c r="E54" s="149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c r="A55" s="33" t="s">
        <v>1964</v>
      </c>
      <c r="B55" s="969" t="s">
        <v>2559</v>
      </c>
      <c r="C55" s="972">
        <f>'64'!I31</f>
        <v>34133</v>
      </c>
      <c r="D55" s="969"/>
      <c r="E55" s="149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c r="A56" s="33" t="s">
        <v>1965</v>
      </c>
      <c r="B56" s="969" t="s">
        <v>2560</v>
      </c>
      <c r="C56" s="972">
        <f>'64'!I32</f>
        <v>83</v>
      </c>
      <c r="D56" s="969"/>
      <c r="E56" s="149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c r="A57" s="33" t="s">
        <v>1488</v>
      </c>
      <c r="B57" s="969" t="s">
        <v>2561</v>
      </c>
      <c r="C57" s="972">
        <f>'64'!I33+'64'!I34</f>
        <v>0</v>
      </c>
      <c r="D57" s="969"/>
      <c r="E57" s="149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c r="A58" s="33" t="s">
        <v>1489</v>
      </c>
      <c r="B58" s="969" t="s">
        <v>806</v>
      </c>
      <c r="C58" s="972">
        <f>SUM(C54:C57)</f>
        <v>577786</v>
      </c>
      <c r="D58" s="969"/>
      <c r="E58" s="149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c r="A59" s="33" t="s">
        <v>1490</v>
      </c>
      <c r="B59" s="969" t="s">
        <v>2562</v>
      </c>
      <c r="C59" s="972">
        <f>'64'!I36</f>
        <v>5</v>
      </c>
      <c r="D59" s="969"/>
      <c r="E59" s="149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c r="A60" s="988" t="s">
        <v>2615</v>
      </c>
      <c r="B60" s="969"/>
      <c r="C60" s="972"/>
      <c r="D60" s="969"/>
      <c r="E60" s="149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c r="A61" s="969" t="s">
        <v>2604</v>
      </c>
      <c r="B61" s="969" t="s">
        <v>2608</v>
      </c>
      <c r="C61" s="972">
        <f>'64'!I53</f>
        <v>45748</v>
      </c>
      <c r="D61" s="969"/>
      <c r="E61" s="149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c r="A62" s="969" t="s">
        <v>2605</v>
      </c>
      <c r="B62" s="969" t="s">
        <v>2609</v>
      </c>
      <c r="C62" s="972">
        <f>'64'!I55</f>
        <v>12841</v>
      </c>
      <c r="D62" s="969"/>
      <c r="E62" s="149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c r="A63" s="989" t="s">
        <v>2606</v>
      </c>
      <c r="B63" s="969" t="s">
        <v>2610</v>
      </c>
      <c r="C63" s="972">
        <f>'64'!I56</f>
        <v>153</v>
      </c>
      <c r="D63" s="969"/>
      <c r="E63" s="149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c r="A64" s="969" t="s">
        <v>2607</v>
      </c>
      <c r="B64" s="969" t="s">
        <v>2611</v>
      </c>
      <c r="C64" s="972">
        <f>'64'!I57+'64'!I58+'64'!I59+'64'!I60+'64'!I50+'64'!I51</f>
        <v>0</v>
      </c>
      <c r="D64" s="969"/>
      <c r="E64" s="149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c r="A65" s="33"/>
      <c r="B65" s="969" t="s">
        <v>520</v>
      </c>
      <c r="C65" s="972"/>
      <c r="D65" s="969"/>
      <c r="E65" s="149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 r="A66" s="594" t="s">
        <v>1491</v>
      </c>
      <c r="B66" s="592" t="s">
        <v>2617</v>
      </c>
      <c r="C66" s="367">
        <f>C58+C59+C61+C62+C63+C64</f>
        <v>636533</v>
      </c>
      <c r="D66" s="969"/>
      <c r="E66" s="149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15.75">
      <c r="A67" s="10"/>
      <c r="B67" s="594"/>
      <c r="C67" s="594"/>
      <c r="E67" s="1186"/>
    </row>
    <row r="68" spans="1:256" ht="18">
      <c r="A68" s="604" t="s">
        <v>1492</v>
      </c>
      <c r="B68" s="37"/>
      <c r="C68" s="37"/>
      <c r="E68" s="1186"/>
    </row>
    <row r="69" spans="1:256">
      <c r="E69" s="1186"/>
    </row>
    <row r="70" spans="1:256" ht="15.75">
      <c r="A70" s="596" t="s">
        <v>1038</v>
      </c>
      <c r="E70" s="1186"/>
    </row>
    <row r="71" spans="1:256">
      <c r="A71" s="33" t="s">
        <v>1077</v>
      </c>
      <c r="B71" s="33" t="s">
        <v>806</v>
      </c>
      <c r="C71" s="992">
        <f>C17/C54</f>
        <v>1016.8889968173372</v>
      </c>
      <c r="D71" s="969"/>
      <c r="E71" s="149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c r="A72" s="33" t="s">
        <v>1078</v>
      </c>
      <c r="B72" s="33" t="s">
        <v>806</v>
      </c>
      <c r="C72" s="532">
        <f>C36/C54</f>
        <v>83.399731302293418</v>
      </c>
      <c r="D72" s="969"/>
      <c r="E72" s="149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c r="A73" s="33" t="s">
        <v>1079</v>
      </c>
      <c r="B73" s="33" t="s">
        <v>806</v>
      </c>
      <c r="C73" s="992">
        <f>C17/C36</f>
        <v>12.192952914098582</v>
      </c>
      <c r="D73" s="969"/>
      <c r="E73" s="149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c r="E74" s="1186"/>
    </row>
    <row r="75" spans="1:256" ht="15.75">
      <c r="A75" s="596" t="s">
        <v>1080</v>
      </c>
      <c r="E75" s="1186"/>
    </row>
    <row r="76" spans="1:256">
      <c r="A76" s="33" t="s">
        <v>1077</v>
      </c>
      <c r="B76" s="33" t="s">
        <v>806</v>
      </c>
      <c r="C76" s="606">
        <f>C18/C55</f>
        <v>3924.4255119678901</v>
      </c>
      <c r="E76" s="1186"/>
    </row>
    <row r="77" spans="1:256">
      <c r="A77" s="33" t="s">
        <v>1078</v>
      </c>
      <c r="B77" s="33" t="s">
        <v>806</v>
      </c>
      <c r="C77" s="532">
        <f>C37/C55</f>
        <v>380.44279552273071</v>
      </c>
      <c r="E77" s="1186"/>
    </row>
    <row r="78" spans="1:256">
      <c r="A78" s="33" t="s">
        <v>1079</v>
      </c>
      <c r="B78" s="33" t="s">
        <v>806</v>
      </c>
      <c r="C78" s="606">
        <f>C18/C37</f>
        <v>10.315415505702259</v>
      </c>
      <c r="E78" s="1186"/>
    </row>
    <row r="79" spans="1:256">
      <c r="A79" s="33"/>
      <c r="B79" s="33"/>
      <c r="C79" s="606"/>
      <c r="E79" s="1186"/>
    </row>
    <row r="80" spans="1:256" ht="15.75">
      <c r="A80" s="607" t="s">
        <v>1081</v>
      </c>
      <c r="B80" s="33"/>
      <c r="C80" s="606"/>
      <c r="E80" s="1186"/>
    </row>
    <row r="81" spans="1:256">
      <c r="A81" s="33" t="s">
        <v>1077</v>
      </c>
      <c r="B81" s="33" t="s">
        <v>806</v>
      </c>
      <c r="C81" s="606">
        <f>C19/C56</f>
        <v>10337.590361445784</v>
      </c>
      <c r="E81" s="1186"/>
    </row>
    <row r="82" spans="1:256">
      <c r="A82" s="33" t="s">
        <v>1078</v>
      </c>
      <c r="B82" s="33" t="s">
        <v>806</v>
      </c>
      <c r="C82" s="532">
        <f>C38/C56</f>
        <v>1367.6887300210844</v>
      </c>
      <c r="E82" s="1186"/>
    </row>
    <row r="83" spans="1:256">
      <c r="A83" s="33" t="s">
        <v>1079</v>
      </c>
      <c r="B83" s="33" t="s">
        <v>806</v>
      </c>
      <c r="C83" s="606">
        <f>C19/C38</f>
        <v>7.5584379212413477</v>
      </c>
      <c r="E83" s="1186"/>
    </row>
    <row r="84" spans="1:256">
      <c r="A84" s="10"/>
      <c r="B84" s="10"/>
      <c r="C84" s="37"/>
      <c r="E84" s="1186"/>
    </row>
    <row r="85" spans="1:256" ht="18">
      <c r="A85" s="604" t="s">
        <v>1082</v>
      </c>
      <c r="B85" s="37"/>
      <c r="C85" s="37"/>
      <c r="E85" s="1186"/>
    </row>
    <row r="86" spans="1:256">
      <c r="E86" s="1186"/>
    </row>
    <row r="87" spans="1:256">
      <c r="A87" s="33" t="s">
        <v>1083</v>
      </c>
      <c r="B87" s="33" t="s">
        <v>1084</v>
      </c>
      <c r="C87" s="277">
        <f>'7277'!D13</f>
        <v>0</v>
      </c>
      <c r="D87" s="969"/>
      <c r="E87" s="149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c r="A88" s="33" t="s">
        <v>1085</v>
      </c>
      <c r="B88" s="33" t="s">
        <v>1086</v>
      </c>
      <c r="C88" s="367">
        <f>SUM('7277'!D14:D16)</f>
        <v>0</v>
      </c>
      <c r="D88" s="969"/>
      <c r="E88" s="149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c r="A89" s="33" t="s">
        <v>1087</v>
      </c>
      <c r="B89" s="33" t="s">
        <v>1088</v>
      </c>
      <c r="C89" s="367">
        <f>'7277'!D43+'7277'!D81+'7277'!D88</f>
        <v>0</v>
      </c>
      <c r="D89" s="969"/>
      <c r="E89" s="149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c r="A90" s="33" t="s">
        <v>1030</v>
      </c>
      <c r="B90" s="33" t="s">
        <v>1089</v>
      </c>
      <c r="C90" s="367">
        <f>'7277'!D100</f>
        <v>424336937</v>
      </c>
      <c r="D90" s="969"/>
      <c r="E90" s="149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c r="A91" s="33" t="s">
        <v>2262</v>
      </c>
      <c r="B91" s="33" t="s">
        <v>1090</v>
      </c>
      <c r="C91" s="367">
        <f>'7277'!D101+'7277'!D108+'7277'!D113+'7277'!D117+'7277'!D118</f>
        <v>-55220665</v>
      </c>
      <c r="D91" s="969"/>
      <c r="E91" s="149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c r="A92" s="592" t="s">
        <v>1091</v>
      </c>
      <c r="B92" s="33" t="s">
        <v>806</v>
      </c>
      <c r="C92" s="367">
        <f>SUM(C87:C91)</f>
        <v>369116272</v>
      </c>
      <c r="E92" s="1186"/>
    </row>
    <row r="93" spans="1:256">
      <c r="A93" s="33" t="s">
        <v>1092</v>
      </c>
      <c r="B93" s="33" t="s">
        <v>1093</v>
      </c>
      <c r="C93" s="367">
        <f>'7277'!D157</f>
        <v>0</v>
      </c>
      <c r="D93" s="969"/>
      <c r="E93" s="149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c r="A94" s="33" t="s">
        <v>1094</v>
      </c>
      <c r="B94" s="33" t="s">
        <v>1095</v>
      </c>
      <c r="C94" s="367">
        <f>'7277'!D178+'7277'!D217</f>
        <v>1854260</v>
      </c>
      <c r="D94" s="969"/>
      <c r="E94" s="149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c r="A95" s="592" t="s">
        <v>1096</v>
      </c>
      <c r="B95" s="33" t="s">
        <v>806</v>
      </c>
      <c r="C95" s="367">
        <f>SUM(C93:C94)</f>
        <v>1854260</v>
      </c>
      <c r="D95" s="969"/>
      <c r="E95" s="149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c r="IV95" s="33"/>
    </row>
    <row r="96" spans="1:256">
      <c r="A96" s="33" t="s">
        <v>1097</v>
      </c>
      <c r="B96" s="33" t="s">
        <v>1098</v>
      </c>
      <c r="C96" s="367">
        <f>'7277'!D252</f>
        <v>7090563</v>
      </c>
      <c r="D96" s="969"/>
      <c r="E96" s="149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c r="IV96" s="33"/>
    </row>
    <row r="97" spans="1:256">
      <c r="A97" s="33" t="s">
        <v>1099</v>
      </c>
      <c r="B97" s="33" t="s">
        <v>1217</v>
      </c>
      <c r="C97" s="367">
        <f>'7277'!D280</f>
        <v>75910719</v>
      </c>
      <c r="D97" s="969"/>
      <c r="E97" s="149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c r="A98" s="33" t="s">
        <v>1218</v>
      </c>
      <c r="B98" s="33" t="s">
        <v>1219</v>
      </c>
      <c r="C98" s="367">
        <f>'7277'!D288+'7277'!D304</f>
        <v>42235036</v>
      </c>
      <c r="D98" s="969"/>
      <c r="E98" s="149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c r="A99" s="33" t="s">
        <v>1220</v>
      </c>
      <c r="B99" s="33" t="s">
        <v>1221</v>
      </c>
      <c r="C99" s="367">
        <f>'7277'!D311</f>
        <v>955548</v>
      </c>
      <c r="D99" s="969"/>
      <c r="E99" s="149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c r="A100" s="33" t="s">
        <v>1222</v>
      </c>
      <c r="B100" s="33" t="s">
        <v>1223</v>
      </c>
      <c r="C100" s="367">
        <f>'7277'!D330</f>
        <v>78562163</v>
      </c>
      <c r="D100" s="969"/>
      <c r="E100" s="149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ht="15.75">
      <c r="A101" s="594" t="s">
        <v>1224</v>
      </c>
      <c r="B101" s="592" t="s">
        <v>1225</v>
      </c>
      <c r="C101" s="277">
        <f>SUM(C95:C100)+C92</f>
        <v>575724561</v>
      </c>
      <c r="D101" s="969"/>
      <c r="E101" s="149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15.75">
      <c r="A102" s="592"/>
      <c r="B102" s="594"/>
      <c r="C102" s="594"/>
      <c r="D102" s="969"/>
      <c r="E102" s="149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c r="A103" s="10"/>
      <c r="B103" s="10"/>
      <c r="C103" s="136"/>
      <c r="E103" s="1186"/>
    </row>
    <row r="104" spans="1:256" ht="18">
      <c r="A104" s="604" t="s">
        <v>1226</v>
      </c>
      <c r="B104" s="605"/>
      <c r="C104" s="605"/>
      <c r="D104" s="980"/>
      <c r="E104" s="1186"/>
    </row>
    <row r="105" spans="1:256" ht="18">
      <c r="A105" s="604"/>
      <c r="B105" s="605"/>
      <c r="C105" s="605"/>
      <c r="D105" s="980"/>
      <c r="E105" s="1186"/>
    </row>
    <row r="106" spans="1:256" ht="18">
      <c r="A106" s="604"/>
      <c r="B106" s="605"/>
      <c r="C106" s="605"/>
      <c r="D106" s="980"/>
      <c r="E106" s="1186"/>
    </row>
    <row r="107" spans="1:256" ht="18">
      <c r="A107" s="14"/>
      <c r="E107" s="1186"/>
    </row>
    <row r="108" spans="1:256" ht="15.75">
      <c r="A108" s="592"/>
      <c r="B108" s="596" t="s">
        <v>1962</v>
      </c>
      <c r="C108" s="33"/>
      <c r="D108" s="969"/>
      <c r="E108" s="149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5.75">
      <c r="A109" s="33"/>
      <c r="B109" s="596" t="s">
        <v>1035</v>
      </c>
      <c r="C109" s="594" t="str">
        <f>'Data Sheet'!$C$38</f>
        <v>December 31, 2022</v>
      </c>
      <c r="D109" s="970"/>
      <c r="E109" s="149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5.75">
      <c r="A110" s="33"/>
      <c r="B110" s="594"/>
      <c r="C110" s="594"/>
      <c r="D110" s="969"/>
      <c r="E110" s="149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c r="A111" s="33" t="s">
        <v>1227</v>
      </c>
      <c r="B111" s="33" t="s">
        <v>806</v>
      </c>
      <c r="C111" s="277">
        <f>C32</f>
        <v>828149983</v>
      </c>
      <c r="D111" s="971"/>
      <c r="E111" s="149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c r="A112" s="33"/>
      <c r="B112" s="33"/>
      <c r="C112" s="33"/>
      <c r="D112" s="971"/>
      <c r="E112" s="149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c r="A113" s="33" t="s">
        <v>1228</v>
      </c>
      <c r="B113" s="33" t="s">
        <v>806</v>
      </c>
      <c r="C113" s="367">
        <f>IF(ISERR(C40+C41),"  ",C40+C41)</f>
        <v>60788747.038430475</v>
      </c>
      <c r="D113" s="972"/>
      <c r="E113" s="149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c r="A114" s="33"/>
      <c r="B114" s="33"/>
      <c r="C114" s="367"/>
      <c r="D114" s="972"/>
      <c r="E114" s="149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5.75">
      <c r="A115" s="605" t="s">
        <v>304</v>
      </c>
      <c r="B115" s="605"/>
      <c r="C115" s="605"/>
      <c r="D115" s="980"/>
      <c r="E115" s="149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c r="A116" s="33"/>
      <c r="B116" s="33"/>
      <c r="C116" s="33"/>
      <c r="D116" s="969"/>
      <c r="E116" s="149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c r="A117" s="33" t="s">
        <v>305</v>
      </c>
      <c r="B117" s="33" t="s">
        <v>806</v>
      </c>
      <c r="C117" s="277">
        <f>C183</f>
        <v>424336937</v>
      </c>
      <c r="D117" s="971"/>
      <c r="E117" s="149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c r="A118" s="33"/>
      <c r="B118" s="33"/>
      <c r="C118" s="277"/>
      <c r="D118" s="971"/>
      <c r="E118" s="149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c r="A119" s="33" t="s">
        <v>306</v>
      </c>
      <c r="B119" s="33" t="s">
        <v>806</v>
      </c>
      <c r="C119" s="367">
        <f>C188</f>
        <v>85752952</v>
      </c>
      <c r="D119" s="972"/>
      <c r="E119" s="149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c r="A120" s="33"/>
      <c r="B120" s="33"/>
      <c r="C120" s="367"/>
      <c r="D120" s="972"/>
      <c r="E120" s="149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c r="A121" s="33" t="s">
        <v>307</v>
      </c>
      <c r="B121" s="33" t="s">
        <v>806</v>
      </c>
      <c r="C121" s="367">
        <f>C197</f>
        <v>64010736</v>
      </c>
      <c r="D121" s="972"/>
      <c r="E121" s="149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c r="A122" s="33"/>
      <c r="B122" s="33"/>
      <c r="C122" s="367"/>
      <c r="D122" s="972"/>
      <c r="E122" s="149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c r="A123" s="33" t="s">
        <v>308</v>
      </c>
      <c r="B123" s="33" t="s">
        <v>806</v>
      </c>
      <c r="C123" s="367">
        <f>C199</f>
        <v>82903733</v>
      </c>
      <c r="D123" s="972"/>
      <c r="E123" s="149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 r="A124" s="33"/>
      <c r="B124" s="602"/>
      <c r="C124" s="367"/>
      <c r="D124" s="972"/>
      <c r="E124" s="149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c r="A125" s="33" t="s">
        <v>809</v>
      </c>
      <c r="B125" s="969" t="s">
        <v>2563</v>
      </c>
      <c r="C125" s="972">
        <f>'95'!D31</f>
        <v>23516242</v>
      </c>
      <c r="D125" s="972"/>
      <c r="E125" s="149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 r="A126" s="33"/>
      <c r="B126" s="602"/>
      <c r="C126" s="367"/>
      <c r="D126" s="972"/>
      <c r="E126" s="149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c r="A127" s="33" t="s">
        <v>807</v>
      </c>
      <c r="B127" s="969" t="s">
        <v>2564</v>
      </c>
      <c r="C127" s="972">
        <f>'95'!D23</f>
        <v>65928275</v>
      </c>
      <c r="D127" s="972"/>
      <c r="E127" s="149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c r="A128" s="33"/>
      <c r="B128" s="33"/>
      <c r="C128" s="367"/>
      <c r="D128" s="972"/>
      <c r="E128" s="149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c r="A129" s="33" t="s">
        <v>309</v>
      </c>
      <c r="B129" s="33" t="s">
        <v>806</v>
      </c>
      <c r="C129" s="367">
        <f>C131-SUM(C117:C127)</f>
        <v>81701108</v>
      </c>
      <c r="D129" s="972"/>
      <c r="E129" s="149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c r="A130" s="33"/>
      <c r="B130" s="33"/>
      <c r="C130" s="33"/>
      <c r="D130" s="969"/>
      <c r="E130" s="149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33"/>
      <c r="HT130" s="33"/>
      <c r="HU130" s="33"/>
      <c r="HV130" s="33"/>
      <c r="HW130" s="33"/>
      <c r="HX130" s="33"/>
      <c r="HY130" s="33"/>
      <c r="HZ130" s="33"/>
      <c r="IA130" s="33"/>
      <c r="IB130" s="33"/>
      <c r="IC130" s="33"/>
      <c r="ID130" s="33"/>
      <c r="IE130" s="33"/>
      <c r="IF130" s="33"/>
      <c r="IG130" s="33"/>
      <c r="IH130" s="33"/>
      <c r="II130" s="33"/>
      <c r="IJ130" s="33"/>
      <c r="IK130" s="33"/>
      <c r="IL130" s="33"/>
      <c r="IM130" s="33"/>
      <c r="IN130" s="33"/>
      <c r="IO130" s="33"/>
      <c r="IP130" s="33"/>
      <c r="IQ130" s="33"/>
      <c r="IR130" s="33"/>
      <c r="IS130" s="33"/>
      <c r="IT130" s="33"/>
      <c r="IU130" s="33"/>
      <c r="IV130" s="33"/>
    </row>
    <row r="131" spans="1:256">
      <c r="A131" s="33" t="s">
        <v>1804</v>
      </c>
      <c r="B131" s="33" t="s">
        <v>806</v>
      </c>
      <c r="C131" s="277">
        <f>C111</f>
        <v>828149983</v>
      </c>
      <c r="D131" s="971"/>
      <c r="E131" s="149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33"/>
      <c r="HT131" s="33"/>
      <c r="HU131" s="33"/>
      <c r="HV131" s="33"/>
      <c r="HW131" s="33"/>
      <c r="HX131" s="33"/>
      <c r="HY131" s="33"/>
      <c r="HZ131" s="33"/>
      <c r="IA131" s="33"/>
      <c r="IB131" s="33"/>
      <c r="IC131" s="33"/>
      <c r="ID131" s="33"/>
      <c r="IE131" s="33"/>
      <c r="IF131" s="33"/>
      <c r="IG131" s="33"/>
      <c r="IH131" s="33"/>
      <c r="II131" s="33"/>
      <c r="IJ131" s="33"/>
      <c r="IK131" s="33"/>
      <c r="IL131" s="33"/>
      <c r="IM131" s="33"/>
      <c r="IN131" s="33"/>
      <c r="IO131" s="33"/>
      <c r="IP131" s="33"/>
      <c r="IQ131" s="33"/>
      <c r="IR131" s="33"/>
      <c r="IS131" s="33"/>
      <c r="IT131" s="33"/>
      <c r="IU131" s="33"/>
      <c r="IV131" s="33"/>
    </row>
    <row r="132" spans="1:256">
      <c r="A132" s="33"/>
      <c r="B132" s="33"/>
      <c r="C132" s="33"/>
      <c r="D132" s="969"/>
      <c r="E132" s="149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33"/>
      <c r="DN132" s="33"/>
      <c r="DO132" s="33"/>
      <c r="DP132" s="33"/>
      <c r="DQ132" s="33"/>
      <c r="DR132" s="33"/>
      <c r="DS132" s="33"/>
      <c r="DT132" s="33"/>
      <c r="DU132" s="33"/>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33"/>
      <c r="EX132" s="33"/>
      <c r="EY132" s="33"/>
      <c r="EZ132" s="33"/>
      <c r="FA132" s="33"/>
      <c r="FB132" s="33"/>
      <c r="FC132" s="33"/>
      <c r="FD132" s="33"/>
      <c r="FE132" s="33"/>
      <c r="FF132" s="33"/>
      <c r="FG132" s="33"/>
      <c r="FH132" s="33"/>
      <c r="FI132" s="33"/>
      <c r="FJ132" s="33"/>
      <c r="FK132" s="33"/>
      <c r="FL132" s="33"/>
      <c r="FM132" s="33"/>
      <c r="FN132" s="33"/>
      <c r="FO132" s="33"/>
      <c r="FP132" s="33"/>
      <c r="FQ132" s="33"/>
      <c r="FR132" s="33"/>
      <c r="FS132" s="33"/>
      <c r="FT132" s="33"/>
      <c r="FU132" s="33"/>
      <c r="FV132" s="33"/>
      <c r="FW132" s="33"/>
      <c r="FX132" s="33"/>
      <c r="FY132" s="33"/>
      <c r="FZ132" s="33"/>
      <c r="GA132" s="33"/>
      <c r="GB132" s="33"/>
      <c r="GC132" s="33"/>
      <c r="GD132" s="33"/>
      <c r="GE132" s="33"/>
      <c r="GF132" s="33"/>
      <c r="GG132" s="33"/>
      <c r="GH132" s="33"/>
      <c r="GI132" s="33"/>
      <c r="GJ132" s="33"/>
      <c r="GK132" s="33"/>
      <c r="GL132" s="33"/>
      <c r="GM132" s="33"/>
      <c r="GN132" s="33"/>
      <c r="GO132" s="33"/>
      <c r="GP132" s="33"/>
      <c r="GQ132" s="33"/>
      <c r="GR132" s="33"/>
      <c r="GS132" s="33"/>
      <c r="GT132" s="33"/>
      <c r="GU132" s="33"/>
      <c r="GV132" s="33"/>
      <c r="GW132" s="33"/>
      <c r="GX132" s="33"/>
      <c r="GY132" s="33"/>
      <c r="GZ132" s="33"/>
      <c r="HA132" s="33"/>
      <c r="HB132" s="33"/>
      <c r="HC132" s="33"/>
      <c r="HD132" s="33"/>
      <c r="HE132" s="33"/>
      <c r="HF132" s="33"/>
      <c r="HG132" s="33"/>
      <c r="HH132" s="33"/>
      <c r="HI132" s="33"/>
      <c r="HJ132" s="33"/>
      <c r="HK132" s="33"/>
      <c r="HL132" s="33"/>
      <c r="HM132" s="33"/>
      <c r="HN132" s="33"/>
      <c r="HO132" s="33"/>
      <c r="HP132" s="33"/>
      <c r="HQ132" s="33"/>
      <c r="HR132" s="33"/>
      <c r="HS132" s="33"/>
      <c r="HT132" s="33"/>
      <c r="HU132" s="33"/>
      <c r="HV132" s="33"/>
      <c r="HW132" s="33"/>
      <c r="HX132" s="33"/>
      <c r="HY132" s="33"/>
      <c r="HZ132" s="33"/>
      <c r="IA132" s="33"/>
      <c r="IB132" s="33"/>
      <c r="IC132" s="33"/>
      <c r="ID132" s="33"/>
      <c r="IE132" s="33"/>
      <c r="IF132" s="33"/>
      <c r="IG132" s="33"/>
      <c r="IH132" s="33"/>
      <c r="II132" s="33"/>
      <c r="IJ132" s="33"/>
      <c r="IK132" s="33"/>
      <c r="IL132" s="33"/>
      <c r="IM132" s="33"/>
      <c r="IN132" s="33"/>
      <c r="IO132" s="33"/>
      <c r="IP132" s="33"/>
      <c r="IQ132" s="33"/>
      <c r="IR132" s="33"/>
      <c r="IS132" s="33"/>
      <c r="IT132" s="33"/>
      <c r="IU132" s="33"/>
      <c r="IV132" s="33"/>
    </row>
    <row r="133" spans="1:256" ht="15.75">
      <c r="A133" s="605" t="s">
        <v>310</v>
      </c>
      <c r="B133" s="605"/>
      <c r="C133" s="605"/>
      <c r="D133" s="980"/>
      <c r="E133" s="149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3"/>
      <c r="DO133" s="33"/>
      <c r="DP133" s="33"/>
      <c r="DQ133" s="33"/>
      <c r="DR133" s="33"/>
      <c r="DS133" s="33"/>
      <c r="DT133" s="33"/>
      <c r="DU133" s="33"/>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33"/>
      <c r="EX133" s="33"/>
      <c r="EY133" s="33"/>
      <c r="EZ133" s="33"/>
      <c r="FA133" s="33"/>
      <c r="FB133" s="33"/>
      <c r="FC133" s="33"/>
      <c r="FD133" s="33"/>
      <c r="FE133" s="33"/>
      <c r="FF133" s="33"/>
      <c r="FG133" s="33"/>
      <c r="FH133" s="33"/>
      <c r="FI133" s="33"/>
      <c r="FJ133" s="33"/>
      <c r="FK133" s="33"/>
      <c r="FL133" s="33"/>
      <c r="FM133" s="33"/>
      <c r="FN133" s="33"/>
      <c r="FO133" s="33"/>
      <c r="FP133" s="33"/>
      <c r="FQ133" s="33"/>
      <c r="FR133" s="33"/>
      <c r="FS133" s="33"/>
      <c r="FT133" s="33"/>
      <c r="FU133" s="33"/>
      <c r="FV133" s="33"/>
      <c r="FW133" s="33"/>
      <c r="FX133" s="33"/>
      <c r="FY133" s="33"/>
      <c r="FZ133" s="33"/>
      <c r="GA133" s="33"/>
      <c r="GB133" s="33"/>
      <c r="GC133" s="33"/>
      <c r="GD133" s="33"/>
      <c r="GE133" s="33"/>
      <c r="GF133" s="33"/>
      <c r="GG133" s="33"/>
      <c r="GH133" s="33"/>
      <c r="GI133" s="33"/>
      <c r="GJ133" s="33"/>
      <c r="GK133" s="33"/>
      <c r="GL133" s="33"/>
      <c r="GM133" s="33"/>
      <c r="GN133" s="33"/>
      <c r="GO133" s="33"/>
      <c r="GP133" s="33"/>
      <c r="GQ133" s="33"/>
      <c r="GR133" s="33"/>
      <c r="GS133" s="33"/>
      <c r="GT133" s="33"/>
      <c r="GU133" s="33"/>
      <c r="GV133" s="33"/>
      <c r="GW133" s="33"/>
      <c r="GX133" s="33"/>
      <c r="GY133" s="33"/>
      <c r="GZ133" s="33"/>
      <c r="HA133" s="33"/>
      <c r="HB133" s="33"/>
      <c r="HC133" s="33"/>
      <c r="HD133" s="33"/>
      <c r="HE133" s="33"/>
      <c r="HF133" s="33"/>
      <c r="HG133" s="33"/>
      <c r="HH133" s="33"/>
      <c r="HI133" s="33"/>
      <c r="HJ133" s="33"/>
      <c r="HK133" s="33"/>
      <c r="HL133" s="33"/>
      <c r="HM133" s="33"/>
      <c r="HN133" s="33"/>
      <c r="HO133" s="33"/>
      <c r="HP133" s="33"/>
      <c r="HQ133" s="33"/>
      <c r="HR133" s="33"/>
      <c r="HS133" s="33"/>
      <c r="HT133" s="33"/>
      <c r="HU133" s="33"/>
      <c r="HV133" s="33"/>
      <c r="HW133" s="33"/>
      <c r="HX133" s="33"/>
      <c r="HY133" s="33"/>
      <c r="HZ133" s="33"/>
      <c r="IA133" s="33"/>
      <c r="IB133" s="33"/>
      <c r="IC133" s="33"/>
      <c r="ID133" s="33"/>
      <c r="IE133" s="33"/>
      <c r="IF133" s="33"/>
      <c r="IG133" s="33"/>
      <c r="IH133" s="33"/>
      <c r="II133" s="33"/>
      <c r="IJ133" s="33"/>
      <c r="IK133" s="33"/>
      <c r="IL133" s="33"/>
      <c r="IM133" s="33"/>
      <c r="IN133" s="33"/>
      <c r="IO133" s="33"/>
      <c r="IP133" s="33"/>
      <c r="IQ133" s="33"/>
      <c r="IR133" s="33"/>
      <c r="IS133" s="33"/>
      <c r="IT133" s="33"/>
      <c r="IU133" s="33"/>
      <c r="IV133" s="33"/>
    </row>
    <row r="134" spans="1:256">
      <c r="A134" s="33"/>
      <c r="B134" s="33"/>
      <c r="C134" s="33"/>
      <c r="D134" s="969"/>
      <c r="E134" s="149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33"/>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33"/>
      <c r="EX134" s="33"/>
      <c r="EY134" s="33"/>
      <c r="EZ134" s="33"/>
      <c r="FA134" s="33"/>
      <c r="FB134" s="33"/>
      <c r="FC134" s="33"/>
      <c r="FD134" s="33"/>
      <c r="FE134" s="33"/>
      <c r="FF134" s="33"/>
      <c r="FG134" s="33"/>
      <c r="FH134" s="33"/>
      <c r="FI134" s="33"/>
      <c r="FJ134" s="33"/>
      <c r="FK134" s="33"/>
      <c r="FL134" s="33"/>
      <c r="FM134" s="33"/>
      <c r="FN134" s="33"/>
      <c r="FO134" s="33"/>
      <c r="FP134" s="33"/>
      <c r="FQ134" s="33"/>
      <c r="FR134" s="33"/>
      <c r="FS134" s="33"/>
      <c r="FT134" s="33"/>
      <c r="FU134" s="33"/>
      <c r="FV134" s="33"/>
      <c r="FW134" s="33"/>
      <c r="FX134" s="33"/>
      <c r="FY134" s="33"/>
      <c r="FZ134" s="33"/>
      <c r="GA134" s="33"/>
      <c r="GB134" s="33"/>
      <c r="GC134" s="33"/>
      <c r="GD134" s="33"/>
      <c r="GE134" s="33"/>
      <c r="GF134" s="33"/>
      <c r="GG134" s="33"/>
      <c r="GH134" s="33"/>
      <c r="GI134" s="33"/>
      <c r="GJ134" s="33"/>
      <c r="GK134" s="33"/>
      <c r="GL134" s="33"/>
      <c r="GM134" s="33"/>
      <c r="GN134" s="33"/>
      <c r="GO134" s="33"/>
      <c r="GP134" s="33"/>
      <c r="GQ134" s="33"/>
      <c r="GR134" s="33"/>
      <c r="GS134" s="33"/>
      <c r="GT134" s="33"/>
      <c r="GU134" s="33"/>
      <c r="GV134" s="33"/>
      <c r="GW134" s="33"/>
      <c r="GX134" s="33"/>
      <c r="GY134" s="33"/>
      <c r="GZ134" s="33"/>
      <c r="HA134" s="33"/>
      <c r="HB134" s="33"/>
      <c r="HC134" s="33"/>
      <c r="HD134" s="33"/>
      <c r="HE134" s="33"/>
      <c r="HF134" s="33"/>
      <c r="HG134" s="33"/>
      <c r="HH134" s="33"/>
      <c r="HI134" s="33"/>
      <c r="HJ134" s="33"/>
      <c r="HK134" s="33"/>
      <c r="HL134" s="33"/>
      <c r="HM134" s="33"/>
      <c r="HN134" s="33"/>
      <c r="HO134" s="33"/>
      <c r="HP134" s="33"/>
      <c r="HQ134" s="33"/>
      <c r="HR134" s="33"/>
      <c r="HS134" s="33"/>
      <c r="HT134" s="33"/>
      <c r="HU134" s="33"/>
      <c r="HV134" s="33"/>
      <c r="HW134" s="33"/>
      <c r="HX134" s="33"/>
      <c r="HY134" s="33"/>
      <c r="HZ134" s="33"/>
      <c r="IA134" s="33"/>
      <c r="IB134" s="33"/>
      <c r="IC134" s="33"/>
      <c r="ID134" s="33"/>
      <c r="IE134" s="33"/>
      <c r="IF134" s="33"/>
      <c r="IG134" s="33"/>
      <c r="IH134" s="33"/>
      <c r="II134" s="33"/>
      <c r="IJ134" s="33"/>
      <c r="IK134" s="33"/>
      <c r="IL134" s="33"/>
      <c r="IM134" s="33"/>
      <c r="IN134" s="33"/>
      <c r="IO134" s="33"/>
      <c r="IP134" s="33"/>
      <c r="IQ134" s="33"/>
      <c r="IR134" s="33"/>
      <c r="IS134" s="33"/>
      <c r="IT134" s="33"/>
      <c r="IU134" s="33"/>
      <c r="IV134" s="33"/>
    </row>
    <row r="135" spans="1:256">
      <c r="A135" s="33" t="s">
        <v>305</v>
      </c>
      <c r="B135" s="33" t="s">
        <v>806</v>
      </c>
      <c r="C135" s="608">
        <f>(+C117/C$111)*100</f>
        <v>51.239140941937322</v>
      </c>
      <c r="D135" s="1494"/>
      <c r="E135" s="149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c r="DW135" s="33"/>
      <c r="DX135" s="33"/>
      <c r="DY135" s="33"/>
      <c r="DZ135" s="33"/>
      <c r="EA135" s="33"/>
      <c r="EB135" s="33"/>
      <c r="EC135" s="33"/>
      <c r="ED135" s="33"/>
      <c r="EE135" s="33"/>
      <c r="EF135" s="33"/>
      <c r="EG135" s="33"/>
      <c r="EH135" s="33"/>
      <c r="EI135" s="33"/>
      <c r="EJ135" s="33"/>
      <c r="EK135" s="33"/>
      <c r="EL135" s="33"/>
      <c r="EM135" s="33"/>
      <c r="EN135" s="33"/>
      <c r="EO135" s="33"/>
      <c r="EP135" s="33"/>
      <c r="EQ135" s="33"/>
      <c r="ER135" s="33"/>
      <c r="ES135" s="33"/>
      <c r="ET135" s="33"/>
      <c r="EU135" s="33"/>
      <c r="EV135" s="33"/>
      <c r="EW135" s="33"/>
      <c r="EX135" s="33"/>
      <c r="EY135" s="33"/>
      <c r="EZ135" s="33"/>
      <c r="FA135" s="33"/>
      <c r="FB135" s="33"/>
      <c r="FC135" s="33"/>
      <c r="FD135" s="33"/>
      <c r="FE135" s="33"/>
      <c r="FF135" s="33"/>
      <c r="FG135" s="33"/>
      <c r="FH135" s="33"/>
      <c r="FI135" s="33"/>
      <c r="FJ135" s="33"/>
      <c r="FK135" s="33"/>
      <c r="FL135" s="33"/>
      <c r="FM135" s="33"/>
      <c r="FN135" s="33"/>
      <c r="FO135" s="33"/>
      <c r="FP135" s="33"/>
      <c r="FQ135" s="33"/>
      <c r="FR135" s="33"/>
      <c r="FS135" s="33"/>
      <c r="FT135" s="33"/>
      <c r="FU135" s="33"/>
      <c r="FV135" s="33"/>
      <c r="FW135" s="33"/>
      <c r="FX135" s="33"/>
      <c r="FY135" s="33"/>
      <c r="FZ135" s="33"/>
      <c r="GA135" s="33"/>
      <c r="GB135" s="33"/>
      <c r="GC135" s="33"/>
      <c r="GD135" s="33"/>
      <c r="GE135" s="33"/>
      <c r="GF135" s="33"/>
      <c r="GG135" s="33"/>
      <c r="GH135" s="33"/>
      <c r="GI135" s="33"/>
      <c r="GJ135" s="33"/>
      <c r="GK135" s="33"/>
      <c r="GL135" s="33"/>
      <c r="GM135" s="33"/>
      <c r="GN135" s="33"/>
      <c r="GO135" s="33"/>
      <c r="GP135" s="33"/>
      <c r="GQ135" s="33"/>
      <c r="GR135" s="33"/>
      <c r="GS135" s="33"/>
      <c r="GT135" s="33"/>
      <c r="GU135" s="33"/>
      <c r="GV135" s="33"/>
      <c r="GW135" s="33"/>
      <c r="GX135" s="33"/>
      <c r="GY135" s="33"/>
      <c r="GZ135" s="33"/>
      <c r="HA135" s="33"/>
      <c r="HB135" s="33"/>
      <c r="HC135" s="33"/>
      <c r="HD135" s="33"/>
      <c r="HE135" s="33"/>
      <c r="HF135" s="33"/>
      <c r="HG135" s="33"/>
      <c r="HH135" s="33"/>
      <c r="HI135" s="33"/>
      <c r="HJ135" s="33"/>
      <c r="HK135" s="33"/>
      <c r="HL135" s="33"/>
      <c r="HM135" s="33"/>
      <c r="HN135" s="33"/>
      <c r="HO135" s="33"/>
      <c r="HP135" s="33"/>
      <c r="HQ135" s="33"/>
      <c r="HR135" s="33"/>
      <c r="HS135" s="33"/>
      <c r="HT135" s="33"/>
      <c r="HU135" s="33"/>
      <c r="HV135" s="33"/>
      <c r="HW135" s="33"/>
      <c r="HX135" s="33"/>
      <c r="HY135" s="33"/>
      <c r="HZ135" s="33"/>
      <c r="IA135" s="33"/>
      <c r="IB135" s="33"/>
      <c r="IC135" s="33"/>
      <c r="ID135" s="33"/>
      <c r="IE135" s="33"/>
      <c r="IF135" s="33"/>
      <c r="IG135" s="33"/>
      <c r="IH135" s="33"/>
      <c r="II135" s="33"/>
      <c r="IJ135" s="33"/>
      <c r="IK135" s="33"/>
      <c r="IL135" s="33"/>
      <c r="IM135" s="33"/>
      <c r="IN135" s="33"/>
      <c r="IO135" s="33"/>
      <c r="IP135" s="33"/>
      <c r="IQ135" s="33"/>
      <c r="IR135" s="33"/>
      <c r="IS135" s="33"/>
      <c r="IT135" s="33"/>
      <c r="IU135" s="33"/>
      <c r="IV135" s="33"/>
    </row>
    <row r="136" spans="1:256">
      <c r="A136" s="33"/>
      <c r="B136" s="33"/>
      <c r="C136" s="608"/>
      <c r="D136" s="1494"/>
      <c r="E136" s="149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c r="IV136" s="33"/>
    </row>
    <row r="137" spans="1:256">
      <c r="A137" s="33" t="s">
        <v>306</v>
      </c>
      <c r="B137" s="33" t="s">
        <v>806</v>
      </c>
      <c r="C137" s="608">
        <f>(+C119/C$111)*100</f>
        <v>10.35476106506181</v>
      </c>
      <c r="D137" s="1494"/>
      <c r="E137" s="149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33"/>
      <c r="DV137" s="33"/>
      <c r="DW137" s="33"/>
      <c r="DX137" s="33"/>
      <c r="DY137" s="33"/>
      <c r="DZ137" s="33"/>
      <c r="EA137" s="33"/>
      <c r="EB137" s="33"/>
      <c r="EC137" s="33"/>
      <c r="ED137" s="33"/>
      <c r="EE137" s="33"/>
      <c r="EF137" s="33"/>
      <c r="EG137" s="33"/>
      <c r="EH137" s="33"/>
      <c r="EI137" s="33"/>
      <c r="EJ137" s="33"/>
      <c r="EK137" s="33"/>
      <c r="EL137" s="33"/>
      <c r="EM137" s="33"/>
      <c r="EN137" s="33"/>
      <c r="EO137" s="33"/>
      <c r="EP137" s="33"/>
      <c r="EQ137" s="33"/>
      <c r="ER137" s="33"/>
      <c r="ES137" s="33"/>
      <c r="ET137" s="33"/>
      <c r="EU137" s="33"/>
      <c r="EV137" s="33"/>
      <c r="EW137" s="33"/>
      <c r="EX137" s="33"/>
      <c r="EY137" s="33"/>
      <c r="EZ137" s="33"/>
      <c r="FA137" s="33"/>
      <c r="FB137" s="33"/>
      <c r="FC137" s="33"/>
      <c r="FD137" s="33"/>
      <c r="FE137" s="33"/>
      <c r="FF137" s="33"/>
      <c r="FG137" s="33"/>
      <c r="FH137" s="33"/>
      <c r="FI137" s="33"/>
      <c r="FJ137" s="33"/>
      <c r="FK137" s="33"/>
      <c r="FL137" s="33"/>
      <c r="FM137" s="33"/>
      <c r="FN137" s="33"/>
      <c r="FO137" s="33"/>
      <c r="FP137" s="33"/>
      <c r="FQ137" s="33"/>
      <c r="FR137" s="33"/>
      <c r="FS137" s="33"/>
      <c r="FT137" s="33"/>
      <c r="FU137" s="33"/>
      <c r="FV137" s="33"/>
      <c r="FW137" s="33"/>
      <c r="FX137" s="33"/>
      <c r="FY137" s="33"/>
      <c r="FZ137" s="33"/>
      <c r="GA137" s="33"/>
      <c r="GB137" s="33"/>
      <c r="GC137" s="33"/>
      <c r="GD137" s="33"/>
      <c r="GE137" s="33"/>
      <c r="GF137" s="33"/>
      <c r="GG137" s="33"/>
      <c r="GH137" s="33"/>
      <c r="GI137" s="33"/>
      <c r="GJ137" s="33"/>
      <c r="GK137" s="33"/>
      <c r="GL137" s="33"/>
      <c r="GM137" s="33"/>
      <c r="GN137" s="33"/>
      <c r="GO137" s="33"/>
      <c r="GP137" s="33"/>
      <c r="GQ137" s="33"/>
      <c r="GR137" s="33"/>
      <c r="GS137" s="33"/>
      <c r="GT137" s="33"/>
      <c r="GU137" s="33"/>
      <c r="GV137" s="33"/>
      <c r="GW137" s="33"/>
      <c r="GX137" s="33"/>
      <c r="GY137" s="33"/>
      <c r="GZ137" s="33"/>
      <c r="HA137" s="33"/>
      <c r="HB137" s="33"/>
      <c r="HC137" s="33"/>
      <c r="HD137" s="33"/>
      <c r="HE137" s="33"/>
      <c r="HF137" s="33"/>
      <c r="HG137" s="33"/>
      <c r="HH137" s="33"/>
      <c r="HI137" s="33"/>
      <c r="HJ137" s="33"/>
      <c r="HK137" s="33"/>
      <c r="HL137" s="33"/>
      <c r="HM137" s="33"/>
      <c r="HN137" s="33"/>
      <c r="HO137" s="33"/>
      <c r="HP137" s="33"/>
      <c r="HQ137" s="33"/>
      <c r="HR137" s="33"/>
      <c r="HS137" s="33"/>
      <c r="HT137" s="33"/>
      <c r="HU137" s="33"/>
      <c r="HV137" s="33"/>
      <c r="HW137" s="33"/>
      <c r="HX137" s="33"/>
      <c r="HY137" s="33"/>
      <c r="HZ137" s="33"/>
      <c r="IA137" s="33"/>
      <c r="IB137" s="33"/>
      <c r="IC137" s="33"/>
      <c r="ID137" s="33"/>
      <c r="IE137" s="33"/>
      <c r="IF137" s="33"/>
      <c r="IG137" s="33"/>
      <c r="IH137" s="33"/>
      <c r="II137" s="33"/>
      <c r="IJ137" s="33"/>
      <c r="IK137" s="33"/>
      <c r="IL137" s="33"/>
      <c r="IM137" s="33"/>
      <c r="IN137" s="33"/>
      <c r="IO137" s="33"/>
      <c r="IP137" s="33"/>
      <c r="IQ137" s="33"/>
      <c r="IR137" s="33"/>
      <c r="IS137" s="33"/>
      <c r="IT137" s="33"/>
      <c r="IU137" s="33"/>
      <c r="IV137" s="33"/>
    </row>
    <row r="138" spans="1:256">
      <c r="A138" s="33"/>
      <c r="B138" s="33"/>
      <c r="C138" s="608"/>
      <c r="D138" s="1494"/>
      <c r="E138" s="149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33"/>
      <c r="FU138" s="33"/>
      <c r="FV138" s="33"/>
      <c r="FW138" s="33"/>
      <c r="FX138" s="33"/>
      <c r="FY138" s="33"/>
      <c r="FZ138" s="33"/>
      <c r="GA138" s="33"/>
      <c r="GB138" s="33"/>
      <c r="GC138" s="33"/>
      <c r="GD138" s="33"/>
      <c r="GE138" s="33"/>
      <c r="GF138" s="33"/>
      <c r="GG138" s="33"/>
      <c r="GH138" s="33"/>
      <c r="GI138" s="33"/>
      <c r="GJ138" s="33"/>
      <c r="GK138" s="33"/>
      <c r="GL138" s="33"/>
      <c r="GM138" s="33"/>
      <c r="GN138" s="33"/>
      <c r="GO138" s="33"/>
      <c r="GP138" s="33"/>
      <c r="GQ138" s="33"/>
      <c r="GR138" s="33"/>
      <c r="GS138" s="33"/>
      <c r="GT138" s="33"/>
      <c r="GU138" s="33"/>
      <c r="GV138" s="33"/>
      <c r="GW138" s="33"/>
      <c r="GX138" s="33"/>
      <c r="GY138" s="33"/>
      <c r="GZ138" s="33"/>
      <c r="HA138" s="33"/>
      <c r="HB138" s="33"/>
      <c r="HC138" s="33"/>
      <c r="HD138" s="33"/>
      <c r="HE138" s="33"/>
      <c r="HF138" s="33"/>
      <c r="HG138" s="33"/>
      <c r="HH138" s="33"/>
      <c r="HI138" s="33"/>
      <c r="HJ138" s="33"/>
      <c r="HK138" s="33"/>
      <c r="HL138" s="33"/>
      <c r="HM138" s="33"/>
      <c r="HN138" s="33"/>
      <c r="HO138" s="33"/>
      <c r="HP138" s="33"/>
      <c r="HQ138" s="33"/>
      <c r="HR138" s="33"/>
      <c r="HS138" s="33"/>
      <c r="HT138" s="33"/>
      <c r="HU138" s="33"/>
      <c r="HV138" s="33"/>
      <c r="HW138" s="33"/>
      <c r="HX138" s="33"/>
      <c r="HY138" s="33"/>
      <c r="HZ138" s="33"/>
      <c r="IA138" s="33"/>
      <c r="IB138" s="33"/>
      <c r="IC138" s="33"/>
      <c r="ID138" s="33"/>
      <c r="IE138" s="33"/>
      <c r="IF138" s="33"/>
      <c r="IG138" s="33"/>
      <c r="IH138" s="33"/>
      <c r="II138" s="33"/>
      <c r="IJ138" s="33"/>
      <c r="IK138" s="33"/>
      <c r="IL138" s="33"/>
      <c r="IM138" s="33"/>
      <c r="IN138" s="33"/>
      <c r="IO138" s="33"/>
      <c r="IP138" s="33"/>
      <c r="IQ138" s="33"/>
      <c r="IR138" s="33"/>
      <c r="IS138" s="33"/>
      <c r="IT138" s="33"/>
      <c r="IU138" s="33"/>
      <c r="IV138" s="33"/>
    </row>
    <row r="139" spans="1:256">
      <c r="A139" s="33" t="s">
        <v>307</v>
      </c>
      <c r="B139" s="33" t="s">
        <v>806</v>
      </c>
      <c r="C139" s="608">
        <f>(+C121/C$111)*100</f>
        <v>7.7293651287800609</v>
      </c>
      <c r="D139" s="1494"/>
      <c r="E139" s="149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c r="DJ139" s="33"/>
      <c r="DK139" s="33"/>
      <c r="DL139" s="33"/>
      <c r="DM139" s="33"/>
      <c r="DN139" s="33"/>
      <c r="DO139" s="33"/>
      <c r="DP139" s="33"/>
      <c r="DQ139" s="33"/>
      <c r="DR139" s="33"/>
      <c r="DS139" s="33"/>
      <c r="DT139" s="33"/>
      <c r="DU139" s="33"/>
      <c r="DV139" s="33"/>
      <c r="DW139" s="33"/>
      <c r="DX139" s="33"/>
      <c r="DY139" s="33"/>
      <c r="DZ139" s="33"/>
      <c r="EA139" s="33"/>
      <c r="EB139" s="33"/>
      <c r="EC139" s="33"/>
      <c r="ED139" s="33"/>
      <c r="EE139" s="33"/>
      <c r="EF139" s="33"/>
      <c r="EG139" s="33"/>
      <c r="EH139" s="33"/>
      <c r="EI139" s="33"/>
      <c r="EJ139" s="33"/>
      <c r="EK139" s="33"/>
      <c r="EL139" s="33"/>
      <c r="EM139" s="33"/>
      <c r="EN139" s="33"/>
      <c r="EO139" s="33"/>
      <c r="EP139" s="33"/>
      <c r="EQ139" s="33"/>
      <c r="ER139" s="33"/>
      <c r="ES139" s="33"/>
      <c r="ET139" s="33"/>
      <c r="EU139" s="33"/>
      <c r="EV139" s="33"/>
      <c r="EW139" s="33"/>
      <c r="EX139" s="33"/>
      <c r="EY139" s="33"/>
      <c r="EZ139" s="33"/>
      <c r="FA139" s="33"/>
      <c r="FB139" s="33"/>
      <c r="FC139" s="33"/>
      <c r="FD139" s="33"/>
      <c r="FE139" s="33"/>
      <c r="FF139" s="33"/>
      <c r="FG139" s="33"/>
      <c r="FH139" s="33"/>
      <c r="FI139" s="33"/>
      <c r="FJ139" s="33"/>
      <c r="FK139" s="33"/>
      <c r="FL139" s="33"/>
      <c r="FM139" s="33"/>
      <c r="FN139" s="33"/>
      <c r="FO139" s="33"/>
      <c r="FP139" s="33"/>
      <c r="FQ139" s="33"/>
      <c r="FR139" s="33"/>
      <c r="FS139" s="33"/>
      <c r="FT139" s="33"/>
      <c r="FU139" s="33"/>
      <c r="FV139" s="33"/>
      <c r="FW139" s="33"/>
      <c r="FX139" s="33"/>
      <c r="FY139" s="33"/>
      <c r="FZ139" s="33"/>
      <c r="GA139" s="33"/>
      <c r="GB139" s="33"/>
      <c r="GC139" s="33"/>
      <c r="GD139" s="33"/>
      <c r="GE139" s="33"/>
      <c r="GF139" s="33"/>
      <c r="GG139" s="33"/>
      <c r="GH139" s="33"/>
      <c r="GI139" s="33"/>
      <c r="GJ139" s="33"/>
      <c r="GK139" s="33"/>
      <c r="GL139" s="33"/>
      <c r="GM139" s="33"/>
      <c r="GN139" s="33"/>
      <c r="GO139" s="33"/>
      <c r="GP139" s="33"/>
      <c r="GQ139" s="33"/>
      <c r="GR139" s="33"/>
      <c r="GS139" s="33"/>
      <c r="GT139" s="33"/>
      <c r="GU139" s="33"/>
      <c r="GV139" s="33"/>
      <c r="GW139" s="33"/>
      <c r="GX139" s="33"/>
      <c r="GY139" s="33"/>
      <c r="GZ139" s="33"/>
      <c r="HA139" s="33"/>
      <c r="HB139" s="33"/>
      <c r="HC139" s="33"/>
      <c r="HD139" s="33"/>
      <c r="HE139" s="33"/>
      <c r="HF139" s="33"/>
      <c r="HG139" s="33"/>
      <c r="HH139" s="33"/>
      <c r="HI139" s="33"/>
      <c r="HJ139" s="33"/>
      <c r="HK139" s="33"/>
      <c r="HL139" s="33"/>
      <c r="HM139" s="33"/>
      <c r="HN139" s="33"/>
      <c r="HO139" s="33"/>
      <c r="HP139" s="33"/>
      <c r="HQ139" s="33"/>
      <c r="HR139" s="33"/>
      <c r="HS139" s="33"/>
      <c r="HT139" s="33"/>
      <c r="HU139" s="33"/>
      <c r="HV139" s="33"/>
      <c r="HW139" s="33"/>
      <c r="HX139" s="33"/>
      <c r="HY139" s="33"/>
      <c r="HZ139" s="33"/>
      <c r="IA139" s="33"/>
      <c r="IB139" s="33"/>
      <c r="IC139" s="33"/>
      <c r="ID139" s="33"/>
      <c r="IE139" s="33"/>
      <c r="IF139" s="33"/>
      <c r="IG139" s="33"/>
      <c r="IH139" s="33"/>
      <c r="II139" s="33"/>
      <c r="IJ139" s="33"/>
      <c r="IK139" s="33"/>
      <c r="IL139" s="33"/>
      <c r="IM139" s="33"/>
      <c r="IN139" s="33"/>
      <c r="IO139" s="33"/>
      <c r="IP139" s="33"/>
      <c r="IQ139" s="33"/>
      <c r="IR139" s="33"/>
      <c r="IS139" s="33"/>
      <c r="IT139" s="33"/>
      <c r="IU139" s="33"/>
      <c r="IV139" s="33"/>
    </row>
    <row r="140" spans="1:256">
      <c r="A140" s="33"/>
      <c r="B140" s="33"/>
      <c r="C140" s="608"/>
      <c r="D140" s="1494"/>
      <c r="E140" s="149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c r="IH140" s="33"/>
      <c r="II140" s="33"/>
      <c r="IJ140" s="33"/>
      <c r="IK140" s="33"/>
      <c r="IL140" s="33"/>
      <c r="IM140" s="33"/>
      <c r="IN140" s="33"/>
      <c r="IO140" s="33"/>
      <c r="IP140" s="33"/>
      <c r="IQ140" s="33"/>
      <c r="IR140" s="33"/>
      <c r="IS140" s="33"/>
      <c r="IT140" s="33"/>
      <c r="IU140" s="33"/>
      <c r="IV140" s="33"/>
    </row>
    <row r="141" spans="1:256">
      <c r="A141" s="33" t="s">
        <v>308</v>
      </c>
      <c r="B141" s="33" t="s">
        <v>806</v>
      </c>
      <c r="C141" s="608">
        <f>(+C123/C$111)*100</f>
        <v>10.010714810338889</v>
      </c>
      <c r="D141" s="1494"/>
      <c r="E141" s="149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c r="IH141" s="33"/>
      <c r="II141" s="33"/>
      <c r="IJ141" s="33"/>
      <c r="IK141" s="33"/>
      <c r="IL141" s="33"/>
      <c r="IM141" s="33"/>
      <c r="IN141" s="33"/>
      <c r="IO141" s="33"/>
      <c r="IP141" s="33"/>
      <c r="IQ141" s="33"/>
      <c r="IR141" s="33"/>
      <c r="IS141" s="33"/>
      <c r="IT141" s="33"/>
      <c r="IU141" s="33"/>
      <c r="IV141" s="33"/>
    </row>
    <row r="142" spans="1:256">
      <c r="A142" s="33"/>
      <c r="B142" s="33"/>
      <c r="C142" s="608"/>
      <c r="D142" s="1494"/>
      <c r="E142" s="149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c r="IH142" s="33"/>
      <c r="II142" s="33"/>
      <c r="IJ142" s="33"/>
      <c r="IK142" s="33"/>
      <c r="IL142" s="33"/>
      <c r="IM142" s="33"/>
      <c r="IN142" s="33"/>
      <c r="IO142" s="33"/>
      <c r="IP142" s="33"/>
      <c r="IQ142" s="33"/>
      <c r="IR142" s="33"/>
      <c r="IS142" s="33"/>
      <c r="IT142" s="33"/>
      <c r="IU142" s="33"/>
      <c r="IV142" s="33"/>
    </row>
    <row r="143" spans="1:256">
      <c r="A143" s="33" t="s">
        <v>809</v>
      </c>
      <c r="B143" s="33" t="s">
        <v>806</v>
      </c>
      <c r="C143" s="608">
        <f>(+C125/C$111)*100</f>
        <v>2.8396114813420215</v>
      </c>
      <c r="D143" s="1494"/>
      <c r="E143" s="149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c r="IH143" s="33"/>
      <c r="II143" s="33"/>
      <c r="IJ143" s="33"/>
      <c r="IK143" s="33"/>
      <c r="IL143" s="33"/>
      <c r="IM143" s="33"/>
      <c r="IN143" s="33"/>
      <c r="IO143" s="33"/>
      <c r="IP143" s="33"/>
      <c r="IQ143" s="33"/>
      <c r="IR143" s="33"/>
      <c r="IS143" s="33"/>
      <c r="IT143" s="33"/>
      <c r="IU143" s="33"/>
      <c r="IV143" s="33"/>
    </row>
    <row r="144" spans="1:256">
      <c r="A144" s="33"/>
      <c r="B144" s="33"/>
      <c r="C144" s="608"/>
      <c r="D144" s="1494"/>
      <c r="E144" s="149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3"/>
      <c r="DI144" s="33"/>
      <c r="DJ144" s="33"/>
      <c r="DK144" s="33"/>
      <c r="DL144" s="33"/>
      <c r="DM144" s="33"/>
      <c r="DN144" s="33"/>
      <c r="DO144" s="33"/>
      <c r="DP144" s="33"/>
      <c r="DQ144" s="33"/>
      <c r="DR144" s="33"/>
      <c r="DS144" s="33"/>
      <c r="DT144" s="33"/>
      <c r="DU144" s="33"/>
      <c r="DV144" s="33"/>
      <c r="DW144" s="33"/>
      <c r="DX144" s="33"/>
      <c r="DY144" s="33"/>
      <c r="DZ144" s="33"/>
      <c r="EA144" s="33"/>
      <c r="EB144" s="33"/>
      <c r="EC144" s="33"/>
      <c r="ED144" s="33"/>
      <c r="EE144" s="33"/>
      <c r="EF144" s="33"/>
      <c r="EG144" s="33"/>
      <c r="EH144" s="33"/>
      <c r="EI144" s="33"/>
      <c r="EJ144" s="33"/>
      <c r="EK144" s="33"/>
      <c r="EL144" s="33"/>
      <c r="EM144" s="33"/>
      <c r="EN144" s="33"/>
      <c r="EO144" s="33"/>
      <c r="EP144" s="33"/>
      <c r="EQ144" s="33"/>
      <c r="ER144" s="33"/>
      <c r="ES144" s="33"/>
      <c r="ET144" s="33"/>
      <c r="EU144" s="33"/>
      <c r="EV144" s="33"/>
      <c r="EW144" s="33"/>
      <c r="EX144" s="33"/>
      <c r="EY144" s="33"/>
      <c r="EZ144" s="33"/>
      <c r="FA144" s="33"/>
      <c r="FB144" s="33"/>
      <c r="FC144" s="33"/>
      <c r="FD144" s="33"/>
      <c r="FE144" s="33"/>
      <c r="FF144" s="33"/>
      <c r="FG144" s="33"/>
      <c r="FH144" s="33"/>
      <c r="FI144" s="33"/>
      <c r="FJ144" s="33"/>
      <c r="FK144" s="33"/>
      <c r="FL144" s="33"/>
      <c r="FM144" s="33"/>
      <c r="FN144" s="33"/>
      <c r="FO144" s="33"/>
      <c r="FP144" s="33"/>
      <c r="FQ144" s="33"/>
      <c r="FR144" s="33"/>
      <c r="FS144" s="33"/>
      <c r="FT144" s="33"/>
      <c r="FU144" s="33"/>
      <c r="FV144" s="33"/>
      <c r="FW144" s="33"/>
      <c r="FX144" s="33"/>
      <c r="FY144" s="33"/>
      <c r="FZ144" s="33"/>
      <c r="GA144" s="33"/>
      <c r="GB144" s="33"/>
      <c r="GC144" s="33"/>
      <c r="GD144" s="33"/>
      <c r="GE144" s="33"/>
      <c r="GF144" s="33"/>
      <c r="GG144" s="33"/>
      <c r="GH144" s="33"/>
      <c r="GI144" s="33"/>
      <c r="GJ144" s="33"/>
      <c r="GK144" s="33"/>
      <c r="GL144" s="33"/>
      <c r="GM144" s="33"/>
      <c r="GN144" s="33"/>
      <c r="GO144" s="33"/>
      <c r="GP144" s="33"/>
      <c r="GQ144" s="33"/>
      <c r="GR144" s="33"/>
      <c r="GS144" s="33"/>
      <c r="GT144" s="33"/>
      <c r="GU144" s="33"/>
      <c r="GV144" s="33"/>
      <c r="GW144" s="33"/>
      <c r="GX144" s="33"/>
      <c r="GY144" s="33"/>
      <c r="GZ144" s="33"/>
      <c r="HA144" s="33"/>
      <c r="HB144" s="33"/>
      <c r="HC144" s="33"/>
      <c r="HD144" s="33"/>
      <c r="HE144" s="33"/>
      <c r="HF144" s="33"/>
      <c r="HG144" s="33"/>
      <c r="HH144" s="33"/>
      <c r="HI144" s="33"/>
      <c r="HJ144" s="33"/>
      <c r="HK144" s="33"/>
      <c r="HL144" s="33"/>
      <c r="HM144" s="33"/>
      <c r="HN144" s="33"/>
      <c r="HO144" s="33"/>
      <c r="HP144" s="33"/>
      <c r="HQ144" s="33"/>
      <c r="HR144" s="33"/>
      <c r="HS144" s="33"/>
      <c r="HT144" s="33"/>
      <c r="HU144" s="33"/>
      <c r="HV144" s="33"/>
      <c r="HW144" s="33"/>
      <c r="HX144" s="33"/>
      <c r="HY144" s="33"/>
      <c r="HZ144" s="33"/>
      <c r="IA144" s="33"/>
      <c r="IB144" s="33"/>
      <c r="IC144" s="33"/>
      <c r="ID144" s="33"/>
      <c r="IE144" s="33"/>
      <c r="IF144" s="33"/>
      <c r="IG144" s="33"/>
      <c r="IH144" s="33"/>
      <c r="II144" s="33"/>
      <c r="IJ144" s="33"/>
      <c r="IK144" s="33"/>
      <c r="IL144" s="33"/>
      <c r="IM144" s="33"/>
      <c r="IN144" s="33"/>
      <c r="IO144" s="33"/>
      <c r="IP144" s="33"/>
      <c r="IQ144" s="33"/>
      <c r="IR144" s="33"/>
      <c r="IS144" s="33"/>
      <c r="IT144" s="33"/>
      <c r="IU144" s="33"/>
      <c r="IV144" s="33"/>
    </row>
    <row r="145" spans="1:256">
      <c r="A145" s="33" t="s">
        <v>807</v>
      </c>
      <c r="B145" s="33" t="s">
        <v>806</v>
      </c>
      <c r="C145" s="608">
        <f>(+C127/C$111)*100</f>
        <v>7.9609100227440317</v>
      </c>
      <c r="D145" s="1494"/>
      <c r="E145" s="149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3"/>
      <c r="DI145" s="33"/>
      <c r="DJ145" s="33"/>
      <c r="DK145" s="33"/>
      <c r="DL145" s="33"/>
      <c r="DM145" s="33"/>
      <c r="DN145" s="33"/>
      <c r="DO145" s="33"/>
      <c r="DP145" s="33"/>
      <c r="DQ145" s="33"/>
      <c r="DR145" s="33"/>
      <c r="DS145" s="33"/>
      <c r="DT145" s="33"/>
      <c r="DU145" s="33"/>
      <c r="DV145" s="33"/>
      <c r="DW145" s="33"/>
      <c r="DX145" s="33"/>
      <c r="DY145" s="33"/>
      <c r="DZ145" s="33"/>
      <c r="EA145" s="33"/>
      <c r="EB145" s="33"/>
      <c r="EC145" s="33"/>
      <c r="ED145" s="33"/>
      <c r="EE145" s="33"/>
      <c r="EF145" s="33"/>
      <c r="EG145" s="33"/>
      <c r="EH145" s="33"/>
      <c r="EI145" s="33"/>
      <c r="EJ145" s="33"/>
      <c r="EK145" s="33"/>
      <c r="EL145" s="33"/>
      <c r="EM145" s="33"/>
      <c r="EN145" s="33"/>
      <c r="EO145" s="33"/>
      <c r="EP145" s="33"/>
      <c r="EQ145" s="33"/>
      <c r="ER145" s="33"/>
      <c r="ES145" s="33"/>
      <c r="ET145" s="33"/>
      <c r="EU145" s="33"/>
      <c r="EV145" s="33"/>
      <c r="EW145" s="33"/>
      <c r="EX145" s="33"/>
      <c r="EY145" s="33"/>
      <c r="EZ145" s="33"/>
      <c r="FA145" s="33"/>
      <c r="FB145" s="33"/>
      <c r="FC145" s="33"/>
      <c r="FD145" s="33"/>
      <c r="FE145" s="33"/>
      <c r="FF145" s="33"/>
      <c r="FG145" s="33"/>
      <c r="FH145" s="33"/>
      <c r="FI145" s="33"/>
      <c r="FJ145" s="33"/>
      <c r="FK145" s="33"/>
      <c r="FL145" s="33"/>
      <c r="FM145" s="33"/>
      <c r="FN145" s="33"/>
      <c r="FO145" s="33"/>
      <c r="FP145" s="33"/>
      <c r="FQ145" s="33"/>
      <c r="FR145" s="33"/>
      <c r="FS145" s="33"/>
      <c r="FT145" s="33"/>
      <c r="FU145" s="33"/>
      <c r="FV145" s="33"/>
      <c r="FW145" s="33"/>
      <c r="FX145" s="33"/>
      <c r="FY145" s="33"/>
      <c r="FZ145" s="33"/>
      <c r="GA145" s="33"/>
      <c r="GB145" s="33"/>
      <c r="GC145" s="33"/>
      <c r="GD145" s="33"/>
      <c r="GE145" s="33"/>
      <c r="GF145" s="33"/>
      <c r="GG145" s="33"/>
      <c r="GH145" s="33"/>
      <c r="GI145" s="33"/>
      <c r="GJ145" s="33"/>
      <c r="GK145" s="33"/>
      <c r="GL145" s="33"/>
      <c r="GM145" s="33"/>
      <c r="GN145" s="33"/>
      <c r="GO145" s="33"/>
      <c r="GP145" s="33"/>
      <c r="GQ145" s="33"/>
      <c r="GR145" s="33"/>
      <c r="GS145" s="33"/>
      <c r="GT145" s="33"/>
      <c r="GU145" s="33"/>
      <c r="GV145" s="33"/>
      <c r="GW145" s="33"/>
      <c r="GX145" s="33"/>
      <c r="GY145" s="33"/>
      <c r="GZ145" s="33"/>
      <c r="HA145" s="33"/>
      <c r="HB145" s="33"/>
      <c r="HC145" s="33"/>
      <c r="HD145" s="33"/>
      <c r="HE145" s="33"/>
      <c r="HF145" s="33"/>
      <c r="HG145" s="33"/>
      <c r="HH145" s="33"/>
      <c r="HI145" s="33"/>
      <c r="HJ145" s="33"/>
      <c r="HK145" s="33"/>
      <c r="HL145" s="33"/>
      <c r="HM145" s="33"/>
      <c r="HN145" s="33"/>
      <c r="HO145" s="33"/>
      <c r="HP145" s="33"/>
      <c r="HQ145" s="33"/>
      <c r="HR145" s="33"/>
      <c r="HS145" s="33"/>
      <c r="HT145" s="33"/>
      <c r="HU145" s="33"/>
      <c r="HV145" s="33"/>
      <c r="HW145" s="33"/>
      <c r="HX145" s="33"/>
      <c r="HY145" s="33"/>
      <c r="HZ145" s="33"/>
      <c r="IA145" s="33"/>
      <c r="IB145" s="33"/>
      <c r="IC145" s="33"/>
      <c r="ID145" s="33"/>
      <c r="IE145" s="33"/>
      <c r="IF145" s="33"/>
      <c r="IG145" s="33"/>
      <c r="IH145" s="33"/>
      <c r="II145" s="33"/>
      <c r="IJ145" s="33"/>
      <c r="IK145" s="33"/>
      <c r="IL145" s="33"/>
      <c r="IM145" s="33"/>
      <c r="IN145" s="33"/>
      <c r="IO145" s="33"/>
      <c r="IP145" s="33"/>
      <c r="IQ145" s="33"/>
      <c r="IR145" s="33"/>
      <c r="IS145" s="33"/>
      <c r="IT145" s="33"/>
      <c r="IU145" s="33"/>
      <c r="IV145" s="33"/>
    </row>
    <row r="146" spans="1:256">
      <c r="A146" s="33"/>
      <c r="B146" s="33"/>
      <c r="C146" s="608"/>
      <c r="D146" s="1494"/>
      <c r="E146" s="149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33"/>
      <c r="DN146" s="33"/>
      <c r="DO146" s="33"/>
      <c r="DP146" s="33"/>
      <c r="DQ146" s="33"/>
      <c r="DR146" s="33"/>
      <c r="DS146" s="33"/>
      <c r="DT146" s="33"/>
      <c r="DU146" s="33"/>
      <c r="DV146" s="33"/>
      <c r="DW146" s="33"/>
      <c r="DX146" s="33"/>
      <c r="DY146" s="33"/>
      <c r="DZ146" s="33"/>
      <c r="EA146" s="33"/>
      <c r="EB146" s="33"/>
      <c r="EC146" s="33"/>
      <c r="ED146" s="33"/>
      <c r="EE146" s="33"/>
      <c r="EF146" s="33"/>
      <c r="EG146" s="33"/>
      <c r="EH146" s="33"/>
      <c r="EI146" s="33"/>
      <c r="EJ146" s="33"/>
      <c r="EK146" s="33"/>
      <c r="EL146" s="33"/>
      <c r="EM146" s="33"/>
      <c r="EN146" s="33"/>
      <c r="EO146" s="33"/>
      <c r="EP146" s="33"/>
      <c r="EQ146" s="33"/>
      <c r="ER146" s="33"/>
      <c r="ES146" s="33"/>
      <c r="ET146" s="33"/>
      <c r="EU146" s="33"/>
      <c r="EV146" s="33"/>
      <c r="EW146" s="33"/>
      <c r="EX146" s="33"/>
      <c r="EY146" s="33"/>
      <c r="EZ146" s="33"/>
      <c r="FA146" s="33"/>
      <c r="FB146" s="33"/>
      <c r="FC146" s="33"/>
      <c r="FD146" s="33"/>
      <c r="FE146" s="33"/>
      <c r="FF146" s="33"/>
      <c r="FG146" s="33"/>
      <c r="FH146" s="33"/>
      <c r="FI146" s="33"/>
      <c r="FJ146" s="33"/>
      <c r="FK146" s="33"/>
      <c r="FL146" s="33"/>
      <c r="FM146" s="33"/>
      <c r="FN146" s="33"/>
      <c r="FO146" s="33"/>
      <c r="FP146" s="33"/>
      <c r="FQ146" s="33"/>
      <c r="FR146" s="33"/>
      <c r="FS146" s="33"/>
      <c r="FT146" s="33"/>
      <c r="FU146" s="33"/>
      <c r="FV146" s="33"/>
      <c r="FW146" s="33"/>
      <c r="FX146" s="33"/>
      <c r="FY146" s="33"/>
      <c r="FZ146" s="33"/>
      <c r="GA146" s="33"/>
      <c r="GB146" s="33"/>
      <c r="GC146" s="33"/>
      <c r="GD146" s="33"/>
      <c r="GE146" s="33"/>
      <c r="GF146" s="33"/>
      <c r="GG146" s="33"/>
      <c r="GH146" s="33"/>
      <c r="GI146" s="33"/>
      <c r="GJ146" s="33"/>
      <c r="GK146" s="33"/>
      <c r="GL146" s="33"/>
      <c r="GM146" s="33"/>
      <c r="GN146" s="33"/>
      <c r="GO146" s="33"/>
      <c r="GP146" s="33"/>
      <c r="GQ146" s="33"/>
      <c r="GR146" s="33"/>
      <c r="GS146" s="33"/>
      <c r="GT146" s="33"/>
      <c r="GU146" s="33"/>
      <c r="GV146" s="33"/>
      <c r="GW146" s="33"/>
      <c r="GX146" s="33"/>
      <c r="GY146" s="33"/>
      <c r="GZ146" s="33"/>
      <c r="HA146" s="33"/>
      <c r="HB146" s="33"/>
      <c r="HC146" s="33"/>
      <c r="HD146" s="33"/>
      <c r="HE146" s="33"/>
      <c r="HF146" s="33"/>
      <c r="HG146" s="33"/>
      <c r="HH146" s="33"/>
      <c r="HI146" s="33"/>
      <c r="HJ146" s="33"/>
      <c r="HK146" s="33"/>
      <c r="HL146" s="33"/>
      <c r="HM146" s="33"/>
      <c r="HN146" s="33"/>
      <c r="HO146" s="33"/>
      <c r="HP146" s="33"/>
      <c r="HQ146" s="33"/>
      <c r="HR146" s="33"/>
      <c r="HS146" s="33"/>
      <c r="HT146" s="33"/>
      <c r="HU146" s="33"/>
      <c r="HV146" s="33"/>
      <c r="HW146" s="33"/>
      <c r="HX146" s="33"/>
      <c r="HY146" s="33"/>
      <c r="HZ146" s="33"/>
      <c r="IA146" s="33"/>
      <c r="IB146" s="33"/>
      <c r="IC146" s="33"/>
      <c r="ID146" s="33"/>
      <c r="IE146" s="33"/>
      <c r="IF146" s="33"/>
      <c r="IG146" s="33"/>
      <c r="IH146" s="33"/>
      <c r="II146" s="33"/>
      <c r="IJ146" s="33"/>
      <c r="IK146" s="33"/>
      <c r="IL146" s="33"/>
      <c r="IM146" s="33"/>
      <c r="IN146" s="33"/>
      <c r="IO146" s="33"/>
      <c r="IP146" s="33"/>
      <c r="IQ146" s="33"/>
      <c r="IR146" s="33"/>
      <c r="IS146" s="33"/>
      <c r="IT146" s="33"/>
      <c r="IU146" s="33"/>
      <c r="IV146" s="33"/>
    </row>
    <row r="147" spans="1:256">
      <c r="A147" s="33" t="s">
        <v>309</v>
      </c>
      <c r="B147" s="33" t="s">
        <v>806</v>
      </c>
      <c r="C147" s="608">
        <f>(+C129/C$111)*100</f>
        <v>9.8654965497958607</v>
      </c>
      <c r="D147" s="1494"/>
      <c r="E147" s="149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3"/>
      <c r="DL147" s="33"/>
      <c r="DM147" s="33"/>
      <c r="DN147" s="33"/>
      <c r="DO147" s="33"/>
      <c r="DP147" s="33"/>
      <c r="DQ147" s="33"/>
      <c r="DR147" s="33"/>
      <c r="DS147" s="33"/>
      <c r="DT147" s="33"/>
      <c r="DU147" s="33"/>
      <c r="DV147" s="33"/>
      <c r="DW147" s="33"/>
      <c r="DX147" s="33"/>
      <c r="DY147" s="33"/>
      <c r="DZ147" s="33"/>
      <c r="EA147" s="33"/>
      <c r="EB147" s="33"/>
      <c r="EC147" s="33"/>
      <c r="ED147" s="33"/>
      <c r="EE147" s="33"/>
      <c r="EF147" s="33"/>
      <c r="EG147" s="33"/>
      <c r="EH147" s="33"/>
      <c r="EI147" s="33"/>
      <c r="EJ147" s="33"/>
      <c r="EK147" s="33"/>
      <c r="EL147" s="33"/>
      <c r="EM147" s="33"/>
      <c r="EN147" s="33"/>
      <c r="EO147" s="33"/>
      <c r="EP147" s="33"/>
      <c r="EQ147" s="33"/>
      <c r="ER147" s="33"/>
      <c r="ES147" s="33"/>
      <c r="ET147" s="33"/>
      <c r="EU147" s="33"/>
      <c r="EV147" s="33"/>
      <c r="EW147" s="33"/>
      <c r="EX147" s="33"/>
      <c r="EY147" s="33"/>
      <c r="EZ147" s="33"/>
      <c r="FA147" s="33"/>
      <c r="FB147" s="33"/>
      <c r="FC147" s="33"/>
      <c r="FD147" s="33"/>
      <c r="FE147" s="33"/>
      <c r="FF147" s="33"/>
      <c r="FG147" s="33"/>
      <c r="FH147" s="33"/>
      <c r="FI147" s="33"/>
      <c r="FJ147" s="33"/>
      <c r="FK147" s="33"/>
      <c r="FL147" s="33"/>
      <c r="FM147" s="33"/>
      <c r="FN147" s="33"/>
      <c r="FO147" s="33"/>
      <c r="FP147" s="33"/>
      <c r="FQ147" s="33"/>
      <c r="FR147" s="33"/>
      <c r="FS147" s="33"/>
      <c r="FT147" s="33"/>
      <c r="FU147" s="33"/>
      <c r="FV147" s="33"/>
      <c r="FW147" s="33"/>
      <c r="FX147" s="33"/>
      <c r="FY147" s="33"/>
      <c r="FZ147" s="33"/>
      <c r="GA147" s="33"/>
      <c r="GB147" s="33"/>
      <c r="GC147" s="33"/>
      <c r="GD147" s="33"/>
      <c r="GE147" s="33"/>
      <c r="GF147" s="33"/>
      <c r="GG147" s="33"/>
      <c r="GH147" s="33"/>
      <c r="GI147" s="33"/>
      <c r="GJ147" s="33"/>
      <c r="GK147" s="33"/>
      <c r="GL147" s="33"/>
      <c r="GM147" s="33"/>
      <c r="GN147" s="33"/>
      <c r="GO147" s="33"/>
      <c r="GP147" s="33"/>
      <c r="GQ147" s="33"/>
      <c r="GR147" s="33"/>
      <c r="GS147" s="33"/>
      <c r="GT147" s="33"/>
      <c r="GU147" s="33"/>
      <c r="GV147" s="33"/>
      <c r="GW147" s="33"/>
      <c r="GX147" s="33"/>
      <c r="GY147" s="33"/>
      <c r="GZ147" s="33"/>
      <c r="HA147" s="33"/>
      <c r="HB147" s="33"/>
      <c r="HC147" s="33"/>
      <c r="HD147" s="33"/>
      <c r="HE147" s="33"/>
      <c r="HF147" s="33"/>
      <c r="HG147" s="33"/>
      <c r="HH147" s="33"/>
      <c r="HI147" s="33"/>
      <c r="HJ147" s="33"/>
      <c r="HK147" s="33"/>
      <c r="HL147" s="33"/>
      <c r="HM147" s="33"/>
      <c r="HN147" s="33"/>
      <c r="HO147" s="33"/>
      <c r="HP147" s="33"/>
      <c r="HQ147" s="33"/>
      <c r="HR147" s="33"/>
      <c r="HS147" s="33"/>
      <c r="HT147" s="33"/>
      <c r="HU147" s="33"/>
      <c r="HV147" s="33"/>
      <c r="HW147" s="33"/>
      <c r="HX147" s="33"/>
      <c r="HY147" s="33"/>
      <c r="HZ147" s="33"/>
      <c r="IA147" s="33"/>
      <c r="IB147" s="33"/>
      <c r="IC147" s="33"/>
      <c r="ID147" s="33"/>
      <c r="IE147" s="33"/>
      <c r="IF147" s="33"/>
      <c r="IG147" s="33"/>
      <c r="IH147" s="33"/>
      <c r="II147" s="33"/>
      <c r="IJ147" s="33"/>
      <c r="IK147" s="33"/>
      <c r="IL147" s="33"/>
      <c r="IM147" s="33"/>
      <c r="IN147" s="33"/>
      <c r="IO147" s="33"/>
      <c r="IP147" s="33"/>
      <c r="IQ147" s="33"/>
      <c r="IR147" s="33"/>
      <c r="IS147" s="33"/>
      <c r="IT147" s="33"/>
      <c r="IU147" s="33"/>
      <c r="IV147" s="33"/>
    </row>
    <row r="148" spans="1:256">
      <c r="A148" s="33"/>
      <c r="B148" s="33"/>
      <c r="C148" s="33"/>
      <c r="D148" s="969"/>
      <c r="E148" s="149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c r="DJ148" s="33"/>
      <c r="DK148" s="33"/>
      <c r="DL148" s="33"/>
      <c r="DM148" s="33"/>
      <c r="DN148" s="33"/>
      <c r="DO148" s="33"/>
      <c r="DP148" s="33"/>
      <c r="DQ148" s="33"/>
      <c r="DR148" s="33"/>
      <c r="DS148" s="33"/>
      <c r="DT148" s="33"/>
      <c r="DU148" s="33"/>
      <c r="DV148" s="33"/>
      <c r="DW148" s="33"/>
      <c r="DX148" s="33"/>
      <c r="DY148" s="33"/>
      <c r="DZ148" s="33"/>
      <c r="EA148" s="33"/>
      <c r="EB148" s="33"/>
      <c r="EC148" s="33"/>
      <c r="ED148" s="33"/>
      <c r="EE148" s="33"/>
      <c r="EF148" s="33"/>
      <c r="EG148" s="33"/>
      <c r="EH148" s="33"/>
      <c r="EI148" s="33"/>
      <c r="EJ148" s="33"/>
      <c r="EK148" s="33"/>
      <c r="EL148" s="33"/>
      <c r="EM148" s="33"/>
      <c r="EN148" s="33"/>
      <c r="EO148" s="33"/>
      <c r="EP148" s="33"/>
      <c r="EQ148" s="33"/>
      <c r="ER148" s="33"/>
      <c r="ES148" s="33"/>
      <c r="ET148" s="33"/>
      <c r="EU148" s="33"/>
      <c r="EV148" s="33"/>
      <c r="EW148" s="33"/>
      <c r="EX148" s="33"/>
      <c r="EY148" s="33"/>
      <c r="EZ148" s="33"/>
      <c r="FA148" s="33"/>
      <c r="FB148" s="33"/>
      <c r="FC148" s="33"/>
      <c r="FD148" s="33"/>
      <c r="FE148" s="33"/>
      <c r="FF148" s="33"/>
      <c r="FG148" s="33"/>
      <c r="FH148" s="33"/>
      <c r="FI148" s="33"/>
      <c r="FJ148" s="33"/>
      <c r="FK148" s="33"/>
      <c r="FL148" s="33"/>
      <c r="FM148" s="33"/>
      <c r="FN148" s="33"/>
      <c r="FO148" s="33"/>
      <c r="FP148" s="33"/>
      <c r="FQ148" s="33"/>
      <c r="FR148" s="33"/>
      <c r="FS148" s="33"/>
      <c r="FT148" s="33"/>
      <c r="FU148" s="33"/>
      <c r="FV148" s="33"/>
      <c r="FW148" s="33"/>
      <c r="FX148" s="33"/>
      <c r="FY148" s="33"/>
      <c r="FZ148" s="33"/>
      <c r="GA148" s="33"/>
      <c r="GB148" s="33"/>
      <c r="GC148" s="33"/>
      <c r="GD148" s="33"/>
      <c r="GE148" s="33"/>
      <c r="GF148" s="33"/>
      <c r="GG148" s="33"/>
      <c r="GH148" s="33"/>
      <c r="GI148" s="33"/>
      <c r="GJ148" s="33"/>
      <c r="GK148" s="33"/>
      <c r="GL148" s="33"/>
      <c r="GM148" s="33"/>
      <c r="GN148" s="33"/>
      <c r="GO148" s="33"/>
      <c r="GP148" s="33"/>
      <c r="GQ148" s="33"/>
      <c r="GR148" s="33"/>
      <c r="GS148" s="33"/>
      <c r="GT148" s="33"/>
      <c r="GU148" s="33"/>
      <c r="GV148" s="33"/>
      <c r="GW148" s="33"/>
      <c r="GX148" s="33"/>
      <c r="GY148" s="33"/>
      <c r="GZ148" s="33"/>
      <c r="HA148" s="33"/>
      <c r="HB148" s="33"/>
      <c r="HC148" s="33"/>
      <c r="HD148" s="33"/>
      <c r="HE148" s="33"/>
      <c r="HF148" s="33"/>
      <c r="HG148" s="33"/>
      <c r="HH148" s="33"/>
      <c r="HI148" s="33"/>
      <c r="HJ148" s="33"/>
      <c r="HK148" s="33"/>
      <c r="HL148" s="33"/>
      <c r="HM148" s="33"/>
      <c r="HN148" s="33"/>
      <c r="HO148" s="33"/>
      <c r="HP148" s="33"/>
      <c r="HQ148" s="33"/>
      <c r="HR148" s="33"/>
      <c r="HS148" s="33"/>
      <c r="HT148" s="33"/>
      <c r="HU148" s="33"/>
      <c r="HV148" s="33"/>
      <c r="HW148" s="33"/>
      <c r="HX148" s="33"/>
      <c r="HY148" s="33"/>
      <c r="HZ148" s="33"/>
      <c r="IA148" s="33"/>
      <c r="IB148" s="33"/>
      <c r="IC148" s="33"/>
      <c r="ID148" s="33"/>
      <c r="IE148" s="33"/>
      <c r="IF148" s="33"/>
      <c r="IG148" s="33"/>
      <c r="IH148" s="33"/>
      <c r="II148" s="33"/>
      <c r="IJ148" s="33"/>
      <c r="IK148" s="33"/>
      <c r="IL148" s="33"/>
      <c r="IM148" s="33"/>
      <c r="IN148" s="33"/>
      <c r="IO148" s="33"/>
      <c r="IP148" s="33"/>
      <c r="IQ148" s="33"/>
      <c r="IR148" s="33"/>
      <c r="IS148" s="33"/>
      <c r="IT148" s="33"/>
      <c r="IU148" s="33"/>
      <c r="IV148" s="33"/>
    </row>
    <row r="149" spans="1:256">
      <c r="A149" s="33" t="s">
        <v>1804</v>
      </c>
      <c r="B149" s="592" t="s">
        <v>311</v>
      </c>
      <c r="C149" s="609">
        <f>SUM(C135:C148)</f>
        <v>100</v>
      </c>
      <c r="D149" s="1495"/>
      <c r="E149" s="149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3"/>
      <c r="DI149" s="33"/>
      <c r="DJ149" s="33"/>
      <c r="DK149" s="33"/>
      <c r="DL149" s="33"/>
      <c r="DM149" s="33"/>
      <c r="DN149" s="33"/>
      <c r="DO149" s="33"/>
      <c r="DP149" s="33"/>
      <c r="DQ149" s="33"/>
      <c r="DR149" s="33"/>
      <c r="DS149" s="33"/>
      <c r="DT149" s="33"/>
      <c r="DU149" s="33"/>
      <c r="DV149" s="33"/>
      <c r="DW149" s="33"/>
      <c r="DX149" s="33"/>
      <c r="DY149" s="33"/>
      <c r="DZ149" s="33"/>
      <c r="EA149" s="33"/>
      <c r="EB149" s="33"/>
      <c r="EC149" s="33"/>
      <c r="ED149" s="33"/>
      <c r="EE149" s="33"/>
      <c r="EF149" s="33"/>
      <c r="EG149" s="33"/>
      <c r="EH149" s="33"/>
      <c r="EI149" s="33"/>
      <c r="EJ149" s="33"/>
      <c r="EK149" s="33"/>
      <c r="EL149" s="33"/>
      <c r="EM149" s="33"/>
      <c r="EN149" s="33"/>
      <c r="EO149" s="33"/>
      <c r="EP149" s="33"/>
      <c r="EQ149" s="33"/>
      <c r="ER149" s="33"/>
      <c r="ES149" s="33"/>
      <c r="ET149" s="33"/>
      <c r="EU149" s="33"/>
      <c r="EV149" s="33"/>
      <c r="EW149" s="33"/>
      <c r="EX149" s="33"/>
      <c r="EY149" s="33"/>
      <c r="EZ149" s="33"/>
      <c r="FA149" s="33"/>
      <c r="FB149" s="33"/>
      <c r="FC149" s="33"/>
      <c r="FD149" s="33"/>
      <c r="FE149" s="33"/>
      <c r="FF149" s="33"/>
      <c r="FG149" s="33"/>
      <c r="FH149" s="33"/>
      <c r="FI149" s="33"/>
      <c r="FJ149" s="33"/>
      <c r="FK149" s="33"/>
      <c r="FL149" s="33"/>
      <c r="FM149" s="33"/>
      <c r="FN149" s="33"/>
      <c r="FO149" s="33"/>
      <c r="FP149" s="33"/>
      <c r="FQ149" s="33"/>
      <c r="FR149" s="33"/>
      <c r="FS149" s="33"/>
      <c r="FT149" s="33"/>
      <c r="FU149" s="33"/>
      <c r="FV149" s="33"/>
      <c r="FW149" s="33"/>
      <c r="FX149" s="33"/>
      <c r="FY149" s="33"/>
      <c r="FZ149" s="33"/>
      <c r="GA149" s="33"/>
      <c r="GB149" s="33"/>
      <c r="GC149" s="33"/>
      <c r="GD149" s="33"/>
      <c r="GE149" s="33"/>
      <c r="GF149" s="33"/>
      <c r="GG149" s="33"/>
      <c r="GH149" s="33"/>
      <c r="GI149" s="33"/>
      <c r="GJ149" s="33"/>
      <c r="GK149" s="33"/>
      <c r="GL149" s="33"/>
      <c r="GM149" s="33"/>
      <c r="GN149" s="33"/>
      <c r="GO149" s="33"/>
      <c r="GP149" s="33"/>
      <c r="GQ149" s="33"/>
      <c r="GR149" s="33"/>
      <c r="GS149" s="33"/>
      <c r="GT149" s="33"/>
      <c r="GU149" s="33"/>
      <c r="GV149" s="33"/>
      <c r="GW149" s="33"/>
      <c r="GX149" s="33"/>
      <c r="GY149" s="33"/>
      <c r="GZ149" s="33"/>
      <c r="HA149" s="33"/>
      <c r="HB149" s="33"/>
      <c r="HC149" s="33"/>
      <c r="HD149" s="33"/>
      <c r="HE149" s="33"/>
      <c r="HF149" s="33"/>
      <c r="HG149" s="33"/>
      <c r="HH149" s="33"/>
      <c r="HI149" s="33"/>
      <c r="HJ149" s="33"/>
      <c r="HK149" s="33"/>
      <c r="HL149" s="33"/>
      <c r="HM149" s="33"/>
      <c r="HN149" s="33"/>
      <c r="HO149" s="33"/>
      <c r="HP149" s="33"/>
      <c r="HQ149" s="33"/>
      <c r="HR149" s="33"/>
      <c r="HS149" s="33"/>
      <c r="HT149" s="33"/>
      <c r="HU149" s="33"/>
      <c r="HV149" s="33"/>
      <c r="HW149" s="33"/>
      <c r="HX149" s="33"/>
      <c r="HY149" s="33"/>
      <c r="HZ149" s="33"/>
      <c r="IA149" s="33"/>
      <c r="IB149" s="33"/>
      <c r="IC149" s="33"/>
      <c r="ID149" s="33"/>
      <c r="IE149" s="33"/>
      <c r="IF149" s="33"/>
      <c r="IG149" s="33"/>
      <c r="IH149" s="33"/>
      <c r="II149" s="33"/>
      <c r="IJ149" s="33"/>
      <c r="IK149" s="33"/>
      <c r="IL149" s="33"/>
      <c r="IM149" s="33"/>
      <c r="IN149" s="33"/>
      <c r="IO149" s="33"/>
      <c r="IP149" s="33"/>
      <c r="IQ149" s="33"/>
      <c r="IR149" s="33"/>
      <c r="IS149" s="33"/>
      <c r="IT149" s="33"/>
      <c r="IU149" s="33"/>
      <c r="IV149" s="33"/>
    </row>
    <row r="150" spans="1:256" ht="15.75">
      <c r="A150" s="33"/>
      <c r="B150" s="594"/>
      <c r="C150" s="33"/>
      <c r="D150" s="969"/>
      <c r="E150" s="149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3"/>
      <c r="DI150" s="33"/>
      <c r="DJ150" s="33"/>
      <c r="DK150" s="33"/>
      <c r="DL150" s="33"/>
      <c r="DM150" s="33"/>
      <c r="DN150" s="33"/>
      <c r="DO150" s="33"/>
      <c r="DP150" s="33"/>
      <c r="DQ150" s="33"/>
      <c r="DR150" s="33"/>
      <c r="DS150" s="33"/>
      <c r="DT150" s="33"/>
      <c r="DU150" s="33"/>
      <c r="DV150" s="33"/>
      <c r="DW150" s="33"/>
      <c r="DX150" s="33"/>
      <c r="DY150" s="33"/>
      <c r="DZ150" s="33"/>
      <c r="EA150" s="33"/>
      <c r="EB150" s="33"/>
      <c r="EC150" s="33"/>
      <c r="ED150" s="33"/>
      <c r="EE150" s="33"/>
      <c r="EF150" s="33"/>
      <c r="EG150" s="33"/>
      <c r="EH150" s="33"/>
      <c r="EI150" s="33"/>
      <c r="EJ150" s="33"/>
      <c r="EK150" s="33"/>
      <c r="EL150" s="33"/>
      <c r="EM150" s="33"/>
      <c r="EN150" s="33"/>
      <c r="EO150" s="33"/>
      <c r="EP150" s="33"/>
      <c r="EQ150" s="33"/>
      <c r="ER150" s="33"/>
      <c r="ES150" s="33"/>
      <c r="ET150" s="33"/>
      <c r="EU150" s="33"/>
      <c r="EV150" s="33"/>
      <c r="EW150" s="33"/>
      <c r="EX150" s="33"/>
      <c r="EY150" s="33"/>
      <c r="EZ150" s="33"/>
      <c r="FA150" s="33"/>
      <c r="FB150" s="33"/>
      <c r="FC150" s="33"/>
      <c r="FD150" s="33"/>
      <c r="FE150" s="33"/>
      <c r="FF150" s="33"/>
      <c r="FG150" s="33"/>
      <c r="FH150" s="33"/>
      <c r="FI150" s="33"/>
      <c r="FJ150" s="33"/>
      <c r="FK150" s="33"/>
      <c r="FL150" s="33"/>
      <c r="FM150" s="33"/>
      <c r="FN150" s="33"/>
      <c r="FO150" s="33"/>
      <c r="FP150" s="33"/>
      <c r="FQ150" s="33"/>
      <c r="FR150" s="33"/>
      <c r="FS150" s="33"/>
      <c r="FT150" s="33"/>
      <c r="FU150" s="33"/>
      <c r="FV150" s="33"/>
      <c r="FW150" s="33"/>
      <c r="FX150" s="33"/>
      <c r="FY150" s="33"/>
      <c r="FZ150" s="33"/>
      <c r="GA150" s="33"/>
      <c r="GB150" s="33"/>
      <c r="GC150" s="33"/>
      <c r="GD150" s="33"/>
      <c r="GE150" s="33"/>
      <c r="GF150" s="33"/>
      <c r="GG150" s="33"/>
      <c r="GH150" s="33"/>
      <c r="GI150" s="33"/>
      <c r="GJ150" s="33"/>
      <c r="GK150" s="33"/>
      <c r="GL150" s="33"/>
      <c r="GM150" s="33"/>
      <c r="GN150" s="33"/>
      <c r="GO150" s="33"/>
      <c r="GP150" s="33"/>
      <c r="GQ150" s="33"/>
      <c r="GR150" s="33"/>
      <c r="GS150" s="33"/>
      <c r="GT150" s="33"/>
      <c r="GU150" s="33"/>
      <c r="GV150" s="33"/>
      <c r="GW150" s="33"/>
      <c r="GX150" s="33"/>
      <c r="GY150" s="33"/>
      <c r="GZ150" s="33"/>
      <c r="HA150" s="33"/>
      <c r="HB150" s="33"/>
      <c r="HC150" s="33"/>
      <c r="HD150" s="33"/>
      <c r="HE150" s="33"/>
      <c r="HF150" s="33"/>
      <c r="HG150" s="33"/>
      <c r="HH150" s="33"/>
      <c r="HI150" s="33"/>
      <c r="HJ150" s="33"/>
      <c r="HK150" s="33"/>
      <c r="HL150" s="33"/>
      <c r="HM150" s="33"/>
      <c r="HN150" s="33"/>
      <c r="HO150" s="33"/>
      <c r="HP150" s="33"/>
      <c r="HQ150" s="33"/>
      <c r="HR150" s="33"/>
      <c r="HS150" s="33"/>
      <c r="HT150" s="33"/>
      <c r="HU150" s="33"/>
      <c r="HV150" s="33"/>
      <c r="HW150" s="33"/>
      <c r="HX150" s="33"/>
      <c r="HY150" s="33"/>
      <c r="HZ150" s="33"/>
      <c r="IA150" s="33"/>
      <c r="IB150" s="33"/>
      <c r="IC150" s="33"/>
      <c r="ID150" s="33"/>
      <c r="IE150" s="33"/>
      <c r="IF150" s="33"/>
      <c r="IG150" s="33"/>
      <c r="IH150" s="33"/>
      <c r="II150" s="33"/>
      <c r="IJ150" s="33"/>
      <c r="IK150" s="33"/>
      <c r="IL150" s="33"/>
      <c r="IM150" s="33"/>
      <c r="IN150" s="33"/>
      <c r="IO150" s="33"/>
      <c r="IP150" s="33"/>
      <c r="IQ150" s="33"/>
      <c r="IR150" s="33"/>
      <c r="IS150" s="33"/>
      <c r="IT150" s="33"/>
      <c r="IU150" s="33"/>
      <c r="IV150" s="33"/>
    </row>
    <row r="151" spans="1:256" ht="15.75">
      <c r="A151" s="605" t="s">
        <v>312</v>
      </c>
      <c r="B151" s="605"/>
      <c r="C151" s="605"/>
      <c r="D151" s="980"/>
      <c r="E151" s="149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3"/>
      <c r="DI151" s="33"/>
      <c r="DJ151" s="33"/>
      <c r="DK151" s="33"/>
      <c r="DL151" s="33"/>
      <c r="DM151" s="33"/>
      <c r="DN151" s="33"/>
      <c r="DO151" s="33"/>
      <c r="DP151" s="33"/>
      <c r="DQ151" s="33"/>
      <c r="DR151" s="33"/>
      <c r="DS151" s="33"/>
      <c r="DT151" s="33"/>
      <c r="DU151" s="33"/>
      <c r="DV151" s="33"/>
      <c r="DW151" s="33"/>
      <c r="DX151" s="33"/>
      <c r="DY151" s="33"/>
      <c r="DZ151" s="33"/>
      <c r="EA151" s="33"/>
      <c r="EB151" s="33"/>
      <c r="EC151" s="33"/>
      <c r="ED151" s="33"/>
      <c r="EE151" s="33"/>
      <c r="EF151" s="33"/>
      <c r="EG151" s="33"/>
      <c r="EH151" s="33"/>
      <c r="EI151" s="33"/>
      <c r="EJ151" s="33"/>
      <c r="EK151" s="33"/>
      <c r="EL151" s="33"/>
      <c r="EM151" s="33"/>
      <c r="EN151" s="33"/>
      <c r="EO151" s="33"/>
      <c r="EP151" s="33"/>
      <c r="EQ151" s="33"/>
      <c r="ER151" s="33"/>
      <c r="ES151" s="33"/>
      <c r="ET151" s="33"/>
      <c r="EU151" s="33"/>
      <c r="EV151" s="33"/>
      <c r="EW151" s="33"/>
      <c r="EX151" s="33"/>
      <c r="EY151" s="33"/>
      <c r="EZ151" s="33"/>
      <c r="FA151" s="33"/>
      <c r="FB151" s="33"/>
      <c r="FC151" s="33"/>
      <c r="FD151" s="33"/>
      <c r="FE151" s="33"/>
      <c r="FF151" s="33"/>
      <c r="FG151" s="33"/>
      <c r="FH151" s="33"/>
      <c r="FI151" s="33"/>
      <c r="FJ151" s="33"/>
      <c r="FK151" s="33"/>
      <c r="FL151" s="33"/>
      <c r="FM151" s="33"/>
      <c r="FN151" s="33"/>
      <c r="FO151" s="33"/>
      <c r="FP151" s="33"/>
      <c r="FQ151" s="33"/>
      <c r="FR151" s="33"/>
      <c r="FS151" s="33"/>
      <c r="FT151" s="33"/>
      <c r="FU151" s="33"/>
      <c r="FV151" s="33"/>
      <c r="FW151" s="33"/>
      <c r="FX151" s="33"/>
      <c r="FY151" s="33"/>
      <c r="FZ151" s="33"/>
      <c r="GA151" s="33"/>
      <c r="GB151" s="33"/>
      <c r="GC151" s="33"/>
      <c r="GD151" s="33"/>
      <c r="GE151" s="33"/>
      <c r="GF151" s="33"/>
      <c r="GG151" s="33"/>
      <c r="GH151" s="33"/>
      <c r="GI151" s="33"/>
      <c r="GJ151" s="33"/>
      <c r="GK151" s="33"/>
      <c r="GL151" s="33"/>
      <c r="GM151" s="33"/>
      <c r="GN151" s="33"/>
      <c r="GO151" s="33"/>
      <c r="GP151" s="33"/>
      <c r="GQ151" s="33"/>
      <c r="GR151" s="33"/>
      <c r="GS151" s="33"/>
      <c r="GT151" s="33"/>
      <c r="GU151" s="33"/>
      <c r="GV151" s="33"/>
      <c r="GW151" s="33"/>
      <c r="GX151" s="33"/>
      <c r="GY151" s="33"/>
      <c r="GZ151" s="33"/>
      <c r="HA151" s="33"/>
      <c r="HB151" s="33"/>
      <c r="HC151" s="33"/>
      <c r="HD151" s="33"/>
      <c r="HE151" s="33"/>
      <c r="HF151" s="33"/>
      <c r="HG151" s="33"/>
      <c r="HH151" s="33"/>
      <c r="HI151" s="33"/>
      <c r="HJ151" s="33"/>
      <c r="HK151" s="33"/>
      <c r="HL151" s="33"/>
      <c r="HM151" s="33"/>
      <c r="HN151" s="33"/>
      <c r="HO151" s="33"/>
      <c r="HP151" s="33"/>
      <c r="HQ151" s="33"/>
      <c r="HR151" s="33"/>
      <c r="HS151" s="33"/>
      <c r="HT151" s="33"/>
      <c r="HU151" s="33"/>
      <c r="HV151" s="33"/>
      <c r="HW151" s="33"/>
      <c r="HX151" s="33"/>
      <c r="HY151" s="33"/>
      <c r="HZ151" s="33"/>
      <c r="IA151" s="33"/>
      <c r="IB151" s="33"/>
      <c r="IC151" s="33"/>
      <c r="ID151" s="33"/>
      <c r="IE151" s="33"/>
      <c r="IF151" s="33"/>
      <c r="IG151" s="33"/>
      <c r="IH151" s="33"/>
      <c r="II151" s="33"/>
      <c r="IJ151" s="33"/>
      <c r="IK151" s="33"/>
      <c r="IL151" s="33"/>
      <c r="IM151" s="33"/>
      <c r="IN151" s="33"/>
      <c r="IO151" s="33"/>
      <c r="IP151" s="33"/>
      <c r="IQ151" s="33"/>
      <c r="IR151" s="33"/>
      <c r="IS151" s="33"/>
      <c r="IT151" s="33"/>
      <c r="IU151" s="33"/>
      <c r="IV151" s="33"/>
    </row>
    <row r="152" spans="1:256">
      <c r="A152" s="33"/>
      <c r="B152" s="33"/>
      <c r="C152" s="33"/>
      <c r="D152" s="969"/>
      <c r="E152" s="149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3"/>
      <c r="DI152" s="33"/>
      <c r="DJ152" s="33"/>
      <c r="DK152" s="33"/>
      <c r="DL152" s="33"/>
      <c r="DM152" s="33"/>
      <c r="DN152" s="33"/>
      <c r="DO152" s="33"/>
      <c r="DP152" s="33"/>
      <c r="DQ152" s="33"/>
      <c r="DR152" s="33"/>
      <c r="DS152" s="33"/>
      <c r="DT152" s="33"/>
      <c r="DU152" s="33"/>
      <c r="DV152" s="33"/>
      <c r="DW152" s="33"/>
      <c r="DX152" s="33"/>
      <c r="DY152" s="33"/>
      <c r="DZ152" s="33"/>
      <c r="EA152" s="33"/>
      <c r="EB152" s="33"/>
      <c r="EC152" s="33"/>
      <c r="ED152" s="33"/>
      <c r="EE152" s="33"/>
      <c r="EF152" s="33"/>
      <c r="EG152" s="33"/>
      <c r="EH152" s="33"/>
      <c r="EI152" s="33"/>
      <c r="EJ152" s="33"/>
      <c r="EK152" s="33"/>
      <c r="EL152" s="33"/>
      <c r="EM152" s="33"/>
      <c r="EN152" s="33"/>
      <c r="EO152" s="33"/>
      <c r="EP152" s="33"/>
      <c r="EQ152" s="33"/>
      <c r="ER152" s="33"/>
      <c r="ES152" s="33"/>
      <c r="ET152" s="33"/>
      <c r="EU152" s="33"/>
      <c r="EV152" s="33"/>
      <c r="EW152" s="33"/>
      <c r="EX152" s="33"/>
      <c r="EY152" s="33"/>
      <c r="EZ152" s="33"/>
      <c r="FA152" s="33"/>
      <c r="FB152" s="33"/>
      <c r="FC152" s="33"/>
      <c r="FD152" s="33"/>
      <c r="FE152" s="33"/>
      <c r="FF152" s="33"/>
      <c r="FG152" s="33"/>
      <c r="FH152" s="33"/>
      <c r="FI152" s="33"/>
      <c r="FJ152" s="33"/>
      <c r="FK152" s="33"/>
      <c r="FL152" s="33"/>
      <c r="FM152" s="33"/>
      <c r="FN152" s="33"/>
      <c r="FO152" s="33"/>
      <c r="FP152" s="33"/>
      <c r="FQ152" s="33"/>
      <c r="FR152" s="33"/>
      <c r="FS152" s="33"/>
      <c r="FT152" s="33"/>
      <c r="FU152" s="33"/>
      <c r="FV152" s="33"/>
      <c r="FW152" s="33"/>
      <c r="FX152" s="33"/>
      <c r="FY152" s="33"/>
      <c r="FZ152" s="33"/>
      <c r="GA152" s="33"/>
      <c r="GB152" s="33"/>
      <c r="GC152" s="33"/>
      <c r="GD152" s="33"/>
      <c r="GE152" s="33"/>
      <c r="GF152" s="33"/>
      <c r="GG152" s="33"/>
      <c r="GH152" s="33"/>
      <c r="GI152" s="33"/>
      <c r="GJ152" s="33"/>
      <c r="GK152" s="33"/>
      <c r="GL152" s="33"/>
      <c r="GM152" s="33"/>
      <c r="GN152" s="33"/>
      <c r="GO152" s="33"/>
      <c r="GP152" s="33"/>
      <c r="GQ152" s="33"/>
      <c r="GR152" s="33"/>
      <c r="GS152" s="33"/>
      <c r="GT152" s="33"/>
      <c r="GU152" s="33"/>
      <c r="GV152" s="33"/>
      <c r="GW152" s="33"/>
      <c r="GX152" s="33"/>
      <c r="GY152" s="33"/>
      <c r="GZ152" s="33"/>
      <c r="HA152" s="33"/>
      <c r="HB152" s="33"/>
      <c r="HC152" s="33"/>
      <c r="HD152" s="33"/>
      <c r="HE152" s="33"/>
      <c r="HF152" s="33"/>
      <c r="HG152" s="33"/>
      <c r="HH152" s="33"/>
      <c r="HI152" s="33"/>
      <c r="HJ152" s="33"/>
      <c r="HK152" s="33"/>
      <c r="HL152" s="33"/>
      <c r="HM152" s="33"/>
      <c r="HN152" s="33"/>
      <c r="HO152" s="33"/>
      <c r="HP152" s="33"/>
      <c r="HQ152" s="33"/>
      <c r="HR152" s="33"/>
      <c r="HS152" s="33"/>
      <c r="HT152" s="33"/>
      <c r="HU152" s="33"/>
      <c r="HV152" s="33"/>
      <c r="HW152" s="33"/>
      <c r="HX152" s="33"/>
      <c r="HY152" s="33"/>
      <c r="HZ152" s="33"/>
      <c r="IA152" s="33"/>
      <c r="IB152" s="33"/>
      <c r="IC152" s="33"/>
      <c r="ID152" s="33"/>
      <c r="IE152" s="33"/>
      <c r="IF152" s="33"/>
      <c r="IG152" s="33"/>
      <c r="IH152" s="33"/>
      <c r="II152" s="33"/>
      <c r="IJ152" s="33"/>
      <c r="IK152" s="33"/>
      <c r="IL152" s="33"/>
      <c r="IM152" s="33"/>
      <c r="IN152" s="33"/>
      <c r="IO152" s="33"/>
      <c r="IP152" s="33"/>
      <c r="IQ152" s="33"/>
      <c r="IR152" s="33"/>
      <c r="IS152" s="33"/>
      <c r="IT152" s="33"/>
      <c r="IU152" s="33"/>
      <c r="IV152" s="33"/>
    </row>
    <row r="153" spans="1:256">
      <c r="A153" s="33" t="s">
        <v>305</v>
      </c>
      <c r="B153" s="33" t="s">
        <v>806</v>
      </c>
      <c r="C153" s="610">
        <f>C117/C113</f>
        <v>6.9805179029555484</v>
      </c>
      <c r="D153" s="1496"/>
      <c r="E153" s="149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3"/>
      <c r="DI153" s="33"/>
      <c r="DJ153" s="33"/>
      <c r="DK153" s="33"/>
      <c r="DL153" s="33"/>
      <c r="DM153" s="33"/>
      <c r="DN153" s="33"/>
      <c r="DO153" s="33"/>
      <c r="DP153" s="33"/>
      <c r="DQ153" s="33"/>
      <c r="DR153" s="33"/>
      <c r="DS153" s="33"/>
      <c r="DT153" s="33"/>
      <c r="DU153" s="33"/>
      <c r="DV153" s="33"/>
      <c r="DW153" s="33"/>
      <c r="DX153" s="33"/>
      <c r="DY153" s="33"/>
      <c r="DZ153" s="33"/>
      <c r="EA153" s="33"/>
      <c r="EB153" s="33"/>
      <c r="EC153" s="33"/>
      <c r="ED153" s="33"/>
      <c r="EE153" s="33"/>
      <c r="EF153" s="33"/>
      <c r="EG153" s="33"/>
      <c r="EH153" s="33"/>
      <c r="EI153" s="33"/>
      <c r="EJ153" s="33"/>
      <c r="EK153" s="33"/>
      <c r="EL153" s="33"/>
      <c r="EM153" s="33"/>
      <c r="EN153" s="33"/>
      <c r="EO153" s="33"/>
      <c r="EP153" s="33"/>
      <c r="EQ153" s="33"/>
      <c r="ER153" s="33"/>
      <c r="ES153" s="33"/>
      <c r="ET153" s="33"/>
      <c r="EU153" s="33"/>
      <c r="EV153" s="33"/>
      <c r="EW153" s="33"/>
      <c r="EX153" s="33"/>
      <c r="EY153" s="33"/>
      <c r="EZ153" s="33"/>
      <c r="FA153" s="33"/>
      <c r="FB153" s="33"/>
      <c r="FC153" s="33"/>
      <c r="FD153" s="33"/>
      <c r="FE153" s="33"/>
      <c r="FF153" s="33"/>
      <c r="FG153" s="33"/>
      <c r="FH153" s="33"/>
      <c r="FI153" s="33"/>
      <c r="FJ153" s="33"/>
      <c r="FK153" s="33"/>
      <c r="FL153" s="33"/>
      <c r="FM153" s="33"/>
      <c r="FN153" s="33"/>
      <c r="FO153" s="33"/>
      <c r="FP153" s="33"/>
      <c r="FQ153" s="33"/>
      <c r="FR153" s="33"/>
      <c r="FS153" s="33"/>
      <c r="FT153" s="33"/>
      <c r="FU153" s="33"/>
      <c r="FV153" s="33"/>
      <c r="FW153" s="33"/>
      <c r="FX153" s="33"/>
      <c r="FY153" s="33"/>
      <c r="FZ153" s="33"/>
      <c r="GA153" s="33"/>
      <c r="GB153" s="33"/>
      <c r="GC153" s="33"/>
      <c r="GD153" s="33"/>
      <c r="GE153" s="33"/>
      <c r="GF153" s="33"/>
      <c r="GG153" s="33"/>
      <c r="GH153" s="33"/>
      <c r="GI153" s="33"/>
      <c r="GJ153" s="33"/>
      <c r="GK153" s="33"/>
      <c r="GL153" s="33"/>
      <c r="GM153" s="33"/>
      <c r="GN153" s="33"/>
      <c r="GO153" s="33"/>
      <c r="GP153" s="33"/>
      <c r="GQ153" s="33"/>
      <c r="GR153" s="33"/>
      <c r="GS153" s="33"/>
      <c r="GT153" s="33"/>
      <c r="GU153" s="33"/>
      <c r="GV153" s="33"/>
      <c r="GW153" s="33"/>
      <c r="GX153" s="33"/>
      <c r="GY153" s="33"/>
      <c r="GZ153" s="33"/>
      <c r="HA153" s="33"/>
      <c r="HB153" s="33"/>
      <c r="HC153" s="33"/>
      <c r="HD153" s="33"/>
      <c r="HE153" s="33"/>
      <c r="HF153" s="33"/>
      <c r="HG153" s="33"/>
      <c r="HH153" s="33"/>
      <c r="HI153" s="33"/>
      <c r="HJ153" s="33"/>
      <c r="HK153" s="33"/>
      <c r="HL153" s="33"/>
      <c r="HM153" s="33"/>
      <c r="HN153" s="33"/>
      <c r="HO153" s="33"/>
      <c r="HP153" s="33"/>
      <c r="HQ153" s="33"/>
      <c r="HR153" s="33"/>
      <c r="HS153" s="33"/>
      <c r="HT153" s="33"/>
      <c r="HU153" s="33"/>
      <c r="HV153" s="33"/>
      <c r="HW153" s="33"/>
      <c r="HX153" s="33"/>
      <c r="HY153" s="33"/>
      <c r="HZ153" s="33"/>
      <c r="IA153" s="33"/>
      <c r="IB153" s="33"/>
      <c r="IC153" s="33"/>
      <c r="ID153" s="33"/>
      <c r="IE153" s="33"/>
      <c r="IF153" s="33"/>
      <c r="IG153" s="33"/>
      <c r="IH153" s="33"/>
      <c r="II153" s="33"/>
      <c r="IJ153" s="33"/>
      <c r="IK153" s="33"/>
      <c r="IL153" s="33"/>
      <c r="IM153" s="33"/>
      <c r="IN153" s="33"/>
      <c r="IO153" s="33"/>
      <c r="IP153" s="33"/>
      <c r="IQ153" s="33"/>
      <c r="IR153" s="33"/>
      <c r="IS153" s="33"/>
      <c r="IT153" s="33"/>
      <c r="IU153" s="33"/>
      <c r="IV153" s="33"/>
    </row>
    <row r="154" spans="1:256">
      <c r="A154" s="33"/>
      <c r="B154" s="33"/>
      <c r="C154" s="610"/>
      <c r="D154" s="1496"/>
      <c r="E154" s="149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c r="HZ154" s="33"/>
      <c r="IA154" s="33"/>
      <c r="IB154" s="33"/>
      <c r="IC154" s="33"/>
      <c r="ID154" s="33"/>
      <c r="IE154" s="33"/>
      <c r="IF154" s="33"/>
      <c r="IG154" s="33"/>
      <c r="IH154" s="33"/>
      <c r="II154" s="33"/>
      <c r="IJ154" s="33"/>
      <c r="IK154" s="33"/>
      <c r="IL154" s="33"/>
      <c r="IM154" s="33"/>
      <c r="IN154" s="33"/>
      <c r="IO154" s="33"/>
      <c r="IP154" s="33"/>
      <c r="IQ154" s="33"/>
      <c r="IR154" s="33"/>
      <c r="IS154" s="33"/>
      <c r="IT154" s="33"/>
      <c r="IU154" s="33"/>
      <c r="IV154" s="33"/>
    </row>
    <row r="155" spans="1:256">
      <c r="A155" s="33" t="s">
        <v>306</v>
      </c>
      <c r="B155" s="33" t="s">
        <v>806</v>
      </c>
      <c r="C155" s="610">
        <f>C119/C113</f>
        <v>1.4106714840789074</v>
      </c>
      <c r="D155" s="1496"/>
      <c r="E155" s="149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c r="GZ155" s="33"/>
      <c r="HA155" s="33"/>
      <c r="HB155" s="33"/>
      <c r="HC155" s="33"/>
      <c r="HD155" s="33"/>
      <c r="HE155" s="33"/>
      <c r="HF155" s="33"/>
      <c r="HG155" s="33"/>
      <c r="HH155" s="33"/>
      <c r="HI155" s="33"/>
      <c r="HJ155" s="33"/>
      <c r="HK155" s="33"/>
      <c r="HL155" s="33"/>
      <c r="HM155" s="33"/>
      <c r="HN155" s="33"/>
      <c r="HO155" s="33"/>
      <c r="HP155" s="33"/>
      <c r="HQ155" s="33"/>
      <c r="HR155" s="33"/>
      <c r="HS155" s="33"/>
      <c r="HT155" s="33"/>
      <c r="HU155" s="33"/>
      <c r="HV155" s="33"/>
      <c r="HW155" s="33"/>
      <c r="HX155" s="33"/>
      <c r="HY155" s="33"/>
      <c r="HZ155" s="33"/>
      <c r="IA155" s="33"/>
      <c r="IB155" s="33"/>
      <c r="IC155" s="33"/>
      <c r="ID155" s="33"/>
      <c r="IE155" s="33"/>
      <c r="IF155" s="33"/>
      <c r="IG155" s="33"/>
      <c r="IH155" s="33"/>
      <c r="II155" s="33"/>
      <c r="IJ155" s="33"/>
      <c r="IK155" s="33"/>
      <c r="IL155" s="33"/>
      <c r="IM155" s="33"/>
      <c r="IN155" s="33"/>
      <c r="IO155" s="33"/>
      <c r="IP155" s="33"/>
      <c r="IQ155" s="33"/>
      <c r="IR155" s="33"/>
      <c r="IS155" s="33"/>
      <c r="IT155" s="33"/>
      <c r="IU155" s="33"/>
      <c r="IV155" s="33"/>
    </row>
    <row r="156" spans="1:256">
      <c r="A156" s="33"/>
      <c r="B156" s="33"/>
      <c r="C156" s="610"/>
      <c r="D156" s="1496"/>
      <c r="E156" s="149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3"/>
      <c r="DI156" s="33"/>
      <c r="DJ156" s="33"/>
      <c r="DK156" s="33"/>
      <c r="DL156" s="33"/>
      <c r="DM156" s="33"/>
      <c r="DN156" s="33"/>
      <c r="DO156" s="33"/>
      <c r="DP156" s="33"/>
      <c r="DQ156" s="33"/>
      <c r="DR156" s="33"/>
      <c r="DS156" s="33"/>
      <c r="DT156" s="33"/>
      <c r="DU156" s="33"/>
      <c r="DV156" s="33"/>
      <c r="DW156" s="33"/>
      <c r="DX156" s="33"/>
      <c r="DY156" s="33"/>
      <c r="DZ156" s="33"/>
      <c r="EA156" s="33"/>
      <c r="EB156" s="33"/>
      <c r="EC156" s="33"/>
      <c r="ED156" s="33"/>
      <c r="EE156" s="33"/>
      <c r="EF156" s="33"/>
      <c r="EG156" s="33"/>
      <c r="EH156" s="33"/>
      <c r="EI156" s="33"/>
      <c r="EJ156" s="33"/>
      <c r="EK156" s="33"/>
      <c r="EL156" s="33"/>
      <c r="EM156" s="33"/>
      <c r="EN156" s="33"/>
      <c r="EO156" s="33"/>
      <c r="EP156" s="33"/>
      <c r="EQ156" s="33"/>
      <c r="ER156" s="33"/>
      <c r="ES156" s="33"/>
      <c r="ET156" s="33"/>
      <c r="EU156" s="33"/>
      <c r="EV156" s="33"/>
      <c r="EW156" s="33"/>
      <c r="EX156" s="33"/>
      <c r="EY156" s="33"/>
      <c r="EZ156" s="33"/>
      <c r="FA156" s="33"/>
      <c r="FB156" s="33"/>
      <c r="FC156" s="33"/>
      <c r="FD156" s="33"/>
      <c r="FE156" s="33"/>
      <c r="FF156" s="33"/>
      <c r="FG156" s="33"/>
      <c r="FH156" s="33"/>
      <c r="FI156" s="33"/>
      <c r="FJ156" s="33"/>
      <c r="FK156" s="33"/>
      <c r="FL156" s="33"/>
      <c r="FM156" s="33"/>
      <c r="FN156" s="33"/>
      <c r="FO156" s="33"/>
      <c r="FP156" s="33"/>
      <c r="FQ156" s="33"/>
      <c r="FR156" s="33"/>
      <c r="FS156" s="33"/>
      <c r="FT156" s="33"/>
      <c r="FU156" s="33"/>
      <c r="FV156" s="33"/>
      <c r="FW156" s="33"/>
      <c r="FX156" s="33"/>
      <c r="FY156" s="33"/>
      <c r="FZ156" s="33"/>
      <c r="GA156" s="33"/>
      <c r="GB156" s="33"/>
      <c r="GC156" s="33"/>
      <c r="GD156" s="33"/>
      <c r="GE156" s="33"/>
      <c r="GF156" s="33"/>
      <c r="GG156" s="33"/>
      <c r="GH156" s="33"/>
      <c r="GI156" s="33"/>
      <c r="GJ156" s="33"/>
      <c r="GK156" s="33"/>
      <c r="GL156" s="33"/>
      <c r="GM156" s="33"/>
      <c r="GN156" s="33"/>
      <c r="GO156" s="33"/>
      <c r="GP156" s="33"/>
      <c r="GQ156" s="33"/>
      <c r="GR156" s="33"/>
      <c r="GS156" s="33"/>
      <c r="GT156" s="33"/>
      <c r="GU156" s="33"/>
      <c r="GV156" s="33"/>
      <c r="GW156" s="33"/>
      <c r="GX156" s="33"/>
      <c r="GY156" s="33"/>
      <c r="GZ156" s="33"/>
      <c r="HA156" s="33"/>
      <c r="HB156" s="33"/>
      <c r="HC156" s="33"/>
      <c r="HD156" s="33"/>
      <c r="HE156" s="33"/>
      <c r="HF156" s="33"/>
      <c r="HG156" s="33"/>
      <c r="HH156" s="33"/>
      <c r="HI156" s="33"/>
      <c r="HJ156" s="33"/>
      <c r="HK156" s="33"/>
      <c r="HL156" s="33"/>
      <c r="HM156" s="33"/>
      <c r="HN156" s="33"/>
      <c r="HO156" s="33"/>
      <c r="HP156" s="33"/>
      <c r="HQ156" s="33"/>
      <c r="HR156" s="33"/>
      <c r="HS156" s="33"/>
      <c r="HT156" s="33"/>
      <c r="HU156" s="33"/>
      <c r="HV156" s="33"/>
      <c r="HW156" s="33"/>
      <c r="HX156" s="33"/>
      <c r="HY156" s="33"/>
      <c r="HZ156" s="33"/>
      <c r="IA156" s="33"/>
      <c r="IB156" s="33"/>
      <c r="IC156" s="33"/>
      <c r="ID156" s="33"/>
      <c r="IE156" s="33"/>
      <c r="IF156" s="33"/>
      <c r="IG156" s="33"/>
      <c r="IH156" s="33"/>
      <c r="II156" s="33"/>
      <c r="IJ156" s="33"/>
      <c r="IK156" s="33"/>
      <c r="IL156" s="33"/>
      <c r="IM156" s="33"/>
      <c r="IN156" s="33"/>
      <c r="IO156" s="33"/>
      <c r="IP156" s="33"/>
      <c r="IQ156" s="33"/>
      <c r="IR156" s="33"/>
      <c r="IS156" s="33"/>
      <c r="IT156" s="33"/>
      <c r="IU156" s="33"/>
      <c r="IV156" s="33"/>
    </row>
    <row r="157" spans="1:256">
      <c r="A157" s="33" t="s">
        <v>307</v>
      </c>
      <c r="B157" s="33" t="s">
        <v>806</v>
      </c>
      <c r="C157" s="610">
        <f>C121/C113</f>
        <v>1.0530030493889369</v>
      </c>
      <c r="D157" s="1496"/>
      <c r="E157" s="149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33"/>
      <c r="ET157" s="33"/>
      <c r="EU157" s="33"/>
      <c r="EV157" s="33"/>
      <c r="EW157" s="33"/>
      <c r="EX157" s="33"/>
      <c r="EY157" s="33"/>
      <c r="EZ157" s="33"/>
      <c r="FA157" s="33"/>
      <c r="FB157" s="33"/>
      <c r="FC157" s="33"/>
      <c r="FD157" s="33"/>
      <c r="FE157" s="33"/>
      <c r="FF157" s="33"/>
      <c r="FG157" s="33"/>
      <c r="FH157" s="33"/>
      <c r="FI157" s="33"/>
      <c r="FJ157" s="33"/>
      <c r="FK157" s="33"/>
      <c r="FL157" s="33"/>
      <c r="FM157" s="33"/>
      <c r="FN157" s="33"/>
      <c r="FO157" s="33"/>
      <c r="FP157" s="33"/>
      <c r="FQ157" s="33"/>
      <c r="FR157" s="33"/>
      <c r="FS157" s="33"/>
      <c r="FT157" s="33"/>
      <c r="FU157" s="33"/>
      <c r="FV157" s="33"/>
      <c r="FW157" s="33"/>
      <c r="FX157" s="33"/>
      <c r="FY157" s="33"/>
      <c r="FZ157" s="33"/>
      <c r="GA157" s="33"/>
      <c r="GB157" s="33"/>
      <c r="GC157" s="33"/>
      <c r="GD157" s="33"/>
      <c r="GE157" s="33"/>
      <c r="GF157" s="33"/>
      <c r="GG157" s="33"/>
      <c r="GH157" s="33"/>
      <c r="GI157" s="33"/>
      <c r="GJ157" s="33"/>
      <c r="GK157" s="33"/>
      <c r="GL157" s="33"/>
      <c r="GM157" s="33"/>
      <c r="GN157" s="33"/>
      <c r="GO157" s="33"/>
      <c r="GP157" s="33"/>
      <c r="GQ157" s="33"/>
      <c r="GR157" s="33"/>
      <c r="GS157" s="33"/>
      <c r="GT157" s="33"/>
      <c r="GU157" s="33"/>
      <c r="GV157" s="33"/>
      <c r="GW157" s="33"/>
      <c r="GX157" s="33"/>
      <c r="GY157" s="33"/>
      <c r="GZ157" s="33"/>
      <c r="HA157" s="33"/>
      <c r="HB157" s="33"/>
      <c r="HC157" s="33"/>
      <c r="HD157" s="33"/>
      <c r="HE157" s="33"/>
      <c r="HF157" s="33"/>
      <c r="HG157" s="33"/>
      <c r="HH157" s="33"/>
      <c r="HI157" s="33"/>
      <c r="HJ157" s="33"/>
      <c r="HK157" s="33"/>
      <c r="HL157" s="33"/>
      <c r="HM157" s="33"/>
      <c r="HN157" s="33"/>
      <c r="HO157" s="33"/>
      <c r="HP157" s="33"/>
      <c r="HQ157" s="33"/>
      <c r="HR157" s="33"/>
      <c r="HS157" s="33"/>
      <c r="HT157" s="33"/>
      <c r="HU157" s="33"/>
      <c r="HV157" s="33"/>
      <c r="HW157" s="33"/>
      <c r="HX157" s="33"/>
      <c r="HY157" s="33"/>
      <c r="HZ157" s="33"/>
      <c r="IA157" s="33"/>
      <c r="IB157" s="33"/>
      <c r="IC157" s="33"/>
      <c r="ID157" s="33"/>
      <c r="IE157" s="33"/>
      <c r="IF157" s="33"/>
      <c r="IG157" s="33"/>
      <c r="IH157" s="33"/>
      <c r="II157" s="33"/>
      <c r="IJ157" s="33"/>
      <c r="IK157" s="33"/>
      <c r="IL157" s="33"/>
      <c r="IM157" s="33"/>
      <c r="IN157" s="33"/>
      <c r="IO157" s="33"/>
      <c r="IP157" s="33"/>
      <c r="IQ157" s="33"/>
      <c r="IR157" s="33"/>
      <c r="IS157" s="33"/>
      <c r="IT157" s="33"/>
      <c r="IU157" s="33"/>
      <c r="IV157" s="33"/>
    </row>
    <row r="158" spans="1:256">
      <c r="A158" s="33"/>
      <c r="B158" s="33"/>
      <c r="C158" s="610"/>
      <c r="D158" s="1496"/>
      <c r="E158" s="149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3"/>
      <c r="DI158" s="33"/>
      <c r="DJ158" s="33"/>
      <c r="DK158" s="33"/>
      <c r="DL158" s="33"/>
      <c r="DM158" s="33"/>
      <c r="DN158" s="33"/>
      <c r="DO158" s="33"/>
      <c r="DP158" s="33"/>
      <c r="DQ158" s="33"/>
      <c r="DR158" s="33"/>
      <c r="DS158" s="33"/>
      <c r="DT158" s="33"/>
      <c r="DU158" s="33"/>
      <c r="DV158" s="33"/>
      <c r="DW158" s="33"/>
      <c r="DX158" s="33"/>
      <c r="DY158" s="33"/>
      <c r="DZ158" s="33"/>
      <c r="EA158" s="33"/>
      <c r="EB158" s="33"/>
      <c r="EC158" s="33"/>
      <c r="ED158" s="33"/>
      <c r="EE158" s="33"/>
      <c r="EF158" s="33"/>
      <c r="EG158" s="33"/>
      <c r="EH158" s="33"/>
      <c r="EI158" s="33"/>
      <c r="EJ158" s="33"/>
      <c r="EK158" s="33"/>
      <c r="EL158" s="33"/>
      <c r="EM158" s="33"/>
      <c r="EN158" s="33"/>
      <c r="EO158" s="33"/>
      <c r="EP158" s="33"/>
      <c r="EQ158" s="33"/>
      <c r="ER158" s="33"/>
      <c r="ES158" s="33"/>
      <c r="ET158" s="33"/>
      <c r="EU158" s="33"/>
      <c r="EV158" s="33"/>
      <c r="EW158" s="33"/>
      <c r="EX158" s="33"/>
      <c r="EY158" s="33"/>
      <c r="EZ158" s="33"/>
      <c r="FA158" s="33"/>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33"/>
      <c r="GB158" s="33"/>
      <c r="GC158" s="33"/>
      <c r="GD158" s="33"/>
      <c r="GE158" s="33"/>
      <c r="GF158" s="33"/>
      <c r="GG158" s="33"/>
      <c r="GH158" s="33"/>
      <c r="GI158" s="33"/>
      <c r="GJ158" s="33"/>
      <c r="GK158" s="33"/>
      <c r="GL158" s="33"/>
      <c r="GM158" s="33"/>
      <c r="GN158" s="33"/>
      <c r="GO158" s="33"/>
      <c r="GP158" s="33"/>
      <c r="GQ158" s="33"/>
      <c r="GR158" s="33"/>
      <c r="GS158" s="33"/>
      <c r="GT158" s="33"/>
      <c r="GU158" s="33"/>
      <c r="GV158" s="33"/>
      <c r="GW158" s="33"/>
      <c r="GX158" s="33"/>
      <c r="GY158" s="33"/>
      <c r="GZ158" s="33"/>
      <c r="HA158" s="33"/>
      <c r="HB158" s="33"/>
      <c r="HC158" s="33"/>
      <c r="HD158" s="33"/>
      <c r="HE158" s="33"/>
      <c r="HF158" s="33"/>
      <c r="HG158" s="33"/>
      <c r="HH158" s="33"/>
      <c r="HI158" s="33"/>
      <c r="HJ158" s="33"/>
      <c r="HK158" s="33"/>
      <c r="HL158" s="33"/>
      <c r="HM158" s="33"/>
      <c r="HN158" s="33"/>
      <c r="HO158" s="33"/>
      <c r="HP158" s="33"/>
      <c r="HQ158" s="33"/>
      <c r="HR158" s="33"/>
      <c r="HS158" s="33"/>
      <c r="HT158" s="33"/>
      <c r="HU158" s="33"/>
      <c r="HV158" s="33"/>
      <c r="HW158" s="33"/>
      <c r="HX158" s="33"/>
      <c r="HY158" s="33"/>
      <c r="HZ158" s="33"/>
      <c r="IA158" s="33"/>
      <c r="IB158" s="33"/>
      <c r="IC158" s="33"/>
      <c r="ID158" s="33"/>
      <c r="IE158" s="33"/>
      <c r="IF158" s="33"/>
      <c r="IG158" s="33"/>
      <c r="IH158" s="33"/>
      <c r="II158" s="33"/>
      <c r="IJ158" s="33"/>
      <c r="IK158" s="33"/>
      <c r="IL158" s="33"/>
      <c r="IM158" s="33"/>
      <c r="IN158" s="33"/>
      <c r="IO158" s="33"/>
      <c r="IP158" s="33"/>
      <c r="IQ158" s="33"/>
      <c r="IR158" s="33"/>
      <c r="IS158" s="33"/>
      <c r="IT158" s="33"/>
      <c r="IU158" s="33"/>
      <c r="IV158" s="33"/>
    </row>
    <row r="159" spans="1:256">
      <c r="A159" s="33" t="s">
        <v>308</v>
      </c>
      <c r="B159" s="33" t="s">
        <v>806</v>
      </c>
      <c r="C159" s="610">
        <f>C123/C113</f>
        <v>1.3638006545452976</v>
      </c>
      <c r="D159" s="1496"/>
      <c r="E159" s="149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3"/>
      <c r="DI159" s="33"/>
      <c r="DJ159" s="33"/>
      <c r="DK159" s="33"/>
      <c r="DL159" s="33"/>
      <c r="DM159" s="33"/>
      <c r="DN159" s="33"/>
      <c r="DO159" s="33"/>
      <c r="DP159" s="33"/>
      <c r="DQ159" s="33"/>
      <c r="DR159" s="33"/>
      <c r="DS159" s="33"/>
      <c r="DT159" s="33"/>
      <c r="DU159" s="33"/>
      <c r="DV159" s="33"/>
      <c r="DW159" s="33"/>
      <c r="DX159" s="33"/>
      <c r="DY159" s="33"/>
      <c r="DZ159" s="33"/>
      <c r="EA159" s="33"/>
      <c r="EB159" s="33"/>
      <c r="EC159" s="33"/>
      <c r="ED159" s="33"/>
      <c r="EE159" s="33"/>
      <c r="EF159" s="33"/>
      <c r="EG159" s="33"/>
      <c r="EH159" s="33"/>
      <c r="EI159" s="33"/>
      <c r="EJ159" s="33"/>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c r="HZ159" s="33"/>
      <c r="IA159" s="33"/>
      <c r="IB159" s="33"/>
      <c r="IC159" s="33"/>
      <c r="ID159" s="33"/>
      <c r="IE159" s="33"/>
      <c r="IF159" s="33"/>
      <c r="IG159" s="33"/>
      <c r="IH159" s="33"/>
      <c r="II159" s="33"/>
      <c r="IJ159" s="33"/>
      <c r="IK159" s="33"/>
      <c r="IL159" s="33"/>
      <c r="IM159" s="33"/>
      <c r="IN159" s="33"/>
      <c r="IO159" s="33"/>
      <c r="IP159" s="33"/>
      <c r="IQ159" s="33"/>
      <c r="IR159" s="33"/>
      <c r="IS159" s="33"/>
      <c r="IT159" s="33"/>
      <c r="IU159" s="33"/>
      <c r="IV159" s="33"/>
    </row>
    <row r="160" spans="1:256">
      <c r="A160" s="33"/>
      <c r="B160" s="33"/>
      <c r="C160" s="610"/>
      <c r="D160" s="1496"/>
      <c r="E160" s="149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3"/>
      <c r="DI160" s="33"/>
      <c r="DJ160" s="33"/>
      <c r="DK160" s="33"/>
      <c r="DL160" s="33"/>
      <c r="DM160" s="33"/>
      <c r="DN160" s="33"/>
      <c r="DO160" s="33"/>
      <c r="DP160" s="33"/>
      <c r="DQ160" s="33"/>
      <c r="DR160" s="33"/>
      <c r="DS160" s="33"/>
      <c r="DT160" s="33"/>
      <c r="DU160" s="33"/>
      <c r="DV160" s="33"/>
      <c r="DW160" s="33"/>
      <c r="DX160" s="33"/>
      <c r="DY160" s="33"/>
      <c r="DZ160" s="33"/>
      <c r="EA160" s="33"/>
      <c r="EB160" s="33"/>
      <c r="EC160" s="33"/>
      <c r="ED160" s="33"/>
      <c r="EE160" s="33"/>
      <c r="EF160" s="33"/>
      <c r="EG160" s="33"/>
      <c r="EH160" s="33"/>
      <c r="EI160" s="33"/>
      <c r="EJ160" s="33"/>
      <c r="EK160" s="33"/>
      <c r="EL160" s="33"/>
      <c r="EM160" s="33"/>
      <c r="EN160" s="33"/>
      <c r="EO160" s="33"/>
      <c r="EP160" s="33"/>
      <c r="EQ160" s="33"/>
      <c r="ER160" s="33"/>
      <c r="ES160" s="33"/>
      <c r="ET160" s="33"/>
      <c r="EU160" s="33"/>
      <c r="EV160" s="33"/>
      <c r="EW160" s="33"/>
      <c r="EX160" s="33"/>
      <c r="EY160" s="33"/>
      <c r="EZ160" s="33"/>
      <c r="FA160" s="33"/>
      <c r="FB160" s="33"/>
      <c r="FC160" s="33"/>
      <c r="FD160" s="33"/>
      <c r="FE160" s="33"/>
      <c r="FF160" s="33"/>
      <c r="FG160" s="33"/>
      <c r="FH160" s="33"/>
      <c r="FI160" s="33"/>
      <c r="FJ160" s="33"/>
      <c r="FK160" s="33"/>
      <c r="FL160" s="33"/>
      <c r="FM160" s="33"/>
      <c r="FN160" s="33"/>
      <c r="FO160" s="33"/>
      <c r="FP160" s="33"/>
      <c r="FQ160" s="33"/>
      <c r="FR160" s="33"/>
      <c r="FS160" s="33"/>
      <c r="FT160" s="33"/>
      <c r="FU160" s="33"/>
      <c r="FV160" s="33"/>
      <c r="FW160" s="33"/>
      <c r="FX160" s="33"/>
      <c r="FY160" s="33"/>
      <c r="FZ160" s="33"/>
      <c r="GA160" s="33"/>
      <c r="GB160" s="33"/>
      <c r="GC160" s="33"/>
      <c r="GD160" s="33"/>
      <c r="GE160" s="33"/>
      <c r="GF160" s="33"/>
      <c r="GG160" s="33"/>
      <c r="GH160" s="33"/>
      <c r="GI160" s="33"/>
      <c r="GJ160" s="33"/>
      <c r="GK160" s="33"/>
      <c r="GL160" s="33"/>
      <c r="GM160" s="33"/>
      <c r="GN160" s="33"/>
      <c r="GO160" s="33"/>
      <c r="GP160" s="33"/>
      <c r="GQ160" s="33"/>
      <c r="GR160" s="33"/>
      <c r="GS160" s="33"/>
      <c r="GT160" s="33"/>
      <c r="GU160" s="33"/>
      <c r="GV160" s="33"/>
      <c r="GW160" s="33"/>
      <c r="GX160" s="33"/>
      <c r="GY160" s="33"/>
      <c r="GZ160" s="33"/>
      <c r="HA160" s="33"/>
      <c r="HB160" s="33"/>
      <c r="HC160" s="33"/>
      <c r="HD160" s="33"/>
      <c r="HE160" s="33"/>
      <c r="HF160" s="33"/>
      <c r="HG160" s="33"/>
      <c r="HH160" s="33"/>
      <c r="HI160" s="33"/>
      <c r="HJ160" s="33"/>
      <c r="HK160" s="33"/>
      <c r="HL160" s="33"/>
      <c r="HM160" s="33"/>
      <c r="HN160" s="33"/>
      <c r="HO160" s="33"/>
      <c r="HP160" s="33"/>
      <c r="HQ160" s="33"/>
      <c r="HR160" s="33"/>
      <c r="HS160" s="33"/>
      <c r="HT160" s="33"/>
      <c r="HU160" s="33"/>
      <c r="HV160" s="33"/>
      <c r="HW160" s="33"/>
      <c r="HX160" s="33"/>
      <c r="HY160" s="33"/>
      <c r="HZ160" s="33"/>
      <c r="IA160" s="33"/>
      <c r="IB160" s="33"/>
      <c r="IC160" s="33"/>
      <c r="ID160" s="33"/>
      <c r="IE160" s="33"/>
      <c r="IF160" s="33"/>
      <c r="IG160" s="33"/>
      <c r="IH160" s="33"/>
      <c r="II160" s="33"/>
      <c r="IJ160" s="33"/>
      <c r="IK160" s="33"/>
      <c r="IL160" s="33"/>
      <c r="IM160" s="33"/>
      <c r="IN160" s="33"/>
      <c r="IO160" s="33"/>
      <c r="IP160" s="33"/>
      <c r="IQ160" s="33"/>
      <c r="IR160" s="33"/>
      <c r="IS160" s="33"/>
      <c r="IT160" s="33"/>
      <c r="IU160" s="33"/>
      <c r="IV160" s="33"/>
    </row>
    <row r="161" spans="1:256">
      <c r="A161" s="33" t="s">
        <v>809</v>
      </c>
      <c r="B161" s="33" t="s">
        <v>806</v>
      </c>
      <c r="C161" s="610">
        <f>C125/C113</f>
        <v>0.38685189522220448</v>
      </c>
      <c r="D161" s="1496"/>
      <c r="E161" s="149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3"/>
      <c r="DI161" s="33"/>
      <c r="DJ161" s="33"/>
      <c r="DK161" s="33"/>
      <c r="DL161" s="33"/>
      <c r="DM161" s="33"/>
      <c r="DN161" s="33"/>
      <c r="DO161" s="33"/>
      <c r="DP161" s="33"/>
      <c r="DQ161" s="33"/>
      <c r="DR161" s="33"/>
      <c r="DS161" s="33"/>
      <c r="DT161" s="33"/>
      <c r="DU161" s="33"/>
      <c r="DV161" s="33"/>
      <c r="DW161" s="33"/>
      <c r="DX161" s="33"/>
      <c r="DY161" s="33"/>
      <c r="DZ161" s="33"/>
      <c r="EA161" s="33"/>
      <c r="EB161" s="33"/>
      <c r="EC161" s="33"/>
      <c r="ED161" s="33"/>
      <c r="EE161" s="33"/>
      <c r="EF161" s="33"/>
      <c r="EG161" s="33"/>
      <c r="EH161" s="33"/>
      <c r="EI161" s="33"/>
      <c r="EJ161" s="33"/>
      <c r="EK161" s="33"/>
      <c r="EL161" s="33"/>
      <c r="EM161" s="33"/>
      <c r="EN161" s="33"/>
      <c r="EO161" s="33"/>
      <c r="EP161" s="33"/>
      <c r="EQ161" s="33"/>
      <c r="ER161" s="33"/>
      <c r="ES161" s="33"/>
      <c r="ET161" s="33"/>
      <c r="EU161" s="33"/>
      <c r="EV161" s="33"/>
      <c r="EW161" s="33"/>
      <c r="EX161" s="33"/>
      <c r="EY161" s="33"/>
      <c r="EZ161" s="33"/>
      <c r="FA161" s="33"/>
      <c r="FB161" s="33"/>
      <c r="FC161" s="33"/>
      <c r="FD161" s="33"/>
      <c r="FE161" s="33"/>
      <c r="FF161" s="33"/>
      <c r="FG161" s="33"/>
      <c r="FH161" s="33"/>
      <c r="FI161" s="33"/>
      <c r="FJ161" s="33"/>
      <c r="FK161" s="33"/>
      <c r="FL161" s="33"/>
      <c r="FM161" s="33"/>
      <c r="FN161" s="33"/>
      <c r="FO161" s="33"/>
      <c r="FP161" s="33"/>
      <c r="FQ161" s="33"/>
      <c r="FR161" s="33"/>
      <c r="FS161" s="33"/>
      <c r="FT161" s="33"/>
      <c r="FU161" s="33"/>
      <c r="FV161" s="33"/>
      <c r="FW161" s="33"/>
      <c r="FX161" s="33"/>
      <c r="FY161" s="33"/>
      <c r="FZ161" s="33"/>
      <c r="GA161" s="33"/>
      <c r="GB161" s="33"/>
      <c r="GC161" s="33"/>
      <c r="GD161" s="33"/>
      <c r="GE161" s="33"/>
      <c r="GF161" s="33"/>
      <c r="GG161" s="33"/>
      <c r="GH161" s="33"/>
      <c r="GI161" s="33"/>
      <c r="GJ161" s="33"/>
      <c r="GK161" s="33"/>
      <c r="GL161" s="33"/>
      <c r="GM161" s="33"/>
      <c r="GN161" s="33"/>
      <c r="GO161" s="33"/>
      <c r="GP161" s="33"/>
      <c r="GQ161" s="33"/>
      <c r="GR161" s="33"/>
      <c r="GS161" s="33"/>
      <c r="GT161" s="33"/>
      <c r="GU161" s="33"/>
      <c r="GV161" s="33"/>
      <c r="GW161" s="33"/>
      <c r="GX161" s="33"/>
      <c r="GY161" s="33"/>
      <c r="GZ161" s="33"/>
      <c r="HA161" s="33"/>
      <c r="HB161" s="33"/>
      <c r="HC161" s="33"/>
      <c r="HD161" s="33"/>
      <c r="HE161" s="33"/>
      <c r="HF161" s="33"/>
      <c r="HG161" s="33"/>
      <c r="HH161" s="33"/>
      <c r="HI161" s="33"/>
      <c r="HJ161" s="33"/>
      <c r="HK161" s="33"/>
      <c r="HL161" s="33"/>
      <c r="HM161" s="33"/>
      <c r="HN161" s="33"/>
      <c r="HO161" s="33"/>
      <c r="HP161" s="33"/>
      <c r="HQ161" s="33"/>
      <c r="HR161" s="33"/>
      <c r="HS161" s="33"/>
      <c r="HT161" s="33"/>
      <c r="HU161" s="33"/>
      <c r="HV161" s="33"/>
      <c r="HW161" s="33"/>
      <c r="HX161" s="33"/>
      <c r="HY161" s="33"/>
      <c r="HZ161" s="33"/>
      <c r="IA161" s="33"/>
      <c r="IB161" s="33"/>
      <c r="IC161" s="33"/>
      <c r="ID161" s="33"/>
      <c r="IE161" s="33"/>
      <c r="IF161" s="33"/>
      <c r="IG161" s="33"/>
      <c r="IH161" s="33"/>
      <c r="II161" s="33"/>
      <c r="IJ161" s="33"/>
      <c r="IK161" s="33"/>
      <c r="IL161" s="33"/>
      <c r="IM161" s="33"/>
      <c r="IN161" s="33"/>
      <c r="IO161" s="33"/>
      <c r="IP161" s="33"/>
      <c r="IQ161" s="33"/>
      <c r="IR161" s="33"/>
      <c r="IS161" s="33"/>
      <c r="IT161" s="33"/>
      <c r="IU161" s="33"/>
      <c r="IV161" s="33"/>
    </row>
    <row r="162" spans="1:256">
      <c r="A162" s="33"/>
      <c r="B162" s="33"/>
      <c r="C162" s="610"/>
      <c r="D162" s="1496"/>
      <c r="E162" s="149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33"/>
      <c r="ET162" s="33"/>
      <c r="EU162" s="33"/>
      <c r="EV162" s="33"/>
      <c r="EW162" s="33"/>
      <c r="EX162" s="33"/>
      <c r="EY162" s="33"/>
      <c r="EZ162" s="33"/>
      <c r="FA162" s="33"/>
      <c r="FB162" s="33"/>
      <c r="FC162" s="33"/>
      <c r="FD162" s="33"/>
      <c r="FE162" s="33"/>
      <c r="FF162" s="33"/>
      <c r="FG162" s="33"/>
      <c r="FH162" s="33"/>
      <c r="FI162" s="33"/>
      <c r="FJ162" s="33"/>
      <c r="FK162" s="33"/>
      <c r="FL162" s="33"/>
      <c r="FM162" s="33"/>
      <c r="FN162" s="33"/>
      <c r="FO162" s="33"/>
      <c r="FP162" s="33"/>
      <c r="FQ162" s="33"/>
      <c r="FR162" s="33"/>
      <c r="FS162" s="33"/>
      <c r="FT162" s="33"/>
      <c r="FU162" s="33"/>
      <c r="FV162" s="33"/>
      <c r="FW162" s="33"/>
      <c r="FX162" s="33"/>
      <c r="FY162" s="33"/>
      <c r="FZ162" s="33"/>
      <c r="GA162" s="33"/>
      <c r="GB162" s="33"/>
      <c r="GC162" s="33"/>
      <c r="GD162" s="33"/>
      <c r="GE162" s="33"/>
      <c r="GF162" s="33"/>
      <c r="GG162" s="33"/>
      <c r="GH162" s="33"/>
      <c r="GI162" s="33"/>
      <c r="GJ162" s="33"/>
      <c r="GK162" s="33"/>
      <c r="GL162" s="33"/>
      <c r="GM162" s="33"/>
      <c r="GN162" s="33"/>
      <c r="GO162" s="33"/>
      <c r="GP162" s="33"/>
      <c r="GQ162" s="33"/>
      <c r="GR162" s="33"/>
      <c r="GS162" s="33"/>
      <c r="GT162" s="33"/>
      <c r="GU162" s="33"/>
      <c r="GV162" s="33"/>
      <c r="GW162" s="33"/>
      <c r="GX162" s="33"/>
      <c r="GY162" s="33"/>
      <c r="GZ162" s="33"/>
      <c r="HA162" s="33"/>
      <c r="HB162" s="33"/>
      <c r="HC162" s="33"/>
      <c r="HD162" s="33"/>
      <c r="HE162" s="33"/>
      <c r="HF162" s="33"/>
      <c r="HG162" s="33"/>
      <c r="HH162" s="33"/>
      <c r="HI162" s="33"/>
      <c r="HJ162" s="33"/>
      <c r="HK162" s="33"/>
      <c r="HL162" s="33"/>
      <c r="HM162" s="33"/>
      <c r="HN162" s="33"/>
      <c r="HO162" s="33"/>
      <c r="HP162" s="33"/>
      <c r="HQ162" s="33"/>
      <c r="HR162" s="33"/>
      <c r="HS162" s="33"/>
      <c r="HT162" s="33"/>
      <c r="HU162" s="33"/>
      <c r="HV162" s="33"/>
      <c r="HW162" s="33"/>
      <c r="HX162" s="33"/>
      <c r="HY162" s="33"/>
      <c r="HZ162" s="33"/>
      <c r="IA162" s="33"/>
      <c r="IB162" s="33"/>
      <c r="IC162" s="33"/>
      <c r="ID162" s="33"/>
      <c r="IE162" s="33"/>
      <c r="IF162" s="33"/>
      <c r="IG162" s="33"/>
      <c r="IH162" s="33"/>
      <c r="II162" s="33"/>
      <c r="IJ162" s="33"/>
      <c r="IK162" s="33"/>
      <c r="IL162" s="33"/>
      <c r="IM162" s="33"/>
      <c r="IN162" s="33"/>
      <c r="IO162" s="33"/>
      <c r="IP162" s="33"/>
      <c r="IQ162" s="33"/>
      <c r="IR162" s="33"/>
      <c r="IS162" s="33"/>
      <c r="IT162" s="33"/>
      <c r="IU162" s="33"/>
      <c r="IV162" s="33"/>
    </row>
    <row r="163" spans="1:256">
      <c r="A163" s="33" t="s">
        <v>807</v>
      </c>
      <c r="B163" s="33" t="s">
        <v>806</v>
      </c>
      <c r="C163" s="610">
        <f>C127/C113</f>
        <v>1.0845473580549427</v>
      </c>
      <c r="D163" s="1496"/>
      <c r="E163" s="149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3"/>
      <c r="DI163" s="33"/>
      <c r="DJ163" s="33"/>
      <c r="DK163" s="33"/>
      <c r="DL163" s="33"/>
      <c r="DM163" s="33"/>
      <c r="DN163" s="33"/>
      <c r="DO163" s="33"/>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33"/>
      <c r="EY163" s="33"/>
      <c r="EZ163" s="33"/>
      <c r="FA163" s="33"/>
      <c r="FB163" s="33"/>
      <c r="FC163" s="33"/>
      <c r="FD163" s="33"/>
      <c r="FE163" s="33"/>
      <c r="FF163" s="33"/>
      <c r="FG163" s="33"/>
      <c r="FH163" s="33"/>
      <c r="FI163" s="33"/>
      <c r="FJ163" s="33"/>
      <c r="FK163" s="33"/>
      <c r="FL163" s="33"/>
      <c r="FM163" s="33"/>
      <c r="FN163" s="33"/>
      <c r="FO163" s="33"/>
      <c r="FP163" s="33"/>
      <c r="FQ163" s="33"/>
      <c r="FR163" s="33"/>
      <c r="FS163" s="33"/>
      <c r="FT163" s="33"/>
      <c r="FU163" s="33"/>
      <c r="FV163" s="33"/>
      <c r="FW163" s="33"/>
      <c r="FX163" s="33"/>
      <c r="FY163" s="33"/>
      <c r="FZ163" s="33"/>
      <c r="GA163" s="33"/>
      <c r="GB163" s="33"/>
      <c r="GC163" s="33"/>
      <c r="GD163" s="33"/>
      <c r="GE163" s="33"/>
      <c r="GF163" s="33"/>
      <c r="GG163" s="33"/>
      <c r="GH163" s="33"/>
      <c r="GI163" s="33"/>
      <c r="GJ163" s="33"/>
      <c r="GK163" s="33"/>
      <c r="GL163" s="33"/>
      <c r="GM163" s="33"/>
      <c r="GN163" s="33"/>
      <c r="GO163" s="33"/>
      <c r="GP163" s="33"/>
      <c r="GQ163" s="33"/>
      <c r="GR163" s="33"/>
      <c r="GS163" s="33"/>
      <c r="GT163" s="33"/>
      <c r="GU163" s="33"/>
      <c r="GV163" s="33"/>
      <c r="GW163" s="33"/>
      <c r="GX163" s="33"/>
      <c r="GY163" s="33"/>
      <c r="GZ163" s="33"/>
      <c r="HA163" s="33"/>
      <c r="HB163" s="33"/>
      <c r="HC163" s="33"/>
      <c r="HD163" s="33"/>
      <c r="HE163" s="33"/>
      <c r="HF163" s="33"/>
      <c r="HG163" s="33"/>
      <c r="HH163" s="33"/>
      <c r="HI163" s="33"/>
      <c r="HJ163" s="33"/>
      <c r="HK163" s="33"/>
      <c r="HL163" s="33"/>
      <c r="HM163" s="33"/>
      <c r="HN163" s="33"/>
      <c r="HO163" s="33"/>
      <c r="HP163" s="33"/>
      <c r="HQ163" s="33"/>
      <c r="HR163" s="33"/>
      <c r="HS163" s="33"/>
      <c r="HT163" s="33"/>
      <c r="HU163" s="33"/>
      <c r="HV163" s="33"/>
      <c r="HW163" s="33"/>
      <c r="HX163" s="33"/>
      <c r="HY163" s="33"/>
      <c r="HZ163" s="33"/>
      <c r="IA163" s="33"/>
      <c r="IB163" s="33"/>
      <c r="IC163" s="33"/>
      <c r="ID163" s="33"/>
      <c r="IE163" s="33"/>
      <c r="IF163" s="33"/>
      <c r="IG163" s="33"/>
      <c r="IH163" s="33"/>
      <c r="II163" s="33"/>
      <c r="IJ163" s="33"/>
      <c r="IK163" s="33"/>
      <c r="IL163" s="33"/>
      <c r="IM163" s="33"/>
      <c r="IN163" s="33"/>
      <c r="IO163" s="33"/>
      <c r="IP163" s="33"/>
      <c r="IQ163" s="33"/>
      <c r="IR163" s="33"/>
      <c r="IS163" s="33"/>
      <c r="IT163" s="33"/>
      <c r="IU163" s="33"/>
      <c r="IV163" s="33"/>
    </row>
    <row r="164" spans="1:256">
      <c r="A164" s="33"/>
      <c r="B164" s="33"/>
      <c r="C164" s="610"/>
      <c r="D164" s="1496"/>
      <c r="E164" s="149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3"/>
      <c r="DI164" s="33"/>
      <c r="DJ164" s="33"/>
      <c r="DK164" s="33"/>
      <c r="DL164" s="33"/>
      <c r="DM164" s="33"/>
      <c r="DN164" s="33"/>
      <c r="DO164" s="33"/>
      <c r="DP164" s="33"/>
      <c r="DQ164" s="33"/>
      <c r="DR164" s="33"/>
      <c r="DS164" s="33"/>
      <c r="DT164" s="33"/>
      <c r="DU164" s="33"/>
      <c r="DV164" s="33"/>
      <c r="DW164" s="33"/>
      <c r="DX164" s="33"/>
      <c r="DY164" s="33"/>
      <c r="DZ164" s="33"/>
      <c r="EA164" s="33"/>
      <c r="EB164" s="33"/>
      <c r="EC164" s="33"/>
      <c r="ED164" s="33"/>
      <c r="EE164" s="33"/>
      <c r="EF164" s="33"/>
      <c r="EG164" s="33"/>
      <c r="EH164" s="33"/>
      <c r="EI164" s="33"/>
      <c r="EJ164" s="33"/>
      <c r="EK164" s="33"/>
      <c r="EL164" s="33"/>
      <c r="EM164" s="33"/>
      <c r="EN164" s="33"/>
      <c r="EO164" s="33"/>
      <c r="EP164" s="33"/>
      <c r="EQ164" s="33"/>
      <c r="ER164" s="33"/>
      <c r="ES164" s="33"/>
      <c r="ET164" s="33"/>
      <c r="EU164" s="33"/>
      <c r="EV164" s="33"/>
      <c r="EW164" s="33"/>
      <c r="EX164" s="33"/>
      <c r="EY164" s="33"/>
      <c r="EZ164" s="33"/>
      <c r="FA164" s="33"/>
      <c r="FB164" s="33"/>
      <c r="FC164" s="33"/>
      <c r="FD164" s="33"/>
      <c r="FE164" s="33"/>
      <c r="FF164" s="33"/>
      <c r="FG164" s="33"/>
      <c r="FH164" s="33"/>
      <c r="FI164" s="33"/>
      <c r="FJ164" s="33"/>
      <c r="FK164" s="33"/>
      <c r="FL164" s="33"/>
      <c r="FM164" s="33"/>
      <c r="FN164" s="33"/>
      <c r="FO164" s="33"/>
      <c r="FP164" s="33"/>
      <c r="FQ164" s="33"/>
      <c r="FR164" s="33"/>
      <c r="FS164" s="33"/>
      <c r="FT164" s="33"/>
      <c r="FU164" s="33"/>
      <c r="FV164" s="33"/>
      <c r="FW164" s="33"/>
      <c r="FX164" s="33"/>
      <c r="FY164" s="33"/>
      <c r="FZ164" s="33"/>
      <c r="GA164" s="33"/>
      <c r="GB164" s="33"/>
      <c r="GC164" s="33"/>
      <c r="GD164" s="33"/>
      <c r="GE164" s="33"/>
      <c r="GF164" s="33"/>
      <c r="GG164" s="33"/>
      <c r="GH164" s="33"/>
      <c r="GI164" s="33"/>
      <c r="GJ164" s="33"/>
      <c r="GK164" s="33"/>
      <c r="GL164" s="33"/>
      <c r="GM164" s="33"/>
      <c r="GN164" s="33"/>
      <c r="GO164" s="33"/>
      <c r="GP164" s="33"/>
      <c r="GQ164" s="33"/>
      <c r="GR164" s="33"/>
      <c r="GS164" s="33"/>
      <c r="GT164" s="33"/>
      <c r="GU164" s="33"/>
      <c r="GV164" s="33"/>
      <c r="GW164" s="33"/>
      <c r="GX164" s="33"/>
      <c r="GY164" s="33"/>
      <c r="GZ164" s="33"/>
      <c r="HA164" s="33"/>
      <c r="HB164" s="33"/>
      <c r="HC164" s="33"/>
      <c r="HD164" s="33"/>
      <c r="HE164" s="33"/>
      <c r="HF164" s="33"/>
      <c r="HG164" s="33"/>
      <c r="HH164" s="33"/>
      <c r="HI164" s="33"/>
      <c r="HJ164" s="33"/>
      <c r="HK164" s="33"/>
      <c r="HL164" s="33"/>
      <c r="HM164" s="33"/>
      <c r="HN164" s="33"/>
      <c r="HO164" s="33"/>
      <c r="HP164" s="33"/>
      <c r="HQ164" s="33"/>
      <c r="HR164" s="33"/>
      <c r="HS164" s="33"/>
      <c r="HT164" s="33"/>
      <c r="HU164" s="33"/>
      <c r="HV164" s="33"/>
      <c r="HW164" s="33"/>
      <c r="HX164" s="33"/>
      <c r="HY164" s="33"/>
      <c r="HZ164" s="33"/>
      <c r="IA164" s="33"/>
      <c r="IB164" s="33"/>
      <c r="IC164" s="33"/>
      <c r="ID164" s="33"/>
      <c r="IE164" s="33"/>
      <c r="IF164" s="33"/>
      <c r="IG164" s="33"/>
      <c r="IH164" s="33"/>
      <c r="II164" s="33"/>
      <c r="IJ164" s="33"/>
      <c r="IK164" s="33"/>
      <c r="IL164" s="33"/>
      <c r="IM164" s="33"/>
      <c r="IN164" s="33"/>
      <c r="IO164" s="33"/>
      <c r="IP164" s="33"/>
      <c r="IQ164" s="33"/>
      <c r="IR164" s="33"/>
      <c r="IS164" s="33"/>
      <c r="IT164" s="33"/>
      <c r="IU164" s="33"/>
      <c r="IV164" s="33"/>
    </row>
    <row r="165" spans="1:256">
      <c r="A165" s="33" t="s">
        <v>309</v>
      </c>
      <c r="B165" s="33" t="s">
        <v>806</v>
      </c>
      <c r="C165" s="610">
        <f>C129/C113</f>
        <v>1.344016976503049</v>
      </c>
      <c r="D165" s="1496"/>
      <c r="E165" s="149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3"/>
      <c r="DI165" s="33"/>
      <c r="DJ165" s="33"/>
      <c r="DK165" s="33"/>
      <c r="DL165" s="33"/>
      <c r="DM165" s="33"/>
      <c r="DN165" s="33"/>
      <c r="DO165" s="33"/>
      <c r="DP165" s="33"/>
      <c r="DQ165" s="33"/>
      <c r="DR165" s="33"/>
      <c r="DS165" s="33"/>
      <c r="DT165" s="33"/>
      <c r="DU165" s="33"/>
      <c r="DV165" s="33"/>
      <c r="DW165" s="33"/>
      <c r="DX165" s="33"/>
      <c r="DY165" s="33"/>
      <c r="DZ165" s="33"/>
      <c r="EA165" s="33"/>
      <c r="EB165" s="33"/>
      <c r="EC165" s="33"/>
      <c r="ED165" s="33"/>
      <c r="EE165" s="33"/>
      <c r="EF165" s="33"/>
      <c r="EG165" s="33"/>
      <c r="EH165" s="33"/>
      <c r="EI165" s="33"/>
      <c r="EJ165" s="33"/>
      <c r="EK165" s="33"/>
      <c r="EL165" s="33"/>
      <c r="EM165" s="33"/>
      <c r="EN165" s="33"/>
      <c r="EO165" s="33"/>
      <c r="EP165" s="33"/>
      <c r="EQ165" s="33"/>
      <c r="ER165" s="33"/>
      <c r="ES165" s="33"/>
      <c r="ET165" s="33"/>
      <c r="EU165" s="33"/>
      <c r="EV165" s="33"/>
      <c r="EW165" s="33"/>
      <c r="EX165" s="33"/>
      <c r="EY165" s="33"/>
      <c r="EZ165" s="33"/>
      <c r="FA165" s="33"/>
      <c r="FB165" s="33"/>
      <c r="FC165" s="33"/>
      <c r="FD165" s="33"/>
      <c r="FE165" s="33"/>
      <c r="FF165" s="33"/>
      <c r="FG165" s="33"/>
      <c r="FH165" s="33"/>
      <c r="FI165" s="33"/>
      <c r="FJ165" s="33"/>
      <c r="FK165" s="33"/>
      <c r="FL165" s="33"/>
      <c r="FM165" s="33"/>
      <c r="FN165" s="33"/>
      <c r="FO165" s="33"/>
      <c r="FP165" s="33"/>
      <c r="FQ165" s="33"/>
      <c r="FR165" s="33"/>
      <c r="FS165" s="33"/>
      <c r="FT165" s="33"/>
      <c r="FU165" s="33"/>
      <c r="FV165" s="33"/>
      <c r="FW165" s="33"/>
      <c r="FX165" s="33"/>
      <c r="FY165" s="33"/>
      <c r="FZ165" s="33"/>
      <c r="GA165" s="33"/>
      <c r="GB165" s="33"/>
      <c r="GC165" s="33"/>
      <c r="GD165" s="33"/>
      <c r="GE165" s="33"/>
      <c r="GF165" s="33"/>
      <c r="GG165" s="33"/>
      <c r="GH165" s="33"/>
      <c r="GI165" s="33"/>
      <c r="GJ165" s="33"/>
      <c r="GK165" s="33"/>
      <c r="GL165" s="33"/>
      <c r="GM165" s="33"/>
      <c r="GN165" s="33"/>
      <c r="GO165" s="33"/>
      <c r="GP165" s="33"/>
      <c r="GQ165" s="33"/>
      <c r="GR165" s="33"/>
      <c r="GS165" s="33"/>
      <c r="GT165" s="33"/>
      <c r="GU165" s="33"/>
      <c r="GV165" s="33"/>
      <c r="GW165" s="33"/>
      <c r="GX165" s="33"/>
      <c r="GY165" s="33"/>
      <c r="GZ165" s="33"/>
      <c r="HA165" s="33"/>
      <c r="HB165" s="33"/>
      <c r="HC165" s="33"/>
      <c r="HD165" s="33"/>
      <c r="HE165" s="33"/>
      <c r="HF165" s="33"/>
      <c r="HG165" s="33"/>
      <c r="HH165" s="33"/>
      <c r="HI165" s="33"/>
      <c r="HJ165" s="33"/>
      <c r="HK165" s="33"/>
      <c r="HL165" s="33"/>
      <c r="HM165" s="33"/>
      <c r="HN165" s="33"/>
      <c r="HO165" s="33"/>
      <c r="HP165" s="33"/>
      <c r="HQ165" s="33"/>
      <c r="HR165" s="33"/>
      <c r="HS165" s="33"/>
      <c r="HT165" s="33"/>
      <c r="HU165" s="33"/>
      <c r="HV165" s="33"/>
      <c r="HW165" s="33"/>
      <c r="HX165" s="33"/>
      <c r="HY165" s="33"/>
      <c r="HZ165" s="33"/>
      <c r="IA165" s="33"/>
      <c r="IB165" s="33"/>
      <c r="IC165" s="33"/>
      <c r="ID165" s="33"/>
      <c r="IE165" s="33"/>
      <c r="IF165" s="33"/>
      <c r="IG165" s="33"/>
      <c r="IH165" s="33"/>
      <c r="II165" s="33"/>
      <c r="IJ165" s="33"/>
      <c r="IK165" s="33"/>
      <c r="IL165" s="33"/>
      <c r="IM165" s="33"/>
      <c r="IN165" s="33"/>
      <c r="IO165" s="33"/>
      <c r="IP165" s="33"/>
      <c r="IQ165" s="33"/>
      <c r="IR165" s="33"/>
      <c r="IS165" s="33"/>
      <c r="IT165" s="33"/>
      <c r="IU165" s="33"/>
      <c r="IV165" s="33"/>
    </row>
    <row r="166" spans="1:256">
      <c r="A166" s="33"/>
      <c r="B166" s="33"/>
      <c r="C166" s="33"/>
      <c r="D166" s="969"/>
      <c r="E166" s="149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3"/>
      <c r="DI166" s="33"/>
      <c r="DJ166" s="33"/>
      <c r="DK166" s="33"/>
      <c r="DL166" s="33"/>
      <c r="DM166" s="33"/>
      <c r="DN166" s="33"/>
      <c r="DO166" s="33"/>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33"/>
      <c r="EY166" s="33"/>
      <c r="EZ166" s="33"/>
      <c r="FA166" s="33"/>
      <c r="FB166" s="33"/>
      <c r="FC166" s="33"/>
      <c r="FD166" s="33"/>
      <c r="FE166" s="33"/>
      <c r="FF166" s="33"/>
      <c r="FG166" s="33"/>
      <c r="FH166" s="33"/>
      <c r="FI166" s="33"/>
      <c r="FJ166" s="33"/>
      <c r="FK166" s="33"/>
      <c r="FL166" s="33"/>
      <c r="FM166" s="33"/>
      <c r="FN166" s="33"/>
      <c r="FO166" s="33"/>
      <c r="FP166" s="33"/>
      <c r="FQ166" s="33"/>
      <c r="FR166" s="33"/>
      <c r="FS166" s="33"/>
      <c r="FT166" s="33"/>
      <c r="FU166" s="33"/>
      <c r="FV166" s="33"/>
      <c r="FW166" s="33"/>
      <c r="FX166" s="33"/>
      <c r="FY166" s="33"/>
      <c r="FZ166" s="33"/>
      <c r="GA166" s="33"/>
      <c r="GB166" s="33"/>
      <c r="GC166" s="33"/>
      <c r="GD166" s="33"/>
      <c r="GE166" s="33"/>
      <c r="GF166" s="33"/>
      <c r="GG166" s="33"/>
      <c r="GH166" s="33"/>
      <c r="GI166" s="33"/>
      <c r="GJ166" s="33"/>
      <c r="GK166" s="33"/>
      <c r="GL166" s="33"/>
      <c r="GM166" s="33"/>
      <c r="GN166" s="33"/>
      <c r="GO166" s="33"/>
      <c r="GP166" s="33"/>
      <c r="GQ166" s="33"/>
      <c r="GR166" s="33"/>
      <c r="GS166" s="33"/>
      <c r="GT166" s="33"/>
      <c r="GU166" s="33"/>
      <c r="GV166" s="33"/>
      <c r="GW166" s="33"/>
      <c r="GX166" s="33"/>
      <c r="GY166" s="33"/>
      <c r="GZ166" s="33"/>
      <c r="HA166" s="33"/>
      <c r="HB166" s="33"/>
      <c r="HC166" s="33"/>
      <c r="HD166" s="33"/>
      <c r="HE166" s="33"/>
      <c r="HF166" s="33"/>
      <c r="HG166" s="33"/>
      <c r="HH166" s="33"/>
      <c r="HI166" s="33"/>
      <c r="HJ166" s="33"/>
      <c r="HK166" s="33"/>
      <c r="HL166" s="33"/>
      <c r="HM166" s="33"/>
      <c r="HN166" s="33"/>
      <c r="HO166" s="33"/>
      <c r="HP166" s="33"/>
      <c r="HQ166" s="33"/>
      <c r="HR166" s="33"/>
      <c r="HS166" s="33"/>
      <c r="HT166" s="33"/>
      <c r="HU166" s="33"/>
      <c r="HV166" s="33"/>
      <c r="HW166" s="33"/>
      <c r="HX166" s="33"/>
      <c r="HY166" s="33"/>
      <c r="HZ166" s="33"/>
      <c r="IA166" s="33"/>
      <c r="IB166" s="33"/>
      <c r="IC166" s="33"/>
      <c r="ID166" s="33"/>
      <c r="IE166" s="33"/>
      <c r="IF166" s="33"/>
      <c r="IG166" s="33"/>
      <c r="IH166" s="33"/>
      <c r="II166" s="33"/>
      <c r="IJ166" s="33"/>
      <c r="IK166" s="33"/>
      <c r="IL166" s="33"/>
      <c r="IM166" s="33"/>
      <c r="IN166" s="33"/>
      <c r="IO166" s="33"/>
      <c r="IP166" s="33"/>
      <c r="IQ166" s="33"/>
      <c r="IR166" s="33"/>
      <c r="IS166" s="33"/>
      <c r="IT166" s="33"/>
      <c r="IU166" s="33"/>
      <c r="IV166" s="33"/>
    </row>
    <row r="167" spans="1:256">
      <c r="A167" s="33" t="s">
        <v>1804</v>
      </c>
      <c r="B167" s="592" t="s">
        <v>313</v>
      </c>
      <c r="C167" s="610">
        <f>SUM(C153:C166)</f>
        <v>13.623409320748886</v>
      </c>
      <c r="D167" s="1496"/>
      <c r="E167" s="149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3"/>
      <c r="DI167" s="33"/>
      <c r="DJ167" s="33"/>
      <c r="DK167" s="33"/>
      <c r="DL167" s="33"/>
      <c r="DM167" s="33"/>
      <c r="DN167" s="33"/>
      <c r="DO167" s="33"/>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3"/>
      <c r="EY167" s="33"/>
      <c r="EZ167" s="33"/>
      <c r="FA167" s="33"/>
      <c r="FB167" s="33"/>
      <c r="FC167" s="33"/>
      <c r="FD167" s="33"/>
      <c r="FE167" s="33"/>
      <c r="FF167" s="33"/>
      <c r="FG167" s="33"/>
      <c r="FH167" s="33"/>
      <c r="FI167" s="33"/>
      <c r="FJ167" s="33"/>
      <c r="FK167" s="33"/>
      <c r="FL167" s="33"/>
      <c r="FM167" s="33"/>
      <c r="FN167" s="33"/>
      <c r="FO167" s="33"/>
      <c r="FP167" s="33"/>
      <c r="FQ167" s="33"/>
      <c r="FR167" s="33"/>
      <c r="FS167" s="33"/>
      <c r="FT167" s="33"/>
      <c r="FU167" s="33"/>
      <c r="FV167" s="33"/>
      <c r="FW167" s="33"/>
      <c r="FX167" s="33"/>
      <c r="FY167" s="33"/>
      <c r="FZ167" s="33"/>
      <c r="GA167" s="33"/>
      <c r="GB167" s="33"/>
      <c r="GC167" s="33"/>
      <c r="GD167" s="33"/>
      <c r="GE167" s="33"/>
      <c r="GF167" s="33"/>
      <c r="GG167" s="33"/>
      <c r="GH167" s="33"/>
      <c r="GI167" s="33"/>
      <c r="GJ167" s="33"/>
      <c r="GK167" s="33"/>
      <c r="GL167" s="33"/>
      <c r="GM167" s="33"/>
      <c r="GN167" s="33"/>
      <c r="GO167" s="33"/>
      <c r="GP167" s="33"/>
      <c r="GQ167" s="33"/>
      <c r="GR167" s="33"/>
      <c r="GS167" s="33"/>
      <c r="GT167" s="33"/>
      <c r="GU167" s="33"/>
      <c r="GV167" s="33"/>
      <c r="GW167" s="33"/>
      <c r="GX167" s="33"/>
      <c r="GY167" s="33"/>
      <c r="GZ167" s="33"/>
      <c r="HA167" s="33"/>
      <c r="HB167" s="33"/>
      <c r="HC167" s="33"/>
      <c r="HD167" s="33"/>
      <c r="HE167" s="33"/>
      <c r="HF167" s="33"/>
      <c r="HG167" s="33"/>
      <c r="HH167" s="33"/>
      <c r="HI167" s="33"/>
      <c r="HJ167" s="33"/>
      <c r="HK167" s="33"/>
      <c r="HL167" s="33"/>
      <c r="HM167" s="33"/>
      <c r="HN167" s="33"/>
      <c r="HO167" s="33"/>
      <c r="HP167" s="33"/>
      <c r="HQ167" s="33"/>
      <c r="HR167" s="33"/>
      <c r="HS167" s="33"/>
      <c r="HT167" s="33"/>
      <c r="HU167" s="33"/>
      <c r="HV167" s="33"/>
      <c r="HW167" s="33"/>
      <c r="HX167" s="33"/>
      <c r="HY167" s="33"/>
      <c r="HZ167" s="33"/>
      <c r="IA167" s="33"/>
      <c r="IB167" s="33"/>
      <c r="IC167" s="33"/>
      <c r="ID167" s="33"/>
      <c r="IE167" s="33"/>
      <c r="IF167" s="33"/>
      <c r="IG167" s="33"/>
      <c r="IH167" s="33"/>
      <c r="II167" s="33"/>
      <c r="IJ167" s="33"/>
      <c r="IK167" s="33"/>
      <c r="IL167" s="33"/>
      <c r="IM167" s="33"/>
      <c r="IN167" s="33"/>
      <c r="IO167" s="33"/>
      <c r="IP167" s="33"/>
      <c r="IQ167" s="33"/>
      <c r="IR167" s="33"/>
      <c r="IS167" s="33"/>
      <c r="IT167" s="33"/>
      <c r="IU167" s="33"/>
      <c r="IV167" s="33"/>
    </row>
    <row r="168" spans="1:256" ht="15.75">
      <c r="A168" s="33"/>
      <c r="B168" s="594"/>
      <c r="C168" s="33"/>
      <c r="D168" s="969"/>
      <c r="E168" s="149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3"/>
      <c r="DI168" s="33"/>
      <c r="DJ168" s="33"/>
      <c r="DK168" s="33"/>
      <c r="DL168" s="33"/>
      <c r="DM168" s="33"/>
      <c r="DN168" s="33"/>
      <c r="DO168" s="33"/>
      <c r="DP168" s="33"/>
      <c r="DQ168" s="33"/>
      <c r="DR168" s="33"/>
      <c r="DS168" s="33"/>
      <c r="DT168" s="33"/>
      <c r="DU168" s="33"/>
      <c r="DV168" s="33"/>
      <c r="DW168" s="33"/>
      <c r="DX168" s="33"/>
      <c r="DY168" s="33"/>
      <c r="DZ168" s="33"/>
      <c r="EA168" s="33"/>
      <c r="EB168" s="33"/>
      <c r="EC168" s="33"/>
      <c r="ED168" s="33"/>
      <c r="EE168" s="33"/>
      <c r="EF168" s="33"/>
      <c r="EG168" s="33"/>
      <c r="EH168" s="33"/>
      <c r="EI168" s="33"/>
      <c r="EJ168" s="33"/>
      <c r="EK168" s="33"/>
      <c r="EL168" s="33"/>
      <c r="EM168" s="33"/>
      <c r="EN168" s="33"/>
      <c r="EO168" s="33"/>
      <c r="EP168" s="33"/>
      <c r="EQ168" s="33"/>
      <c r="ER168" s="33"/>
      <c r="ES168" s="33"/>
      <c r="ET168" s="33"/>
      <c r="EU168" s="33"/>
      <c r="EV168" s="33"/>
      <c r="EW168" s="33"/>
      <c r="EX168" s="33"/>
      <c r="EY168" s="33"/>
      <c r="EZ168" s="33"/>
      <c r="FA168" s="33"/>
      <c r="FB168" s="33"/>
      <c r="FC168" s="33"/>
      <c r="FD168" s="33"/>
      <c r="FE168" s="33"/>
      <c r="FF168" s="33"/>
      <c r="FG168" s="33"/>
      <c r="FH168" s="33"/>
      <c r="FI168" s="33"/>
      <c r="FJ168" s="33"/>
      <c r="FK168" s="33"/>
      <c r="FL168" s="33"/>
      <c r="FM168" s="33"/>
      <c r="FN168" s="33"/>
      <c r="FO168" s="33"/>
      <c r="FP168" s="33"/>
      <c r="FQ168" s="33"/>
      <c r="FR168" s="33"/>
      <c r="FS168" s="33"/>
      <c r="FT168" s="33"/>
      <c r="FU168" s="33"/>
      <c r="FV168" s="33"/>
      <c r="FW168" s="33"/>
      <c r="FX168" s="33"/>
      <c r="FY168" s="33"/>
      <c r="FZ168" s="33"/>
      <c r="GA168" s="33"/>
      <c r="GB168" s="33"/>
      <c r="GC168" s="33"/>
      <c r="GD168" s="33"/>
      <c r="GE168" s="33"/>
      <c r="GF168" s="33"/>
      <c r="GG168" s="33"/>
      <c r="GH168" s="33"/>
      <c r="GI168" s="33"/>
      <c r="GJ168" s="33"/>
      <c r="GK168" s="33"/>
      <c r="GL168" s="33"/>
      <c r="GM168" s="33"/>
      <c r="GN168" s="33"/>
      <c r="GO168" s="33"/>
      <c r="GP168" s="33"/>
      <c r="GQ168" s="33"/>
      <c r="GR168" s="33"/>
      <c r="GS168" s="33"/>
      <c r="GT168" s="33"/>
      <c r="GU168" s="33"/>
      <c r="GV168" s="33"/>
      <c r="GW168" s="33"/>
      <c r="GX168" s="33"/>
      <c r="GY168" s="33"/>
      <c r="GZ168" s="33"/>
      <c r="HA168" s="33"/>
      <c r="HB168" s="33"/>
      <c r="HC168" s="33"/>
      <c r="HD168" s="33"/>
      <c r="HE168" s="33"/>
      <c r="HF168" s="33"/>
      <c r="HG168" s="33"/>
      <c r="HH168" s="33"/>
      <c r="HI168" s="33"/>
      <c r="HJ168" s="33"/>
      <c r="HK168" s="33"/>
      <c r="HL168" s="33"/>
      <c r="HM168" s="33"/>
      <c r="HN168" s="33"/>
      <c r="HO168" s="33"/>
      <c r="HP168" s="33"/>
      <c r="HQ168" s="33"/>
      <c r="HR168" s="33"/>
      <c r="HS168" s="33"/>
      <c r="HT168" s="33"/>
      <c r="HU168" s="33"/>
      <c r="HV168" s="33"/>
      <c r="HW168" s="33"/>
      <c r="HX168" s="33"/>
      <c r="HY168" s="33"/>
      <c r="HZ168" s="33"/>
      <c r="IA168" s="33"/>
      <c r="IB168" s="33"/>
      <c r="IC168" s="33"/>
      <c r="ID168" s="33"/>
      <c r="IE168" s="33"/>
      <c r="IF168" s="33"/>
      <c r="IG168" s="33"/>
      <c r="IH168" s="33"/>
      <c r="II168" s="33"/>
      <c r="IJ168" s="33"/>
      <c r="IK168" s="33"/>
      <c r="IL168" s="33"/>
      <c r="IM168" s="33"/>
      <c r="IN168" s="33"/>
      <c r="IO168" s="33"/>
      <c r="IP168" s="33"/>
      <c r="IQ168" s="33"/>
      <c r="IR168" s="33"/>
      <c r="IS168" s="33"/>
      <c r="IT168" s="33"/>
      <c r="IU168" s="33"/>
      <c r="IV168" s="33"/>
    </row>
    <row r="169" spans="1:256">
      <c r="A169" s="33"/>
      <c r="B169" s="33"/>
      <c r="C169" s="33"/>
      <c r="D169" s="969"/>
      <c r="E169" s="149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3"/>
      <c r="DI169" s="33"/>
      <c r="DJ169" s="33"/>
      <c r="DK169" s="33"/>
      <c r="DL169" s="33"/>
      <c r="DM169" s="33"/>
      <c r="DN169" s="33"/>
      <c r="DO169" s="33"/>
      <c r="DP169" s="33"/>
      <c r="DQ169" s="33"/>
      <c r="DR169" s="33"/>
      <c r="DS169" s="33"/>
      <c r="DT169" s="33"/>
      <c r="DU169" s="33"/>
      <c r="DV169" s="33"/>
      <c r="DW169" s="33"/>
      <c r="DX169" s="33"/>
      <c r="DY169" s="33"/>
      <c r="DZ169" s="33"/>
      <c r="EA169" s="33"/>
      <c r="EB169" s="33"/>
      <c r="EC169" s="33"/>
      <c r="ED169" s="33"/>
      <c r="EE169" s="33"/>
      <c r="EF169" s="33"/>
      <c r="EG169" s="33"/>
      <c r="EH169" s="33"/>
      <c r="EI169" s="33"/>
      <c r="EJ169" s="33"/>
      <c r="EK169" s="33"/>
      <c r="EL169" s="33"/>
      <c r="EM169" s="33"/>
      <c r="EN169" s="33"/>
      <c r="EO169" s="33"/>
      <c r="EP169" s="33"/>
      <c r="EQ169" s="33"/>
      <c r="ER169" s="33"/>
      <c r="ES169" s="33"/>
      <c r="ET169" s="33"/>
      <c r="EU169" s="33"/>
      <c r="EV169" s="33"/>
      <c r="EW169" s="33"/>
      <c r="EX169" s="33"/>
      <c r="EY169" s="33"/>
      <c r="EZ169" s="33"/>
      <c r="FA169" s="33"/>
      <c r="FB169" s="33"/>
      <c r="FC169" s="33"/>
      <c r="FD169" s="33"/>
      <c r="FE169" s="33"/>
      <c r="FF169" s="33"/>
      <c r="FG169" s="33"/>
      <c r="FH169" s="33"/>
      <c r="FI169" s="33"/>
      <c r="FJ169" s="33"/>
      <c r="FK169" s="33"/>
      <c r="FL169" s="33"/>
      <c r="FM169" s="33"/>
      <c r="FN169" s="33"/>
      <c r="FO169" s="33"/>
      <c r="FP169" s="33"/>
      <c r="FQ169" s="33"/>
      <c r="FR169" s="33"/>
      <c r="FS169" s="33"/>
      <c r="FT169" s="33"/>
      <c r="FU169" s="33"/>
      <c r="FV169" s="33"/>
      <c r="FW169" s="33"/>
      <c r="FX169" s="33"/>
      <c r="FY169" s="33"/>
      <c r="FZ169" s="33"/>
      <c r="GA169" s="33"/>
      <c r="GB169" s="33"/>
      <c r="GC169" s="33"/>
      <c r="GD169" s="33"/>
      <c r="GE169" s="33"/>
      <c r="GF169" s="33"/>
      <c r="GG169" s="33"/>
      <c r="GH169" s="33"/>
      <c r="GI169" s="33"/>
      <c r="GJ169" s="33"/>
      <c r="GK169" s="33"/>
      <c r="GL169" s="33"/>
      <c r="GM169" s="33"/>
      <c r="GN169" s="33"/>
      <c r="GO169" s="33"/>
      <c r="GP169" s="33"/>
      <c r="GQ169" s="33"/>
      <c r="GR169" s="33"/>
      <c r="GS169" s="33"/>
      <c r="GT169" s="33"/>
      <c r="GU169" s="33"/>
      <c r="GV169" s="33"/>
      <c r="GW169" s="33"/>
      <c r="GX169" s="33"/>
      <c r="GY169" s="33"/>
      <c r="GZ169" s="33"/>
      <c r="HA169" s="33"/>
      <c r="HB169" s="33"/>
      <c r="HC169" s="33"/>
      <c r="HD169" s="33"/>
      <c r="HE169" s="33"/>
      <c r="HF169" s="33"/>
      <c r="HG169" s="33"/>
      <c r="HH169" s="33"/>
      <c r="HI169" s="33"/>
      <c r="HJ169" s="33"/>
      <c r="HK169" s="33"/>
      <c r="HL169" s="33"/>
      <c r="HM169" s="33"/>
      <c r="HN169" s="33"/>
      <c r="HO169" s="33"/>
      <c r="HP169" s="33"/>
      <c r="HQ169" s="33"/>
      <c r="HR169" s="33"/>
      <c r="HS169" s="33"/>
      <c r="HT169" s="33"/>
      <c r="HU169" s="33"/>
      <c r="HV169" s="33"/>
      <c r="HW169" s="33"/>
      <c r="HX169" s="33"/>
      <c r="HY169" s="33"/>
      <c r="HZ169" s="33"/>
      <c r="IA169" s="33"/>
      <c r="IB169" s="33"/>
      <c r="IC169" s="33"/>
      <c r="ID169" s="33"/>
      <c r="IE169" s="33"/>
      <c r="IF169" s="33"/>
      <c r="IG169" s="33"/>
      <c r="IH169" s="33"/>
      <c r="II169" s="33"/>
      <c r="IJ169" s="33"/>
      <c r="IK169" s="33"/>
      <c r="IL169" s="33"/>
      <c r="IM169" s="33"/>
      <c r="IN169" s="33"/>
      <c r="IO169" s="33"/>
      <c r="IP169" s="33"/>
      <c r="IQ169" s="33"/>
      <c r="IR169" s="33"/>
      <c r="IS169" s="33"/>
      <c r="IT169" s="33"/>
      <c r="IU169" s="33"/>
      <c r="IV169" s="33"/>
    </row>
    <row r="170" spans="1:256">
      <c r="A170" s="33" t="s">
        <v>314</v>
      </c>
      <c r="B170" s="33"/>
      <c r="C170" s="33"/>
      <c r="D170" s="969"/>
      <c r="E170" s="149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3"/>
      <c r="DI170" s="33"/>
      <c r="DJ170" s="33"/>
      <c r="DK170" s="33"/>
      <c r="DL170" s="33"/>
      <c r="DM170" s="33"/>
      <c r="DN170" s="33"/>
      <c r="DO170" s="33"/>
      <c r="DP170" s="33"/>
      <c r="DQ170" s="33"/>
      <c r="DR170" s="33"/>
      <c r="DS170" s="33"/>
      <c r="DT170" s="33"/>
      <c r="DU170" s="33"/>
      <c r="DV170" s="33"/>
      <c r="DW170" s="33"/>
      <c r="DX170" s="33"/>
      <c r="DY170" s="33"/>
      <c r="DZ170" s="33"/>
      <c r="EA170" s="33"/>
      <c r="EB170" s="33"/>
      <c r="EC170" s="33"/>
      <c r="ED170" s="33"/>
      <c r="EE170" s="33"/>
      <c r="EF170" s="33"/>
      <c r="EG170" s="33"/>
      <c r="EH170" s="33"/>
      <c r="EI170" s="33"/>
      <c r="EJ170" s="33"/>
      <c r="EK170" s="33"/>
      <c r="EL170" s="33"/>
      <c r="EM170" s="33"/>
      <c r="EN170" s="33"/>
      <c r="EO170" s="33"/>
      <c r="EP170" s="33"/>
      <c r="EQ170" s="33"/>
      <c r="ER170" s="33"/>
      <c r="ES170" s="33"/>
      <c r="ET170" s="33"/>
      <c r="EU170" s="33"/>
      <c r="EV170" s="33"/>
      <c r="EW170" s="33"/>
      <c r="EX170" s="33"/>
      <c r="EY170" s="33"/>
      <c r="EZ170" s="33"/>
      <c r="FA170" s="33"/>
      <c r="FB170" s="33"/>
      <c r="FC170" s="33"/>
      <c r="FD170" s="33"/>
      <c r="FE170" s="33"/>
      <c r="FF170" s="33"/>
      <c r="FG170" s="33"/>
      <c r="FH170" s="33"/>
      <c r="FI170" s="33"/>
      <c r="FJ170" s="33"/>
      <c r="FK170" s="33"/>
      <c r="FL170" s="33"/>
      <c r="FM170" s="33"/>
      <c r="FN170" s="33"/>
      <c r="FO170" s="33"/>
      <c r="FP170" s="33"/>
      <c r="FQ170" s="33"/>
      <c r="FR170" s="33"/>
      <c r="FS170" s="33"/>
      <c r="FT170" s="33"/>
      <c r="FU170" s="33"/>
      <c r="FV170" s="33"/>
      <c r="FW170" s="33"/>
      <c r="FX170" s="33"/>
      <c r="FY170" s="33"/>
      <c r="FZ170" s="33"/>
      <c r="GA170" s="33"/>
      <c r="GB170" s="33"/>
      <c r="GC170" s="33"/>
      <c r="GD170" s="33"/>
      <c r="GE170" s="33"/>
      <c r="GF170" s="33"/>
      <c r="GG170" s="33"/>
      <c r="GH170" s="33"/>
      <c r="GI170" s="33"/>
      <c r="GJ170" s="33"/>
      <c r="GK170" s="33"/>
      <c r="GL170" s="33"/>
      <c r="GM170" s="33"/>
      <c r="GN170" s="33"/>
      <c r="GO170" s="33"/>
      <c r="GP170" s="33"/>
      <c r="GQ170" s="33"/>
      <c r="GR170" s="33"/>
      <c r="GS170" s="33"/>
      <c r="GT170" s="33"/>
      <c r="GU170" s="33"/>
      <c r="GV170" s="33"/>
      <c r="GW170" s="33"/>
      <c r="GX170" s="33"/>
      <c r="GY170" s="33"/>
      <c r="GZ170" s="33"/>
      <c r="HA170" s="33"/>
      <c r="HB170" s="33"/>
      <c r="HC170" s="33"/>
      <c r="HD170" s="33"/>
      <c r="HE170" s="33"/>
      <c r="HF170" s="33"/>
      <c r="HG170" s="33"/>
      <c r="HH170" s="33"/>
      <c r="HI170" s="33"/>
      <c r="HJ170" s="33"/>
      <c r="HK170" s="33"/>
      <c r="HL170" s="33"/>
      <c r="HM170" s="33"/>
      <c r="HN170" s="33"/>
      <c r="HO170" s="33"/>
      <c r="HP170" s="33"/>
      <c r="HQ170" s="33"/>
      <c r="HR170" s="33"/>
      <c r="HS170" s="33"/>
      <c r="HT170" s="33"/>
      <c r="HU170" s="33"/>
      <c r="HV170" s="33"/>
      <c r="HW170" s="33"/>
      <c r="HX170" s="33"/>
      <c r="HY170" s="33"/>
      <c r="HZ170" s="33"/>
      <c r="IA170" s="33"/>
      <c r="IB170" s="33"/>
      <c r="IC170" s="33"/>
      <c r="ID170" s="33"/>
      <c r="IE170" s="33"/>
      <c r="IF170" s="33"/>
      <c r="IG170" s="33"/>
      <c r="IH170" s="33"/>
      <c r="II170" s="33"/>
      <c r="IJ170" s="33"/>
      <c r="IK170" s="33"/>
      <c r="IL170" s="33"/>
      <c r="IM170" s="33"/>
      <c r="IN170" s="33"/>
      <c r="IO170" s="33"/>
      <c r="IP170" s="33"/>
      <c r="IQ170" s="33"/>
      <c r="IR170" s="33"/>
      <c r="IS170" s="33"/>
      <c r="IT170" s="33"/>
      <c r="IU170" s="33"/>
      <c r="IV170" s="33"/>
    </row>
    <row r="171" spans="1:256">
      <c r="A171" s="33"/>
      <c r="B171" s="33"/>
      <c r="C171" s="33"/>
      <c r="D171" s="969"/>
      <c r="E171" s="149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3"/>
      <c r="DI171" s="33"/>
      <c r="DJ171" s="33"/>
      <c r="DK171" s="33"/>
      <c r="DL171" s="33"/>
      <c r="DM171" s="33"/>
      <c r="DN171" s="33"/>
      <c r="DO171" s="33"/>
      <c r="DP171" s="33"/>
      <c r="DQ171" s="33"/>
      <c r="DR171" s="33"/>
      <c r="DS171" s="33"/>
      <c r="DT171" s="33"/>
      <c r="DU171" s="33"/>
      <c r="DV171" s="33"/>
      <c r="DW171" s="33"/>
      <c r="DX171" s="33"/>
      <c r="DY171" s="33"/>
      <c r="DZ171" s="33"/>
      <c r="EA171" s="33"/>
      <c r="EB171" s="33"/>
      <c r="EC171" s="33"/>
      <c r="ED171" s="33"/>
      <c r="EE171" s="33"/>
      <c r="EF171" s="33"/>
      <c r="EG171" s="33"/>
      <c r="EH171" s="33"/>
      <c r="EI171" s="33"/>
      <c r="EJ171" s="33"/>
      <c r="EK171" s="33"/>
      <c r="EL171" s="33"/>
      <c r="EM171" s="33"/>
      <c r="EN171" s="33"/>
      <c r="EO171" s="33"/>
      <c r="EP171" s="33"/>
      <c r="EQ171" s="33"/>
      <c r="ER171" s="33"/>
      <c r="ES171" s="33"/>
      <c r="ET171" s="33"/>
      <c r="EU171" s="33"/>
      <c r="EV171" s="33"/>
      <c r="EW171" s="33"/>
      <c r="EX171" s="33"/>
      <c r="EY171" s="33"/>
      <c r="EZ171" s="33"/>
      <c r="FA171" s="33"/>
      <c r="FB171" s="33"/>
      <c r="FC171" s="33"/>
      <c r="FD171" s="33"/>
      <c r="FE171" s="33"/>
      <c r="FF171" s="33"/>
      <c r="FG171" s="33"/>
      <c r="FH171" s="33"/>
      <c r="FI171" s="33"/>
      <c r="FJ171" s="33"/>
      <c r="FK171" s="33"/>
      <c r="FL171" s="33"/>
      <c r="FM171" s="33"/>
      <c r="FN171" s="33"/>
      <c r="FO171" s="33"/>
      <c r="FP171" s="33"/>
      <c r="FQ171" s="33"/>
      <c r="FR171" s="33"/>
      <c r="FS171" s="33"/>
      <c r="FT171" s="33"/>
      <c r="FU171" s="33"/>
      <c r="FV171" s="33"/>
      <c r="FW171" s="33"/>
      <c r="FX171" s="33"/>
      <c r="FY171" s="33"/>
      <c r="FZ171" s="33"/>
      <c r="GA171" s="33"/>
      <c r="GB171" s="33"/>
      <c r="GC171" s="33"/>
      <c r="GD171" s="33"/>
      <c r="GE171" s="33"/>
      <c r="GF171" s="33"/>
      <c r="GG171" s="33"/>
      <c r="GH171" s="33"/>
      <c r="GI171" s="33"/>
      <c r="GJ171" s="33"/>
      <c r="GK171" s="33"/>
      <c r="GL171" s="33"/>
      <c r="GM171" s="33"/>
      <c r="GN171" s="33"/>
      <c r="GO171" s="33"/>
      <c r="GP171" s="33"/>
      <c r="GQ171" s="33"/>
      <c r="GR171" s="33"/>
      <c r="GS171" s="33"/>
      <c r="GT171" s="33"/>
      <c r="GU171" s="33"/>
      <c r="GV171" s="33"/>
      <c r="GW171" s="33"/>
      <c r="GX171" s="33"/>
      <c r="GY171" s="33"/>
      <c r="GZ171" s="33"/>
      <c r="HA171" s="33"/>
      <c r="HB171" s="33"/>
      <c r="HC171" s="33"/>
      <c r="HD171" s="33"/>
      <c r="HE171" s="33"/>
      <c r="HF171" s="33"/>
      <c r="HG171" s="33"/>
      <c r="HH171" s="33"/>
      <c r="HI171" s="33"/>
      <c r="HJ171" s="33"/>
      <c r="HK171" s="33"/>
      <c r="HL171" s="33"/>
      <c r="HM171" s="33"/>
      <c r="HN171" s="33"/>
      <c r="HO171" s="33"/>
      <c r="HP171" s="33"/>
      <c r="HQ171" s="33"/>
      <c r="HR171" s="33"/>
      <c r="HS171" s="33"/>
      <c r="HT171" s="33"/>
      <c r="HU171" s="33"/>
      <c r="HV171" s="33"/>
      <c r="HW171" s="33"/>
      <c r="HX171" s="33"/>
      <c r="HY171" s="33"/>
      <c r="HZ171" s="33"/>
      <c r="IA171" s="33"/>
      <c r="IB171" s="33"/>
      <c r="IC171" s="33"/>
      <c r="ID171" s="33"/>
      <c r="IE171" s="33"/>
      <c r="IF171" s="33"/>
      <c r="IG171" s="33"/>
      <c r="IH171" s="33"/>
      <c r="II171" s="33"/>
      <c r="IJ171" s="33"/>
      <c r="IK171" s="33"/>
      <c r="IL171" s="33"/>
      <c r="IM171" s="33"/>
      <c r="IN171" s="33"/>
      <c r="IO171" s="33"/>
      <c r="IP171" s="33"/>
      <c r="IQ171" s="33"/>
      <c r="IR171" s="33"/>
      <c r="IS171" s="33"/>
      <c r="IT171" s="33"/>
      <c r="IU171" s="33"/>
      <c r="IV171" s="33"/>
    </row>
    <row r="172" spans="1:256">
      <c r="A172" s="33"/>
      <c r="B172" s="33"/>
      <c r="C172" s="33"/>
      <c r="D172" s="969"/>
      <c r="E172" s="149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3"/>
      <c r="DI172" s="33"/>
      <c r="DJ172" s="33"/>
      <c r="DK172" s="33"/>
      <c r="DL172" s="33"/>
      <c r="DM172" s="33"/>
      <c r="DN172" s="33"/>
      <c r="DO172" s="33"/>
      <c r="DP172" s="33"/>
      <c r="DQ172" s="33"/>
      <c r="DR172" s="33"/>
      <c r="DS172" s="33"/>
      <c r="DT172" s="33"/>
      <c r="DU172" s="33"/>
      <c r="DV172" s="33"/>
      <c r="DW172" s="33"/>
      <c r="DX172" s="33"/>
      <c r="DY172" s="33"/>
      <c r="DZ172" s="33"/>
      <c r="EA172" s="33"/>
      <c r="EB172" s="33"/>
      <c r="EC172" s="33"/>
      <c r="ED172" s="33"/>
      <c r="EE172" s="33"/>
      <c r="EF172" s="33"/>
      <c r="EG172" s="33"/>
      <c r="EH172" s="33"/>
      <c r="EI172" s="33"/>
      <c r="EJ172" s="33"/>
      <c r="EK172" s="33"/>
      <c r="EL172" s="33"/>
      <c r="EM172" s="33"/>
      <c r="EN172" s="33"/>
      <c r="EO172" s="33"/>
      <c r="EP172" s="33"/>
      <c r="EQ172" s="33"/>
      <c r="ER172" s="33"/>
      <c r="ES172" s="33"/>
      <c r="ET172" s="33"/>
      <c r="EU172" s="33"/>
      <c r="EV172" s="33"/>
      <c r="EW172" s="33"/>
      <c r="EX172" s="33"/>
      <c r="EY172" s="33"/>
      <c r="EZ172" s="33"/>
      <c r="FA172" s="33"/>
      <c r="FB172" s="33"/>
      <c r="FC172" s="33"/>
      <c r="FD172" s="33"/>
      <c r="FE172" s="33"/>
      <c r="FF172" s="33"/>
      <c r="FG172" s="33"/>
      <c r="FH172" s="33"/>
      <c r="FI172" s="33"/>
      <c r="FJ172" s="33"/>
      <c r="FK172" s="33"/>
      <c r="FL172" s="33"/>
      <c r="FM172" s="33"/>
      <c r="FN172" s="33"/>
      <c r="FO172" s="33"/>
      <c r="FP172" s="33"/>
      <c r="FQ172" s="33"/>
      <c r="FR172" s="33"/>
      <c r="FS172" s="33"/>
      <c r="FT172" s="33"/>
      <c r="FU172" s="33"/>
      <c r="FV172" s="33"/>
      <c r="FW172" s="33"/>
      <c r="FX172" s="33"/>
      <c r="FY172" s="33"/>
      <c r="FZ172" s="33"/>
      <c r="GA172" s="33"/>
      <c r="GB172" s="33"/>
      <c r="GC172" s="33"/>
      <c r="GD172" s="33"/>
      <c r="GE172" s="33"/>
      <c r="GF172" s="33"/>
      <c r="GG172" s="33"/>
      <c r="GH172" s="33"/>
      <c r="GI172" s="33"/>
      <c r="GJ172" s="33"/>
      <c r="GK172" s="33"/>
      <c r="GL172" s="33"/>
      <c r="GM172" s="33"/>
      <c r="GN172" s="33"/>
      <c r="GO172" s="33"/>
      <c r="GP172" s="33"/>
      <c r="GQ172" s="33"/>
      <c r="GR172" s="33"/>
      <c r="GS172" s="33"/>
      <c r="GT172" s="33"/>
      <c r="GU172" s="33"/>
      <c r="GV172" s="33"/>
      <c r="GW172" s="33"/>
      <c r="GX172" s="33"/>
      <c r="GY172" s="33"/>
      <c r="GZ172" s="33"/>
      <c r="HA172" s="33"/>
      <c r="HB172" s="33"/>
      <c r="HC172" s="33"/>
      <c r="HD172" s="33"/>
      <c r="HE172" s="33"/>
      <c r="HF172" s="33"/>
      <c r="HG172" s="33"/>
      <c r="HH172" s="33"/>
      <c r="HI172" s="33"/>
      <c r="HJ172" s="33"/>
      <c r="HK172" s="33"/>
      <c r="HL172" s="33"/>
      <c r="HM172" s="33"/>
      <c r="HN172" s="33"/>
      <c r="HO172" s="33"/>
      <c r="HP172" s="33"/>
      <c r="HQ172" s="33"/>
      <c r="HR172" s="33"/>
      <c r="HS172" s="33"/>
      <c r="HT172" s="33"/>
      <c r="HU172" s="33"/>
      <c r="HV172" s="33"/>
      <c r="HW172" s="33"/>
      <c r="HX172" s="33"/>
      <c r="HY172" s="33"/>
      <c r="HZ172" s="33"/>
      <c r="IA172" s="33"/>
      <c r="IB172" s="33"/>
      <c r="IC172" s="33"/>
      <c r="ID172" s="33"/>
      <c r="IE172" s="33"/>
      <c r="IF172" s="33"/>
      <c r="IG172" s="33"/>
      <c r="IH172" s="33"/>
      <c r="II172" s="33"/>
      <c r="IJ172" s="33"/>
      <c r="IK172" s="33"/>
      <c r="IL172" s="33"/>
      <c r="IM172" s="33"/>
      <c r="IN172" s="33"/>
      <c r="IO172" s="33"/>
      <c r="IP172" s="33"/>
      <c r="IQ172" s="33"/>
      <c r="IR172" s="33"/>
      <c r="IS172" s="33"/>
      <c r="IT172" s="33"/>
      <c r="IU172" s="33"/>
      <c r="IV172" s="33"/>
    </row>
    <row r="173" spans="1:256" ht="15.75">
      <c r="A173" s="602" t="s">
        <v>315</v>
      </c>
      <c r="B173" s="33"/>
      <c r="C173" s="33"/>
      <c r="D173" s="969"/>
      <c r="E173" s="149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3"/>
      <c r="DI173" s="33"/>
      <c r="DJ173" s="33"/>
      <c r="DK173" s="33"/>
      <c r="DL173" s="33"/>
      <c r="DM173" s="33"/>
      <c r="DN173" s="33"/>
      <c r="DO173" s="33"/>
      <c r="DP173" s="33"/>
      <c r="DQ173" s="33"/>
      <c r="DR173" s="33"/>
      <c r="DS173" s="33"/>
      <c r="DT173" s="33"/>
      <c r="DU173" s="33"/>
      <c r="DV173" s="33"/>
      <c r="DW173" s="33"/>
      <c r="DX173" s="33"/>
      <c r="DY173" s="33"/>
      <c r="DZ173" s="33"/>
      <c r="EA173" s="33"/>
      <c r="EB173" s="33"/>
      <c r="EC173" s="33"/>
      <c r="ED173" s="33"/>
      <c r="EE173" s="33"/>
      <c r="EF173" s="33"/>
      <c r="EG173" s="33"/>
      <c r="EH173" s="33"/>
      <c r="EI173" s="33"/>
      <c r="EJ173" s="33"/>
      <c r="EK173" s="33"/>
      <c r="EL173" s="33"/>
      <c r="EM173" s="33"/>
      <c r="EN173" s="33"/>
      <c r="EO173" s="33"/>
      <c r="EP173" s="33"/>
      <c r="EQ173" s="33"/>
      <c r="ER173" s="33"/>
      <c r="ES173" s="33"/>
      <c r="ET173" s="33"/>
      <c r="EU173" s="33"/>
      <c r="EV173" s="33"/>
      <c r="EW173" s="33"/>
      <c r="EX173" s="33"/>
      <c r="EY173" s="33"/>
      <c r="EZ173" s="33"/>
      <c r="FA173" s="33"/>
      <c r="FB173" s="33"/>
      <c r="FC173" s="33"/>
      <c r="FD173" s="33"/>
      <c r="FE173" s="33"/>
      <c r="FF173" s="33"/>
      <c r="FG173" s="33"/>
      <c r="FH173" s="33"/>
      <c r="FI173" s="33"/>
      <c r="FJ173" s="33"/>
      <c r="FK173" s="33"/>
      <c r="FL173" s="33"/>
      <c r="FM173" s="33"/>
      <c r="FN173" s="33"/>
      <c r="FO173" s="33"/>
      <c r="FP173" s="33"/>
      <c r="FQ173" s="33"/>
      <c r="FR173" s="33"/>
      <c r="FS173" s="33"/>
      <c r="FT173" s="33"/>
      <c r="FU173" s="33"/>
      <c r="FV173" s="33"/>
      <c r="FW173" s="33"/>
      <c r="FX173" s="33"/>
      <c r="FY173" s="33"/>
      <c r="FZ173" s="33"/>
      <c r="GA173" s="33"/>
      <c r="GB173" s="33"/>
      <c r="GC173" s="33"/>
      <c r="GD173" s="33"/>
      <c r="GE173" s="33"/>
      <c r="GF173" s="33"/>
      <c r="GG173" s="33"/>
      <c r="GH173" s="33"/>
      <c r="GI173" s="33"/>
      <c r="GJ173" s="33"/>
      <c r="GK173" s="33"/>
      <c r="GL173" s="33"/>
      <c r="GM173" s="33"/>
      <c r="GN173" s="33"/>
      <c r="GO173" s="33"/>
      <c r="GP173" s="33"/>
      <c r="GQ173" s="33"/>
      <c r="GR173" s="33"/>
      <c r="GS173" s="33"/>
      <c r="GT173" s="33"/>
      <c r="GU173" s="33"/>
      <c r="GV173" s="33"/>
      <c r="GW173" s="33"/>
      <c r="GX173" s="33"/>
      <c r="GY173" s="33"/>
      <c r="GZ173" s="33"/>
      <c r="HA173" s="33"/>
      <c r="HB173" s="33"/>
      <c r="HC173" s="33"/>
      <c r="HD173" s="33"/>
      <c r="HE173" s="33"/>
      <c r="HF173" s="33"/>
      <c r="HG173" s="33"/>
      <c r="HH173" s="33"/>
      <c r="HI173" s="33"/>
      <c r="HJ173" s="33"/>
      <c r="HK173" s="33"/>
      <c r="HL173" s="33"/>
      <c r="HM173" s="33"/>
      <c r="HN173" s="33"/>
      <c r="HO173" s="33"/>
      <c r="HP173" s="33"/>
      <c r="HQ173" s="33"/>
      <c r="HR173" s="33"/>
      <c r="HS173" s="33"/>
      <c r="HT173" s="33"/>
      <c r="HU173" s="33"/>
      <c r="HV173" s="33"/>
      <c r="HW173" s="33"/>
      <c r="HX173" s="33"/>
      <c r="HY173" s="33"/>
      <c r="HZ173" s="33"/>
      <c r="IA173" s="33"/>
      <c r="IB173" s="33"/>
      <c r="IC173" s="33"/>
      <c r="ID173" s="33"/>
      <c r="IE173" s="33"/>
      <c r="IF173" s="33"/>
      <c r="IG173" s="33"/>
      <c r="IH173" s="33"/>
      <c r="II173" s="33"/>
      <c r="IJ173" s="33"/>
      <c r="IK173" s="33"/>
      <c r="IL173" s="33"/>
      <c r="IM173" s="33"/>
      <c r="IN173" s="33"/>
      <c r="IO173" s="33"/>
      <c r="IP173" s="33"/>
      <c r="IQ173" s="33"/>
      <c r="IR173" s="33"/>
      <c r="IS173" s="33"/>
      <c r="IT173" s="33"/>
      <c r="IU173" s="33"/>
      <c r="IV173" s="33"/>
    </row>
    <row r="174" spans="1:256">
      <c r="A174" s="33"/>
      <c r="B174" s="33"/>
      <c r="C174" s="33"/>
      <c r="D174" s="969"/>
      <c r="E174" s="149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3"/>
      <c r="DI174" s="33"/>
      <c r="DJ174" s="33"/>
      <c r="DK174" s="33"/>
      <c r="DL174" s="33"/>
      <c r="DM174" s="33"/>
      <c r="DN174" s="33"/>
      <c r="DO174" s="33"/>
      <c r="DP174" s="33"/>
      <c r="DQ174" s="33"/>
      <c r="DR174" s="33"/>
      <c r="DS174" s="33"/>
      <c r="DT174" s="33"/>
      <c r="DU174" s="33"/>
      <c r="DV174" s="33"/>
      <c r="DW174" s="33"/>
      <c r="DX174" s="33"/>
      <c r="DY174" s="33"/>
      <c r="DZ174" s="33"/>
      <c r="EA174" s="33"/>
      <c r="EB174" s="33"/>
      <c r="EC174" s="33"/>
      <c r="ED174" s="33"/>
      <c r="EE174" s="33"/>
      <c r="EF174" s="33"/>
      <c r="EG174" s="33"/>
      <c r="EH174" s="33"/>
      <c r="EI174" s="33"/>
      <c r="EJ174" s="33"/>
      <c r="EK174" s="33"/>
      <c r="EL174" s="33"/>
      <c r="EM174" s="33"/>
      <c r="EN174" s="33"/>
      <c r="EO174" s="33"/>
      <c r="EP174" s="33"/>
      <c r="EQ174" s="33"/>
      <c r="ER174" s="33"/>
      <c r="ES174" s="33"/>
      <c r="ET174" s="33"/>
      <c r="EU174" s="33"/>
      <c r="EV174" s="33"/>
      <c r="EW174" s="33"/>
      <c r="EX174" s="33"/>
      <c r="EY174" s="33"/>
      <c r="EZ174" s="33"/>
      <c r="FA174" s="33"/>
      <c r="FB174" s="33"/>
      <c r="FC174" s="33"/>
      <c r="FD174" s="33"/>
      <c r="FE174" s="33"/>
      <c r="FF174" s="33"/>
      <c r="FG174" s="33"/>
      <c r="FH174" s="33"/>
      <c r="FI174" s="33"/>
      <c r="FJ174" s="33"/>
      <c r="FK174" s="33"/>
      <c r="FL174" s="33"/>
      <c r="FM174" s="33"/>
      <c r="FN174" s="33"/>
      <c r="FO174" s="33"/>
      <c r="FP174" s="33"/>
      <c r="FQ174" s="33"/>
      <c r="FR174" s="33"/>
      <c r="FS174" s="33"/>
      <c r="FT174" s="33"/>
      <c r="FU174" s="33"/>
      <c r="FV174" s="33"/>
      <c r="FW174" s="33"/>
      <c r="FX174" s="33"/>
      <c r="FY174" s="33"/>
      <c r="FZ174" s="33"/>
      <c r="GA174" s="33"/>
      <c r="GB174" s="33"/>
      <c r="GC174" s="33"/>
      <c r="GD174" s="33"/>
      <c r="GE174" s="33"/>
      <c r="GF174" s="33"/>
      <c r="GG174" s="33"/>
      <c r="GH174" s="33"/>
      <c r="GI174" s="33"/>
      <c r="GJ174" s="33"/>
      <c r="GK174" s="33"/>
      <c r="GL174" s="33"/>
      <c r="GM174" s="33"/>
      <c r="GN174" s="33"/>
      <c r="GO174" s="33"/>
      <c r="GP174" s="33"/>
      <c r="GQ174" s="33"/>
      <c r="GR174" s="33"/>
      <c r="GS174" s="33"/>
      <c r="GT174" s="33"/>
      <c r="GU174" s="33"/>
      <c r="GV174" s="33"/>
      <c r="GW174" s="33"/>
      <c r="GX174" s="33"/>
      <c r="GY174" s="33"/>
      <c r="GZ174" s="33"/>
      <c r="HA174" s="33"/>
      <c r="HB174" s="33"/>
      <c r="HC174" s="33"/>
      <c r="HD174" s="33"/>
      <c r="HE174" s="33"/>
      <c r="HF174" s="33"/>
      <c r="HG174" s="33"/>
      <c r="HH174" s="33"/>
      <c r="HI174" s="33"/>
      <c r="HJ174" s="33"/>
      <c r="HK174" s="33"/>
      <c r="HL174" s="33"/>
      <c r="HM174" s="33"/>
      <c r="HN174" s="33"/>
      <c r="HO174" s="33"/>
      <c r="HP174" s="33"/>
      <c r="HQ174" s="33"/>
      <c r="HR174" s="33"/>
      <c r="HS174" s="33"/>
      <c r="HT174" s="33"/>
      <c r="HU174" s="33"/>
      <c r="HV174" s="33"/>
      <c r="HW174" s="33"/>
      <c r="HX174" s="33"/>
      <c r="HY174" s="33"/>
      <c r="HZ174" s="33"/>
      <c r="IA174" s="33"/>
      <c r="IB174" s="33"/>
      <c r="IC174" s="33"/>
      <c r="ID174" s="33"/>
      <c r="IE174" s="33"/>
      <c r="IF174" s="33"/>
      <c r="IG174" s="33"/>
      <c r="IH174" s="33"/>
      <c r="II174" s="33"/>
      <c r="IJ174" s="33"/>
      <c r="IK174" s="33"/>
      <c r="IL174" s="33"/>
      <c r="IM174" s="33"/>
      <c r="IN174" s="33"/>
      <c r="IO174" s="33"/>
      <c r="IP174" s="33"/>
      <c r="IQ174" s="33"/>
      <c r="IR174" s="33"/>
      <c r="IS174" s="33"/>
      <c r="IT174" s="33"/>
      <c r="IU174" s="33"/>
      <c r="IV174" s="33"/>
    </row>
    <row r="175" spans="1:256" ht="15.75">
      <c r="A175" s="33"/>
      <c r="B175" s="596" t="s">
        <v>1962</v>
      </c>
      <c r="C175" s="33"/>
      <c r="D175" s="969"/>
      <c r="E175" s="149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3"/>
      <c r="DI175" s="33"/>
      <c r="DJ175" s="33"/>
      <c r="DK175" s="33"/>
      <c r="DL175" s="33"/>
      <c r="DM175" s="33"/>
      <c r="DN175" s="33"/>
      <c r="DO175" s="33"/>
      <c r="DP175" s="33"/>
      <c r="DQ175" s="33"/>
      <c r="DR175" s="33"/>
      <c r="DS175" s="33"/>
      <c r="DT175" s="33"/>
      <c r="DU175" s="33"/>
      <c r="DV175" s="33"/>
      <c r="DW175" s="33"/>
      <c r="DX175" s="33"/>
      <c r="DY175" s="33"/>
      <c r="DZ175" s="33"/>
      <c r="EA175" s="33"/>
      <c r="EB175" s="33"/>
      <c r="EC175" s="33"/>
      <c r="ED175" s="33"/>
      <c r="EE175" s="33"/>
      <c r="EF175" s="33"/>
      <c r="EG175" s="33"/>
      <c r="EH175" s="33"/>
      <c r="EI175" s="33"/>
      <c r="EJ175" s="33"/>
      <c r="EK175" s="33"/>
      <c r="EL175" s="33"/>
      <c r="EM175" s="33"/>
      <c r="EN175" s="33"/>
      <c r="EO175" s="33"/>
      <c r="EP175" s="33"/>
      <c r="EQ175" s="33"/>
      <c r="ER175" s="33"/>
      <c r="ES175" s="33"/>
      <c r="ET175" s="33"/>
      <c r="EU175" s="33"/>
      <c r="EV175" s="33"/>
      <c r="EW175" s="33"/>
      <c r="EX175" s="33"/>
      <c r="EY175" s="33"/>
      <c r="EZ175" s="33"/>
      <c r="FA175" s="33"/>
      <c r="FB175" s="33"/>
      <c r="FC175" s="33"/>
      <c r="FD175" s="33"/>
      <c r="FE175" s="33"/>
      <c r="FF175" s="33"/>
      <c r="FG175" s="33"/>
      <c r="FH175" s="33"/>
      <c r="FI175" s="33"/>
      <c r="FJ175" s="33"/>
      <c r="FK175" s="33"/>
      <c r="FL175" s="33"/>
      <c r="FM175" s="33"/>
      <c r="FN175" s="33"/>
      <c r="FO175" s="33"/>
      <c r="FP175" s="33"/>
      <c r="FQ175" s="33"/>
      <c r="FR175" s="33"/>
      <c r="FS175" s="33"/>
      <c r="FT175" s="33"/>
      <c r="FU175" s="33"/>
      <c r="FV175" s="33"/>
      <c r="FW175" s="33"/>
      <c r="FX175" s="33"/>
      <c r="FY175" s="33"/>
      <c r="FZ175" s="33"/>
      <c r="GA175" s="33"/>
      <c r="GB175" s="33"/>
      <c r="GC175" s="33"/>
      <c r="GD175" s="33"/>
      <c r="GE175" s="33"/>
      <c r="GF175" s="33"/>
      <c r="GG175" s="33"/>
      <c r="GH175" s="33"/>
      <c r="GI175" s="33"/>
      <c r="GJ175" s="33"/>
      <c r="GK175" s="33"/>
      <c r="GL175" s="33"/>
      <c r="GM175" s="33"/>
      <c r="GN175" s="33"/>
      <c r="GO175" s="33"/>
      <c r="GP175" s="33"/>
      <c r="GQ175" s="33"/>
      <c r="GR175" s="33"/>
      <c r="GS175" s="33"/>
      <c r="GT175" s="33"/>
      <c r="GU175" s="33"/>
      <c r="GV175" s="33"/>
      <c r="GW175" s="33"/>
      <c r="GX175" s="33"/>
      <c r="GY175" s="33"/>
      <c r="GZ175" s="33"/>
      <c r="HA175" s="33"/>
      <c r="HB175" s="33"/>
      <c r="HC175" s="33"/>
      <c r="HD175" s="33"/>
      <c r="HE175" s="33"/>
      <c r="HF175" s="33"/>
      <c r="HG175" s="33"/>
      <c r="HH175" s="33"/>
      <c r="HI175" s="33"/>
      <c r="HJ175" s="33"/>
      <c r="HK175" s="33"/>
      <c r="HL175" s="33"/>
      <c r="HM175" s="33"/>
      <c r="HN175" s="33"/>
      <c r="HO175" s="33"/>
      <c r="HP175" s="33"/>
      <c r="HQ175" s="33"/>
      <c r="HR175" s="33"/>
      <c r="HS175" s="33"/>
      <c r="HT175" s="33"/>
      <c r="HU175" s="33"/>
      <c r="HV175" s="33"/>
      <c r="HW175" s="33"/>
      <c r="HX175" s="33"/>
      <c r="HY175" s="33"/>
      <c r="HZ175" s="33"/>
      <c r="IA175" s="33"/>
      <c r="IB175" s="33"/>
      <c r="IC175" s="33"/>
      <c r="ID175" s="33"/>
      <c r="IE175" s="33"/>
      <c r="IF175" s="33"/>
      <c r="IG175" s="33"/>
      <c r="IH175" s="33"/>
      <c r="II175" s="33"/>
      <c r="IJ175" s="33"/>
      <c r="IK175" s="33"/>
      <c r="IL175" s="33"/>
      <c r="IM175" s="33"/>
      <c r="IN175" s="33"/>
      <c r="IO175" s="33"/>
      <c r="IP175" s="33"/>
      <c r="IQ175" s="33"/>
      <c r="IR175" s="33"/>
      <c r="IS175" s="33"/>
      <c r="IT175" s="33"/>
      <c r="IU175" s="33"/>
      <c r="IV175" s="33"/>
    </row>
    <row r="176" spans="1:256" ht="15.75">
      <c r="A176" s="33"/>
      <c r="B176" s="596" t="s">
        <v>1035</v>
      </c>
      <c r="C176" s="594" t="str">
        <f>'Data Sheet'!$C$38</f>
        <v>December 31, 2022</v>
      </c>
      <c r="D176" s="969"/>
      <c r="E176" s="149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3"/>
      <c r="DI176" s="33"/>
      <c r="DJ176" s="33"/>
      <c r="DK176" s="33"/>
      <c r="DL176" s="33"/>
      <c r="DM176" s="33"/>
      <c r="DN176" s="33"/>
      <c r="DO176" s="33"/>
      <c r="DP176" s="33"/>
      <c r="DQ176" s="33"/>
      <c r="DR176" s="33"/>
      <c r="DS176" s="33"/>
      <c r="DT176" s="33"/>
      <c r="DU176" s="33"/>
      <c r="DV176" s="33"/>
      <c r="DW176" s="33"/>
      <c r="DX176" s="33"/>
      <c r="DY176" s="33"/>
      <c r="DZ176" s="33"/>
      <c r="EA176" s="33"/>
      <c r="EB176" s="33"/>
      <c r="EC176" s="33"/>
      <c r="ED176" s="33"/>
      <c r="EE176" s="33"/>
      <c r="EF176" s="33"/>
      <c r="EG176" s="33"/>
      <c r="EH176" s="33"/>
      <c r="EI176" s="33"/>
      <c r="EJ176" s="33"/>
      <c r="EK176" s="33"/>
      <c r="EL176" s="33"/>
      <c r="EM176" s="33"/>
      <c r="EN176" s="33"/>
      <c r="EO176" s="33"/>
      <c r="EP176" s="33"/>
      <c r="EQ176" s="33"/>
      <c r="ER176" s="33"/>
      <c r="ES176" s="33"/>
      <c r="ET176" s="33"/>
      <c r="EU176" s="33"/>
      <c r="EV176" s="33"/>
      <c r="EW176" s="33"/>
      <c r="EX176" s="33"/>
      <c r="EY176" s="33"/>
      <c r="EZ176" s="33"/>
      <c r="FA176" s="33"/>
      <c r="FB176" s="33"/>
      <c r="FC176" s="33"/>
      <c r="FD176" s="33"/>
      <c r="FE176" s="33"/>
      <c r="FF176" s="33"/>
      <c r="FG176" s="33"/>
      <c r="FH176" s="33"/>
      <c r="FI176" s="33"/>
      <c r="FJ176" s="33"/>
      <c r="FK176" s="33"/>
      <c r="FL176" s="33"/>
      <c r="FM176" s="33"/>
      <c r="FN176" s="33"/>
      <c r="FO176" s="33"/>
      <c r="FP176" s="33"/>
      <c r="FQ176" s="33"/>
      <c r="FR176" s="33"/>
      <c r="FS176" s="33"/>
      <c r="FT176" s="33"/>
      <c r="FU176" s="33"/>
      <c r="FV176" s="33"/>
      <c r="FW176" s="33"/>
      <c r="FX176" s="33"/>
      <c r="FY176" s="33"/>
      <c r="FZ176" s="33"/>
      <c r="GA176" s="33"/>
      <c r="GB176" s="33"/>
      <c r="GC176" s="33"/>
      <c r="GD176" s="33"/>
      <c r="GE176" s="33"/>
      <c r="GF176" s="33"/>
      <c r="GG176" s="33"/>
      <c r="GH176" s="33"/>
      <c r="GI176" s="33"/>
      <c r="GJ176" s="33"/>
      <c r="GK176" s="33"/>
      <c r="GL176" s="33"/>
      <c r="GM176" s="33"/>
      <c r="GN176" s="33"/>
      <c r="GO176" s="33"/>
      <c r="GP176" s="33"/>
      <c r="GQ176" s="33"/>
      <c r="GR176" s="33"/>
      <c r="GS176" s="33"/>
      <c r="GT176" s="33"/>
      <c r="GU176" s="33"/>
      <c r="GV176" s="33"/>
      <c r="GW176" s="33"/>
      <c r="GX176" s="33"/>
      <c r="GY176" s="33"/>
      <c r="GZ176" s="33"/>
      <c r="HA176" s="33"/>
      <c r="HB176" s="33"/>
      <c r="HC176" s="33"/>
      <c r="HD176" s="33"/>
      <c r="HE176" s="33"/>
      <c r="HF176" s="33"/>
      <c r="HG176" s="33"/>
      <c r="HH176" s="33"/>
      <c r="HI176" s="33"/>
      <c r="HJ176" s="33"/>
      <c r="HK176" s="33"/>
      <c r="HL176" s="33"/>
      <c r="HM176" s="33"/>
      <c r="HN176" s="33"/>
      <c r="HO176" s="33"/>
      <c r="HP176" s="33"/>
      <c r="HQ176" s="33"/>
      <c r="HR176" s="33"/>
      <c r="HS176" s="33"/>
      <c r="HT176" s="33"/>
      <c r="HU176" s="33"/>
      <c r="HV176" s="33"/>
      <c r="HW176" s="33"/>
      <c r="HX176" s="33"/>
      <c r="HY176" s="33"/>
      <c r="HZ176" s="33"/>
      <c r="IA176" s="33"/>
      <c r="IB176" s="33"/>
      <c r="IC176" s="33"/>
      <c r="ID176" s="33"/>
      <c r="IE176" s="33"/>
      <c r="IF176" s="33"/>
      <c r="IG176" s="33"/>
      <c r="IH176" s="33"/>
      <c r="II176" s="33"/>
      <c r="IJ176" s="33"/>
      <c r="IK176" s="33"/>
      <c r="IL176" s="33"/>
      <c r="IM176" s="33"/>
      <c r="IN176" s="33"/>
      <c r="IO176" s="33"/>
      <c r="IP176" s="33"/>
      <c r="IQ176" s="33"/>
      <c r="IR176" s="33"/>
      <c r="IS176" s="33"/>
      <c r="IT176" s="33"/>
      <c r="IU176" s="33"/>
      <c r="IV176" s="33"/>
    </row>
    <row r="177" spans="1:256" ht="15.75">
      <c r="A177" s="611" t="s">
        <v>316</v>
      </c>
      <c r="B177" s="33"/>
      <c r="C177" s="367"/>
      <c r="D177" s="972"/>
      <c r="E177" s="149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3"/>
      <c r="DI177" s="33"/>
      <c r="DJ177" s="33"/>
      <c r="DK177" s="33"/>
      <c r="DL177" s="33"/>
      <c r="DM177" s="33"/>
      <c r="DN177" s="33"/>
      <c r="DO177" s="33"/>
      <c r="DP177" s="33"/>
      <c r="DQ177" s="33"/>
      <c r="DR177" s="33"/>
      <c r="DS177" s="33"/>
      <c r="DT177" s="33"/>
      <c r="DU177" s="33"/>
      <c r="DV177" s="33"/>
      <c r="DW177" s="33"/>
      <c r="DX177" s="33"/>
      <c r="DY177" s="33"/>
      <c r="DZ177" s="33"/>
      <c r="EA177" s="33"/>
      <c r="EB177" s="33"/>
      <c r="EC177" s="33"/>
      <c r="ED177" s="33"/>
      <c r="EE177" s="33"/>
      <c r="EF177" s="33"/>
      <c r="EG177" s="33"/>
      <c r="EH177" s="33"/>
      <c r="EI177" s="33"/>
      <c r="EJ177" s="33"/>
      <c r="EK177" s="33"/>
      <c r="EL177" s="33"/>
      <c r="EM177" s="33"/>
      <c r="EN177" s="33"/>
      <c r="EO177" s="33"/>
      <c r="EP177" s="33"/>
      <c r="EQ177" s="33"/>
      <c r="ER177" s="33"/>
      <c r="ES177" s="33"/>
      <c r="ET177" s="33"/>
      <c r="EU177" s="33"/>
      <c r="EV177" s="33"/>
      <c r="EW177" s="33"/>
      <c r="EX177" s="33"/>
      <c r="EY177" s="33"/>
      <c r="EZ177" s="33"/>
      <c r="FA177" s="33"/>
      <c r="FB177" s="33"/>
      <c r="FC177" s="33"/>
      <c r="FD177" s="33"/>
      <c r="FE177" s="33"/>
      <c r="FF177" s="33"/>
      <c r="FG177" s="33"/>
      <c r="FH177" s="33"/>
      <c r="FI177" s="33"/>
      <c r="FJ177" s="33"/>
      <c r="FK177" s="33"/>
      <c r="FL177" s="33"/>
      <c r="FM177" s="33"/>
      <c r="FN177" s="33"/>
      <c r="FO177" s="33"/>
      <c r="FP177" s="33"/>
      <c r="FQ177" s="33"/>
      <c r="FR177" s="33"/>
      <c r="FS177" s="33"/>
      <c r="FT177" s="33"/>
      <c r="FU177" s="33"/>
      <c r="FV177" s="33"/>
      <c r="FW177" s="33"/>
      <c r="FX177" s="33"/>
      <c r="FY177" s="33"/>
      <c r="FZ177" s="33"/>
      <c r="GA177" s="33"/>
      <c r="GB177" s="33"/>
      <c r="GC177" s="33"/>
      <c r="GD177" s="33"/>
      <c r="GE177" s="33"/>
      <c r="GF177" s="33"/>
      <c r="GG177" s="33"/>
      <c r="GH177" s="33"/>
      <c r="GI177" s="33"/>
      <c r="GJ177" s="33"/>
      <c r="GK177" s="33"/>
      <c r="GL177" s="33"/>
      <c r="GM177" s="33"/>
      <c r="GN177" s="33"/>
      <c r="GO177" s="33"/>
      <c r="GP177" s="33"/>
      <c r="GQ177" s="33"/>
      <c r="GR177" s="33"/>
      <c r="GS177" s="33"/>
      <c r="GT177" s="33"/>
      <c r="GU177" s="33"/>
      <c r="GV177" s="33"/>
      <c r="GW177" s="33"/>
      <c r="GX177" s="33"/>
      <c r="GY177" s="33"/>
      <c r="GZ177" s="33"/>
      <c r="HA177" s="33"/>
      <c r="HB177" s="33"/>
      <c r="HC177" s="33"/>
      <c r="HD177" s="33"/>
      <c r="HE177" s="33"/>
      <c r="HF177" s="33"/>
      <c r="HG177" s="33"/>
      <c r="HH177" s="33"/>
      <c r="HI177" s="33"/>
      <c r="HJ177" s="33"/>
      <c r="HK177" s="33"/>
      <c r="HL177" s="33"/>
      <c r="HM177" s="33"/>
      <c r="HN177" s="33"/>
      <c r="HO177" s="33"/>
      <c r="HP177" s="33"/>
      <c r="HQ177" s="33"/>
      <c r="HR177" s="33"/>
      <c r="HS177" s="33"/>
      <c r="HT177" s="33"/>
      <c r="HU177" s="33"/>
      <c r="HV177" s="33"/>
      <c r="HW177" s="33"/>
      <c r="HX177" s="33"/>
      <c r="HY177" s="33"/>
      <c r="HZ177" s="33"/>
      <c r="IA177" s="33"/>
      <c r="IB177" s="33"/>
      <c r="IC177" s="33"/>
      <c r="ID177" s="33"/>
      <c r="IE177" s="33"/>
      <c r="IF177" s="33"/>
      <c r="IG177" s="33"/>
      <c r="IH177" s="33"/>
      <c r="II177" s="33"/>
      <c r="IJ177" s="33"/>
      <c r="IK177" s="33"/>
      <c r="IL177" s="33"/>
      <c r="IM177" s="33"/>
      <c r="IN177" s="33"/>
      <c r="IO177" s="33"/>
      <c r="IP177" s="33"/>
      <c r="IQ177" s="33"/>
      <c r="IR177" s="33"/>
      <c r="IS177" s="33"/>
      <c r="IT177" s="33"/>
      <c r="IU177" s="33"/>
      <c r="IV177" s="33"/>
    </row>
    <row r="178" spans="1:256">
      <c r="A178" s="33" t="s">
        <v>1030</v>
      </c>
      <c r="B178" s="33" t="s">
        <v>1089</v>
      </c>
      <c r="C178" s="367">
        <f>'7277'!D100</f>
        <v>424336937</v>
      </c>
      <c r="D178" s="972"/>
      <c r="E178" s="149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3"/>
      <c r="DI178" s="33"/>
      <c r="DJ178" s="33"/>
      <c r="DK178" s="33"/>
      <c r="DL178" s="33"/>
      <c r="DM178" s="33"/>
      <c r="DN178" s="33"/>
      <c r="DO178" s="33"/>
      <c r="DP178" s="33"/>
      <c r="DQ178" s="33"/>
      <c r="DR178" s="33"/>
      <c r="DS178" s="33"/>
      <c r="DT178" s="33"/>
      <c r="DU178" s="33"/>
      <c r="DV178" s="33"/>
      <c r="DW178" s="33"/>
      <c r="DX178" s="33"/>
      <c r="DY178" s="33"/>
      <c r="DZ178" s="33"/>
      <c r="EA178" s="33"/>
      <c r="EB178" s="33"/>
      <c r="EC178" s="33"/>
      <c r="ED178" s="33"/>
      <c r="EE178" s="33"/>
      <c r="EF178" s="33"/>
      <c r="EG178" s="33"/>
      <c r="EH178" s="33"/>
      <c r="EI178" s="33"/>
      <c r="EJ178" s="33"/>
      <c r="EK178" s="33"/>
      <c r="EL178" s="33"/>
      <c r="EM178" s="33"/>
      <c r="EN178" s="33"/>
      <c r="EO178" s="33"/>
      <c r="EP178" s="33"/>
      <c r="EQ178" s="33"/>
      <c r="ER178" s="33"/>
      <c r="ES178" s="33"/>
      <c r="ET178" s="33"/>
      <c r="EU178" s="33"/>
      <c r="EV178" s="33"/>
      <c r="EW178" s="33"/>
      <c r="EX178" s="33"/>
      <c r="EY178" s="33"/>
      <c r="EZ178" s="33"/>
      <c r="FA178" s="33"/>
      <c r="FB178" s="33"/>
      <c r="FC178" s="33"/>
      <c r="FD178" s="33"/>
      <c r="FE178" s="33"/>
      <c r="FF178" s="33"/>
      <c r="FG178" s="33"/>
      <c r="FH178" s="33"/>
      <c r="FI178" s="33"/>
      <c r="FJ178" s="33"/>
      <c r="FK178" s="33"/>
      <c r="FL178" s="33"/>
      <c r="FM178" s="33"/>
      <c r="FN178" s="33"/>
      <c r="FO178" s="33"/>
      <c r="FP178" s="33"/>
      <c r="FQ178" s="33"/>
      <c r="FR178" s="33"/>
      <c r="FS178" s="33"/>
      <c r="FT178" s="33"/>
      <c r="FU178" s="33"/>
      <c r="FV178" s="33"/>
      <c r="FW178" s="33"/>
      <c r="FX178" s="33"/>
      <c r="FY178" s="33"/>
      <c r="FZ178" s="33"/>
      <c r="GA178" s="33"/>
      <c r="GB178" s="33"/>
      <c r="GC178" s="33"/>
      <c r="GD178" s="33"/>
      <c r="GE178" s="33"/>
      <c r="GF178" s="33"/>
      <c r="GG178" s="33"/>
      <c r="GH178" s="33"/>
      <c r="GI178" s="33"/>
      <c r="GJ178" s="33"/>
      <c r="GK178" s="33"/>
      <c r="GL178" s="33"/>
      <c r="GM178" s="33"/>
      <c r="GN178" s="33"/>
      <c r="GO178" s="33"/>
      <c r="GP178" s="33"/>
      <c r="GQ178" s="33"/>
      <c r="GR178" s="33"/>
      <c r="GS178" s="33"/>
      <c r="GT178" s="33"/>
      <c r="GU178" s="33"/>
      <c r="GV178" s="33"/>
      <c r="GW178" s="33"/>
      <c r="GX178" s="33"/>
      <c r="GY178" s="33"/>
      <c r="GZ178" s="33"/>
      <c r="HA178" s="33"/>
      <c r="HB178" s="33"/>
      <c r="HC178" s="33"/>
      <c r="HD178" s="33"/>
      <c r="HE178" s="33"/>
      <c r="HF178" s="33"/>
      <c r="HG178" s="33"/>
      <c r="HH178" s="33"/>
      <c r="HI178" s="33"/>
      <c r="HJ178" s="33"/>
      <c r="HK178" s="33"/>
      <c r="HL178" s="33"/>
      <c r="HM178" s="33"/>
      <c r="HN178" s="33"/>
      <c r="HO178" s="33"/>
      <c r="HP178" s="33"/>
      <c r="HQ178" s="33"/>
      <c r="HR178" s="33"/>
      <c r="HS178" s="33"/>
      <c r="HT178" s="33"/>
      <c r="HU178" s="33"/>
      <c r="HV178" s="33"/>
      <c r="HW178" s="33"/>
      <c r="HX178" s="33"/>
      <c r="HY178" s="33"/>
      <c r="HZ178" s="33"/>
      <c r="IA178" s="33"/>
      <c r="IB178" s="33"/>
      <c r="IC178" s="33"/>
      <c r="ID178" s="33"/>
      <c r="IE178" s="33"/>
      <c r="IF178" s="33"/>
      <c r="IG178" s="33"/>
      <c r="IH178" s="33"/>
      <c r="II178" s="33"/>
      <c r="IJ178" s="33"/>
      <c r="IK178" s="33"/>
      <c r="IL178" s="33"/>
      <c r="IM178" s="33"/>
      <c r="IN178" s="33"/>
      <c r="IO178" s="33"/>
      <c r="IP178" s="33"/>
      <c r="IQ178" s="33"/>
      <c r="IR178" s="33"/>
      <c r="IS178" s="33"/>
      <c r="IT178" s="33"/>
      <c r="IU178" s="33"/>
      <c r="IV178" s="33"/>
    </row>
    <row r="179" spans="1:256">
      <c r="A179" s="33" t="s">
        <v>317</v>
      </c>
      <c r="B179" s="33" t="s">
        <v>318</v>
      </c>
      <c r="C179" s="367">
        <f>'7277'!D229</f>
        <v>0</v>
      </c>
      <c r="D179" s="969"/>
      <c r="E179" s="149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3"/>
      <c r="DI179" s="33"/>
      <c r="DJ179" s="33"/>
      <c r="DK179" s="33"/>
      <c r="DL179" s="33"/>
      <c r="DM179" s="33"/>
      <c r="DN179" s="33"/>
      <c r="DO179" s="33"/>
      <c r="DP179" s="33"/>
      <c r="DQ179" s="33"/>
      <c r="DR179" s="33"/>
      <c r="DS179" s="33"/>
      <c r="DT179" s="33"/>
      <c r="DU179" s="33"/>
      <c r="DV179" s="33"/>
      <c r="DW179" s="33"/>
      <c r="DX179" s="33"/>
      <c r="DY179" s="33"/>
      <c r="DZ179" s="33"/>
      <c r="EA179" s="33"/>
      <c r="EB179" s="33"/>
      <c r="EC179" s="33"/>
      <c r="ED179" s="33"/>
      <c r="EE179" s="33"/>
      <c r="EF179" s="33"/>
      <c r="EG179" s="33"/>
      <c r="EH179" s="33"/>
      <c r="EI179" s="33"/>
      <c r="EJ179" s="33"/>
      <c r="EK179" s="33"/>
      <c r="EL179" s="33"/>
      <c r="EM179" s="33"/>
      <c r="EN179" s="33"/>
      <c r="EO179" s="33"/>
      <c r="EP179" s="33"/>
      <c r="EQ179" s="33"/>
      <c r="ER179" s="33"/>
      <c r="ES179" s="33"/>
      <c r="ET179" s="33"/>
      <c r="EU179" s="33"/>
      <c r="EV179" s="33"/>
      <c r="EW179" s="33"/>
      <c r="EX179" s="33"/>
      <c r="EY179" s="33"/>
      <c r="EZ179" s="33"/>
      <c r="FA179" s="33"/>
      <c r="FB179" s="33"/>
      <c r="FC179" s="33"/>
      <c r="FD179" s="33"/>
      <c r="FE179" s="33"/>
      <c r="FF179" s="33"/>
      <c r="FG179" s="33"/>
      <c r="FH179" s="33"/>
      <c r="FI179" s="33"/>
      <c r="FJ179" s="33"/>
      <c r="FK179" s="33"/>
      <c r="FL179" s="33"/>
      <c r="FM179" s="33"/>
      <c r="FN179" s="33"/>
      <c r="FO179" s="33"/>
      <c r="FP179" s="33"/>
      <c r="FQ179" s="33"/>
      <c r="FR179" s="33"/>
      <c r="FS179" s="33"/>
      <c r="FT179" s="33"/>
      <c r="FU179" s="33"/>
      <c r="FV179" s="33"/>
      <c r="FW179" s="33"/>
      <c r="FX179" s="33"/>
      <c r="FY179" s="33"/>
      <c r="FZ179" s="33"/>
      <c r="GA179" s="33"/>
      <c r="GB179" s="33"/>
      <c r="GC179" s="33"/>
      <c r="GD179" s="33"/>
      <c r="GE179" s="33"/>
      <c r="GF179" s="33"/>
      <c r="GG179" s="33"/>
      <c r="GH179" s="33"/>
      <c r="GI179" s="33"/>
      <c r="GJ179" s="33"/>
      <c r="GK179" s="33"/>
      <c r="GL179" s="33"/>
      <c r="GM179" s="33"/>
      <c r="GN179" s="33"/>
      <c r="GO179" s="33"/>
      <c r="GP179" s="33"/>
      <c r="GQ179" s="33"/>
      <c r="GR179" s="33"/>
      <c r="GS179" s="33"/>
      <c r="GT179" s="33"/>
      <c r="GU179" s="33"/>
      <c r="GV179" s="33"/>
      <c r="GW179" s="33"/>
      <c r="GX179" s="33"/>
      <c r="GY179" s="33"/>
      <c r="GZ179" s="33"/>
      <c r="HA179" s="33"/>
      <c r="HB179" s="33"/>
      <c r="HC179" s="33"/>
      <c r="HD179" s="33"/>
      <c r="HE179" s="33"/>
      <c r="HF179" s="33"/>
      <c r="HG179" s="33"/>
      <c r="HH179" s="33"/>
      <c r="HI179" s="33"/>
      <c r="HJ179" s="33"/>
      <c r="HK179" s="33"/>
      <c r="HL179" s="33"/>
      <c r="HM179" s="33"/>
      <c r="HN179" s="33"/>
      <c r="HO179" s="33"/>
      <c r="HP179" s="33"/>
      <c r="HQ179" s="33"/>
      <c r="HR179" s="33"/>
      <c r="HS179" s="33"/>
      <c r="HT179" s="33"/>
      <c r="HU179" s="33"/>
      <c r="HV179" s="33"/>
      <c r="HW179" s="33"/>
      <c r="HX179" s="33"/>
      <c r="HY179" s="33"/>
      <c r="HZ179" s="33"/>
      <c r="IA179" s="33"/>
      <c r="IB179" s="33"/>
      <c r="IC179" s="33"/>
      <c r="ID179" s="33"/>
      <c r="IE179" s="33"/>
      <c r="IF179" s="33"/>
      <c r="IG179" s="33"/>
      <c r="IH179" s="33"/>
      <c r="II179" s="33"/>
      <c r="IJ179" s="33"/>
      <c r="IK179" s="33"/>
      <c r="IL179" s="33"/>
      <c r="IM179" s="33"/>
      <c r="IN179" s="33"/>
      <c r="IO179" s="33"/>
      <c r="IP179" s="33"/>
      <c r="IQ179" s="33"/>
      <c r="IR179" s="33"/>
      <c r="IS179" s="33"/>
      <c r="IT179" s="33"/>
      <c r="IU179" s="33"/>
      <c r="IV179" s="33"/>
    </row>
    <row r="180" spans="1:256">
      <c r="A180" s="33"/>
      <c r="B180" s="33"/>
      <c r="C180" s="367"/>
      <c r="D180" s="969"/>
      <c r="E180" s="149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3"/>
      <c r="DI180" s="33"/>
      <c r="DJ180" s="33"/>
      <c r="DK180" s="33"/>
      <c r="DL180" s="33"/>
      <c r="DM180" s="33"/>
      <c r="DN180" s="33"/>
      <c r="DO180" s="33"/>
      <c r="DP180" s="33"/>
      <c r="DQ180" s="33"/>
      <c r="DR180" s="33"/>
      <c r="DS180" s="33"/>
      <c r="DT180" s="33"/>
      <c r="DU180" s="33"/>
      <c r="DV180" s="33"/>
      <c r="DW180" s="33"/>
      <c r="DX180" s="33"/>
      <c r="DY180" s="33"/>
      <c r="DZ180" s="33"/>
      <c r="EA180" s="33"/>
      <c r="EB180" s="33"/>
      <c r="EC180" s="33"/>
      <c r="ED180" s="33"/>
      <c r="EE180" s="33"/>
      <c r="EF180" s="33"/>
      <c r="EG180" s="33"/>
      <c r="EH180" s="33"/>
      <c r="EI180" s="33"/>
      <c r="EJ180" s="33"/>
      <c r="EK180" s="33"/>
      <c r="EL180" s="33"/>
      <c r="EM180" s="33"/>
      <c r="EN180" s="33"/>
      <c r="EO180" s="33"/>
      <c r="EP180" s="33"/>
      <c r="EQ180" s="33"/>
      <c r="ER180" s="33"/>
      <c r="ES180" s="33"/>
      <c r="ET180" s="33"/>
      <c r="EU180" s="33"/>
      <c r="EV180" s="33"/>
      <c r="EW180" s="33"/>
      <c r="EX180" s="33"/>
      <c r="EY180" s="33"/>
      <c r="EZ180" s="33"/>
      <c r="FA180" s="33"/>
      <c r="FB180" s="33"/>
      <c r="FC180" s="33"/>
      <c r="FD180" s="33"/>
      <c r="FE180" s="33"/>
      <c r="FF180" s="33"/>
      <c r="FG180" s="33"/>
      <c r="FH180" s="33"/>
      <c r="FI180" s="33"/>
      <c r="FJ180" s="33"/>
      <c r="FK180" s="33"/>
      <c r="FL180" s="33"/>
      <c r="FM180" s="33"/>
      <c r="FN180" s="33"/>
      <c r="FO180" s="33"/>
      <c r="FP180" s="33"/>
      <c r="FQ180" s="33"/>
      <c r="FR180" s="33"/>
      <c r="FS180" s="33"/>
      <c r="FT180" s="33"/>
      <c r="FU180" s="33"/>
      <c r="FV180" s="33"/>
      <c r="FW180" s="33"/>
      <c r="FX180" s="33"/>
      <c r="FY180" s="33"/>
      <c r="FZ180" s="33"/>
      <c r="GA180" s="33"/>
      <c r="GB180" s="33"/>
      <c r="GC180" s="33"/>
      <c r="GD180" s="33"/>
      <c r="GE180" s="33"/>
      <c r="GF180" s="33"/>
      <c r="GG180" s="33"/>
      <c r="GH180" s="33"/>
      <c r="GI180" s="33"/>
      <c r="GJ180" s="33"/>
      <c r="GK180" s="33"/>
      <c r="GL180" s="33"/>
      <c r="GM180" s="33"/>
      <c r="GN180" s="33"/>
      <c r="GO180" s="33"/>
      <c r="GP180" s="33"/>
      <c r="GQ180" s="33"/>
      <c r="GR180" s="33"/>
      <c r="GS180" s="33"/>
      <c r="GT180" s="33"/>
      <c r="GU180" s="33"/>
      <c r="GV180" s="33"/>
      <c r="GW180" s="33"/>
      <c r="GX180" s="33"/>
      <c r="GY180" s="33"/>
      <c r="GZ180" s="33"/>
      <c r="HA180" s="33"/>
      <c r="HB180" s="33"/>
      <c r="HC180" s="33"/>
      <c r="HD180" s="33"/>
      <c r="HE180" s="33"/>
      <c r="HF180" s="33"/>
      <c r="HG180" s="33"/>
      <c r="HH180" s="33"/>
      <c r="HI180" s="33"/>
      <c r="HJ180" s="33"/>
      <c r="HK180" s="33"/>
      <c r="HL180" s="33"/>
      <c r="HM180" s="33"/>
      <c r="HN180" s="33"/>
      <c r="HO180" s="33"/>
      <c r="HP180" s="33"/>
      <c r="HQ180" s="33"/>
      <c r="HR180" s="33"/>
      <c r="HS180" s="33"/>
      <c r="HT180" s="33"/>
      <c r="HU180" s="33"/>
      <c r="HV180" s="33"/>
      <c r="HW180" s="33"/>
      <c r="HX180" s="33"/>
      <c r="HY180" s="33"/>
      <c r="HZ180" s="33"/>
      <c r="IA180" s="33"/>
      <c r="IB180" s="33"/>
      <c r="IC180" s="33"/>
      <c r="ID180" s="33"/>
      <c r="IE180" s="33"/>
      <c r="IF180" s="33"/>
      <c r="IG180" s="33"/>
      <c r="IH180" s="33"/>
      <c r="II180" s="33"/>
      <c r="IJ180" s="33"/>
      <c r="IK180" s="33"/>
      <c r="IL180" s="33"/>
      <c r="IM180" s="33"/>
      <c r="IN180" s="33"/>
      <c r="IO180" s="33"/>
      <c r="IP180" s="33"/>
      <c r="IQ180" s="33"/>
      <c r="IR180" s="33"/>
      <c r="IS180" s="33"/>
      <c r="IT180" s="33"/>
      <c r="IU180" s="33"/>
      <c r="IV180" s="33"/>
    </row>
    <row r="181" spans="1:256">
      <c r="A181" s="33" t="s">
        <v>319</v>
      </c>
      <c r="B181" s="33" t="s">
        <v>806</v>
      </c>
      <c r="C181" s="367">
        <f>SUM(C178:C180)</f>
        <v>424336937</v>
      </c>
      <c r="D181" s="972"/>
      <c r="E181" s="149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3"/>
      <c r="DI181" s="33"/>
      <c r="DJ181" s="33"/>
      <c r="DK181" s="33"/>
      <c r="DL181" s="33"/>
      <c r="DM181" s="33"/>
      <c r="DN181" s="33"/>
      <c r="DO181" s="33"/>
      <c r="DP181" s="33"/>
      <c r="DQ181" s="33"/>
      <c r="DR181" s="33"/>
      <c r="DS181" s="33"/>
      <c r="DT181" s="33"/>
      <c r="DU181" s="33"/>
      <c r="DV181" s="33"/>
      <c r="DW181" s="33"/>
      <c r="DX181" s="33"/>
      <c r="DY181" s="33"/>
      <c r="DZ181" s="33"/>
      <c r="EA181" s="33"/>
      <c r="EB181" s="33"/>
      <c r="EC181" s="33"/>
      <c r="ED181" s="33"/>
      <c r="EE181" s="33"/>
      <c r="EF181" s="33"/>
      <c r="EG181" s="33"/>
      <c r="EH181" s="33"/>
      <c r="EI181" s="33"/>
      <c r="EJ181" s="33"/>
      <c r="EK181" s="33"/>
      <c r="EL181" s="33"/>
      <c r="EM181" s="33"/>
      <c r="EN181" s="33"/>
      <c r="EO181" s="33"/>
      <c r="EP181" s="33"/>
      <c r="EQ181" s="33"/>
      <c r="ER181" s="33"/>
      <c r="ES181" s="33"/>
      <c r="ET181" s="33"/>
      <c r="EU181" s="33"/>
      <c r="EV181" s="33"/>
      <c r="EW181" s="33"/>
      <c r="EX181" s="33"/>
      <c r="EY181" s="33"/>
      <c r="EZ181" s="33"/>
      <c r="FA181" s="33"/>
      <c r="FB181" s="33"/>
      <c r="FC181" s="33"/>
      <c r="FD181" s="33"/>
      <c r="FE181" s="33"/>
      <c r="FF181" s="33"/>
      <c r="FG181" s="33"/>
      <c r="FH181" s="33"/>
      <c r="FI181" s="33"/>
      <c r="FJ181" s="33"/>
      <c r="FK181" s="33"/>
      <c r="FL181" s="33"/>
      <c r="FM181" s="33"/>
      <c r="FN181" s="33"/>
      <c r="FO181" s="33"/>
      <c r="FP181" s="33"/>
      <c r="FQ181" s="33"/>
      <c r="FR181" s="33"/>
      <c r="FS181" s="33"/>
      <c r="FT181" s="33"/>
      <c r="FU181" s="33"/>
      <c r="FV181" s="33"/>
      <c r="FW181" s="33"/>
      <c r="FX181" s="33"/>
      <c r="FY181" s="33"/>
      <c r="FZ181" s="33"/>
      <c r="GA181" s="33"/>
      <c r="GB181" s="33"/>
      <c r="GC181" s="33"/>
      <c r="GD181" s="33"/>
      <c r="GE181" s="33"/>
      <c r="GF181" s="33"/>
      <c r="GG181" s="33"/>
      <c r="GH181" s="33"/>
      <c r="GI181" s="33"/>
      <c r="GJ181" s="33"/>
      <c r="GK181" s="33"/>
      <c r="GL181" s="33"/>
      <c r="GM181" s="33"/>
      <c r="GN181" s="33"/>
      <c r="GO181" s="33"/>
      <c r="GP181" s="33"/>
      <c r="GQ181" s="33"/>
      <c r="GR181" s="33"/>
      <c r="GS181" s="33"/>
      <c r="GT181" s="33"/>
      <c r="GU181" s="33"/>
      <c r="GV181" s="33"/>
      <c r="GW181" s="33"/>
      <c r="GX181" s="33"/>
      <c r="GY181" s="33"/>
      <c r="GZ181" s="33"/>
      <c r="HA181" s="33"/>
      <c r="HB181" s="33"/>
      <c r="HC181" s="33"/>
      <c r="HD181" s="33"/>
      <c r="HE181" s="33"/>
      <c r="HF181" s="33"/>
      <c r="HG181" s="33"/>
      <c r="HH181" s="33"/>
      <c r="HI181" s="33"/>
      <c r="HJ181" s="33"/>
      <c r="HK181" s="33"/>
      <c r="HL181" s="33"/>
      <c r="HM181" s="33"/>
      <c r="HN181" s="33"/>
      <c r="HO181" s="33"/>
      <c r="HP181" s="33"/>
      <c r="HQ181" s="33"/>
      <c r="HR181" s="33"/>
      <c r="HS181" s="33"/>
      <c r="HT181" s="33"/>
      <c r="HU181" s="33"/>
      <c r="HV181" s="33"/>
      <c r="HW181" s="33"/>
      <c r="HX181" s="33"/>
      <c r="HY181" s="33"/>
      <c r="HZ181" s="33"/>
      <c r="IA181" s="33"/>
      <c r="IB181" s="33"/>
      <c r="IC181" s="33"/>
      <c r="ID181" s="33"/>
      <c r="IE181" s="33"/>
      <c r="IF181" s="33"/>
      <c r="IG181" s="33"/>
      <c r="IH181" s="33"/>
      <c r="II181" s="33"/>
      <c r="IJ181" s="33"/>
      <c r="IK181" s="33"/>
      <c r="IL181" s="33"/>
      <c r="IM181" s="33"/>
      <c r="IN181" s="33"/>
      <c r="IO181" s="33"/>
      <c r="IP181" s="33"/>
      <c r="IQ181" s="33"/>
      <c r="IR181" s="33"/>
      <c r="IS181" s="33"/>
      <c r="IT181" s="33"/>
      <c r="IU181" s="33"/>
      <c r="IV181" s="33"/>
    </row>
    <row r="182" spans="1:256">
      <c r="A182" s="33" t="s">
        <v>320</v>
      </c>
      <c r="B182" s="33"/>
      <c r="C182" s="367"/>
      <c r="D182" s="972"/>
      <c r="E182" s="149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3"/>
      <c r="DI182" s="33"/>
      <c r="DJ182" s="33"/>
      <c r="DK182" s="33"/>
      <c r="DL182" s="33"/>
      <c r="DM182" s="33"/>
      <c r="DN182" s="33"/>
      <c r="DO182" s="33"/>
      <c r="DP182" s="33"/>
      <c r="DQ182" s="33"/>
      <c r="DR182" s="33"/>
      <c r="DS182" s="33"/>
      <c r="DT182" s="33"/>
      <c r="DU182" s="33"/>
      <c r="DV182" s="33"/>
      <c r="DW182" s="33"/>
      <c r="DX182" s="33"/>
      <c r="DY182" s="33"/>
      <c r="DZ182" s="33"/>
      <c r="EA182" s="33"/>
      <c r="EB182" s="33"/>
      <c r="EC182" s="33"/>
      <c r="ED182" s="33"/>
      <c r="EE182" s="33"/>
      <c r="EF182" s="33"/>
      <c r="EG182" s="33"/>
      <c r="EH182" s="33"/>
      <c r="EI182" s="33"/>
      <c r="EJ182" s="33"/>
      <c r="EK182" s="33"/>
      <c r="EL182" s="33"/>
      <c r="EM182" s="33"/>
      <c r="EN182" s="33"/>
      <c r="EO182" s="33"/>
      <c r="EP182" s="33"/>
      <c r="EQ182" s="33"/>
      <c r="ER182" s="33"/>
      <c r="ES182" s="33"/>
      <c r="ET182" s="33"/>
      <c r="EU182" s="33"/>
      <c r="EV182" s="33"/>
      <c r="EW182" s="33"/>
      <c r="EX182" s="33"/>
      <c r="EY182" s="33"/>
      <c r="EZ182" s="33"/>
      <c r="FA182" s="33"/>
      <c r="FB182" s="33"/>
      <c r="FC182" s="33"/>
      <c r="FD182" s="33"/>
      <c r="FE182" s="33"/>
      <c r="FF182" s="33"/>
      <c r="FG182" s="33"/>
      <c r="FH182" s="33"/>
      <c r="FI182" s="33"/>
      <c r="FJ182" s="33"/>
      <c r="FK182" s="33"/>
      <c r="FL182" s="33"/>
      <c r="FM182" s="33"/>
      <c r="FN182" s="33"/>
      <c r="FO182" s="33"/>
      <c r="FP182" s="33"/>
      <c r="FQ182" s="33"/>
      <c r="FR182" s="33"/>
      <c r="FS182" s="33"/>
      <c r="FT182" s="33"/>
      <c r="FU182" s="33"/>
      <c r="FV182" s="33"/>
      <c r="FW182" s="33"/>
      <c r="FX182" s="33"/>
      <c r="FY182" s="33"/>
      <c r="FZ182" s="33"/>
      <c r="GA182" s="33"/>
      <c r="GB182" s="33"/>
      <c r="GC182" s="33"/>
      <c r="GD182" s="33"/>
      <c r="GE182" s="33"/>
      <c r="GF182" s="33"/>
      <c r="GG182" s="33"/>
      <c r="GH182" s="33"/>
      <c r="GI182" s="33"/>
      <c r="GJ182" s="33"/>
      <c r="GK182" s="33"/>
      <c r="GL182" s="33"/>
      <c r="GM182" s="33"/>
      <c r="GN182" s="33"/>
      <c r="GO182" s="33"/>
      <c r="GP182" s="33"/>
      <c r="GQ182" s="33"/>
      <c r="GR182" s="33"/>
      <c r="GS182" s="33"/>
      <c r="GT182" s="33"/>
      <c r="GU182" s="33"/>
      <c r="GV182" s="33"/>
      <c r="GW182" s="33"/>
      <c r="GX182" s="33"/>
      <c r="GY182" s="33"/>
      <c r="GZ182" s="33"/>
      <c r="HA182" s="33"/>
      <c r="HB182" s="33"/>
      <c r="HC182" s="33"/>
      <c r="HD182" s="33"/>
      <c r="HE182" s="33"/>
      <c r="HF182" s="33"/>
      <c r="HG182" s="33"/>
      <c r="HH182" s="33"/>
      <c r="HI182" s="33"/>
      <c r="HJ182" s="33"/>
      <c r="HK182" s="33"/>
      <c r="HL182" s="33"/>
      <c r="HM182" s="33"/>
      <c r="HN182" s="33"/>
      <c r="HO182" s="33"/>
      <c r="HP182" s="33"/>
      <c r="HQ182" s="33"/>
      <c r="HR182" s="33"/>
      <c r="HS182" s="33"/>
      <c r="HT182" s="33"/>
      <c r="HU182" s="33"/>
      <c r="HV182" s="33"/>
      <c r="HW182" s="33"/>
      <c r="HX182" s="33"/>
      <c r="HY182" s="33"/>
      <c r="HZ182" s="33"/>
      <c r="IA182" s="33"/>
      <c r="IB182" s="33"/>
      <c r="IC182" s="33"/>
      <c r="ID182" s="33"/>
      <c r="IE182" s="33"/>
      <c r="IF182" s="33"/>
      <c r="IG182" s="33"/>
      <c r="IH182" s="33"/>
      <c r="II182" s="33"/>
      <c r="IJ182" s="33"/>
      <c r="IK182" s="33"/>
      <c r="IL182" s="33"/>
      <c r="IM182" s="33"/>
      <c r="IN182" s="33"/>
      <c r="IO182" s="33"/>
      <c r="IP182" s="33"/>
      <c r="IQ182" s="33"/>
      <c r="IR182" s="33"/>
      <c r="IS182" s="33"/>
      <c r="IT182" s="33"/>
      <c r="IU182" s="33"/>
      <c r="IV182" s="33"/>
    </row>
    <row r="183" spans="1:256">
      <c r="A183" s="33" t="s">
        <v>321</v>
      </c>
      <c r="B183" s="33" t="s">
        <v>806</v>
      </c>
      <c r="C183" s="367">
        <f>C181-C182</f>
        <v>424336937</v>
      </c>
      <c r="D183" s="972"/>
      <c r="E183" s="149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3"/>
      <c r="DI183" s="33"/>
      <c r="DJ183" s="33"/>
      <c r="DK183" s="33"/>
      <c r="DL183" s="33"/>
      <c r="DM183" s="33"/>
      <c r="DN183" s="33"/>
      <c r="DO183" s="33"/>
      <c r="DP183" s="33"/>
      <c r="DQ183" s="33"/>
      <c r="DR183" s="33"/>
      <c r="DS183" s="33"/>
      <c r="DT183" s="33"/>
      <c r="DU183" s="33"/>
      <c r="DV183" s="33"/>
      <c r="DW183" s="33"/>
      <c r="DX183" s="33"/>
      <c r="DY183" s="33"/>
      <c r="DZ183" s="33"/>
      <c r="EA183" s="33"/>
      <c r="EB183" s="33"/>
      <c r="EC183" s="33"/>
      <c r="ED183" s="33"/>
      <c r="EE183" s="33"/>
      <c r="EF183" s="33"/>
      <c r="EG183" s="33"/>
      <c r="EH183" s="33"/>
      <c r="EI183" s="33"/>
      <c r="EJ183" s="33"/>
      <c r="EK183" s="33"/>
      <c r="EL183" s="33"/>
      <c r="EM183" s="33"/>
      <c r="EN183" s="33"/>
      <c r="EO183" s="33"/>
      <c r="EP183" s="33"/>
      <c r="EQ183" s="33"/>
      <c r="ER183" s="33"/>
      <c r="ES183" s="33"/>
      <c r="ET183" s="33"/>
      <c r="EU183" s="33"/>
      <c r="EV183" s="33"/>
      <c r="EW183" s="33"/>
      <c r="EX183" s="33"/>
      <c r="EY183" s="33"/>
      <c r="EZ183" s="33"/>
      <c r="FA183" s="33"/>
      <c r="FB183" s="33"/>
      <c r="FC183" s="33"/>
      <c r="FD183" s="33"/>
      <c r="FE183" s="33"/>
      <c r="FF183" s="33"/>
      <c r="FG183" s="33"/>
      <c r="FH183" s="33"/>
      <c r="FI183" s="33"/>
      <c r="FJ183" s="33"/>
      <c r="FK183" s="33"/>
      <c r="FL183" s="33"/>
      <c r="FM183" s="33"/>
      <c r="FN183" s="33"/>
      <c r="FO183" s="33"/>
      <c r="FP183" s="33"/>
      <c r="FQ183" s="33"/>
      <c r="FR183" s="33"/>
      <c r="FS183" s="33"/>
      <c r="FT183" s="33"/>
      <c r="FU183" s="33"/>
      <c r="FV183" s="33"/>
      <c r="FW183" s="33"/>
      <c r="FX183" s="33"/>
      <c r="FY183" s="33"/>
      <c r="FZ183" s="33"/>
      <c r="GA183" s="33"/>
      <c r="GB183" s="33"/>
      <c r="GC183" s="33"/>
      <c r="GD183" s="33"/>
      <c r="GE183" s="33"/>
      <c r="GF183" s="33"/>
      <c r="GG183" s="33"/>
      <c r="GH183" s="33"/>
      <c r="GI183" s="33"/>
      <c r="GJ183" s="33"/>
      <c r="GK183" s="33"/>
      <c r="GL183" s="33"/>
      <c r="GM183" s="33"/>
      <c r="GN183" s="33"/>
      <c r="GO183" s="33"/>
      <c r="GP183" s="33"/>
      <c r="GQ183" s="33"/>
      <c r="GR183" s="33"/>
      <c r="GS183" s="33"/>
      <c r="GT183" s="33"/>
      <c r="GU183" s="33"/>
      <c r="GV183" s="33"/>
      <c r="GW183" s="33"/>
      <c r="GX183" s="33"/>
      <c r="GY183" s="33"/>
      <c r="GZ183" s="33"/>
      <c r="HA183" s="33"/>
      <c r="HB183" s="33"/>
      <c r="HC183" s="33"/>
      <c r="HD183" s="33"/>
      <c r="HE183" s="33"/>
      <c r="HF183" s="33"/>
      <c r="HG183" s="33"/>
      <c r="HH183" s="33"/>
      <c r="HI183" s="33"/>
      <c r="HJ183" s="33"/>
      <c r="HK183" s="33"/>
      <c r="HL183" s="33"/>
      <c r="HM183" s="33"/>
      <c r="HN183" s="33"/>
      <c r="HO183" s="33"/>
      <c r="HP183" s="33"/>
      <c r="HQ183" s="33"/>
      <c r="HR183" s="33"/>
      <c r="HS183" s="33"/>
      <c r="HT183" s="33"/>
      <c r="HU183" s="33"/>
      <c r="HV183" s="33"/>
      <c r="HW183" s="33"/>
      <c r="HX183" s="33"/>
      <c r="HY183" s="33"/>
      <c r="HZ183" s="33"/>
      <c r="IA183" s="33"/>
      <c r="IB183" s="33"/>
      <c r="IC183" s="33"/>
      <c r="ID183" s="33"/>
      <c r="IE183" s="33"/>
      <c r="IF183" s="33"/>
      <c r="IG183" s="33"/>
      <c r="IH183" s="33"/>
      <c r="II183" s="33"/>
      <c r="IJ183" s="33"/>
      <c r="IK183" s="33"/>
      <c r="IL183" s="33"/>
      <c r="IM183" s="33"/>
      <c r="IN183" s="33"/>
      <c r="IO183" s="33"/>
      <c r="IP183" s="33"/>
      <c r="IQ183" s="33"/>
      <c r="IR183" s="33"/>
      <c r="IS183" s="33"/>
      <c r="IT183" s="33"/>
      <c r="IU183" s="33"/>
      <c r="IV183" s="33"/>
    </row>
    <row r="184" spans="1:256" ht="15.75">
      <c r="A184" s="35" t="s">
        <v>322</v>
      </c>
      <c r="B184" s="35"/>
      <c r="C184" s="612"/>
      <c r="D184" s="969"/>
      <c r="E184" s="149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3"/>
      <c r="DI184" s="33"/>
      <c r="DJ184" s="33"/>
      <c r="DK184" s="33"/>
      <c r="DL184" s="33"/>
      <c r="DM184" s="33"/>
      <c r="DN184" s="33"/>
      <c r="DO184" s="33"/>
      <c r="DP184" s="33"/>
      <c r="DQ184" s="33"/>
      <c r="DR184" s="33"/>
      <c r="DS184" s="33"/>
      <c r="DT184" s="33"/>
      <c r="DU184" s="33"/>
      <c r="DV184" s="33"/>
      <c r="DW184" s="33"/>
      <c r="DX184" s="33"/>
      <c r="DY184" s="33"/>
      <c r="DZ184" s="33"/>
      <c r="EA184" s="33"/>
      <c r="EB184" s="33"/>
      <c r="EC184" s="33"/>
      <c r="ED184" s="33"/>
      <c r="EE184" s="33"/>
      <c r="EF184" s="33"/>
      <c r="EG184" s="33"/>
      <c r="EH184" s="33"/>
      <c r="EI184" s="33"/>
      <c r="EJ184" s="33"/>
      <c r="EK184" s="33"/>
      <c r="EL184" s="33"/>
      <c r="EM184" s="33"/>
      <c r="EN184" s="33"/>
      <c r="EO184" s="33"/>
      <c r="EP184" s="33"/>
      <c r="EQ184" s="33"/>
      <c r="ER184" s="33"/>
      <c r="ES184" s="33"/>
      <c r="ET184" s="33"/>
      <c r="EU184" s="33"/>
      <c r="EV184" s="33"/>
      <c r="EW184" s="33"/>
      <c r="EX184" s="33"/>
      <c r="EY184" s="33"/>
      <c r="EZ184" s="33"/>
      <c r="FA184" s="33"/>
      <c r="FB184" s="33"/>
      <c r="FC184" s="33"/>
      <c r="FD184" s="33"/>
      <c r="FE184" s="33"/>
      <c r="FF184" s="33"/>
      <c r="FG184" s="33"/>
      <c r="FH184" s="33"/>
      <c r="FI184" s="33"/>
      <c r="FJ184" s="33"/>
      <c r="FK184" s="33"/>
      <c r="FL184" s="33"/>
      <c r="FM184" s="33"/>
      <c r="FN184" s="33"/>
      <c r="FO184" s="33"/>
      <c r="FP184" s="33"/>
      <c r="FQ184" s="33"/>
      <c r="FR184" s="33"/>
      <c r="FS184" s="33"/>
      <c r="FT184" s="33"/>
      <c r="FU184" s="33"/>
      <c r="FV184" s="33"/>
      <c r="FW184" s="33"/>
      <c r="FX184" s="33"/>
      <c r="FY184" s="33"/>
      <c r="FZ184" s="33"/>
      <c r="GA184" s="33"/>
      <c r="GB184" s="33"/>
      <c r="GC184" s="33"/>
      <c r="GD184" s="33"/>
      <c r="GE184" s="33"/>
      <c r="GF184" s="33"/>
      <c r="GG184" s="33"/>
      <c r="GH184" s="33"/>
      <c r="GI184" s="33"/>
      <c r="GJ184" s="33"/>
      <c r="GK184" s="33"/>
      <c r="GL184" s="33"/>
      <c r="GM184" s="33"/>
      <c r="GN184" s="33"/>
      <c r="GO184" s="33"/>
      <c r="GP184" s="33"/>
      <c r="GQ184" s="33"/>
      <c r="GR184" s="33"/>
      <c r="GS184" s="33"/>
      <c r="GT184" s="33"/>
      <c r="GU184" s="33"/>
      <c r="GV184" s="33"/>
      <c r="GW184" s="33"/>
      <c r="GX184" s="33"/>
      <c r="GY184" s="33"/>
      <c r="GZ184" s="33"/>
      <c r="HA184" s="33"/>
      <c r="HB184" s="33"/>
      <c r="HC184" s="33"/>
      <c r="HD184" s="33"/>
      <c r="HE184" s="33"/>
      <c r="HF184" s="33"/>
      <c r="HG184" s="33"/>
      <c r="HH184" s="33"/>
      <c r="HI184" s="33"/>
      <c r="HJ184" s="33"/>
      <c r="HK184" s="33"/>
      <c r="HL184" s="33"/>
      <c r="HM184" s="33"/>
      <c r="HN184" s="33"/>
      <c r="HO184" s="33"/>
      <c r="HP184" s="33"/>
      <c r="HQ184" s="33"/>
      <c r="HR184" s="33"/>
      <c r="HS184" s="33"/>
      <c r="HT184" s="33"/>
      <c r="HU184" s="33"/>
      <c r="HV184" s="33"/>
      <c r="HW184" s="33"/>
      <c r="HX184" s="33"/>
      <c r="HY184" s="33"/>
      <c r="HZ184" s="33"/>
      <c r="IA184" s="33"/>
      <c r="IB184" s="33"/>
      <c r="IC184" s="33"/>
      <c r="ID184" s="33"/>
      <c r="IE184" s="33"/>
      <c r="IF184" s="33"/>
      <c r="IG184" s="33"/>
      <c r="IH184" s="33"/>
      <c r="II184" s="33"/>
      <c r="IJ184" s="33"/>
      <c r="IK184" s="33"/>
      <c r="IL184" s="33"/>
      <c r="IM184" s="33"/>
      <c r="IN184" s="33"/>
      <c r="IO184" s="33"/>
      <c r="IP184" s="33"/>
      <c r="IQ184" s="33"/>
      <c r="IR184" s="33"/>
      <c r="IS184" s="33"/>
      <c r="IT184" s="33"/>
      <c r="IU184" s="33"/>
      <c r="IV184" s="33"/>
    </row>
    <row r="185" spans="1:256" ht="15.75">
      <c r="A185" s="611" t="s">
        <v>306</v>
      </c>
      <c r="B185" s="33"/>
      <c r="C185" s="367"/>
      <c r="D185" s="969"/>
      <c r="E185" s="149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3"/>
      <c r="DI185" s="33"/>
      <c r="DJ185" s="33"/>
      <c r="DK185" s="33"/>
      <c r="DL185" s="33"/>
      <c r="DM185" s="33"/>
      <c r="DN185" s="33"/>
      <c r="DO185" s="33"/>
      <c r="DP185" s="33"/>
      <c r="DQ185" s="33"/>
      <c r="DR185" s="33"/>
      <c r="DS185" s="33"/>
      <c r="DT185" s="33"/>
      <c r="DU185" s="33"/>
      <c r="DV185" s="33"/>
      <c r="DW185" s="33"/>
      <c r="DX185" s="33"/>
      <c r="DY185" s="33"/>
      <c r="DZ185" s="33"/>
      <c r="EA185" s="33"/>
      <c r="EB185" s="33"/>
      <c r="EC185" s="33"/>
      <c r="ED185" s="33"/>
      <c r="EE185" s="33"/>
      <c r="EF185" s="33"/>
      <c r="EG185" s="33"/>
      <c r="EH185" s="33"/>
      <c r="EI185" s="33"/>
      <c r="EJ185" s="33"/>
      <c r="EK185" s="33"/>
      <c r="EL185" s="33"/>
      <c r="EM185" s="33"/>
      <c r="EN185" s="33"/>
      <c r="EO185" s="33"/>
      <c r="EP185" s="33"/>
      <c r="EQ185" s="33"/>
      <c r="ER185" s="33"/>
      <c r="ES185" s="33"/>
      <c r="ET185" s="33"/>
      <c r="EU185" s="33"/>
      <c r="EV185" s="33"/>
      <c r="EW185" s="33"/>
      <c r="EX185" s="33"/>
      <c r="EY185" s="33"/>
      <c r="EZ185" s="33"/>
      <c r="FA185" s="33"/>
      <c r="FB185" s="33"/>
      <c r="FC185" s="33"/>
      <c r="FD185" s="33"/>
      <c r="FE185" s="33"/>
      <c r="FF185" s="33"/>
      <c r="FG185" s="33"/>
      <c r="FH185" s="33"/>
      <c r="FI185" s="33"/>
      <c r="FJ185" s="33"/>
      <c r="FK185" s="33"/>
      <c r="FL185" s="33"/>
      <c r="FM185" s="33"/>
      <c r="FN185" s="33"/>
      <c r="FO185" s="33"/>
      <c r="FP185" s="33"/>
      <c r="FQ185" s="33"/>
      <c r="FR185" s="33"/>
      <c r="FS185" s="33"/>
      <c r="FT185" s="33"/>
      <c r="FU185" s="33"/>
      <c r="FV185" s="33"/>
      <c r="FW185" s="33"/>
      <c r="FX185" s="33"/>
      <c r="FY185" s="33"/>
      <c r="FZ185" s="33"/>
      <c r="GA185" s="33"/>
      <c r="GB185" s="33"/>
      <c r="GC185" s="33"/>
      <c r="GD185" s="33"/>
      <c r="GE185" s="33"/>
      <c r="GF185" s="33"/>
      <c r="GG185" s="33"/>
      <c r="GH185" s="33"/>
      <c r="GI185" s="33"/>
      <c r="GJ185" s="33"/>
      <c r="GK185" s="33"/>
      <c r="GL185" s="33"/>
      <c r="GM185" s="33"/>
      <c r="GN185" s="33"/>
      <c r="GO185" s="33"/>
      <c r="GP185" s="33"/>
      <c r="GQ185" s="33"/>
      <c r="GR185" s="33"/>
      <c r="GS185" s="33"/>
      <c r="GT185" s="33"/>
      <c r="GU185" s="33"/>
      <c r="GV185" s="33"/>
      <c r="GW185" s="33"/>
      <c r="GX185" s="33"/>
      <c r="GY185" s="33"/>
      <c r="GZ185" s="33"/>
      <c r="HA185" s="33"/>
      <c r="HB185" s="33"/>
      <c r="HC185" s="33"/>
      <c r="HD185" s="33"/>
      <c r="HE185" s="33"/>
      <c r="HF185" s="33"/>
      <c r="HG185" s="33"/>
      <c r="HH185" s="33"/>
      <c r="HI185" s="33"/>
      <c r="HJ185" s="33"/>
      <c r="HK185" s="33"/>
      <c r="HL185" s="33"/>
      <c r="HM185" s="33"/>
      <c r="HN185" s="33"/>
      <c r="HO185" s="33"/>
      <c r="HP185" s="33"/>
      <c r="HQ185" s="33"/>
      <c r="HR185" s="33"/>
      <c r="HS185" s="33"/>
      <c r="HT185" s="33"/>
      <c r="HU185" s="33"/>
      <c r="HV185" s="33"/>
      <c r="HW185" s="33"/>
      <c r="HX185" s="33"/>
      <c r="HY185" s="33"/>
      <c r="HZ185" s="33"/>
      <c r="IA185" s="33"/>
      <c r="IB185" s="33"/>
      <c r="IC185" s="33"/>
      <c r="ID185" s="33"/>
      <c r="IE185" s="33"/>
      <c r="IF185" s="33"/>
      <c r="IG185" s="33"/>
      <c r="IH185" s="33"/>
      <c r="II185" s="33"/>
      <c r="IJ185" s="33"/>
      <c r="IK185" s="33"/>
      <c r="IL185" s="33"/>
      <c r="IM185" s="33"/>
      <c r="IN185" s="33"/>
      <c r="IO185" s="33"/>
      <c r="IP185" s="33"/>
      <c r="IQ185" s="33"/>
      <c r="IR185" s="33"/>
      <c r="IS185" s="33"/>
      <c r="IT185" s="33"/>
      <c r="IU185" s="33"/>
      <c r="IV185" s="33"/>
    </row>
    <row r="186" spans="1:256">
      <c r="A186" s="33" t="s">
        <v>1957</v>
      </c>
      <c r="B186" s="969" t="s">
        <v>2565</v>
      </c>
      <c r="C186" s="972">
        <f>'95'!D61</f>
        <v>73077001</v>
      </c>
      <c r="D186" s="972"/>
      <c r="E186" s="149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c r="DJ186" s="33"/>
      <c r="DK186" s="33"/>
      <c r="DL186" s="33"/>
      <c r="DM186" s="33"/>
      <c r="DN186" s="33"/>
      <c r="DO186" s="33"/>
      <c r="DP186" s="33"/>
      <c r="DQ186" s="33"/>
      <c r="DR186" s="33"/>
      <c r="DS186" s="33"/>
      <c r="DT186" s="33"/>
      <c r="DU186" s="33"/>
      <c r="DV186" s="33"/>
      <c r="DW186" s="33"/>
      <c r="DX186" s="33"/>
      <c r="DY186" s="33"/>
      <c r="DZ186" s="33"/>
      <c r="EA186" s="33"/>
      <c r="EB186" s="33"/>
      <c r="EC186" s="33"/>
      <c r="ED186" s="33"/>
      <c r="EE186" s="33"/>
      <c r="EF186" s="33"/>
      <c r="EG186" s="33"/>
      <c r="EH186" s="33"/>
      <c r="EI186" s="33"/>
      <c r="EJ186" s="33"/>
      <c r="EK186" s="33"/>
      <c r="EL186" s="33"/>
      <c r="EM186" s="33"/>
      <c r="EN186" s="33"/>
      <c r="EO186" s="33"/>
      <c r="EP186" s="33"/>
      <c r="EQ186" s="33"/>
      <c r="ER186" s="33"/>
      <c r="ES186" s="33"/>
      <c r="ET186" s="33"/>
      <c r="EU186" s="33"/>
      <c r="EV186" s="33"/>
      <c r="EW186" s="33"/>
      <c r="EX186" s="33"/>
      <c r="EY186" s="33"/>
      <c r="EZ186" s="33"/>
      <c r="FA186" s="33"/>
      <c r="FB186" s="33"/>
      <c r="FC186" s="33"/>
      <c r="FD186" s="33"/>
      <c r="FE186" s="33"/>
      <c r="FF186" s="33"/>
      <c r="FG186" s="33"/>
      <c r="FH186" s="33"/>
      <c r="FI186" s="33"/>
      <c r="FJ186" s="33"/>
      <c r="FK186" s="33"/>
      <c r="FL186" s="33"/>
      <c r="FM186" s="33"/>
      <c r="FN186" s="33"/>
      <c r="FO186" s="33"/>
      <c r="FP186" s="33"/>
      <c r="FQ186" s="33"/>
      <c r="FR186" s="33"/>
      <c r="FS186" s="33"/>
      <c r="FT186" s="33"/>
      <c r="FU186" s="33"/>
      <c r="FV186" s="33"/>
      <c r="FW186" s="33"/>
      <c r="FX186" s="33"/>
      <c r="FY186" s="33"/>
      <c r="FZ186" s="33"/>
      <c r="GA186" s="33"/>
      <c r="GB186" s="33"/>
      <c r="GC186" s="33"/>
      <c r="GD186" s="33"/>
      <c r="GE186" s="33"/>
      <c r="GF186" s="33"/>
      <c r="GG186" s="33"/>
      <c r="GH186" s="33"/>
      <c r="GI186" s="33"/>
      <c r="GJ186" s="33"/>
      <c r="GK186" s="33"/>
      <c r="GL186" s="33"/>
      <c r="GM186" s="33"/>
      <c r="GN186" s="33"/>
      <c r="GO186" s="33"/>
      <c r="GP186" s="33"/>
      <c r="GQ186" s="33"/>
      <c r="GR186" s="33"/>
      <c r="GS186" s="33"/>
      <c r="GT186" s="33"/>
      <c r="GU186" s="33"/>
      <c r="GV186" s="33"/>
      <c r="GW186" s="33"/>
      <c r="GX186" s="33"/>
      <c r="GY186" s="33"/>
      <c r="GZ186" s="33"/>
      <c r="HA186" s="33"/>
      <c r="HB186" s="33"/>
      <c r="HC186" s="33"/>
      <c r="HD186" s="33"/>
      <c r="HE186" s="33"/>
      <c r="HF186" s="33"/>
      <c r="HG186" s="33"/>
      <c r="HH186" s="33"/>
      <c r="HI186" s="33"/>
      <c r="HJ186" s="33"/>
      <c r="HK186" s="33"/>
      <c r="HL186" s="33"/>
      <c r="HM186" s="33"/>
      <c r="HN186" s="33"/>
      <c r="HO186" s="33"/>
      <c r="HP186" s="33"/>
      <c r="HQ186" s="33"/>
      <c r="HR186" s="33"/>
      <c r="HS186" s="33"/>
      <c r="HT186" s="33"/>
      <c r="HU186" s="33"/>
      <c r="HV186" s="33"/>
      <c r="HW186" s="33"/>
      <c r="HX186" s="33"/>
      <c r="HY186" s="33"/>
      <c r="HZ186" s="33"/>
      <c r="IA186" s="33"/>
      <c r="IB186" s="33"/>
      <c r="IC186" s="33"/>
      <c r="ID186" s="33"/>
      <c r="IE186" s="33"/>
      <c r="IF186" s="33"/>
      <c r="IG186" s="33"/>
      <c r="IH186" s="33"/>
      <c r="II186" s="33"/>
      <c r="IJ186" s="33"/>
      <c r="IK186" s="33"/>
      <c r="IL186" s="33"/>
      <c r="IM186" s="33"/>
      <c r="IN186" s="33"/>
      <c r="IO186" s="33"/>
      <c r="IP186" s="33"/>
      <c r="IQ186" s="33"/>
      <c r="IR186" s="33"/>
      <c r="IS186" s="33"/>
      <c r="IT186" s="33"/>
      <c r="IU186" s="33"/>
      <c r="IV186" s="33"/>
    </row>
    <row r="187" spans="1:256">
      <c r="A187" s="33" t="s">
        <v>323</v>
      </c>
      <c r="B187" s="33" t="s">
        <v>324</v>
      </c>
      <c r="C187" s="367">
        <f>'7277'!D320</f>
        <v>12675951</v>
      </c>
      <c r="D187" s="972"/>
      <c r="E187" s="149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3"/>
      <c r="DI187" s="33"/>
      <c r="DJ187" s="33"/>
      <c r="DK187" s="33"/>
      <c r="DL187" s="33"/>
      <c r="DM187" s="33"/>
      <c r="DN187" s="33"/>
      <c r="DO187" s="33"/>
      <c r="DP187" s="33"/>
      <c r="DQ187" s="33"/>
      <c r="DR187" s="33"/>
      <c r="DS187" s="33"/>
      <c r="DT187" s="33"/>
      <c r="DU187" s="33"/>
      <c r="DV187" s="33"/>
      <c r="DW187" s="33"/>
      <c r="DX187" s="33"/>
      <c r="DY187" s="33"/>
      <c r="DZ187" s="33"/>
      <c r="EA187" s="33"/>
      <c r="EB187" s="33"/>
      <c r="EC187" s="33"/>
      <c r="ED187" s="33"/>
      <c r="EE187" s="33"/>
      <c r="EF187" s="33"/>
      <c r="EG187" s="33"/>
      <c r="EH187" s="33"/>
      <c r="EI187" s="33"/>
      <c r="EJ187" s="33"/>
      <c r="EK187" s="33"/>
      <c r="EL187" s="33"/>
      <c r="EM187" s="33"/>
      <c r="EN187" s="33"/>
      <c r="EO187" s="33"/>
      <c r="EP187" s="33"/>
      <c r="EQ187" s="33"/>
      <c r="ER187" s="33"/>
      <c r="ES187" s="33"/>
      <c r="ET187" s="33"/>
      <c r="EU187" s="33"/>
      <c r="EV187" s="33"/>
      <c r="EW187" s="33"/>
      <c r="EX187" s="33"/>
      <c r="EY187" s="33"/>
      <c r="EZ187" s="33"/>
      <c r="FA187" s="33"/>
      <c r="FB187" s="33"/>
      <c r="FC187" s="33"/>
      <c r="FD187" s="33"/>
      <c r="FE187" s="33"/>
      <c r="FF187" s="33"/>
      <c r="FG187" s="33"/>
      <c r="FH187" s="33"/>
      <c r="FI187" s="33"/>
      <c r="FJ187" s="33"/>
      <c r="FK187" s="33"/>
      <c r="FL187" s="33"/>
      <c r="FM187" s="33"/>
      <c r="FN187" s="33"/>
      <c r="FO187" s="33"/>
      <c r="FP187" s="33"/>
      <c r="FQ187" s="33"/>
      <c r="FR187" s="33"/>
      <c r="FS187" s="33"/>
      <c r="FT187" s="33"/>
      <c r="FU187" s="33"/>
      <c r="FV187" s="33"/>
      <c r="FW187" s="33"/>
      <c r="FX187" s="33"/>
      <c r="FY187" s="33"/>
      <c r="FZ187" s="33"/>
      <c r="GA187" s="33"/>
      <c r="GB187" s="33"/>
      <c r="GC187" s="33"/>
      <c r="GD187" s="33"/>
      <c r="GE187" s="33"/>
      <c r="GF187" s="33"/>
      <c r="GG187" s="33"/>
      <c r="GH187" s="33"/>
      <c r="GI187" s="33"/>
      <c r="GJ187" s="33"/>
      <c r="GK187" s="33"/>
      <c r="GL187" s="33"/>
      <c r="GM187" s="33"/>
      <c r="GN187" s="33"/>
      <c r="GO187" s="33"/>
      <c r="GP187" s="33"/>
      <c r="GQ187" s="33"/>
      <c r="GR187" s="33"/>
      <c r="GS187" s="33"/>
      <c r="GT187" s="33"/>
      <c r="GU187" s="33"/>
      <c r="GV187" s="33"/>
      <c r="GW187" s="33"/>
      <c r="GX187" s="33"/>
      <c r="GY187" s="33"/>
      <c r="GZ187" s="33"/>
      <c r="HA187" s="33"/>
      <c r="HB187" s="33"/>
      <c r="HC187" s="33"/>
      <c r="HD187" s="33"/>
      <c r="HE187" s="33"/>
      <c r="HF187" s="33"/>
      <c r="HG187" s="33"/>
      <c r="HH187" s="33"/>
      <c r="HI187" s="33"/>
      <c r="HJ187" s="33"/>
      <c r="HK187" s="33"/>
      <c r="HL187" s="33"/>
      <c r="HM187" s="33"/>
      <c r="HN187" s="33"/>
      <c r="HO187" s="33"/>
      <c r="HP187" s="33"/>
      <c r="HQ187" s="33"/>
      <c r="HR187" s="33"/>
      <c r="HS187" s="33"/>
      <c r="HT187" s="33"/>
      <c r="HU187" s="33"/>
      <c r="HV187" s="33"/>
      <c r="HW187" s="33"/>
      <c r="HX187" s="33"/>
      <c r="HY187" s="33"/>
      <c r="HZ187" s="33"/>
      <c r="IA187" s="33"/>
      <c r="IB187" s="33"/>
      <c r="IC187" s="33"/>
      <c r="ID187" s="33"/>
      <c r="IE187" s="33"/>
      <c r="IF187" s="33"/>
      <c r="IG187" s="33"/>
      <c r="IH187" s="33"/>
      <c r="II187" s="33"/>
      <c r="IJ187" s="33"/>
      <c r="IK187" s="33"/>
      <c r="IL187" s="33"/>
      <c r="IM187" s="33"/>
      <c r="IN187" s="33"/>
      <c r="IO187" s="33"/>
      <c r="IP187" s="33"/>
      <c r="IQ187" s="33"/>
      <c r="IR187" s="33"/>
      <c r="IS187" s="33"/>
      <c r="IT187" s="33"/>
      <c r="IU187" s="33"/>
      <c r="IV187" s="33"/>
    </row>
    <row r="188" spans="1:256">
      <c r="A188" s="33" t="s">
        <v>325</v>
      </c>
      <c r="B188" s="33" t="s">
        <v>806</v>
      </c>
      <c r="C188" s="367">
        <f>SUM(C186:C187)</f>
        <v>85752952</v>
      </c>
      <c r="D188" s="972"/>
      <c r="E188" s="149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3"/>
      <c r="DI188" s="33"/>
      <c r="DJ188" s="33"/>
      <c r="DK188" s="33"/>
      <c r="DL188" s="33"/>
      <c r="DM188" s="33"/>
      <c r="DN188" s="33"/>
      <c r="DO188" s="33"/>
      <c r="DP188" s="33"/>
      <c r="DQ188" s="33"/>
      <c r="DR188" s="33"/>
      <c r="DS188" s="33"/>
      <c r="DT188" s="33"/>
      <c r="DU188" s="33"/>
      <c r="DV188" s="33"/>
      <c r="DW188" s="33"/>
      <c r="DX188" s="33"/>
      <c r="DY188" s="33"/>
      <c r="DZ188" s="33"/>
      <c r="EA188" s="33"/>
      <c r="EB188" s="33"/>
      <c r="EC188" s="33"/>
      <c r="ED188" s="33"/>
      <c r="EE188" s="33"/>
      <c r="EF188" s="33"/>
      <c r="EG188" s="33"/>
      <c r="EH188" s="33"/>
      <c r="EI188" s="33"/>
      <c r="EJ188" s="33"/>
      <c r="EK188" s="33"/>
      <c r="EL188" s="33"/>
      <c r="EM188" s="33"/>
      <c r="EN188" s="33"/>
      <c r="EO188" s="33"/>
      <c r="EP188" s="33"/>
      <c r="EQ188" s="33"/>
      <c r="ER188" s="33"/>
      <c r="ES188" s="33"/>
      <c r="ET188" s="33"/>
      <c r="EU188" s="33"/>
      <c r="EV188" s="33"/>
      <c r="EW188" s="33"/>
      <c r="EX188" s="33"/>
      <c r="EY188" s="33"/>
      <c r="EZ188" s="33"/>
      <c r="FA188" s="33"/>
      <c r="FB188" s="33"/>
      <c r="FC188" s="33"/>
      <c r="FD188" s="33"/>
      <c r="FE188" s="33"/>
      <c r="FF188" s="33"/>
      <c r="FG188" s="33"/>
      <c r="FH188" s="33"/>
      <c r="FI188" s="33"/>
      <c r="FJ188" s="33"/>
      <c r="FK188" s="33"/>
      <c r="FL188" s="33"/>
      <c r="FM188" s="33"/>
      <c r="FN188" s="33"/>
      <c r="FO188" s="33"/>
      <c r="FP188" s="33"/>
      <c r="FQ188" s="33"/>
      <c r="FR188" s="33"/>
      <c r="FS188" s="33"/>
      <c r="FT188" s="33"/>
      <c r="FU188" s="33"/>
      <c r="FV188" s="33"/>
      <c r="FW188" s="33"/>
      <c r="FX188" s="33"/>
      <c r="FY188" s="33"/>
      <c r="FZ188" s="33"/>
      <c r="GA188" s="33"/>
      <c r="GB188" s="33"/>
      <c r="GC188" s="33"/>
      <c r="GD188" s="33"/>
      <c r="GE188" s="33"/>
      <c r="GF188" s="33"/>
      <c r="GG188" s="33"/>
      <c r="GH188" s="33"/>
      <c r="GI188" s="33"/>
      <c r="GJ188" s="33"/>
      <c r="GK188" s="33"/>
      <c r="GL188" s="33"/>
      <c r="GM188" s="33"/>
      <c r="GN188" s="33"/>
      <c r="GO188" s="33"/>
      <c r="GP188" s="33"/>
      <c r="GQ188" s="33"/>
      <c r="GR188" s="33"/>
      <c r="GS188" s="33"/>
      <c r="GT188" s="33"/>
      <c r="GU188" s="33"/>
      <c r="GV188" s="33"/>
      <c r="GW188" s="33"/>
      <c r="GX188" s="33"/>
      <c r="GY188" s="33"/>
      <c r="GZ188" s="33"/>
      <c r="HA188" s="33"/>
      <c r="HB188" s="33"/>
      <c r="HC188" s="33"/>
      <c r="HD188" s="33"/>
      <c r="HE188" s="33"/>
      <c r="HF188" s="33"/>
      <c r="HG188" s="33"/>
      <c r="HH188" s="33"/>
      <c r="HI188" s="33"/>
      <c r="HJ188" s="33"/>
      <c r="HK188" s="33"/>
      <c r="HL188" s="33"/>
      <c r="HM188" s="33"/>
      <c r="HN188" s="33"/>
      <c r="HO188" s="33"/>
      <c r="HP188" s="33"/>
      <c r="HQ188" s="33"/>
      <c r="HR188" s="33"/>
      <c r="HS188" s="33"/>
      <c r="HT188" s="33"/>
      <c r="HU188" s="33"/>
      <c r="HV188" s="33"/>
      <c r="HW188" s="33"/>
      <c r="HX188" s="33"/>
      <c r="HY188" s="33"/>
      <c r="HZ188" s="33"/>
      <c r="IA188" s="33"/>
      <c r="IB188" s="33"/>
      <c r="IC188" s="33"/>
      <c r="ID188" s="33"/>
      <c r="IE188" s="33"/>
      <c r="IF188" s="33"/>
      <c r="IG188" s="33"/>
      <c r="IH188" s="33"/>
      <c r="II188" s="33"/>
      <c r="IJ188" s="33"/>
      <c r="IK188" s="33"/>
      <c r="IL188" s="33"/>
      <c r="IM188" s="33"/>
      <c r="IN188" s="33"/>
      <c r="IO188" s="33"/>
      <c r="IP188" s="33"/>
      <c r="IQ188" s="33"/>
      <c r="IR188" s="33"/>
      <c r="IS188" s="33"/>
      <c r="IT188" s="33"/>
      <c r="IU188" s="33"/>
      <c r="IV188" s="33"/>
    </row>
    <row r="189" spans="1:256">
      <c r="A189" s="33"/>
      <c r="B189" s="33"/>
      <c r="C189" s="367"/>
      <c r="D189" s="969"/>
      <c r="E189" s="149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3"/>
      <c r="DI189" s="33"/>
      <c r="DJ189" s="33"/>
      <c r="DK189" s="33"/>
      <c r="DL189" s="33"/>
      <c r="DM189" s="33"/>
      <c r="DN189" s="33"/>
      <c r="DO189" s="33"/>
      <c r="DP189" s="33"/>
      <c r="DQ189" s="33"/>
      <c r="DR189" s="33"/>
      <c r="DS189" s="33"/>
      <c r="DT189" s="33"/>
      <c r="DU189" s="33"/>
      <c r="DV189" s="33"/>
      <c r="DW189" s="33"/>
      <c r="DX189" s="33"/>
      <c r="DY189" s="33"/>
      <c r="DZ189" s="33"/>
      <c r="EA189" s="33"/>
      <c r="EB189" s="33"/>
      <c r="EC189" s="33"/>
      <c r="ED189" s="33"/>
      <c r="EE189" s="33"/>
      <c r="EF189" s="33"/>
      <c r="EG189" s="33"/>
      <c r="EH189" s="33"/>
      <c r="EI189" s="33"/>
      <c r="EJ189" s="33"/>
      <c r="EK189" s="33"/>
      <c r="EL189" s="33"/>
      <c r="EM189" s="33"/>
      <c r="EN189" s="33"/>
      <c r="EO189" s="33"/>
      <c r="EP189" s="33"/>
      <c r="EQ189" s="33"/>
      <c r="ER189" s="33"/>
      <c r="ES189" s="33"/>
      <c r="ET189" s="33"/>
      <c r="EU189" s="33"/>
      <c r="EV189" s="33"/>
      <c r="EW189" s="33"/>
      <c r="EX189" s="33"/>
      <c r="EY189" s="33"/>
      <c r="EZ189" s="33"/>
      <c r="FA189" s="33"/>
      <c r="FB189" s="33"/>
      <c r="FC189" s="33"/>
      <c r="FD189" s="33"/>
      <c r="FE189" s="33"/>
      <c r="FF189" s="33"/>
      <c r="FG189" s="33"/>
      <c r="FH189" s="33"/>
      <c r="FI189" s="33"/>
      <c r="FJ189" s="33"/>
      <c r="FK189" s="33"/>
      <c r="FL189" s="33"/>
      <c r="FM189" s="33"/>
      <c r="FN189" s="33"/>
      <c r="FO189" s="33"/>
      <c r="FP189" s="33"/>
      <c r="FQ189" s="33"/>
      <c r="FR189" s="33"/>
      <c r="FS189" s="33"/>
      <c r="FT189" s="33"/>
      <c r="FU189" s="33"/>
      <c r="FV189" s="33"/>
      <c r="FW189" s="33"/>
      <c r="FX189" s="33"/>
      <c r="FY189" s="33"/>
      <c r="FZ189" s="33"/>
      <c r="GA189" s="33"/>
      <c r="GB189" s="33"/>
      <c r="GC189" s="33"/>
      <c r="GD189" s="33"/>
      <c r="GE189" s="33"/>
      <c r="GF189" s="33"/>
      <c r="GG189" s="33"/>
      <c r="GH189" s="33"/>
      <c r="GI189" s="33"/>
      <c r="GJ189" s="33"/>
      <c r="GK189" s="33"/>
      <c r="GL189" s="33"/>
      <c r="GM189" s="33"/>
      <c r="GN189" s="33"/>
      <c r="GO189" s="33"/>
      <c r="GP189" s="33"/>
      <c r="GQ189" s="33"/>
      <c r="GR189" s="33"/>
      <c r="GS189" s="33"/>
      <c r="GT189" s="33"/>
      <c r="GU189" s="33"/>
      <c r="GV189" s="33"/>
      <c r="GW189" s="33"/>
      <c r="GX189" s="33"/>
      <c r="GY189" s="33"/>
      <c r="GZ189" s="33"/>
      <c r="HA189" s="33"/>
      <c r="HB189" s="33"/>
      <c r="HC189" s="33"/>
      <c r="HD189" s="33"/>
      <c r="HE189" s="33"/>
      <c r="HF189" s="33"/>
      <c r="HG189" s="33"/>
      <c r="HH189" s="33"/>
      <c r="HI189" s="33"/>
      <c r="HJ189" s="33"/>
      <c r="HK189" s="33"/>
      <c r="HL189" s="33"/>
      <c r="HM189" s="33"/>
      <c r="HN189" s="33"/>
      <c r="HO189" s="33"/>
      <c r="HP189" s="33"/>
      <c r="HQ189" s="33"/>
      <c r="HR189" s="33"/>
      <c r="HS189" s="33"/>
      <c r="HT189" s="33"/>
      <c r="HU189" s="33"/>
      <c r="HV189" s="33"/>
      <c r="HW189" s="33"/>
      <c r="HX189" s="33"/>
      <c r="HY189" s="33"/>
      <c r="HZ189" s="33"/>
      <c r="IA189" s="33"/>
      <c r="IB189" s="33"/>
      <c r="IC189" s="33"/>
      <c r="ID189" s="33"/>
      <c r="IE189" s="33"/>
      <c r="IF189" s="33"/>
      <c r="IG189" s="33"/>
      <c r="IH189" s="33"/>
      <c r="II189" s="33"/>
      <c r="IJ189" s="33"/>
      <c r="IK189" s="33"/>
      <c r="IL189" s="33"/>
      <c r="IM189" s="33"/>
      <c r="IN189" s="33"/>
      <c r="IO189" s="33"/>
      <c r="IP189" s="33"/>
      <c r="IQ189" s="33"/>
      <c r="IR189" s="33"/>
      <c r="IS189" s="33"/>
      <c r="IT189" s="33"/>
      <c r="IU189" s="33"/>
      <c r="IV189" s="33"/>
    </row>
    <row r="190" spans="1:256" ht="15.75">
      <c r="A190" s="611" t="s">
        <v>326</v>
      </c>
      <c r="B190" s="33"/>
      <c r="C190" s="367"/>
      <c r="D190" s="969"/>
      <c r="E190" s="149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3"/>
      <c r="DI190" s="33"/>
      <c r="DJ190" s="33"/>
      <c r="DK190" s="33"/>
      <c r="DL190" s="33"/>
      <c r="DM190" s="33"/>
      <c r="DN190" s="33"/>
      <c r="DO190" s="33"/>
      <c r="DP190" s="33"/>
      <c r="DQ190" s="33"/>
      <c r="DR190" s="33"/>
      <c r="DS190" s="33"/>
      <c r="DT190" s="33"/>
      <c r="DU190" s="33"/>
      <c r="DV190" s="33"/>
      <c r="DW190" s="33"/>
      <c r="DX190" s="33"/>
      <c r="DY190" s="33"/>
      <c r="DZ190" s="33"/>
      <c r="EA190" s="33"/>
      <c r="EB190" s="33"/>
      <c r="EC190" s="33"/>
      <c r="ED190" s="33"/>
      <c r="EE190" s="33"/>
      <c r="EF190" s="33"/>
      <c r="EG190" s="33"/>
      <c r="EH190" s="33"/>
      <c r="EI190" s="33"/>
      <c r="EJ190" s="33"/>
      <c r="EK190" s="33"/>
      <c r="EL190" s="33"/>
      <c r="EM190" s="33"/>
      <c r="EN190" s="33"/>
      <c r="EO190" s="33"/>
      <c r="EP190" s="33"/>
      <c r="EQ190" s="33"/>
      <c r="ER190" s="33"/>
      <c r="ES190" s="33"/>
      <c r="ET190" s="33"/>
      <c r="EU190" s="33"/>
      <c r="EV190" s="33"/>
      <c r="EW190" s="33"/>
      <c r="EX190" s="33"/>
      <c r="EY190" s="33"/>
      <c r="EZ190" s="33"/>
      <c r="FA190" s="33"/>
      <c r="FB190" s="33"/>
      <c r="FC190" s="33"/>
      <c r="FD190" s="33"/>
      <c r="FE190" s="33"/>
      <c r="FF190" s="33"/>
      <c r="FG190" s="33"/>
      <c r="FH190" s="33"/>
      <c r="FI190" s="33"/>
      <c r="FJ190" s="33"/>
      <c r="FK190" s="33"/>
      <c r="FL190" s="33"/>
      <c r="FM190" s="33"/>
      <c r="FN190" s="33"/>
      <c r="FO190" s="33"/>
      <c r="FP190" s="33"/>
      <c r="FQ190" s="33"/>
      <c r="FR190" s="33"/>
      <c r="FS190" s="33"/>
      <c r="FT190" s="33"/>
      <c r="FU190" s="33"/>
      <c r="FV190" s="33"/>
      <c r="FW190" s="33"/>
      <c r="FX190" s="33"/>
      <c r="FY190" s="33"/>
      <c r="FZ190" s="33"/>
      <c r="GA190" s="33"/>
      <c r="GB190" s="33"/>
      <c r="GC190" s="33"/>
      <c r="GD190" s="33"/>
      <c r="GE190" s="33"/>
      <c r="GF190" s="33"/>
      <c r="GG190" s="33"/>
      <c r="GH190" s="33"/>
      <c r="GI190" s="33"/>
      <c r="GJ190" s="33"/>
      <c r="GK190" s="33"/>
      <c r="GL190" s="33"/>
      <c r="GM190" s="33"/>
      <c r="GN190" s="33"/>
      <c r="GO190" s="33"/>
      <c r="GP190" s="33"/>
      <c r="GQ190" s="33"/>
      <c r="GR190" s="33"/>
      <c r="GS190" s="33"/>
      <c r="GT190" s="33"/>
      <c r="GU190" s="33"/>
      <c r="GV190" s="33"/>
      <c r="GW190" s="33"/>
      <c r="GX190" s="33"/>
      <c r="GY190" s="33"/>
      <c r="GZ190" s="33"/>
      <c r="HA190" s="33"/>
      <c r="HB190" s="33"/>
      <c r="HC190" s="33"/>
      <c r="HD190" s="33"/>
      <c r="HE190" s="33"/>
      <c r="HF190" s="33"/>
      <c r="HG190" s="33"/>
      <c r="HH190" s="33"/>
      <c r="HI190" s="33"/>
      <c r="HJ190" s="33"/>
      <c r="HK190" s="33"/>
      <c r="HL190" s="33"/>
      <c r="HM190" s="33"/>
      <c r="HN190" s="33"/>
      <c r="HO190" s="33"/>
      <c r="HP190" s="33"/>
      <c r="HQ190" s="33"/>
      <c r="HR190" s="33"/>
      <c r="HS190" s="33"/>
      <c r="HT190" s="33"/>
      <c r="HU190" s="33"/>
      <c r="HV190" s="33"/>
      <c r="HW190" s="33"/>
      <c r="HX190" s="33"/>
      <c r="HY190" s="33"/>
      <c r="HZ190" s="33"/>
      <c r="IA190" s="33"/>
      <c r="IB190" s="33"/>
      <c r="IC190" s="33"/>
      <c r="ID190" s="33"/>
      <c r="IE190" s="33"/>
      <c r="IF190" s="33"/>
      <c r="IG190" s="33"/>
      <c r="IH190" s="33"/>
      <c r="II190" s="33"/>
      <c r="IJ190" s="33"/>
      <c r="IK190" s="33"/>
      <c r="IL190" s="33"/>
      <c r="IM190" s="33"/>
      <c r="IN190" s="33"/>
      <c r="IO190" s="33"/>
      <c r="IP190" s="33"/>
      <c r="IQ190" s="33"/>
      <c r="IR190" s="33"/>
      <c r="IS190" s="33"/>
      <c r="IT190" s="33"/>
      <c r="IU190" s="33"/>
      <c r="IV190" s="33"/>
    </row>
    <row r="191" spans="1:256">
      <c r="A191" s="33" t="s">
        <v>327</v>
      </c>
      <c r="B191" s="33" t="s">
        <v>328</v>
      </c>
      <c r="C191" s="367">
        <f>'7277'!D331</f>
        <v>575724561</v>
      </c>
      <c r="D191" s="972"/>
      <c r="E191" s="149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3"/>
      <c r="DI191" s="33"/>
      <c r="DJ191" s="33"/>
      <c r="DK191" s="33"/>
      <c r="DL191" s="33"/>
      <c r="DM191" s="33"/>
      <c r="DN191" s="33"/>
      <c r="DO191" s="33"/>
      <c r="DP191" s="33"/>
      <c r="DQ191" s="33"/>
      <c r="DR191" s="33"/>
      <c r="DS191" s="33"/>
      <c r="DT191" s="33"/>
      <c r="DU191" s="33"/>
      <c r="DV191" s="33"/>
      <c r="DW191" s="33"/>
      <c r="DX191" s="33"/>
      <c r="DY191" s="33"/>
      <c r="DZ191" s="33"/>
      <c r="EA191" s="33"/>
      <c r="EB191" s="33"/>
      <c r="EC191" s="33"/>
      <c r="ED191" s="33"/>
      <c r="EE191" s="33"/>
      <c r="EF191" s="33"/>
      <c r="EG191" s="33"/>
      <c r="EH191" s="33"/>
      <c r="EI191" s="33"/>
      <c r="EJ191" s="33"/>
      <c r="EK191" s="33"/>
      <c r="EL191" s="33"/>
      <c r="EM191" s="33"/>
      <c r="EN191" s="33"/>
      <c r="EO191" s="33"/>
      <c r="EP191" s="33"/>
      <c r="EQ191" s="33"/>
      <c r="ER191" s="33"/>
      <c r="ES191" s="33"/>
      <c r="ET191" s="33"/>
      <c r="EU191" s="33"/>
      <c r="EV191" s="33"/>
      <c r="EW191" s="33"/>
      <c r="EX191" s="33"/>
      <c r="EY191" s="33"/>
      <c r="EZ191" s="33"/>
      <c r="FA191" s="33"/>
      <c r="FB191" s="33"/>
      <c r="FC191" s="33"/>
      <c r="FD191" s="33"/>
      <c r="FE191" s="33"/>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c r="IV191" s="33"/>
    </row>
    <row r="192" spans="1:256">
      <c r="A192" s="33" t="s">
        <v>329</v>
      </c>
      <c r="B192" s="33" t="s">
        <v>806</v>
      </c>
      <c r="C192" s="367">
        <f>C181</f>
        <v>424336937</v>
      </c>
      <c r="D192" s="972"/>
      <c r="E192" s="149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3"/>
      <c r="DI192" s="33"/>
      <c r="DJ192" s="33"/>
      <c r="DK192" s="33"/>
      <c r="DL192" s="33"/>
      <c r="DM192" s="33"/>
      <c r="DN192" s="33"/>
      <c r="DO192" s="33"/>
      <c r="DP192" s="33"/>
      <c r="DQ192" s="33"/>
      <c r="DR192" s="33"/>
      <c r="DS192" s="33"/>
      <c r="DT192" s="33"/>
      <c r="DU192" s="33"/>
      <c r="DV192" s="33"/>
      <c r="DW192" s="33"/>
      <c r="DX192" s="33"/>
      <c r="DY192" s="33"/>
      <c r="DZ192" s="33"/>
      <c r="EA192" s="33"/>
      <c r="EB192" s="33"/>
      <c r="EC192" s="33"/>
      <c r="ED192" s="33"/>
      <c r="EE192" s="33"/>
      <c r="EF192" s="33"/>
      <c r="EG192" s="33"/>
      <c r="EH192" s="33"/>
      <c r="EI192" s="33"/>
      <c r="EJ192" s="33"/>
      <c r="EK192" s="33"/>
      <c r="EL192" s="33"/>
      <c r="EM192" s="33"/>
      <c r="EN192" s="33"/>
      <c r="EO192" s="33"/>
      <c r="EP192" s="33"/>
      <c r="EQ192" s="33"/>
      <c r="ER192" s="33"/>
      <c r="ES192" s="33"/>
      <c r="ET192" s="33"/>
      <c r="EU192" s="33"/>
      <c r="EV192" s="33"/>
      <c r="EW192" s="33"/>
      <c r="EX192" s="33"/>
      <c r="EY192" s="33"/>
      <c r="EZ192" s="33"/>
      <c r="FA192" s="33"/>
      <c r="FB192" s="33"/>
      <c r="FC192" s="33"/>
      <c r="FD192" s="33"/>
      <c r="FE192" s="33"/>
      <c r="FF192" s="33"/>
      <c r="FG192" s="33"/>
      <c r="FH192" s="33"/>
      <c r="FI192" s="33"/>
      <c r="FJ192" s="33"/>
      <c r="FK192" s="33"/>
      <c r="FL192" s="33"/>
      <c r="FM192" s="33"/>
      <c r="FN192" s="33"/>
      <c r="FO192" s="33"/>
      <c r="FP192" s="33"/>
      <c r="FQ192" s="33"/>
      <c r="FR192" s="33"/>
      <c r="FS192" s="33"/>
      <c r="FT192" s="33"/>
      <c r="FU192" s="33"/>
      <c r="FV192" s="33"/>
      <c r="FW192" s="33"/>
      <c r="FX192" s="33"/>
      <c r="FY192" s="33"/>
      <c r="FZ192" s="33"/>
      <c r="GA192" s="33"/>
      <c r="GB192" s="33"/>
      <c r="GC192" s="33"/>
      <c r="GD192" s="33"/>
      <c r="GE192" s="33"/>
      <c r="GF192" s="33"/>
      <c r="GG192" s="33"/>
      <c r="GH192" s="33"/>
      <c r="GI192" s="33"/>
      <c r="GJ192" s="33"/>
      <c r="GK192" s="33"/>
      <c r="GL192" s="33"/>
      <c r="GM192" s="33"/>
      <c r="GN192" s="33"/>
      <c r="GO192" s="33"/>
      <c r="GP192" s="33"/>
      <c r="GQ192" s="33"/>
      <c r="GR192" s="33"/>
      <c r="GS192" s="33"/>
      <c r="GT192" s="33"/>
      <c r="GU192" s="33"/>
      <c r="GV192" s="33"/>
      <c r="GW192" s="33"/>
      <c r="GX192" s="33"/>
      <c r="GY192" s="33"/>
      <c r="GZ192" s="33"/>
      <c r="HA192" s="33"/>
      <c r="HB192" s="33"/>
      <c r="HC192" s="33"/>
      <c r="HD192" s="33"/>
      <c r="HE192" s="33"/>
      <c r="HF192" s="33"/>
      <c r="HG192" s="33"/>
      <c r="HH192" s="33"/>
      <c r="HI192" s="33"/>
      <c r="HJ192" s="33"/>
      <c r="HK192" s="33"/>
      <c r="HL192" s="33"/>
      <c r="HM192" s="33"/>
      <c r="HN192" s="33"/>
      <c r="HO192" s="33"/>
      <c r="HP192" s="33"/>
      <c r="HQ192" s="33"/>
      <c r="HR192" s="33"/>
      <c r="HS192" s="33"/>
      <c r="HT192" s="33"/>
      <c r="HU192" s="33"/>
      <c r="HV192" s="33"/>
      <c r="HW192" s="33"/>
      <c r="HX192" s="33"/>
      <c r="HY192" s="33"/>
      <c r="HZ192" s="33"/>
      <c r="IA192" s="33"/>
      <c r="IB192" s="33"/>
      <c r="IC192" s="33"/>
      <c r="ID192" s="33"/>
      <c r="IE192" s="33"/>
      <c r="IF192" s="33"/>
      <c r="IG192" s="33"/>
      <c r="IH192" s="33"/>
      <c r="II192" s="33"/>
      <c r="IJ192" s="33"/>
      <c r="IK192" s="33"/>
      <c r="IL192" s="33"/>
      <c r="IM192" s="33"/>
      <c r="IN192" s="33"/>
      <c r="IO192" s="33"/>
      <c r="IP192" s="33"/>
      <c r="IQ192" s="33"/>
      <c r="IR192" s="33"/>
      <c r="IS192" s="33"/>
      <c r="IT192" s="33"/>
      <c r="IU192" s="33"/>
      <c r="IV192" s="33"/>
    </row>
    <row r="193" spans="1:256">
      <c r="A193" s="33" t="s">
        <v>330</v>
      </c>
      <c r="B193" s="33" t="s">
        <v>806</v>
      </c>
      <c r="C193" s="367">
        <f>C188</f>
        <v>85752952</v>
      </c>
      <c r="D193" s="972"/>
      <c r="E193" s="149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c r="IR193" s="33"/>
      <c r="IS193" s="33"/>
      <c r="IT193" s="33"/>
      <c r="IU193" s="33"/>
      <c r="IV193" s="33"/>
    </row>
    <row r="194" spans="1:256">
      <c r="A194" s="33" t="s">
        <v>331</v>
      </c>
      <c r="B194" s="969" t="s">
        <v>2843</v>
      </c>
      <c r="C194" s="972">
        <f>'95'!D36</f>
        <v>0</v>
      </c>
      <c r="D194" s="972"/>
      <c r="E194" s="149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33"/>
      <c r="HT194" s="33"/>
      <c r="HU194" s="33"/>
      <c r="HV194" s="33"/>
      <c r="HW194" s="33"/>
      <c r="HX194" s="33"/>
      <c r="HY194" s="33"/>
      <c r="HZ194" s="33"/>
      <c r="IA194" s="33"/>
      <c r="IB194" s="33"/>
      <c r="IC194" s="33"/>
      <c r="ID194" s="33"/>
      <c r="IE194" s="33"/>
      <c r="IF194" s="33"/>
      <c r="IG194" s="33"/>
      <c r="IH194" s="33"/>
      <c r="II194" s="33"/>
      <c r="IJ194" s="33"/>
      <c r="IK194" s="33"/>
      <c r="IL194" s="33"/>
      <c r="IM194" s="33"/>
      <c r="IN194" s="33"/>
      <c r="IO194" s="33"/>
      <c r="IP194" s="33"/>
      <c r="IQ194" s="33"/>
      <c r="IR194" s="33"/>
      <c r="IS194" s="33"/>
      <c r="IT194" s="33"/>
      <c r="IU194" s="33"/>
      <c r="IV194" s="33"/>
    </row>
    <row r="195" spans="1:256">
      <c r="A195" s="33" t="s">
        <v>332</v>
      </c>
      <c r="B195" s="969" t="s">
        <v>2566</v>
      </c>
      <c r="C195" s="972">
        <f>'95'!D41</f>
        <v>-1623936</v>
      </c>
      <c r="D195" s="972"/>
      <c r="E195" s="149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c r="DJ195" s="33"/>
      <c r="DK195" s="33"/>
      <c r="DL195" s="33"/>
      <c r="DM195" s="33"/>
      <c r="DN195" s="33"/>
      <c r="DO195" s="33"/>
      <c r="DP195" s="33"/>
      <c r="DQ195" s="33"/>
      <c r="DR195" s="33"/>
      <c r="DS195" s="33"/>
      <c r="DT195" s="33"/>
      <c r="DU195" s="33"/>
      <c r="DV195" s="33"/>
      <c r="DW195" s="33"/>
      <c r="DX195" s="33"/>
      <c r="DY195" s="33"/>
      <c r="DZ195" s="33"/>
      <c r="EA195" s="33"/>
      <c r="EB195" s="33"/>
      <c r="EC195" s="33"/>
      <c r="ED195" s="33"/>
      <c r="EE195" s="33"/>
      <c r="EF195" s="33"/>
      <c r="EG195" s="33"/>
      <c r="EH195" s="33"/>
      <c r="EI195" s="33"/>
      <c r="EJ195" s="33"/>
      <c r="EK195" s="33"/>
      <c r="EL195" s="33"/>
      <c r="EM195" s="33"/>
      <c r="EN195" s="33"/>
      <c r="EO195" s="33"/>
      <c r="EP195" s="33"/>
      <c r="EQ195" s="33"/>
      <c r="ER195" s="33"/>
      <c r="ES195" s="33"/>
      <c r="ET195" s="33"/>
      <c r="EU195" s="33"/>
      <c r="EV195" s="33"/>
      <c r="EW195" s="33"/>
      <c r="EX195" s="33"/>
      <c r="EY195" s="33"/>
      <c r="EZ195" s="33"/>
      <c r="FA195" s="33"/>
      <c r="FB195" s="33"/>
      <c r="FC195" s="33"/>
      <c r="FD195" s="33"/>
      <c r="FE195" s="33"/>
      <c r="FF195" s="33"/>
      <c r="FG195" s="33"/>
      <c r="FH195" s="33"/>
      <c r="FI195" s="33"/>
      <c r="FJ195" s="33"/>
      <c r="FK195" s="33"/>
      <c r="FL195" s="33"/>
      <c r="FM195" s="33"/>
      <c r="FN195" s="33"/>
      <c r="FO195" s="33"/>
      <c r="FP195" s="33"/>
      <c r="FQ195" s="33"/>
      <c r="FR195" s="33"/>
      <c r="FS195" s="33"/>
      <c r="FT195" s="33"/>
      <c r="FU195" s="33"/>
      <c r="FV195" s="33"/>
      <c r="FW195" s="33"/>
      <c r="FX195" s="33"/>
      <c r="FY195" s="33"/>
      <c r="FZ195" s="33"/>
      <c r="GA195" s="33"/>
      <c r="GB195" s="33"/>
      <c r="GC195" s="33"/>
      <c r="GD195" s="33"/>
      <c r="GE195" s="33"/>
      <c r="GF195" s="33"/>
      <c r="GG195" s="33"/>
      <c r="GH195" s="33"/>
      <c r="GI195" s="33"/>
      <c r="GJ195" s="33"/>
      <c r="GK195" s="33"/>
      <c r="GL195" s="33"/>
      <c r="GM195" s="33"/>
      <c r="GN195" s="33"/>
      <c r="GO195" s="33"/>
      <c r="GP195" s="33"/>
      <c r="GQ195" s="33"/>
      <c r="GR195" s="33"/>
      <c r="GS195" s="33"/>
      <c r="GT195" s="33"/>
      <c r="GU195" s="33"/>
      <c r="GV195" s="33"/>
      <c r="GW195" s="33"/>
      <c r="GX195" s="33"/>
      <c r="GY195" s="33"/>
      <c r="GZ195" s="33"/>
      <c r="HA195" s="33"/>
      <c r="HB195" s="33"/>
      <c r="HC195" s="33"/>
      <c r="HD195" s="33"/>
      <c r="HE195" s="33"/>
      <c r="HF195" s="33"/>
      <c r="HG195" s="33"/>
      <c r="HH195" s="33"/>
      <c r="HI195" s="33"/>
      <c r="HJ195" s="33"/>
      <c r="HK195" s="33"/>
      <c r="HL195" s="33"/>
      <c r="HM195" s="33"/>
      <c r="HN195" s="33"/>
      <c r="HO195" s="33"/>
      <c r="HP195" s="33"/>
      <c r="HQ195" s="33"/>
      <c r="HR195" s="33"/>
      <c r="HS195" s="33"/>
      <c r="HT195" s="33"/>
      <c r="HU195" s="33"/>
      <c r="HV195" s="33"/>
      <c r="HW195" s="33"/>
      <c r="HX195" s="33"/>
      <c r="HY195" s="33"/>
      <c r="HZ195" s="33"/>
      <c r="IA195" s="33"/>
      <c r="IB195" s="33"/>
      <c r="IC195" s="33"/>
      <c r="ID195" s="33"/>
      <c r="IE195" s="33"/>
      <c r="IF195" s="33"/>
      <c r="IG195" s="33"/>
      <c r="IH195" s="33"/>
      <c r="II195" s="33"/>
      <c r="IJ195" s="33"/>
      <c r="IK195" s="33"/>
      <c r="IL195" s="33"/>
      <c r="IM195" s="33"/>
      <c r="IN195" s="33"/>
      <c r="IO195" s="33"/>
      <c r="IP195" s="33"/>
      <c r="IQ195" s="33"/>
      <c r="IR195" s="33"/>
      <c r="IS195" s="33"/>
      <c r="IT195" s="33"/>
      <c r="IU195" s="33"/>
      <c r="IV195" s="33"/>
    </row>
    <row r="196" spans="1:256">
      <c r="A196" s="33" t="s">
        <v>333</v>
      </c>
      <c r="B196" s="33"/>
      <c r="C196" s="367"/>
      <c r="D196" s="969"/>
      <c r="E196" s="149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c r="DJ196" s="33"/>
      <c r="DK196" s="33"/>
      <c r="DL196" s="33"/>
      <c r="DM196" s="33"/>
      <c r="DN196" s="33"/>
      <c r="DO196" s="33"/>
      <c r="DP196" s="33"/>
      <c r="DQ196" s="33"/>
      <c r="DR196" s="33"/>
      <c r="DS196" s="33"/>
      <c r="DT196" s="33"/>
      <c r="DU196" s="33"/>
      <c r="DV196" s="33"/>
      <c r="DW196" s="33"/>
      <c r="DX196" s="33"/>
      <c r="DY196" s="33"/>
      <c r="DZ196" s="33"/>
      <c r="EA196" s="33"/>
      <c r="EB196" s="33"/>
      <c r="EC196" s="33"/>
      <c r="ED196" s="33"/>
      <c r="EE196" s="33"/>
      <c r="EF196" s="33"/>
      <c r="EG196" s="33"/>
      <c r="EH196" s="33"/>
      <c r="EI196" s="33"/>
      <c r="EJ196" s="33"/>
      <c r="EK196" s="33"/>
      <c r="EL196" s="33"/>
      <c r="EM196" s="33"/>
      <c r="EN196" s="33"/>
      <c r="EO196" s="33"/>
      <c r="EP196" s="33"/>
      <c r="EQ196" s="33"/>
      <c r="ER196" s="33"/>
      <c r="ES196" s="33"/>
      <c r="ET196" s="33"/>
      <c r="EU196" s="33"/>
      <c r="EV196" s="33"/>
      <c r="EW196" s="33"/>
      <c r="EX196" s="33"/>
      <c r="EY196" s="33"/>
      <c r="EZ196" s="33"/>
      <c r="FA196" s="33"/>
      <c r="FB196" s="33"/>
      <c r="FC196" s="33"/>
      <c r="FD196" s="33"/>
      <c r="FE196" s="33"/>
      <c r="FF196" s="33"/>
      <c r="FG196" s="33"/>
      <c r="FH196" s="33"/>
      <c r="FI196" s="33"/>
      <c r="FJ196" s="33"/>
      <c r="FK196" s="33"/>
      <c r="FL196" s="33"/>
      <c r="FM196" s="33"/>
      <c r="FN196" s="33"/>
      <c r="FO196" s="33"/>
      <c r="FP196" s="33"/>
      <c r="FQ196" s="33"/>
      <c r="FR196" s="33"/>
      <c r="FS196" s="33"/>
      <c r="FT196" s="33"/>
      <c r="FU196" s="33"/>
      <c r="FV196" s="33"/>
      <c r="FW196" s="33"/>
      <c r="FX196" s="33"/>
      <c r="FY196" s="33"/>
      <c r="FZ196" s="33"/>
      <c r="GA196" s="33"/>
      <c r="GB196" s="33"/>
      <c r="GC196" s="33"/>
      <c r="GD196" s="33"/>
      <c r="GE196" s="33"/>
      <c r="GF196" s="33"/>
      <c r="GG196" s="33"/>
      <c r="GH196" s="33"/>
      <c r="GI196" s="33"/>
      <c r="GJ196" s="33"/>
      <c r="GK196" s="33"/>
      <c r="GL196" s="33"/>
      <c r="GM196" s="33"/>
      <c r="GN196" s="33"/>
      <c r="GO196" s="33"/>
      <c r="GP196" s="33"/>
      <c r="GQ196" s="33"/>
      <c r="GR196" s="33"/>
      <c r="GS196" s="33"/>
      <c r="GT196" s="33"/>
      <c r="GU196" s="33"/>
      <c r="GV196" s="33"/>
      <c r="GW196" s="33"/>
      <c r="GX196" s="33"/>
      <c r="GY196" s="33"/>
      <c r="GZ196" s="33"/>
      <c r="HA196" s="33"/>
      <c r="HB196" s="33"/>
      <c r="HC196" s="33"/>
      <c r="HD196" s="33"/>
      <c r="HE196" s="33"/>
      <c r="HF196" s="33"/>
      <c r="HG196" s="33"/>
      <c r="HH196" s="33"/>
      <c r="HI196" s="33"/>
      <c r="HJ196" s="33"/>
      <c r="HK196" s="33"/>
      <c r="HL196" s="33"/>
      <c r="HM196" s="33"/>
      <c r="HN196" s="33"/>
      <c r="HO196" s="33"/>
      <c r="HP196" s="33"/>
      <c r="HQ196" s="33"/>
      <c r="HR196" s="33"/>
      <c r="HS196" s="33"/>
      <c r="HT196" s="33"/>
      <c r="HU196" s="33"/>
      <c r="HV196" s="33"/>
      <c r="HW196" s="33"/>
      <c r="HX196" s="33"/>
      <c r="HY196" s="33"/>
      <c r="HZ196" s="33"/>
      <c r="IA196" s="33"/>
      <c r="IB196" s="33"/>
      <c r="IC196" s="33"/>
      <c r="ID196" s="33"/>
      <c r="IE196" s="33"/>
      <c r="IF196" s="33"/>
      <c r="IG196" s="33"/>
      <c r="IH196" s="33"/>
      <c r="II196" s="33"/>
      <c r="IJ196" s="33"/>
      <c r="IK196" s="33"/>
      <c r="IL196" s="33"/>
      <c r="IM196" s="33"/>
      <c r="IN196" s="33"/>
      <c r="IO196" s="33"/>
      <c r="IP196" s="33"/>
      <c r="IQ196" s="33"/>
      <c r="IR196" s="33"/>
      <c r="IS196" s="33"/>
      <c r="IT196" s="33"/>
      <c r="IU196" s="33"/>
      <c r="IV196" s="33"/>
    </row>
    <row r="197" spans="1:256">
      <c r="A197" s="33" t="s">
        <v>334</v>
      </c>
      <c r="B197" s="33" t="s">
        <v>806</v>
      </c>
      <c r="C197" s="367">
        <f>C191-SUM(C192:C194)+C195-C196</f>
        <v>64010736</v>
      </c>
      <c r="D197" s="972"/>
      <c r="E197" s="149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c r="DJ197" s="33"/>
      <c r="DK197" s="33"/>
      <c r="DL197" s="33"/>
      <c r="DM197" s="33"/>
      <c r="DN197" s="33"/>
      <c r="DO197" s="33"/>
      <c r="DP197" s="33"/>
      <c r="DQ197" s="33"/>
      <c r="DR197" s="33"/>
      <c r="DS197" s="33"/>
      <c r="DT197" s="33"/>
      <c r="DU197" s="33"/>
      <c r="DV197" s="33"/>
      <c r="DW197" s="33"/>
      <c r="DX197" s="33"/>
      <c r="DY197" s="33"/>
      <c r="DZ197" s="33"/>
      <c r="EA197" s="33"/>
      <c r="EB197" s="33"/>
      <c r="EC197" s="33"/>
      <c r="ED197" s="33"/>
      <c r="EE197" s="33"/>
      <c r="EF197" s="33"/>
      <c r="EG197" s="33"/>
      <c r="EH197" s="33"/>
      <c r="EI197" s="33"/>
      <c r="EJ197" s="33"/>
      <c r="EK197" s="33"/>
      <c r="EL197" s="33"/>
      <c r="EM197" s="33"/>
      <c r="EN197" s="33"/>
      <c r="EO197" s="33"/>
      <c r="EP197" s="33"/>
      <c r="EQ197" s="33"/>
      <c r="ER197" s="33"/>
      <c r="ES197" s="33"/>
      <c r="ET197" s="33"/>
      <c r="EU197" s="33"/>
      <c r="EV197" s="33"/>
      <c r="EW197" s="33"/>
      <c r="EX197" s="33"/>
      <c r="EY197" s="33"/>
      <c r="EZ197" s="33"/>
      <c r="FA197" s="33"/>
      <c r="FB197" s="33"/>
      <c r="FC197" s="33"/>
      <c r="FD197" s="33"/>
      <c r="FE197" s="33"/>
      <c r="FF197" s="33"/>
      <c r="FG197" s="33"/>
      <c r="FH197" s="33"/>
      <c r="FI197" s="33"/>
      <c r="FJ197" s="33"/>
      <c r="FK197" s="33"/>
      <c r="FL197" s="33"/>
      <c r="FM197" s="33"/>
      <c r="FN197" s="33"/>
      <c r="FO197" s="33"/>
      <c r="FP197" s="33"/>
      <c r="FQ197" s="33"/>
      <c r="FR197" s="33"/>
      <c r="FS197" s="33"/>
      <c r="FT197" s="33"/>
      <c r="FU197" s="33"/>
      <c r="FV197" s="33"/>
      <c r="FW197" s="33"/>
      <c r="FX197" s="33"/>
      <c r="FY197" s="33"/>
      <c r="FZ197" s="33"/>
      <c r="GA197" s="33"/>
      <c r="GB197" s="33"/>
      <c r="GC197" s="33"/>
      <c r="GD197" s="33"/>
      <c r="GE197" s="33"/>
      <c r="GF197" s="33"/>
      <c r="GG197" s="33"/>
      <c r="GH197" s="33"/>
      <c r="GI197" s="33"/>
      <c r="GJ197" s="33"/>
      <c r="GK197" s="33"/>
      <c r="GL197" s="33"/>
      <c r="GM197" s="33"/>
      <c r="GN197" s="33"/>
      <c r="GO197" s="33"/>
      <c r="GP197" s="33"/>
      <c r="GQ197" s="33"/>
      <c r="GR197" s="33"/>
      <c r="GS197" s="33"/>
      <c r="GT197" s="33"/>
      <c r="GU197" s="33"/>
      <c r="GV197" s="33"/>
      <c r="GW197" s="33"/>
      <c r="GX197" s="33"/>
      <c r="GY197" s="33"/>
      <c r="GZ197" s="33"/>
      <c r="HA197" s="33"/>
      <c r="HB197" s="33"/>
      <c r="HC197" s="33"/>
      <c r="HD197" s="33"/>
      <c r="HE197" s="33"/>
      <c r="HF197" s="33"/>
      <c r="HG197" s="33"/>
      <c r="HH197" s="33"/>
      <c r="HI197" s="33"/>
      <c r="HJ197" s="33"/>
      <c r="HK197" s="33"/>
      <c r="HL197" s="33"/>
      <c r="HM197" s="33"/>
      <c r="HN197" s="33"/>
      <c r="HO197" s="33"/>
      <c r="HP197" s="33"/>
      <c r="HQ197" s="33"/>
      <c r="HR197" s="33"/>
      <c r="HS197" s="33"/>
      <c r="HT197" s="33"/>
      <c r="HU197" s="33"/>
      <c r="HV197" s="33"/>
      <c r="HW197" s="33"/>
      <c r="HX197" s="33"/>
      <c r="HY197" s="33"/>
      <c r="HZ197" s="33"/>
      <c r="IA197" s="33"/>
      <c r="IB197" s="33"/>
      <c r="IC197" s="33"/>
      <c r="ID197" s="33"/>
      <c r="IE197" s="33"/>
      <c r="IF197" s="33"/>
      <c r="IG197" s="33"/>
      <c r="IH197" s="33"/>
      <c r="II197" s="33"/>
      <c r="IJ197" s="33"/>
      <c r="IK197" s="33"/>
      <c r="IL197" s="33"/>
      <c r="IM197" s="33"/>
      <c r="IN197" s="33"/>
      <c r="IO197" s="33"/>
      <c r="IP197" s="33"/>
      <c r="IQ197" s="33"/>
      <c r="IR197" s="33"/>
      <c r="IS197" s="33"/>
      <c r="IT197" s="33"/>
      <c r="IU197" s="33"/>
      <c r="IV197" s="33"/>
    </row>
    <row r="198" spans="1:256">
      <c r="A198" s="33"/>
      <c r="B198" s="33"/>
      <c r="C198" s="33"/>
      <c r="D198" s="969"/>
      <c r="E198" s="149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c r="IR198" s="33"/>
      <c r="IS198" s="33"/>
      <c r="IT198" s="33"/>
      <c r="IU198" s="33"/>
      <c r="IV198" s="33"/>
    </row>
    <row r="199" spans="1:256" ht="15.75">
      <c r="A199" s="611" t="s">
        <v>0</v>
      </c>
      <c r="B199" s="33"/>
      <c r="C199" s="367">
        <f>'95'!D21</f>
        <v>82903733</v>
      </c>
      <c r="D199" s="969"/>
      <c r="E199" s="149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c r="IG199" s="33"/>
      <c r="IH199" s="33"/>
      <c r="II199" s="33"/>
      <c r="IJ199" s="33"/>
      <c r="IK199" s="33"/>
      <c r="IL199" s="33"/>
      <c r="IM199" s="33"/>
      <c r="IN199" s="33"/>
      <c r="IO199" s="33"/>
      <c r="IP199" s="33"/>
      <c r="IQ199" s="33"/>
      <c r="IR199" s="33"/>
      <c r="IS199" s="33"/>
      <c r="IT199" s="33"/>
      <c r="IU199" s="33"/>
      <c r="IV199" s="33"/>
    </row>
    <row r="200" spans="1:256">
      <c r="A200" s="33"/>
      <c r="B200" s="33"/>
      <c r="C200" s="33"/>
      <c r="D200" s="969"/>
      <c r="E200" s="149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3"/>
      <c r="DI200" s="33"/>
      <c r="DJ200" s="33"/>
      <c r="DK200" s="33"/>
      <c r="DL200" s="33"/>
      <c r="DM200" s="33"/>
      <c r="DN200" s="33"/>
      <c r="DO200" s="33"/>
      <c r="DP200" s="33"/>
      <c r="DQ200" s="33"/>
      <c r="DR200" s="33"/>
      <c r="DS200" s="33"/>
      <c r="DT200" s="33"/>
      <c r="DU200" s="33"/>
      <c r="DV200" s="33"/>
      <c r="DW200" s="33"/>
      <c r="DX200" s="33"/>
      <c r="DY200" s="33"/>
      <c r="DZ200" s="33"/>
      <c r="EA200" s="33"/>
      <c r="EB200" s="33"/>
      <c r="EC200" s="33"/>
      <c r="ED200" s="33"/>
      <c r="EE200" s="33"/>
      <c r="EF200" s="33"/>
      <c r="EG200" s="33"/>
      <c r="EH200" s="33"/>
      <c r="EI200" s="33"/>
      <c r="EJ200" s="33"/>
      <c r="EK200" s="33"/>
      <c r="EL200" s="33"/>
      <c r="EM200" s="33"/>
      <c r="EN200" s="33"/>
      <c r="EO200" s="33"/>
      <c r="EP200" s="33"/>
      <c r="EQ200" s="33"/>
      <c r="ER200" s="33"/>
      <c r="ES200" s="33"/>
      <c r="ET200" s="33"/>
      <c r="EU200" s="33"/>
      <c r="EV200" s="33"/>
      <c r="EW200" s="33"/>
      <c r="EX200" s="33"/>
      <c r="EY200" s="33"/>
      <c r="EZ200" s="33"/>
      <c r="FA200" s="33"/>
      <c r="FB200" s="33"/>
      <c r="FC200" s="33"/>
      <c r="FD200" s="33"/>
      <c r="FE200" s="33"/>
      <c r="FF200" s="33"/>
      <c r="FG200" s="33"/>
      <c r="FH200" s="33"/>
      <c r="FI200" s="33"/>
      <c r="FJ200" s="33"/>
      <c r="FK200" s="33"/>
      <c r="FL200" s="33"/>
      <c r="FM200" s="33"/>
      <c r="FN200" s="33"/>
      <c r="FO200" s="33"/>
      <c r="FP200" s="33"/>
      <c r="FQ200" s="33"/>
      <c r="FR200" s="33"/>
      <c r="FS200" s="33"/>
      <c r="FT200" s="33"/>
      <c r="FU200" s="33"/>
      <c r="FV200" s="33"/>
      <c r="FW200" s="33"/>
      <c r="FX200" s="33"/>
      <c r="FY200" s="33"/>
      <c r="FZ200" s="33"/>
      <c r="GA200" s="33"/>
      <c r="GB200" s="33"/>
      <c r="GC200" s="33"/>
      <c r="GD200" s="33"/>
      <c r="GE200" s="33"/>
      <c r="GF200" s="33"/>
      <c r="GG200" s="33"/>
      <c r="GH200" s="33"/>
      <c r="GI200" s="33"/>
      <c r="GJ200" s="33"/>
      <c r="GK200" s="33"/>
      <c r="GL200" s="33"/>
      <c r="GM200" s="33"/>
      <c r="GN200" s="33"/>
      <c r="GO200" s="33"/>
      <c r="GP200" s="33"/>
      <c r="GQ200" s="33"/>
      <c r="GR200" s="33"/>
      <c r="GS200" s="33"/>
      <c r="GT200" s="33"/>
      <c r="GU200" s="33"/>
      <c r="GV200" s="33"/>
      <c r="GW200" s="33"/>
      <c r="GX200" s="33"/>
      <c r="GY200" s="33"/>
      <c r="GZ200" s="33"/>
      <c r="HA200" s="33"/>
      <c r="HB200" s="33"/>
      <c r="HC200" s="33"/>
      <c r="HD200" s="33"/>
      <c r="HE200" s="33"/>
      <c r="HF200" s="33"/>
      <c r="HG200" s="33"/>
      <c r="HH200" s="33"/>
      <c r="HI200" s="33"/>
      <c r="HJ200" s="33"/>
      <c r="HK200" s="33"/>
      <c r="HL200" s="33"/>
      <c r="HM200" s="33"/>
      <c r="HN200" s="33"/>
      <c r="HO200" s="33"/>
      <c r="HP200" s="33"/>
      <c r="HQ200" s="33"/>
      <c r="HR200" s="33"/>
      <c r="HS200" s="33"/>
      <c r="HT200" s="33"/>
      <c r="HU200" s="33"/>
      <c r="HV200" s="33"/>
      <c r="HW200" s="33"/>
      <c r="HX200" s="33"/>
      <c r="HY200" s="33"/>
      <c r="HZ200" s="33"/>
      <c r="IA200" s="33"/>
      <c r="IB200" s="33"/>
      <c r="IC200" s="33"/>
      <c r="ID200" s="33"/>
      <c r="IE200" s="33"/>
      <c r="IF200" s="33"/>
      <c r="IG200" s="33"/>
      <c r="IH200" s="33"/>
      <c r="II200" s="33"/>
      <c r="IJ200" s="33"/>
      <c r="IK200" s="33"/>
      <c r="IL200" s="33"/>
      <c r="IM200" s="33"/>
      <c r="IN200" s="33"/>
      <c r="IO200" s="33"/>
      <c r="IP200" s="33"/>
      <c r="IQ200" s="33"/>
      <c r="IR200" s="33"/>
      <c r="IS200" s="33"/>
      <c r="IT200" s="33"/>
      <c r="IU200" s="33"/>
      <c r="IV200" s="33"/>
    </row>
    <row r="201" spans="1:256" ht="15.75">
      <c r="A201" s="611" t="s">
        <v>335</v>
      </c>
      <c r="B201" s="33"/>
      <c r="C201" s="33"/>
      <c r="D201" s="969"/>
      <c r="E201" s="149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3"/>
      <c r="DI201" s="33"/>
      <c r="DJ201" s="33"/>
      <c r="DK201" s="33"/>
      <c r="DL201" s="33"/>
      <c r="DM201" s="33"/>
      <c r="DN201" s="33"/>
      <c r="DO201" s="33"/>
      <c r="DP201" s="33"/>
      <c r="DQ201" s="33"/>
      <c r="DR201" s="33"/>
      <c r="DS201" s="33"/>
      <c r="DT201" s="33"/>
      <c r="DU201" s="33"/>
      <c r="DV201" s="33"/>
      <c r="DW201" s="33"/>
      <c r="DX201" s="33"/>
      <c r="DY201" s="33"/>
      <c r="DZ201" s="33"/>
      <c r="EA201" s="33"/>
      <c r="EB201" s="33"/>
      <c r="EC201" s="33"/>
      <c r="ED201" s="33"/>
      <c r="EE201" s="33"/>
      <c r="EF201" s="33"/>
      <c r="EG201" s="33"/>
      <c r="EH201" s="33"/>
      <c r="EI201" s="33"/>
      <c r="EJ201" s="33"/>
      <c r="EK201" s="33"/>
      <c r="EL201" s="33"/>
      <c r="EM201" s="33"/>
      <c r="EN201" s="33"/>
      <c r="EO201" s="33"/>
      <c r="EP201" s="33"/>
      <c r="EQ201" s="33"/>
      <c r="ER201" s="33"/>
      <c r="ES201" s="33"/>
      <c r="ET201" s="33"/>
      <c r="EU201" s="33"/>
      <c r="EV201" s="33"/>
      <c r="EW201" s="33"/>
      <c r="EX201" s="33"/>
      <c r="EY201" s="33"/>
      <c r="EZ201" s="33"/>
      <c r="FA201" s="33"/>
      <c r="FB201" s="33"/>
      <c r="FC201" s="33"/>
      <c r="FD201" s="33"/>
      <c r="FE201" s="33"/>
      <c r="FF201" s="33"/>
      <c r="FG201" s="33"/>
      <c r="FH201" s="33"/>
      <c r="FI201" s="33"/>
      <c r="FJ201" s="33"/>
      <c r="FK201" s="33"/>
      <c r="FL201" s="33"/>
      <c r="FM201" s="33"/>
      <c r="FN201" s="33"/>
      <c r="FO201" s="33"/>
      <c r="FP201" s="33"/>
      <c r="FQ201" s="33"/>
      <c r="FR201" s="33"/>
      <c r="FS201" s="33"/>
      <c r="FT201" s="33"/>
      <c r="FU201" s="33"/>
      <c r="FV201" s="33"/>
      <c r="FW201" s="33"/>
      <c r="FX201" s="33"/>
      <c r="FY201" s="33"/>
      <c r="FZ201" s="33"/>
      <c r="GA201" s="33"/>
      <c r="GB201" s="33"/>
      <c r="GC201" s="33"/>
      <c r="GD201" s="33"/>
      <c r="GE201" s="33"/>
      <c r="GF201" s="33"/>
      <c r="GG201" s="33"/>
      <c r="GH201" s="33"/>
      <c r="GI201" s="33"/>
      <c r="GJ201" s="33"/>
      <c r="GK201" s="33"/>
      <c r="GL201" s="33"/>
      <c r="GM201" s="33"/>
      <c r="GN201" s="33"/>
      <c r="GO201" s="33"/>
      <c r="GP201" s="33"/>
      <c r="GQ201" s="33"/>
      <c r="GR201" s="33"/>
      <c r="GS201" s="33"/>
      <c r="GT201" s="33"/>
      <c r="GU201" s="33"/>
      <c r="GV201" s="33"/>
      <c r="GW201" s="33"/>
      <c r="GX201" s="33"/>
      <c r="GY201" s="33"/>
      <c r="GZ201" s="33"/>
      <c r="HA201" s="33"/>
      <c r="HB201" s="33"/>
      <c r="HC201" s="33"/>
      <c r="HD201" s="33"/>
      <c r="HE201" s="33"/>
      <c r="HF201" s="33"/>
      <c r="HG201" s="33"/>
      <c r="HH201" s="33"/>
      <c r="HI201" s="33"/>
      <c r="HJ201" s="33"/>
      <c r="HK201" s="33"/>
      <c r="HL201" s="33"/>
      <c r="HM201" s="33"/>
      <c r="HN201" s="33"/>
      <c r="HO201" s="33"/>
      <c r="HP201" s="33"/>
      <c r="HQ201" s="33"/>
      <c r="HR201" s="33"/>
      <c r="HS201" s="33"/>
      <c r="HT201" s="33"/>
      <c r="HU201" s="33"/>
      <c r="HV201" s="33"/>
      <c r="HW201" s="33"/>
      <c r="HX201" s="33"/>
      <c r="HY201" s="33"/>
      <c r="HZ201" s="33"/>
      <c r="IA201" s="33"/>
      <c r="IB201" s="33"/>
      <c r="IC201" s="33"/>
      <c r="ID201" s="33"/>
      <c r="IE201" s="33"/>
      <c r="IF201" s="33"/>
      <c r="IG201" s="33"/>
      <c r="IH201" s="33"/>
      <c r="II201" s="33"/>
      <c r="IJ201" s="33"/>
      <c r="IK201" s="33"/>
      <c r="IL201" s="33"/>
      <c r="IM201" s="33"/>
      <c r="IN201" s="33"/>
      <c r="IO201" s="33"/>
      <c r="IP201" s="33"/>
      <c r="IQ201" s="33"/>
      <c r="IR201" s="33"/>
      <c r="IS201" s="33"/>
      <c r="IT201" s="33"/>
      <c r="IU201" s="33"/>
      <c r="IV201" s="33"/>
    </row>
    <row r="202" spans="1:256">
      <c r="A202" s="33" t="s">
        <v>336</v>
      </c>
      <c r="B202" s="33"/>
      <c r="C202" s="367">
        <f>C192</f>
        <v>424336937</v>
      </c>
      <c r="D202" s="972"/>
      <c r="E202" s="149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3"/>
      <c r="DI202" s="33"/>
      <c r="DJ202" s="33"/>
      <c r="DK202" s="33"/>
      <c r="DL202" s="33"/>
      <c r="DM202" s="33"/>
      <c r="DN202" s="33"/>
      <c r="DO202" s="33"/>
      <c r="DP202" s="33"/>
      <c r="DQ202" s="33"/>
      <c r="DR202" s="33"/>
      <c r="DS202" s="33"/>
      <c r="DT202" s="33"/>
      <c r="DU202" s="33"/>
      <c r="DV202" s="33"/>
      <c r="DW202" s="33"/>
      <c r="DX202" s="33"/>
      <c r="DY202" s="33"/>
      <c r="DZ202" s="33"/>
      <c r="EA202" s="33"/>
      <c r="EB202" s="33"/>
      <c r="EC202" s="33"/>
      <c r="ED202" s="33"/>
      <c r="EE202" s="33"/>
      <c r="EF202" s="33"/>
      <c r="EG202" s="33"/>
      <c r="EH202" s="33"/>
      <c r="EI202" s="33"/>
      <c r="EJ202" s="33"/>
      <c r="EK202" s="33"/>
      <c r="EL202" s="33"/>
      <c r="EM202" s="33"/>
      <c r="EN202" s="33"/>
      <c r="EO202" s="33"/>
      <c r="EP202" s="33"/>
      <c r="EQ202" s="33"/>
      <c r="ER202" s="33"/>
      <c r="ES202" s="33"/>
      <c r="ET202" s="33"/>
      <c r="EU202" s="33"/>
      <c r="EV202" s="33"/>
      <c r="EW202" s="33"/>
      <c r="EX202" s="33"/>
      <c r="EY202" s="33"/>
      <c r="EZ202" s="33"/>
      <c r="FA202" s="33"/>
      <c r="FB202" s="33"/>
      <c r="FC202" s="33"/>
      <c r="FD202" s="33"/>
      <c r="FE202" s="33"/>
      <c r="FF202" s="33"/>
      <c r="FG202" s="33"/>
      <c r="FH202" s="33"/>
      <c r="FI202" s="33"/>
      <c r="FJ202" s="33"/>
      <c r="FK202" s="33"/>
      <c r="FL202" s="33"/>
      <c r="FM202" s="33"/>
      <c r="FN202" s="33"/>
      <c r="FO202" s="33"/>
      <c r="FP202" s="33"/>
      <c r="FQ202" s="33"/>
      <c r="FR202" s="33"/>
      <c r="FS202" s="33"/>
      <c r="FT202" s="33"/>
      <c r="FU202" s="33"/>
      <c r="FV202" s="33"/>
      <c r="FW202" s="33"/>
      <c r="FX202" s="33"/>
      <c r="FY202" s="33"/>
      <c r="FZ202" s="33"/>
      <c r="GA202" s="33"/>
      <c r="GB202" s="33"/>
      <c r="GC202" s="33"/>
      <c r="GD202" s="33"/>
      <c r="GE202" s="33"/>
      <c r="GF202" s="33"/>
      <c r="GG202" s="33"/>
      <c r="GH202" s="33"/>
      <c r="GI202" s="33"/>
      <c r="GJ202" s="33"/>
      <c r="GK202" s="33"/>
      <c r="GL202" s="33"/>
      <c r="GM202" s="33"/>
      <c r="GN202" s="33"/>
      <c r="GO202" s="33"/>
      <c r="GP202" s="33"/>
      <c r="GQ202" s="33"/>
      <c r="GR202" s="33"/>
      <c r="GS202" s="33"/>
      <c r="GT202" s="33"/>
      <c r="GU202" s="33"/>
      <c r="GV202" s="33"/>
      <c r="GW202" s="33"/>
      <c r="GX202" s="33"/>
      <c r="GY202" s="33"/>
      <c r="GZ202" s="33"/>
      <c r="HA202" s="33"/>
      <c r="HB202" s="33"/>
      <c r="HC202" s="33"/>
      <c r="HD202" s="33"/>
      <c r="HE202" s="33"/>
      <c r="HF202" s="33"/>
      <c r="HG202" s="33"/>
      <c r="HH202" s="33"/>
      <c r="HI202" s="33"/>
      <c r="HJ202" s="33"/>
      <c r="HK202" s="33"/>
      <c r="HL202" s="33"/>
      <c r="HM202" s="33"/>
      <c r="HN202" s="33"/>
      <c r="HO202" s="33"/>
      <c r="HP202" s="33"/>
      <c r="HQ202" s="33"/>
      <c r="HR202" s="33"/>
      <c r="HS202" s="33"/>
      <c r="HT202" s="33"/>
      <c r="HU202" s="33"/>
      <c r="HV202" s="33"/>
      <c r="HW202" s="33"/>
      <c r="HX202" s="33"/>
      <c r="HY202" s="33"/>
      <c r="HZ202" s="33"/>
      <c r="IA202" s="33"/>
      <c r="IB202" s="33"/>
      <c r="IC202" s="33"/>
      <c r="ID202" s="33"/>
      <c r="IE202" s="33"/>
      <c r="IF202" s="33"/>
      <c r="IG202" s="33"/>
      <c r="IH202" s="33"/>
      <c r="II202" s="33"/>
      <c r="IJ202" s="33"/>
      <c r="IK202" s="33"/>
      <c r="IL202" s="33"/>
      <c r="IM202" s="33"/>
      <c r="IN202" s="33"/>
      <c r="IO202" s="33"/>
      <c r="IP202" s="33"/>
      <c r="IQ202" s="33"/>
      <c r="IR202" s="33"/>
      <c r="IS202" s="33"/>
      <c r="IT202" s="33"/>
      <c r="IU202" s="33"/>
      <c r="IV202" s="33"/>
    </row>
    <row r="203" spans="1:256">
      <c r="A203" s="33" t="s">
        <v>337</v>
      </c>
      <c r="B203" s="33"/>
      <c r="C203" s="367">
        <f>C113</f>
        <v>60788747.038430475</v>
      </c>
      <c r="D203" s="972"/>
      <c r="E203" s="149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3"/>
      <c r="DI203" s="33"/>
      <c r="DJ203" s="33"/>
      <c r="DK203" s="33"/>
      <c r="DL203" s="33"/>
      <c r="DM203" s="33"/>
      <c r="DN203" s="33"/>
      <c r="DO203" s="33"/>
      <c r="DP203" s="33"/>
      <c r="DQ203" s="33"/>
      <c r="DR203" s="33"/>
      <c r="DS203" s="33"/>
      <c r="DT203" s="33"/>
      <c r="DU203" s="33"/>
      <c r="DV203" s="33"/>
      <c r="DW203" s="33"/>
      <c r="DX203" s="33"/>
      <c r="DY203" s="33"/>
      <c r="DZ203" s="33"/>
      <c r="EA203" s="33"/>
      <c r="EB203" s="33"/>
      <c r="EC203" s="33"/>
      <c r="ED203" s="33"/>
      <c r="EE203" s="33"/>
      <c r="EF203" s="33"/>
      <c r="EG203" s="33"/>
      <c r="EH203" s="33"/>
      <c r="EI203" s="33"/>
      <c r="EJ203" s="33"/>
      <c r="EK203" s="33"/>
      <c r="EL203" s="33"/>
      <c r="EM203" s="33"/>
      <c r="EN203" s="33"/>
      <c r="EO203" s="33"/>
      <c r="EP203" s="33"/>
      <c r="EQ203" s="33"/>
      <c r="ER203" s="33"/>
      <c r="ES203" s="33"/>
      <c r="ET203" s="33"/>
      <c r="EU203" s="33"/>
      <c r="EV203" s="33"/>
      <c r="EW203" s="33"/>
      <c r="EX203" s="33"/>
      <c r="EY203" s="33"/>
      <c r="EZ203" s="33"/>
      <c r="FA203" s="33"/>
      <c r="FB203" s="33"/>
      <c r="FC203" s="33"/>
      <c r="FD203" s="33"/>
      <c r="FE203" s="33"/>
      <c r="FF203" s="33"/>
      <c r="FG203" s="33"/>
      <c r="FH203" s="33"/>
      <c r="FI203" s="33"/>
      <c r="FJ203" s="33"/>
      <c r="FK203" s="33"/>
      <c r="FL203" s="33"/>
      <c r="FM203" s="33"/>
      <c r="FN203" s="33"/>
      <c r="FO203" s="33"/>
      <c r="FP203" s="33"/>
      <c r="FQ203" s="33"/>
      <c r="FR203" s="33"/>
      <c r="FS203" s="33"/>
      <c r="FT203" s="33"/>
      <c r="FU203" s="33"/>
      <c r="FV203" s="33"/>
      <c r="FW203" s="33"/>
      <c r="FX203" s="33"/>
      <c r="FY203" s="33"/>
      <c r="FZ203" s="33"/>
      <c r="GA203" s="33"/>
      <c r="GB203" s="33"/>
      <c r="GC203" s="33"/>
      <c r="GD203" s="33"/>
      <c r="GE203" s="33"/>
      <c r="GF203" s="33"/>
      <c r="GG203" s="33"/>
      <c r="GH203" s="33"/>
      <c r="GI203" s="33"/>
      <c r="GJ203" s="33"/>
      <c r="GK203" s="33"/>
      <c r="GL203" s="33"/>
      <c r="GM203" s="33"/>
      <c r="GN203" s="33"/>
      <c r="GO203" s="33"/>
      <c r="GP203" s="33"/>
      <c r="GQ203" s="33"/>
      <c r="GR203" s="33"/>
      <c r="GS203" s="33"/>
      <c r="GT203" s="33"/>
      <c r="GU203" s="33"/>
      <c r="GV203" s="33"/>
      <c r="GW203" s="33"/>
      <c r="GX203" s="33"/>
      <c r="GY203" s="33"/>
      <c r="GZ203" s="33"/>
      <c r="HA203" s="33"/>
      <c r="HB203" s="33"/>
      <c r="HC203" s="33"/>
      <c r="HD203" s="33"/>
      <c r="HE203" s="33"/>
      <c r="HF203" s="33"/>
      <c r="HG203" s="33"/>
      <c r="HH203" s="33"/>
      <c r="HI203" s="33"/>
      <c r="HJ203" s="33"/>
      <c r="HK203" s="33"/>
      <c r="HL203" s="33"/>
      <c r="HM203" s="33"/>
      <c r="HN203" s="33"/>
      <c r="HO203" s="33"/>
      <c r="HP203" s="33"/>
      <c r="HQ203" s="33"/>
      <c r="HR203" s="33"/>
      <c r="HS203" s="33"/>
      <c r="HT203" s="33"/>
      <c r="HU203" s="33"/>
      <c r="HV203" s="33"/>
      <c r="HW203" s="33"/>
      <c r="HX203" s="33"/>
      <c r="HY203" s="33"/>
      <c r="HZ203" s="33"/>
      <c r="IA203" s="33"/>
      <c r="IB203" s="33"/>
      <c r="IC203" s="33"/>
      <c r="ID203" s="33"/>
      <c r="IE203" s="33"/>
      <c r="IF203" s="33"/>
      <c r="IG203" s="33"/>
      <c r="IH203" s="33"/>
      <c r="II203" s="33"/>
      <c r="IJ203" s="33"/>
      <c r="IK203" s="33"/>
      <c r="IL203" s="33"/>
      <c r="IM203" s="33"/>
      <c r="IN203" s="33"/>
      <c r="IO203" s="33"/>
      <c r="IP203" s="33"/>
      <c r="IQ203" s="33"/>
      <c r="IR203" s="33"/>
      <c r="IS203" s="33"/>
      <c r="IT203" s="33"/>
      <c r="IU203" s="33"/>
      <c r="IV203" s="33"/>
    </row>
    <row r="204" spans="1:256">
      <c r="A204" s="33" t="s">
        <v>338</v>
      </c>
      <c r="B204" s="33"/>
      <c r="C204" s="613">
        <f>IF(ISERR(C202/C203)," ",C202/C203)</f>
        <v>6.9805179029555484</v>
      </c>
      <c r="D204" s="1497"/>
      <c r="E204" s="149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33"/>
      <c r="HT204" s="33"/>
      <c r="HU204" s="33"/>
      <c r="HV204" s="33"/>
      <c r="HW204" s="33"/>
      <c r="HX204" s="33"/>
      <c r="HY204" s="33"/>
      <c r="HZ204" s="33"/>
      <c r="IA204" s="33"/>
      <c r="IB204" s="33"/>
      <c r="IC204" s="33"/>
      <c r="ID204" s="33"/>
      <c r="IE204" s="33"/>
      <c r="IF204" s="33"/>
      <c r="IG204" s="33"/>
      <c r="IH204" s="33"/>
      <c r="II204" s="33"/>
      <c r="IJ204" s="33"/>
      <c r="IK204" s="33"/>
      <c r="IL204" s="33"/>
      <c r="IM204" s="33"/>
      <c r="IN204" s="33"/>
      <c r="IO204" s="33"/>
      <c r="IP204" s="33"/>
      <c r="IQ204" s="33"/>
      <c r="IR204" s="33"/>
      <c r="IS204" s="33"/>
      <c r="IT204" s="33"/>
      <c r="IU204" s="33"/>
      <c r="IV204" s="33"/>
    </row>
    <row r="205" spans="1:256">
      <c r="A205" s="33" t="s">
        <v>339</v>
      </c>
      <c r="B205" s="33"/>
      <c r="C205" s="613">
        <f>IF(ISERR(C41)," ",C41)</f>
        <v>2355982.9902737257</v>
      </c>
      <c r="D205" s="972"/>
      <c r="E205" s="149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3"/>
      <c r="DI205" s="33"/>
      <c r="DJ205" s="33"/>
      <c r="DK205" s="33"/>
      <c r="DL205" s="33"/>
      <c r="DM205" s="33"/>
      <c r="DN205" s="33"/>
      <c r="DO205" s="33"/>
      <c r="DP205" s="33"/>
      <c r="DQ205" s="33"/>
      <c r="DR205" s="33"/>
      <c r="DS205" s="33"/>
      <c r="DT205" s="33"/>
      <c r="DU205" s="33"/>
      <c r="DV205" s="33"/>
      <c r="DW205" s="33"/>
      <c r="DX205" s="33"/>
      <c r="DY205" s="33"/>
      <c r="DZ205" s="33"/>
      <c r="EA205" s="33"/>
      <c r="EB205" s="33"/>
      <c r="EC205" s="33"/>
      <c r="ED205" s="33"/>
      <c r="EE205" s="33"/>
      <c r="EF205" s="33"/>
      <c r="EG205" s="33"/>
      <c r="EH205" s="33"/>
      <c r="EI205" s="33"/>
      <c r="EJ205" s="33"/>
      <c r="EK205" s="33"/>
      <c r="EL205" s="33"/>
      <c r="EM205" s="33"/>
      <c r="EN205" s="33"/>
      <c r="EO205" s="33"/>
      <c r="EP205" s="33"/>
      <c r="EQ205" s="33"/>
      <c r="ER205" s="33"/>
      <c r="ES205" s="33"/>
      <c r="ET205" s="33"/>
      <c r="EU205" s="33"/>
      <c r="EV205" s="33"/>
      <c r="EW205" s="33"/>
      <c r="EX205" s="33"/>
      <c r="EY205" s="33"/>
      <c r="EZ205" s="33"/>
      <c r="FA205" s="33"/>
      <c r="FB205" s="33"/>
      <c r="FC205" s="33"/>
      <c r="FD205" s="33"/>
      <c r="FE205" s="33"/>
      <c r="FF205" s="33"/>
      <c r="FG205" s="33"/>
      <c r="FH205" s="33"/>
      <c r="FI205" s="33"/>
      <c r="FJ205" s="33"/>
      <c r="FK205" s="33"/>
      <c r="FL205" s="33"/>
      <c r="FM205" s="33"/>
      <c r="FN205" s="33"/>
      <c r="FO205" s="33"/>
      <c r="FP205" s="33"/>
      <c r="FQ205" s="33"/>
      <c r="FR205" s="33"/>
      <c r="FS205" s="33"/>
      <c r="FT205" s="33"/>
      <c r="FU205" s="33"/>
      <c r="FV205" s="33"/>
      <c r="FW205" s="33"/>
      <c r="FX205" s="33"/>
      <c r="FY205" s="33"/>
      <c r="FZ205" s="33"/>
      <c r="GA205" s="33"/>
      <c r="GB205" s="33"/>
      <c r="GC205" s="33"/>
      <c r="GD205" s="33"/>
      <c r="GE205" s="33"/>
      <c r="GF205" s="33"/>
      <c r="GG205" s="33"/>
      <c r="GH205" s="33"/>
      <c r="GI205" s="33"/>
      <c r="GJ205" s="33"/>
      <c r="GK205" s="33"/>
      <c r="GL205" s="33"/>
      <c r="GM205" s="33"/>
      <c r="GN205" s="33"/>
      <c r="GO205" s="33"/>
      <c r="GP205" s="33"/>
      <c r="GQ205" s="33"/>
      <c r="GR205" s="33"/>
      <c r="GS205" s="33"/>
      <c r="GT205" s="33"/>
      <c r="GU205" s="33"/>
      <c r="GV205" s="33"/>
      <c r="GW205" s="33"/>
      <c r="GX205" s="33"/>
      <c r="GY205" s="33"/>
      <c r="GZ205" s="33"/>
      <c r="HA205" s="33"/>
      <c r="HB205" s="33"/>
      <c r="HC205" s="33"/>
      <c r="HD205" s="33"/>
      <c r="HE205" s="33"/>
      <c r="HF205" s="33"/>
      <c r="HG205" s="33"/>
      <c r="HH205" s="33"/>
      <c r="HI205" s="33"/>
      <c r="HJ205" s="33"/>
      <c r="HK205" s="33"/>
      <c r="HL205" s="33"/>
      <c r="HM205" s="33"/>
      <c r="HN205" s="33"/>
      <c r="HO205" s="33"/>
      <c r="HP205" s="33"/>
      <c r="HQ205" s="33"/>
      <c r="HR205" s="33"/>
      <c r="HS205" s="33"/>
      <c r="HT205" s="33"/>
      <c r="HU205" s="33"/>
      <c r="HV205" s="33"/>
      <c r="HW205" s="33"/>
      <c r="HX205" s="33"/>
      <c r="HY205" s="33"/>
      <c r="HZ205" s="33"/>
      <c r="IA205" s="33"/>
      <c r="IB205" s="33"/>
      <c r="IC205" s="33"/>
      <c r="ID205" s="33"/>
      <c r="IE205" s="33"/>
      <c r="IF205" s="33"/>
      <c r="IG205" s="33"/>
      <c r="IH205" s="33"/>
      <c r="II205" s="33"/>
      <c r="IJ205" s="33"/>
      <c r="IK205" s="33"/>
      <c r="IL205" s="33"/>
      <c r="IM205" s="33"/>
      <c r="IN205" s="33"/>
      <c r="IO205" s="33"/>
      <c r="IP205" s="33"/>
      <c r="IQ205" s="33"/>
      <c r="IR205" s="33"/>
      <c r="IS205" s="33"/>
      <c r="IT205" s="33"/>
      <c r="IU205" s="33"/>
      <c r="IV205" s="33"/>
    </row>
    <row r="206" spans="1:256">
      <c r="A206" s="33" t="s">
        <v>340</v>
      </c>
      <c r="B206" s="33"/>
      <c r="C206" s="367">
        <f>C204*C205</f>
        <v>16445981.442664489</v>
      </c>
      <c r="D206" s="972"/>
      <c r="E206" s="149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c r="GI206" s="33"/>
      <c r="GJ206" s="33"/>
      <c r="GK206" s="33"/>
      <c r="GL206" s="33"/>
      <c r="GM206" s="33"/>
      <c r="GN206" s="33"/>
      <c r="GO206" s="33"/>
      <c r="GP206" s="33"/>
      <c r="GQ206" s="33"/>
      <c r="GR206" s="33"/>
      <c r="GS206" s="33"/>
      <c r="GT206" s="33"/>
      <c r="GU206" s="33"/>
      <c r="GV206" s="33"/>
      <c r="GW206" s="33"/>
      <c r="GX206" s="33"/>
      <c r="GY206" s="33"/>
      <c r="GZ206" s="33"/>
      <c r="HA206" s="33"/>
      <c r="HB206" s="33"/>
      <c r="HC206" s="33"/>
      <c r="HD206" s="33"/>
      <c r="HE206" s="33"/>
      <c r="HF206" s="33"/>
      <c r="HG206" s="33"/>
      <c r="HH206" s="33"/>
      <c r="HI206" s="33"/>
      <c r="HJ206" s="33"/>
      <c r="HK206" s="33"/>
      <c r="HL206" s="33"/>
      <c r="HM206" s="33"/>
      <c r="HN206" s="33"/>
      <c r="HO206" s="33"/>
      <c r="HP206" s="33"/>
      <c r="HQ206" s="33"/>
      <c r="HR206" s="33"/>
      <c r="HS206" s="33"/>
      <c r="HT206" s="33"/>
      <c r="HU206" s="33"/>
      <c r="HV206" s="33"/>
      <c r="HW206" s="33"/>
      <c r="HX206" s="33"/>
      <c r="HY206" s="33"/>
      <c r="HZ206" s="33"/>
      <c r="IA206" s="33"/>
      <c r="IB206" s="33"/>
      <c r="IC206" s="33"/>
      <c r="ID206" s="33"/>
      <c r="IE206" s="33"/>
      <c r="IF206" s="33"/>
      <c r="IG206" s="33"/>
      <c r="IH206" s="33"/>
      <c r="II206" s="33"/>
      <c r="IJ206" s="33"/>
      <c r="IK206" s="33"/>
      <c r="IL206" s="33"/>
      <c r="IM206" s="33"/>
      <c r="IN206" s="33"/>
      <c r="IO206" s="33"/>
      <c r="IP206" s="33"/>
      <c r="IQ206" s="33"/>
      <c r="IR206" s="33"/>
      <c r="IS206" s="33"/>
      <c r="IT206" s="33"/>
      <c r="IU206" s="33"/>
      <c r="IV206" s="33"/>
    </row>
    <row r="207" spans="1:256">
      <c r="A207" s="33"/>
      <c r="B207" s="33"/>
      <c r="C207" s="33"/>
      <c r="D207" s="969"/>
      <c r="E207" s="149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I207" s="33"/>
      <c r="FJ207" s="33"/>
      <c r="FK207" s="33"/>
      <c r="FL207" s="33"/>
      <c r="FM207" s="33"/>
      <c r="FN207" s="33"/>
      <c r="FO207" s="33"/>
      <c r="FP207" s="33"/>
      <c r="FQ207" s="33"/>
      <c r="FR207" s="33"/>
      <c r="FS207" s="33"/>
      <c r="FT207" s="33"/>
      <c r="FU207" s="33"/>
      <c r="FV207" s="33"/>
      <c r="FW207" s="33"/>
      <c r="FX207" s="33"/>
      <c r="FY207" s="33"/>
      <c r="FZ207" s="33"/>
      <c r="GA207" s="33"/>
      <c r="GB207" s="33"/>
      <c r="GC207" s="33"/>
      <c r="GD207" s="33"/>
      <c r="GE207" s="33"/>
      <c r="GF207" s="33"/>
      <c r="GG207" s="33"/>
      <c r="GH207" s="33"/>
      <c r="GI207" s="33"/>
      <c r="GJ207" s="33"/>
      <c r="GK207" s="33"/>
      <c r="GL207" s="33"/>
      <c r="GM207" s="33"/>
      <c r="GN207" s="33"/>
      <c r="GO207" s="33"/>
      <c r="GP207" s="33"/>
      <c r="GQ207" s="33"/>
      <c r="GR207" s="33"/>
      <c r="GS207" s="33"/>
      <c r="GT207" s="33"/>
      <c r="GU207" s="33"/>
      <c r="GV207" s="33"/>
      <c r="GW207" s="33"/>
      <c r="GX207" s="33"/>
      <c r="GY207" s="33"/>
      <c r="GZ207" s="33"/>
      <c r="HA207" s="33"/>
      <c r="HB207" s="33"/>
      <c r="HC207" s="33"/>
      <c r="HD207" s="33"/>
      <c r="HE207" s="33"/>
      <c r="HF207" s="33"/>
      <c r="HG207" s="33"/>
      <c r="HH207" s="33"/>
      <c r="HI207" s="33"/>
      <c r="HJ207" s="33"/>
      <c r="HK207" s="33"/>
      <c r="HL207" s="33"/>
      <c r="HM207" s="33"/>
      <c r="HN207" s="33"/>
      <c r="HO207" s="33"/>
      <c r="HP207" s="33"/>
      <c r="HQ207" s="33"/>
      <c r="HR207" s="33"/>
      <c r="HS207" s="33"/>
      <c r="HT207" s="33"/>
      <c r="HU207" s="33"/>
      <c r="HV207" s="33"/>
      <c r="HW207" s="33"/>
      <c r="HX207" s="33"/>
      <c r="HY207" s="33"/>
      <c r="HZ207" s="33"/>
      <c r="IA207" s="33"/>
      <c r="IB207" s="33"/>
      <c r="IC207" s="33"/>
      <c r="ID207" s="33"/>
      <c r="IE207" s="33"/>
      <c r="IF207" s="33"/>
      <c r="IG207" s="33"/>
      <c r="IH207" s="33"/>
      <c r="II207" s="33"/>
      <c r="IJ207" s="33"/>
      <c r="IK207" s="33"/>
      <c r="IL207" s="33"/>
      <c r="IM207" s="33"/>
      <c r="IN207" s="33"/>
      <c r="IO207" s="33"/>
      <c r="IP207" s="33"/>
      <c r="IQ207" s="33"/>
      <c r="IR207" s="33"/>
      <c r="IS207" s="33"/>
      <c r="IT207" s="33"/>
      <c r="IU207" s="33"/>
      <c r="IV207" s="33"/>
    </row>
    <row r="208" spans="1:256" ht="15.75">
      <c r="A208" s="594"/>
      <c r="B208" s="33"/>
      <c r="C208" s="33"/>
      <c r="D208" s="969"/>
      <c r="E208" s="149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3"/>
      <c r="DI208" s="33"/>
      <c r="DJ208" s="33"/>
      <c r="DK208" s="33"/>
      <c r="DL208" s="33"/>
      <c r="DM208" s="33"/>
      <c r="DN208" s="33"/>
      <c r="DO208" s="33"/>
      <c r="DP208" s="33"/>
      <c r="DQ208" s="33"/>
      <c r="DR208" s="33"/>
      <c r="DS208" s="33"/>
      <c r="DT208" s="33"/>
      <c r="DU208" s="33"/>
      <c r="DV208" s="33"/>
      <c r="DW208" s="33"/>
      <c r="DX208" s="33"/>
      <c r="DY208" s="33"/>
      <c r="DZ208" s="33"/>
      <c r="EA208" s="33"/>
      <c r="EB208" s="33"/>
      <c r="EC208" s="33"/>
      <c r="ED208" s="33"/>
      <c r="EE208" s="33"/>
      <c r="EF208" s="33"/>
      <c r="EG208" s="33"/>
      <c r="EH208" s="33"/>
      <c r="EI208" s="33"/>
      <c r="EJ208" s="33"/>
      <c r="EK208" s="33"/>
      <c r="EL208" s="33"/>
      <c r="EM208" s="33"/>
      <c r="EN208" s="33"/>
      <c r="EO208" s="33"/>
      <c r="EP208" s="33"/>
      <c r="EQ208" s="33"/>
      <c r="ER208" s="33"/>
      <c r="ES208" s="33"/>
      <c r="ET208" s="33"/>
      <c r="EU208" s="33"/>
      <c r="EV208" s="33"/>
      <c r="EW208" s="33"/>
      <c r="EX208" s="33"/>
      <c r="EY208" s="33"/>
      <c r="EZ208" s="33"/>
      <c r="FA208" s="33"/>
      <c r="FB208" s="33"/>
      <c r="FC208" s="33"/>
      <c r="FD208" s="33"/>
      <c r="FE208" s="33"/>
      <c r="FF208" s="33"/>
      <c r="FG208" s="33"/>
      <c r="FH208" s="33"/>
      <c r="FI208" s="33"/>
      <c r="FJ208" s="33"/>
      <c r="FK208" s="33"/>
      <c r="FL208" s="33"/>
      <c r="FM208" s="33"/>
      <c r="FN208" s="33"/>
      <c r="FO208" s="33"/>
      <c r="FP208" s="33"/>
      <c r="FQ208" s="33"/>
      <c r="FR208" s="33"/>
      <c r="FS208" s="33"/>
      <c r="FT208" s="33"/>
      <c r="FU208" s="33"/>
      <c r="FV208" s="33"/>
      <c r="FW208" s="33"/>
      <c r="FX208" s="33"/>
      <c r="FY208" s="33"/>
      <c r="FZ208" s="33"/>
      <c r="GA208" s="33"/>
      <c r="GB208" s="33"/>
      <c r="GC208" s="33"/>
      <c r="GD208" s="33"/>
      <c r="GE208" s="33"/>
      <c r="GF208" s="33"/>
      <c r="GG208" s="33"/>
      <c r="GH208" s="33"/>
      <c r="GI208" s="33"/>
      <c r="GJ208" s="33"/>
      <c r="GK208" s="33"/>
      <c r="GL208" s="33"/>
      <c r="GM208" s="33"/>
      <c r="GN208" s="33"/>
      <c r="GO208" s="33"/>
      <c r="GP208" s="33"/>
      <c r="GQ208" s="33"/>
      <c r="GR208" s="33"/>
      <c r="GS208" s="33"/>
      <c r="GT208" s="33"/>
      <c r="GU208" s="33"/>
      <c r="GV208" s="33"/>
      <c r="GW208" s="33"/>
      <c r="GX208" s="33"/>
      <c r="GY208" s="33"/>
      <c r="GZ208" s="33"/>
      <c r="HA208" s="33"/>
      <c r="HB208" s="33"/>
      <c r="HC208" s="33"/>
      <c r="HD208" s="33"/>
      <c r="HE208" s="33"/>
      <c r="HF208" s="33"/>
      <c r="HG208" s="33"/>
      <c r="HH208" s="33"/>
      <c r="HI208" s="33"/>
      <c r="HJ208" s="33"/>
      <c r="HK208" s="33"/>
      <c r="HL208" s="33"/>
      <c r="HM208" s="33"/>
      <c r="HN208" s="33"/>
      <c r="HO208" s="33"/>
      <c r="HP208" s="33"/>
      <c r="HQ208" s="33"/>
      <c r="HR208" s="33"/>
      <c r="HS208" s="33"/>
      <c r="HT208" s="33"/>
      <c r="HU208" s="33"/>
      <c r="HV208" s="33"/>
      <c r="HW208" s="33"/>
      <c r="HX208" s="33"/>
      <c r="HY208" s="33"/>
      <c r="HZ208" s="33"/>
      <c r="IA208" s="33"/>
      <c r="IB208" s="33"/>
      <c r="IC208" s="33"/>
      <c r="ID208" s="33"/>
      <c r="IE208" s="33"/>
      <c r="IF208" s="33"/>
      <c r="IG208" s="33"/>
      <c r="IH208" s="33"/>
      <c r="II208" s="33"/>
      <c r="IJ208" s="33"/>
      <c r="IK208" s="33"/>
      <c r="IL208" s="33"/>
      <c r="IM208" s="33"/>
      <c r="IN208" s="33"/>
      <c r="IO208" s="33"/>
      <c r="IP208" s="33"/>
      <c r="IQ208" s="33"/>
      <c r="IR208" s="33"/>
      <c r="IS208" s="33"/>
      <c r="IT208" s="33"/>
      <c r="IU208" s="33"/>
      <c r="IV208" s="33"/>
    </row>
    <row r="209" spans="1:256">
      <c r="A209" s="33"/>
      <c r="B209" s="33"/>
      <c r="C209" s="33"/>
      <c r="D209" s="969"/>
      <c r="E209" s="149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c r="DJ209" s="33"/>
      <c r="DK209" s="33"/>
      <c r="DL209" s="33"/>
      <c r="DM209" s="33"/>
      <c r="DN209" s="33"/>
      <c r="DO209" s="33"/>
      <c r="DP209" s="33"/>
      <c r="DQ209" s="33"/>
      <c r="DR209" s="33"/>
      <c r="DS209" s="33"/>
      <c r="DT209" s="33"/>
      <c r="DU209" s="33"/>
      <c r="DV209" s="33"/>
      <c r="DW209" s="33"/>
      <c r="DX209" s="33"/>
      <c r="DY209" s="33"/>
      <c r="DZ209" s="33"/>
      <c r="EA209" s="33"/>
      <c r="EB209" s="33"/>
      <c r="EC209" s="33"/>
      <c r="ED209" s="33"/>
      <c r="EE209" s="33"/>
      <c r="EF209" s="33"/>
      <c r="EG209" s="33"/>
      <c r="EH209" s="33"/>
      <c r="EI209" s="33"/>
      <c r="EJ209" s="33"/>
      <c r="EK209" s="33"/>
      <c r="EL209" s="33"/>
      <c r="EM209" s="33"/>
      <c r="EN209" s="33"/>
      <c r="EO209" s="33"/>
      <c r="EP209" s="33"/>
      <c r="EQ209" s="33"/>
      <c r="ER209" s="33"/>
      <c r="ES209" s="33"/>
      <c r="ET209" s="33"/>
      <c r="EU209" s="33"/>
      <c r="EV209" s="33"/>
      <c r="EW209" s="33"/>
      <c r="EX209" s="33"/>
      <c r="EY209" s="33"/>
      <c r="EZ209" s="33"/>
      <c r="FA209" s="33"/>
      <c r="FB209" s="33"/>
      <c r="FC209" s="33"/>
      <c r="FD209" s="33"/>
      <c r="FE209" s="33"/>
      <c r="FF209" s="33"/>
      <c r="FG209" s="33"/>
      <c r="FH209" s="33"/>
      <c r="FI209" s="33"/>
      <c r="FJ209" s="33"/>
      <c r="FK209" s="33"/>
      <c r="FL209" s="33"/>
      <c r="FM209" s="33"/>
      <c r="FN209" s="33"/>
      <c r="FO209" s="33"/>
      <c r="FP209" s="33"/>
      <c r="FQ209" s="33"/>
      <c r="FR209" s="33"/>
      <c r="FS209" s="33"/>
      <c r="FT209" s="33"/>
      <c r="FU209" s="33"/>
      <c r="FV209" s="33"/>
      <c r="FW209" s="33"/>
      <c r="FX209" s="33"/>
      <c r="FY209" s="33"/>
      <c r="FZ209" s="33"/>
      <c r="GA209" s="33"/>
      <c r="GB209" s="33"/>
      <c r="GC209" s="33"/>
      <c r="GD209" s="33"/>
      <c r="GE209" s="33"/>
      <c r="GF209" s="33"/>
      <c r="GG209" s="33"/>
      <c r="GH209" s="33"/>
      <c r="GI209" s="33"/>
      <c r="GJ209" s="33"/>
      <c r="GK209" s="33"/>
      <c r="GL209" s="33"/>
      <c r="GM209" s="33"/>
      <c r="GN209" s="33"/>
      <c r="GO209" s="33"/>
      <c r="GP209" s="33"/>
      <c r="GQ209" s="33"/>
      <c r="GR209" s="33"/>
      <c r="GS209" s="33"/>
      <c r="GT209" s="33"/>
      <c r="GU209" s="33"/>
      <c r="GV209" s="33"/>
      <c r="GW209" s="33"/>
      <c r="GX209" s="33"/>
      <c r="GY209" s="33"/>
      <c r="GZ209" s="33"/>
      <c r="HA209" s="33"/>
      <c r="HB209" s="33"/>
      <c r="HC209" s="33"/>
      <c r="HD209" s="33"/>
      <c r="HE209" s="33"/>
      <c r="HF209" s="33"/>
      <c r="HG209" s="33"/>
      <c r="HH209" s="33"/>
      <c r="HI209" s="33"/>
      <c r="HJ209" s="33"/>
      <c r="HK209" s="33"/>
      <c r="HL209" s="33"/>
      <c r="HM209" s="33"/>
      <c r="HN209" s="33"/>
      <c r="HO209" s="33"/>
      <c r="HP209" s="33"/>
      <c r="HQ209" s="33"/>
      <c r="HR209" s="33"/>
      <c r="HS209" s="33"/>
      <c r="HT209" s="33"/>
      <c r="HU209" s="33"/>
      <c r="HV209" s="33"/>
      <c r="HW209" s="33"/>
      <c r="HX209" s="33"/>
      <c r="HY209" s="33"/>
      <c r="HZ209" s="33"/>
      <c r="IA209" s="33"/>
      <c r="IB209" s="33"/>
      <c r="IC209" s="33"/>
      <c r="ID209" s="33"/>
      <c r="IE209" s="33"/>
      <c r="IF209" s="33"/>
      <c r="IG209" s="33"/>
      <c r="IH209" s="33"/>
      <c r="II209" s="33"/>
      <c r="IJ209" s="33"/>
      <c r="IK209" s="33"/>
      <c r="IL209" s="33"/>
      <c r="IM209" s="33"/>
      <c r="IN209" s="33"/>
      <c r="IO209" s="33"/>
      <c r="IP209" s="33"/>
      <c r="IQ209" s="33"/>
      <c r="IR209" s="33"/>
      <c r="IS209" s="33"/>
      <c r="IT209" s="33"/>
      <c r="IU209" s="33"/>
      <c r="IV209" s="33"/>
    </row>
    <row r="210" spans="1:256">
      <c r="A210" s="33"/>
      <c r="B210" s="33"/>
      <c r="C210" s="33"/>
      <c r="D210" s="969"/>
      <c r="E210" s="149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c r="DJ210" s="33"/>
      <c r="DK210" s="33"/>
      <c r="DL210" s="33"/>
      <c r="DM210" s="33"/>
      <c r="DN210" s="33"/>
      <c r="DO210" s="33"/>
      <c r="DP210" s="33"/>
      <c r="DQ210" s="33"/>
      <c r="DR210" s="33"/>
      <c r="DS210" s="33"/>
      <c r="DT210" s="33"/>
      <c r="DU210" s="33"/>
      <c r="DV210" s="33"/>
      <c r="DW210" s="33"/>
      <c r="DX210" s="33"/>
      <c r="DY210" s="33"/>
      <c r="DZ210" s="33"/>
      <c r="EA210" s="33"/>
      <c r="EB210" s="33"/>
      <c r="EC210" s="33"/>
      <c r="ED210" s="33"/>
      <c r="EE210" s="33"/>
      <c r="EF210" s="33"/>
      <c r="EG210" s="33"/>
      <c r="EH210" s="33"/>
      <c r="EI210" s="33"/>
      <c r="EJ210" s="33"/>
      <c r="EK210" s="33"/>
      <c r="EL210" s="33"/>
      <c r="EM210" s="33"/>
      <c r="EN210" s="33"/>
      <c r="EO210" s="33"/>
      <c r="EP210" s="33"/>
      <c r="EQ210" s="33"/>
      <c r="ER210" s="33"/>
      <c r="ES210" s="33"/>
      <c r="ET210" s="33"/>
      <c r="EU210" s="33"/>
      <c r="EV210" s="33"/>
      <c r="EW210" s="33"/>
      <c r="EX210" s="33"/>
      <c r="EY210" s="33"/>
      <c r="EZ210" s="33"/>
      <c r="FA210" s="33"/>
      <c r="FB210" s="33"/>
      <c r="FC210" s="33"/>
      <c r="FD210" s="33"/>
      <c r="FE210" s="33"/>
      <c r="FF210" s="33"/>
      <c r="FG210" s="33"/>
      <c r="FH210" s="33"/>
      <c r="FI210" s="33"/>
      <c r="FJ210" s="33"/>
      <c r="FK210" s="33"/>
      <c r="FL210" s="33"/>
      <c r="FM210" s="33"/>
      <c r="FN210" s="33"/>
      <c r="FO210" s="33"/>
      <c r="FP210" s="33"/>
      <c r="FQ210" s="33"/>
      <c r="FR210" s="33"/>
      <c r="FS210" s="33"/>
      <c r="FT210" s="33"/>
      <c r="FU210" s="33"/>
      <c r="FV210" s="33"/>
      <c r="FW210" s="33"/>
      <c r="FX210" s="33"/>
      <c r="FY210" s="33"/>
      <c r="FZ210" s="33"/>
      <c r="GA210" s="33"/>
      <c r="GB210" s="33"/>
      <c r="GC210" s="33"/>
      <c r="GD210" s="33"/>
      <c r="GE210" s="33"/>
      <c r="GF210" s="33"/>
      <c r="GG210" s="33"/>
      <c r="GH210" s="33"/>
      <c r="GI210" s="33"/>
      <c r="GJ210" s="33"/>
      <c r="GK210" s="33"/>
      <c r="GL210" s="33"/>
      <c r="GM210" s="33"/>
      <c r="GN210" s="33"/>
      <c r="GO210" s="33"/>
      <c r="GP210" s="33"/>
      <c r="GQ210" s="33"/>
      <c r="GR210" s="33"/>
      <c r="GS210" s="33"/>
      <c r="GT210" s="33"/>
      <c r="GU210" s="33"/>
      <c r="GV210" s="33"/>
      <c r="GW210" s="33"/>
      <c r="GX210" s="33"/>
      <c r="GY210" s="33"/>
      <c r="GZ210" s="33"/>
      <c r="HA210" s="33"/>
      <c r="HB210" s="33"/>
      <c r="HC210" s="33"/>
      <c r="HD210" s="33"/>
      <c r="HE210" s="33"/>
      <c r="HF210" s="33"/>
      <c r="HG210" s="33"/>
      <c r="HH210" s="33"/>
      <c r="HI210" s="33"/>
      <c r="HJ210" s="33"/>
      <c r="HK210" s="33"/>
      <c r="HL210" s="33"/>
      <c r="HM210" s="33"/>
      <c r="HN210" s="33"/>
      <c r="HO210" s="33"/>
      <c r="HP210" s="33"/>
      <c r="HQ210" s="33"/>
      <c r="HR210" s="33"/>
      <c r="HS210" s="33"/>
      <c r="HT210" s="33"/>
      <c r="HU210" s="33"/>
      <c r="HV210" s="33"/>
      <c r="HW210" s="33"/>
      <c r="HX210" s="33"/>
      <c r="HY210" s="33"/>
      <c r="HZ210" s="33"/>
      <c r="IA210" s="33"/>
      <c r="IB210" s="33"/>
      <c r="IC210" s="33"/>
      <c r="ID210" s="33"/>
      <c r="IE210" s="33"/>
      <c r="IF210" s="33"/>
      <c r="IG210" s="33"/>
      <c r="IH210" s="33"/>
      <c r="II210" s="33"/>
      <c r="IJ210" s="33"/>
      <c r="IK210" s="33"/>
      <c r="IL210" s="33"/>
      <c r="IM210" s="33"/>
      <c r="IN210" s="33"/>
      <c r="IO210" s="33"/>
      <c r="IP210" s="33"/>
      <c r="IQ210" s="33"/>
      <c r="IR210" s="33"/>
      <c r="IS210" s="33"/>
      <c r="IT210" s="33"/>
      <c r="IU210" s="33"/>
      <c r="IV210" s="33"/>
    </row>
    <row r="211" spans="1:256" ht="15.75">
      <c r="A211" s="605" t="s">
        <v>341</v>
      </c>
      <c r="B211" s="231"/>
      <c r="C211" s="231"/>
      <c r="D211" s="969"/>
      <c r="E211" s="149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c r="HZ211" s="33"/>
      <c r="IA211" s="33"/>
      <c r="IB211" s="33"/>
      <c r="IC211" s="33"/>
      <c r="ID211" s="33"/>
      <c r="IE211" s="33"/>
      <c r="IF211" s="33"/>
      <c r="IG211" s="33"/>
      <c r="IH211" s="33"/>
      <c r="II211" s="33"/>
      <c r="IJ211" s="33"/>
      <c r="IK211" s="33"/>
      <c r="IL211" s="33"/>
      <c r="IM211" s="33"/>
      <c r="IN211" s="33"/>
      <c r="IO211" s="33"/>
      <c r="IP211" s="33"/>
      <c r="IQ211" s="33"/>
      <c r="IR211" s="33"/>
      <c r="IS211" s="33"/>
      <c r="IT211" s="33"/>
      <c r="IU211" s="33"/>
      <c r="IV211" s="33"/>
    </row>
    <row r="212" spans="1:256">
      <c r="A212" s="33"/>
      <c r="B212" s="33"/>
      <c r="C212" s="33"/>
      <c r="D212" s="969"/>
      <c r="E212" s="149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3"/>
      <c r="DI212" s="33"/>
      <c r="DJ212" s="33"/>
      <c r="DK212" s="33"/>
      <c r="DL212" s="33"/>
      <c r="DM212" s="33"/>
      <c r="DN212" s="33"/>
      <c r="DO212" s="33"/>
      <c r="DP212" s="33"/>
      <c r="DQ212" s="33"/>
      <c r="DR212" s="33"/>
      <c r="DS212" s="33"/>
      <c r="DT212" s="33"/>
      <c r="DU212" s="33"/>
      <c r="DV212" s="33"/>
      <c r="DW212" s="33"/>
      <c r="DX212" s="33"/>
      <c r="DY212" s="33"/>
      <c r="DZ212" s="33"/>
      <c r="EA212" s="33"/>
      <c r="EB212" s="33"/>
      <c r="EC212" s="33"/>
      <c r="ED212" s="33"/>
      <c r="EE212" s="33"/>
      <c r="EF212" s="33"/>
      <c r="EG212" s="33"/>
      <c r="EH212" s="33"/>
      <c r="EI212" s="33"/>
      <c r="EJ212" s="33"/>
      <c r="EK212" s="33"/>
      <c r="EL212" s="33"/>
      <c r="EM212" s="33"/>
      <c r="EN212" s="33"/>
      <c r="EO212" s="33"/>
      <c r="EP212" s="33"/>
      <c r="EQ212" s="33"/>
      <c r="ER212" s="33"/>
      <c r="ES212" s="33"/>
      <c r="ET212" s="33"/>
      <c r="EU212" s="33"/>
      <c r="EV212" s="33"/>
      <c r="EW212" s="33"/>
      <c r="EX212" s="33"/>
      <c r="EY212" s="33"/>
      <c r="EZ212" s="33"/>
      <c r="FA212" s="33"/>
      <c r="FB212" s="33"/>
      <c r="FC212" s="33"/>
      <c r="FD212" s="33"/>
      <c r="FE212" s="33"/>
      <c r="FF212" s="33"/>
      <c r="FG212" s="33"/>
      <c r="FH212" s="33"/>
      <c r="FI212" s="33"/>
      <c r="FJ212" s="33"/>
      <c r="FK212" s="33"/>
      <c r="FL212" s="33"/>
      <c r="FM212" s="33"/>
      <c r="FN212" s="33"/>
      <c r="FO212" s="33"/>
      <c r="FP212" s="33"/>
      <c r="FQ212" s="33"/>
      <c r="FR212" s="33"/>
      <c r="FS212" s="33"/>
      <c r="FT212" s="33"/>
      <c r="FU212" s="33"/>
      <c r="FV212" s="33"/>
      <c r="FW212" s="33"/>
      <c r="FX212" s="33"/>
      <c r="FY212" s="33"/>
      <c r="FZ212" s="33"/>
      <c r="GA212" s="33"/>
      <c r="GB212" s="33"/>
      <c r="GC212" s="33"/>
      <c r="GD212" s="33"/>
      <c r="GE212" s="33"/>
      <c r="GF212" s="33"/>
      <c r="GG212" s="33"/>
      <c r="GH212" s="33"/>
      <c r="GI212" s="33"/>
      <c r="GJ212" s="33"/>
      <c r="GK212" s="33"/>
      <c r="GL212" s="33"/>
      <c r="GM212" s="33"/>
      <c r="GN212" s="33"/>
      <c r="GO212" s="33"/>
      <c r="GP212" s="33"/>
      <c r="GQ212" s="33"/>
      <c r="GR212" s="33"/>
      <c r="GS212" s="33"/>
      <c r="GT212" s="33"/>
      <c r="GU212" s="33"/>
      <c r="GV212" s="33"/>
      <c r="GW212" s="33"/>
      <c r="GX212" s="33"/>
      <c r="GY212" s="33"/>
      <c r="GZ212" s="33"/>
      <c r="HA212" s="33"/>
      <c r="HB212" s="33"/>
      <c r="HC212" s="33"/>
      <c r="HD212" s="33"/>
      <c r="HE212" s="33"/>
      <c r="HF212" s="33"/>
      <c r="HG212" s="33"/>
      <c r="HH212" s="33"/>
      <c r="HI212" s="33"/>
      <c r="HJ212" s="33"/>
      <c r="HK212" s="33"/>
      <c r="HL212" s="33"/>
      <c r="HM212" s="33"/>
      <c r="HN212" s="33"/>
      <c r="HO212" s="33"/>
      <c r="HP212" s="33"/>
      <c r="HQ212" s="33"/>
      <c r="HR212" s="33"/>
      <c r="HS212" s="33"/>
      <c r="HT212" s="33"/>
      <c r="HU212" s="33"/>
      <c r="HV212" s="33"/>
      <c r="HW212" s="33"/>
      <c r="HX212" s="33"/>
      <c r="HY212" s="33"/>
      <c r="HZ212" s="33"/>
      <c r="IA212" s="33"/>
      <c r="IB212" s="33"/>
      <c r="IC212" s="33"/>
      <c r="ID212" s="33"/>
      <c r="IE212" s="33"/>
      <c r="IF212" s="33"/>
      <c r="IG212" s="33"/>
      <c r="IH212" s="33"/>
      <c r="II212" s="33"/>
      <c r="IJ212" s="33"/>
      <c r="IK212" s="33"/>
      <c r="IL212" s="33"/>
      <c r="IM212" s="33"/>
      <c r="IN212" s="33"/>
      <c r="IO212" s="33"/>
      <c r="IP212" s="33"/>
      <c r="IQ212" s="33"/>
      <c r="IR212" s="33"/>
      <c r="IS212" s="33"/>
      <c r="IT212" s="33"/>
      <c r="IU212" s="33"/>
      <c r="IV212" s="33"/>
    </row>
    <row r="213" spans="1:256">
      <c r="A213" s="33"/>
      <c r="B213" s="33"/>
      <c r="C213" s="33"/>
      <c r="D213" s="969"/>
      <c r="E213" s="149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c r="DJ213" s="33"/>
      <c r="DK213" s="33"/>
      <c r="DL213" s="33"/>
      <c r="DM213" s="33"/>
      <c r="DN213" s="33"/>
      <c r="DO213" s="33"/>
      <c r="DP213" s="33"/>
      <c r="DQ213" s="33"/>
      <c r="DR213" s="33"/>
      <c r="DS213" s="33"/>
      <c r="DT213" s="33"/>
      <c r="DU213" s="33"/>
      <c r="DV213" s="33"/>
      <c r="DW213" s="33"/>
      <c r="DX213" s="33"/>
      <c r="DY213" s="33"/>
      <c r="DZ213" s="33"/>
      <c r="EA213" s="33"/>
      <c r="EB213" s="33"/>
      <c r="EC213" s="33"/>
      <c r="ED213" s="33"/>
      <c r="EE213" s="33"/>
      <c r="EF213" s="33"/>
      <c r="EG213" s="33"/>
      <c r="EH213" s="33"/>
      <c r="EI213" s="33"/>
      <c r="EJ213" s="33"/>
      <c r="EK213" s="33"/>
      <c r="EL213" s="33"/>
      <c r="EM213" s="33"/>
      <c r="EN213" s="33"/>
      <c r="EO213" s="33"/>
      <c r="EP213" s="33"/>
      <c r="EQ213" s="33"/>
      <c r="ER213" s="33"/>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33"/>
      <c r="HT213" s="33"/>
      <c r="HU213" s="33"/>
      <c r="HV213" s="33"/>
      <c r="HW213" s="33"/>
      <c r="HX213" s="33"/>
      <c r="HY213" s="33"/>
      <c r="HZ213" s="33"/>
      <c r="IA213" s="33"/>
      <c r="IB213" s="33"/>
      <c r="IC213" s="33"/>
      <c r="ID213" s="33"/>
      <c r="IE213" s="33"/>
      <c r="IF213" s="33"/>
      <c r="IG213" s="33"/>
      <c r="IH213" s="33"/>
      <c r="II213" s="33"/>
      <c r="IJ213" s="33"/>
      <c r="IK213" s="33"/>
      <c r="IL213" s="33"/>
      <c r="IM213" s="33"/>
      <c r="IN213" s="33"/>
      <c r="IO213" s="33"/>
      <c r="IP213" s="33"/>
      <c r="IQ213" s="33"/>
      <c r="IR213" s="33"/>
      <c r="IS213" s="33"/>
      <c r="IT213" s="33"/>
      <c r="IU213" s="33"/>
      <c r="IV213" s="33"/>
    </row>
    <row r="214" spans="1:256">
      <c r="A214" s="33"/>
      <c r="B214" s="33"/>
      <c r="C214" s="33"/>
      <c r="D214" s="969"/>
      <c r="E214" s="149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c r="DJ214" s="33"/>
      <c r="DK214" s="33"/>
      <c r="DL214" s="33"/>
      <c r="DM214" s="33"/>
      <c r="DN214" s="33"/>
      <c r="DO214" s="33"/>
      <c r="DP214" s="33"/>
      <c r="DQ214" s="33"/>
      <c r="DR214" s="33"/>
      <c r="DS214" s="33"/>
      <c r="DT214" s="33"/>
      <c r="DU214" s="33"/>
      <c r="DV214" s="33"/>
      <c r="DW214" s="33"/>
      <c r="DX214" s="33"/>
      <c r="DY214" s="33"/>
      <c r="DZ214" s="33"/>
      <c r="EA214" s="33"/>
      <c r="EB214" s="33"/>
      <c r="EC214" s="33"/>
      <c r="ED214" s="33"/>
      <c r="EE214" s="33"/>
      <c r="EF214" s="33"/>
      <c r="EG214" s="33"/>
      <c r="EH214" s="33"/>
      <c r="EI214" s="33"/>
      <c r="EJ214" s="33"/>
      <c r="EK214" s="33"/>
      <c r="EL214" s="33"/>
      <c r="EM214" s="33"/>
      <c r="EN214" s="33"/>
      <c r="EO214" s="33"/>
      <c r="EP214" s="33"/>
      <c r="EQ214" s="33"/>
      <c r="ER214" s="33"/>
      <c r="ES214" s="33"/>
      <c r="ET214" s="33"/>
      <c r="EU214" s="33"/>
      <c r="EV214" s="33"/>
      <c r="EW214" s="33"/>
      <c r="EX214" s="33"/>
      <c r="EY214" s="33"/>
      <c r="EZ214" s="33"/>
      <c r="FA214" s="33"/>
      <c r="FB214" s="33"/>
      <c r="FC214" s="33"/>
      <c r="FD214" s="33"/>
      <c r="FE214" s="33"/>
      <c r="FF214" s="33"/>
      <c r="FG214" s="33"/>
      <c r="FH214" s="33"/>
      <c r="FI214" s="33"/>
      <c r="FJ214" s="33"/>
      <c r="FK214" s="33"/>
      <c r="FL214" s="33"/>
      <c r="FM214" s="33"/>
      <c r="FN214" s="33"/>
      <c r="FO214" s="33"/>
      <c r="FP214" s="33"/>
      <c r="FQ214" s="33"/>
      <c r="FR214" s="33"/>
      <c r="FS214" s="33"/>
      <c r="FT214" s="33"/>
      <c r="FU214" s="33"/>
      <c r="FV214" s="33"/>
      <c r="FW214" s="33"/>
      <c r="FX214" s="33"/>
      <c r="FY214" s="33"/>
      <c r="FZ214" s="33"/>
      <c r="GA214" s="33"/>
      <c r="GB214" s="33"/>
      <c r="GC214" s="33"/>
      <c r="GD214" s="33"/>
      <c r="GE214" s="33"/>
      <c r="GF214" s="33"/>
      <c r="GG214" s="33"/>
      <c r="GH214" s="33"/>
      <c r="GI214" s="33"/>
      <c r="GJ214" s="33"/>
      <c r="GK214" s="33"/>
      <c r="GL214" s="33"/>
      <c r="GM214" s="33"/>
      <c r="GN214" s="33"/>
      <c r="GO214" s="33"/>
      <c r="GP214" s="33"/>
      <c r="GQ214" s="33"/>
      <c r="GR214" s="33"/>
      <c r="GS214" s="33"/>
      <c r="GT214" s="33"/>
      <c r="GU214" s="33"/>
      <c r="GV214" s="33"/>
      <c r="GW214" s="33"/>
      <c r="GX214" s="33"/>
      <c r="GY214" s="33"/>
      <c r="GZ214" s="33"/>
      <c r="HA214" s="33"/>
      <c r="HB214" s="33"/>
      <c r="HC214" s="33"/>
      <c r="HD214" s="33"/>
      <c r="HE214" s="33"/>
      <c r="HF214" s="33"/>
      <c r="HG214" s="33"/>
      <c r="HH214" s="33"/>
      <c r="HI214" s="33"/>
      <c r="HJ214" s="33"/>
      <c r="HK214" s="33"/>
      <c r="HL214" s="33"/>
      <c r="HM214" s="33"/>
      <c r="HN214" s="33"/>
      <c r="HO214" s="33"/>
      <c r="HP214" s="33"/>
      <c r="HQ214" s="33"/>
      <c r="HR214" s="33"/>
      <c r="HS214" s="33"/>
      <c r="HT214" s="33"/>
      <c r="HU214" s="33"/>
      <c r="HV214" s="33"/>
      <c r="HW214" s="33"/>
      <c r="HX214" s="33"/>
      <c r="HY214" s="33"/>
      <c r="HZ214" s="33"/>
      <c r="IA214" s="33"/>
      <c r="IB214" s="33"/>
      <c r="IC214" s="33"/>
      <c r="ID214" s="33"/>
      <c r="IE214" s="33"/>
      <c r="IF214" s="33"/>
      <c r="IG214" s="33"/>
      <c r="IH214" s="33"/>
      <c r="II214" s="33"/>
      <c r="IJ214" s="33"/>
      <c r="IK214" s="33"/>
      <c r="IL214" s="33"/>
      <c r="IM214" s="33"/>
      <c r="IN214" s="33"/>
      <c r="IO214" s="33"/>
      <c r="IP214" s="33"/>
      <c r="IQ214" s="33"/>
      <c r="IR214" s="33"/>
      <c r="IS214" s="33"/>
      <c r="IT214" s="33"/>
      <c r="IU214" s="33"/>
      <c r="IV214" s="33"/>
    </row>
    <row r="215" spans="1:256" ht="15.75">
      <c r="A215" s="33"/>
      <c r="B215" s="596" t="s">
        <v>1962</v>
      </c>
      <c r="C215" s="33"/>
      <c r="D215" s="969"/>
      <c r="E215" s="149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3"/>
      <c r="DI215" s="33"/>
      <c r="DJ215" s="33"/>
      <c r="DK215" s="33"/>
      <c r="DL215" s="33"/>
      <c r="DM215" s="33"/>
      <c r="DN215" s="33"/>
      <c r="DO215" s="33"/>
      <c r="DP215" s="33"/>
      <c r="DQ215" s="33"/>
      <c r="DR215" s="33"/>
      <c r="DS215" s="33"/>
      <c r="DT215" s="33"/>
      <c r="DU215" s="33"/>
      <c r="DV215" s="33"/>
      <c r="DW215" s="33"/>
      <c r="DX215" s="33"/>
      <c r="DY215" s="33"/>
      <c r="DZ215" s="33"/>
      <c r="EA215" s="33"/>
      <c r="EB215" s="33"/>
      <c r="EC215" s="33"/>
      <c r="ED215" s="33"/>
      <c r="EE215" s="33"/>
      <c r="EF215" s="33"/>
      <c r="EG215" s="33"/>
      <c r="EH215" s="33"/>
      <c r="EI215" s="33"/>
      <c r="EJ215" s="33"/>
      <c r="EK215" s="33"/>
      <c r="EL215" s="33"/>
      <c r="EM215" s="33"/>
      <c r="EN215" s="33"/>
      <c r="EO215" s="33"/>
      <c r="EP215" s="33"/>
      <c r="EQ215" s="33"/>
      <c r="ER215" s="33"/>
      <c r="ES215" s="33"/>
      <c r="ET215" s="33"/>
      <c r="EU215" s="33"/>
      <c r="EV215" s="33"/>
      <c r="EW215" s="33"/>
      <c r="EX215" s="33"/>
      <c r="EY215" s="33"/>
      <c r="EZ215" s="33"/>
      <c r="FA215" s="33"/>
      <c r="FB215" s="33"/>
      <c r="FC215" s="33"/>
      <c r="FD215" s="33"/>
      <c r="FE215" s="33"/>
      <c r="FF215" s="33"/>
      <c r="FG215" s="33"/>
      <c r="FH215" s="33"/>
      <c r="FI215" s="33"/>
      <c r="FJ215" s="33"/>
      <c r="FK215" s="33"/>
      <c r="FL215" s="33"/>
      <c r="FM215" s="33"/>
      <c r="FN215" s="33"/>
      <c r="FO215" s="33"/>
      <c r="FP215" s="33"/>
      <c r="FQ215" s="33"/>
      <c r="FR215" s="33"/>
      <c r="FS215" s="33"/>
      <c r="FT215" s="33"/>
      <c r="FU215" s="33"/>
      <c r="FV215" s="33"/>
      <c r="FW215" s="33"/>
      <c r="FX215" s="33"/>
      <c r="FY215" s="33"/>
      <c r="FZ215" s="33"/>
      <c r="GA215" s="33"/>
      <c r="GB215" s="33"/>
      <c r="GC215" s="33"/>
      <c r="GD215" s="33"/>
      <c r="GE215" s="33"/>
      <c r="GF215" s="33"/>
      <c r="GG215" s="33"/>
      <c r="GH215" s="33"/>
      <c r="GI215" s="33"/>
      <c r="GJ215" s="33"/>
      <c r="GK215" s="33"/>
      <c r="GL215" s="33"/>
      <c r="GM215" s="33"/>
      <c r="GN215" s="33"/>
      <c r="GO215" s="33"/>
      <c r="GP215" s="33"/>
      <c r="GQ215" s="33"/>
      <c r="GR215" s="33"/>
      <c r="GS215" s="33"/>
      <c r="GT215" s="33"/>
      <c r="GU215" s="33"/>
      <c r="GV215" s="33"/>
      <c r="GW215" s="33"/>
      <c r="GX215" s="33"/>
      <c r="GY215" s="33"/>
      <c r="GZ215" s="33"/>
      <c r="HA215" s="33"/>
      <c r="HB215" s="33"/>
      <c r="HC215" s="33"/>
      <c r="HD215" s="33"/>
      <c r="HE215" s="33"/>
      <c r="HF215" s="33"/>
      <c r="HG215" s="33"/>
      <c r="HH215" s="33"/>
      <c r="HI215" s="33"/>
      <c r="HJ215" s="33"/>
      <c r="HK215" s="33"/>
      <c r="HL215" s="33"/>
      <c r="HM215" s="33"/>
      <c r="HN215" s="33"/>
      <c r="HO215" s="33"/>
      <c r="HP215" s="33"/>
      <c r="HQ215" s="33"/>
      <c r="HR215" s="33"/>
      <c r="HS215" s="33"/>
      <c r="HT215" s="33"/>
      <c r="HU215" s="33"/>
      <c r="HV215" s="33"/>
      <c r="HW215" s="33"/>
      <c r="HX215" s="33"/>
      <c r="HY215" s="33"/>
      <c r="HZ215" s="33"/>
      <c r="IA215" s="33"/>
      <c r="IB215" s="33"/>
      <c r="IC215" s="33"/>
      <c r="ID215" s="33"/>
      <c r="IE215" s="33"/>
      <c r="IF215" s="33"/>
      <c r="IG215" s="33"/>
      <c r="IH215" s="33"/>
      <c r="II215" s="33"/>
      <c r="IJ215" s="33"/>
      <c r="IK215" s="33"/>
      <c r="IL215" s="33"/>
      <c r="IM215" s="33"/>
      <c r="IN215" s="33"/>
      <c r="IO215" s="33"/>
      <c r="IP215" s="33"/>
      <c r="IQ215" s="33"/>
      <c r="IR215" s="33"/>
      <c r="IS215" s="33"/>
      <c r="IT215" s="33"/>
      <c r="IU215" s="33"/>
      <c r="IV215" s="33"/>
    </row>
    <row r="216" spans="1:256" ht="15.75">
      <c r="A216" s="33"/>
      <c r="B216" s="596" t="s">
        <v>1035</v>
      </c>
      <c r="C216" s="594" t="str">
        <f>'Data Sheet'!$C$38</f>
        <v>December 31, 2022</v>
      </c>
      <c r="D216" s="969"/>
      <c r="E216" s="149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3"/>
      <c r="DI216" s="33"/>
      <c r="DJ216" s="33"/>
      <c r="DK216" s="33"/>
      <c r="DL216" s="33"/>
      <c r="DM216" s="33"/>
      <c r="DN216" s="33"/>
      <c r="DO216" s="33"/>
      <c r="DP216" s="33"/>
      <c r="DQ216" s="33"/>
      <c r="DR216" s="33"/>
      <c r="DS216" s="33"/>
      <c r="DT216" s="33"/>
      <c r="DU216" s="33"/>
      <c r="DV216" s="33"/>
      <c r="DW216" s="33"/>
      <c r="DX216" s="33"/>
      <c r="DY216" s="33"/>
      <c r="DZ216" s="33"/>
      <c r="EA216" s="33"/>
      <c r="EB216" s="33"/>
      <c r="EC216" s="33"/>
      <c r="ED216" s="33"/>
      <c r="EE216" s="33"/>
      <c r="EF216" s="33"/>
      <c r="EG216" s="33"/>
      <c r="EH216" s="33"/>
      <c r="EI216" s="33"/>
      <c r="EJ216" s="33"/>
      <c r="EK216" s="33"/>
      <c r="EL216" s="33"/>
      <c r="EM216" s="33"/>
      <c r="EN216" s="33"/>
      <c r="EO216" s="33"/>
      <c r="EP216" s="33"/>
      <c r="EQ216" s="33"/>
      <c r="ER216" s="33"/>
      <c r="ES216" s="33"/>
      <c r="ET216" s="33"/>
      <c r="EU216" s="33"/>
      <c r="EV216" s="33"/>
      <c r="EW216" s="33"/>
      <c r="EX216" s="33"/>
      <c r="EY216" s="33"/>
      <c r="EZ216" s="33"/>
      <c r="FA216" s="33"/>
      <c r="FB216" s="33"/>
      <c r="FC216" s="33"/>
      <c r="FD216" s="33"/>
      <c r="FE216" s="33"/>
      <c r="FF216" s="33"/>
      <c r="FG216" s="33"/>
      <c r="FH216" s="33"/>
      <c r="FI216" s="33"/>
      <c r="FJ216" s="33"/>
      <c r="FK216" s="33"/>
      <c r="FL216" s="33"/>
      <c r="FM216" s="33"/>
      <c r="FN216" s="33"/>
      <c r="FO216" s="33"/>
      <c r="FP216" s="33"/>
      <c r="FQ216" s="33"/>
      <c r="FR216" s="33"/>
      <c r="FS216" s="33"/>
      <c r="FT216" s="33"/>
      <c r="FU216" s="33"/>
      <c r="FV216" s="33"/>
      <c r="FW216" s="33"/>
      <c r="FX216" s="33"/>
      <c r="FY216" s="33"/>
      <c r="FZ216" s="33"/>
      <c r="GA216" s="33"/>
      <c r="GB216" s="33"/>
      <c r="GC216" s="33"/>
      <c r="GD216" s="33"/>
      <c r="GE216" s="33"/>
      <c r="GF216" s="33"/>
      <c r="GG216" s="33"/>
      <c r="GH216" s="33"/>
      <c r="GI216" s="33"/>
      <c r="GJ216" s="33"/>
      <c r="GK216" s="33"/>
      <c r="GL216" s="33"/>
      <c r="GM216" s="33"/>
      <c r="GN216" s="33"/>
      <c r="GO216" s="33"/>
      <c r="GP216" s="33"/>
      <c r="GQ216" s="33"/>
      <c r="GR216" s="33"/>
      <c r="GS216" s="33"/>
      <c r="GT216" s="33"/>
      <c r="GU216" s="33"/>
      <c r="GV216" s="33"/>
      <c r="GW216" s="33"/>
      <c r="GX216" s="33"/>
      <c r="GY216" s="33"/>
      <c r="GZ216" s="33"/>
      <c r="HA216" s="33"/>
      <c r="HB216" s="33"/>
      <c r="HC216" s="33"/>
      <c r="HD216" s="33"/>
      <c r="HE216" s="33"/>
      <c r="HF216" s="33"/>
      <c r="HG216" s="33"/>
      <c r="HH216" s="33"/>
      <c r="HI216" s="33"/>
      <c r="HJ216" s="33"/>
      <c r="HK216" s="33"/>
      <c r="HL216" s="33"/>
      <c r="HM216" s="33"/>
      <c r="HN216" s="33"/>
      <c r="HO216" s="33"/>
      <c r="HP216" s="33"/>
      <c r="HQ216" s="33"/>
      <c r="HR216" s="33"/>
      <c r="HS216" s="33"/>
      <c r="HT216" s="33"/>
      <c r="HU216" s="33"/>
      <c r="HV216" s="33"/>
      <c r="HW216" s="33"/>
      <c r="HX216" s="33"/>
      <c r="HY216" s="33"/>
      <c r="HZ216" s="33"/>
      <c r="IA216" s="33"/>
      <c r="IB216" s="33"/>
      <c r="IC216" s="33"/>
      <c r="ID216" s="33"/>
      <c r="IE216" s="33"/>
      <c r="IF216" s="33"/>
      <c r="IG216" s="33"/>
      <c r="IH216" s="33"/>
      <c r="II216" s="33"/>
      <c r="IJ216" s="33"/>
      <c r="IK216" s="33"/>
      <c r="IL216" s="33"/>
      <c r="IM216" s="33"/>
      <c r="IN216" s="33"/>
      <c r="IO216" s="33"/>
      <c r="IP216" s="33"/>
      <c r="IQ216" s="33"/>
      <c r="IR216" s="33"/>
      <c r="IS216" s="33"/>
      <c r="IT216" s="33"/>
      <c r="IU216" s="33"/>
      <c r="IV216" s="33"/>
    </row>
    <row r="217" spans="1:256">
      <c r="A217" s="33" t="s">
        <v>342</v>
      </c>
      <c r="B217" s="955" t="s">
        <v>2567</v>
      </c>
      <c r="C217" s="974">
        <f>'6062'!I40</f>
        <v>1772799</v>
      </c>
      <c r="D217" s="971"/>
      <c r="E217" s="149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3"/>
      <c r="DI217" s="33"/>
      <c r="DJ217" s="33"/>
      <c r="DK217" s="33"/>
      <c r="DL217" s="33"/>
      <c r="DM217" s="33"/>
      <c r="DN217" s="33"/>
      <c r="DO217" s="33"/>
      <c r="DP217" s="33"/>
      <c r="DQ217" s="33"/>
      <c r="DR217" s="33"/>
      <c r="DS217" s="33"/>
      <c r="DT217" s="33"/>
      <c r="DU217" s="33"/>
      <c r="DV217" s="33"/>
      <c r="DW217" s="33"/>
      <c r="DX217" s="33"/>
      <c r="DY217" s="33"/>
      <c r="DZ217" s="33"/>
      <c r="EA217" s="33"/>
      <c r="EB217" s="33"/>
      <c r="EC217" s="33"/>
      <c r="ED217" s="33"/>
      <c r="EE217" s="33"/>
      <c r="EF217" s="33"/>
      <c r="EG217" s="33"/>
      <c r="EH217" s="33"/>
      <c r="EI217" s="33"/>
      <c r="EJ217" s="33"/>
      <c r="EK217" s="33"/>
      <c r="EL217" s="33"/>
      <c r="EM217" s="33"/>
      <c r="EN217" s="33"/>
      <c r="EO217" s="33"/>
      <c r="EP217" s="33"/>
      <c r="EQ217" s="33"/>
      <c r="ER217" s="33"/>
      <c r="ES217" s="33"/>
      <c r="ET217" s="33"/>
      <c r="EU217" s="33"/>
      <c r="EV217" s="33"/>
      <c r="EW217" s="33"/>
      <c r="EX217" s="33"/>
      <c r="EY217" s="33"/>
      <c r="EZ217" s="33"/>
      <c r="FA217" s="33"/>
      <c r="FB217" s="33"/>
      <c r="FC217" s="33"/>
      <c r="FD217" s="33"/>
      <c r="FE217" s="33"/>
      <c r="FF217" s="33"/>
      <c r="FG217" s="33"/>
      <c r="FH217" s="33"/>
      <c r="FI217" s="33"/>
      <c r="FJ217" s="33"/>
      <c r="FK217" s="33"/>
      <c r="FL217" s="33"/>
      <c r="FM217" s="33"/>
      <c r="FN217" s="33"/>
      <c r="FO217" s="33"/>
      <c r="FP217" s="33"/>
      <c r="FQ217" s="33"/>
      <c r="FR217" s="33"/>
      <c r="FS217" s="33"/>
      <c r="FT217" s="33"/>
      <c r="FU217" s="33"/>
      <c r="FV217" s="33"/>
      <c r="FW217" s="33"/>
      <c r="FX217" s="33"/>
      <c r="FY217" s="33"/>
      <c r="FZ217" s="33"/>
      <c r="GA217" s="33"/>
      <c r="GB217" s="33"/>
      <c r="GC217" s="33"/>
      <c r="GD217" s="33"/>
      <c r="GE217" s="33"/>
      <c r="GF217" s="33"/>
      <c r="GG217" s="33"/>
      <c r="GH217" s="33"/>
      <c r="GI217" s="33"/>
      <c r="GJ217" s="33"/>
      <c r="GK217" s="33"/>
      <c r="GL217" s="33"/>
      <c r="GM217" s="33"/>
      <c r="GN217" s="33"/>
      <c r="GO217" s="33"/>
      <c r="GP217" s="33"/>
      <c r="GQ217" s="33"/>
      <c r="GR217" s="33"/>
      <c r="GS217" s="33"/>
      <c r="GT217" s="33"/>
      <c r="GU217" s="33"/>
      <c r="GV217" s="33"/>
      <c r="GW217" s="33"/>
      <c r="GX217" s="33"/>
      <c r="GY217" s="33"/>
      <c r="GZ217" s="33"/>
      <c r="HA217" s="33"/>
      <c r="HB217" s="33"/>
      <c r="HC217" s="33"/>
      <c r="HD217" s="33"/>
      <c r="HE217" s="33"/>
      <c r="HF217" s="33"/>
      <c r="HG217" s="33"/>
      <c r="HH217" s="33"/>
      <c r="HI217" s="33"/>
      <c r="HJ217" s="33"/>
      <c r="HK217" s="33"/>
      <c r="HL217" s="33"/>
      <c r="HM217" s="33"/>
      <c r="HN217" s="33"/>
      <c r="HO217" s="33"/>
      <c r="HP217" s="33"/>
      <c r="HQ217" s="33"/>
      <c r="HR217" s="33"/>
      <c r="HS217" s="33"/>
      <c r="HT217" s="33"/>
      <c r="HU217" s="33"/>
      <c r="HV217" s="33"/>
      <c r="HW217" s="33"/>
      <c r="HX217" s="33"/>
      <c r="HY217" s="33"/>
      <c r="HZ217" s="33"/>
      <c r="IA217" s="33"/>
      <c r="IB217" s="33"/>
      <c r="IC217" s="33"/>
      <c r="ID217" s="33"/>
      <c r="IE217" s="33"/>
      <c r="IF217" s="33"/>
      <c r="IG217" s="33"/>
      <c r="IH217" s="33"/>
      <c r="II217" s="33"/>
      <c r="IJ217" s="33"/>
      <c r="IK217" s="33"/>
      <c r="IL217" s="33"/>
      <c r="IM217" s="33"/>
      <c r="IN217" s="33"/>
      <c r="IO217" s="33"/>
      <c r="IP217" s="33"/>
      <c r="IQ217" s="33"/>
      <c r="IR217" s="33"/>
      <c r="IS217" s="33"/>
      <c r="IT217" s="33"/>
      <c r="IU217" s="33"/>
      <c r="IV217" s="33"/>
    </row>
    <row r="218" spans="1:256">
      <c r="A218" s="33" t="s">
        <v>1029</v>
      </c>
      <c r="B218" s="955"/>
      <c r="C218" s="955"/>
      <c r="D218" s="969"/>
      <c r="E218" s="149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3"/>
      <c r="DI218" s="33"/>
      <c r="DJ218" s="33"/>
      <c r="DK218" s="33"/>
      <c r="DL218" s="33"/>
      <c r="DM218" s="33"/>
      <c r="DN218" s="33"/>
      <c r="DO218" s="33"/>
      <c r="DP218" s="33"/>
      <c r="DQ218" s="33"/>
      <c r="DR218" s="33"/>
      <c r="DS218" s="33"/>
      <c r="DT218" s="33"/>
      <c r="DU218" s="33"/>
      <c r="DV218" s="33"/>
      <c r="DW218" s="33"/>
      <c r="DX218" s="33"/>
      <c r="DY218" s="33"/>
      <c r="DZ218" s="33"/>
      <c r="EA218" s="33"/>
      <c r="EB218" s="33"/>
      <c r="EC218" s="33"/>
      <c r="ED218" s="33"/>
      <c r="EE218" s="33"/>
      <c r="EF218" s="33"/>
      <c r="EG218" s="33"/>
      <c r="EH218" s="33"/>
      <c r="EI218" s="33"/>
      <c r="EJ218" s="33"/>
      <c r="EK218" s="33"/>
      <c r="EL218" s="33"/>
      <c r="EM218" s="33"/>
      <c r="EN218" s="33"/>
      <c r="EO218" s="33"/>
      <c r="EP218" s="33"/>
      <c r="EQ218" s="33"/>
      <c r="ER218" s="33"/>
      <c r="ES218" s="33"/>
      <c r="ET218" s="33"/>
      <c r="EU218" s="33"/>
      <c r="EV218" s="33"/>
      <c r="EW218" s="33"/>
      <c r="EX218" s="33"/>
      <c r="EY218" s="33"/>
      <c r="EZ218" s="33"/>
      <c r="FA218" s="33"/>
      <c r="FB218" s="33"/>
      <c r="FC218" s="33"/>
      <c r="FD218" s="33"/>
      <c r="FE218" s="33"/>
      <c r="FF218" s="33"/>
      <c r="FG218" s="33"/>
      <c r="FH218" s="33"/>
      <c r="FI218" s="33"/>
      <c r="FJ218" s="33"/>
      <c r="FK218" s="33"/>
      <c r="FL218" s="33"/>
      <c r="FM218" s="33"/>
      <c r="FN218" s="33"/>
      <c r="FO218" s="33"/>
      <c r="FP218" s="33"/>
      <c r="FQ218" s="33"/>
      <c r="FR218" s="33"/>
      <c r="FS218" s="33"/>
      <c r="FT218" s="33"/>
      <c r="FU218" s="33"/>
      <c r="FV218" s="33"/>
      <c r="FW218" s="33"/>
      <c r="FX218" s="33"/>
      <c r="FY218" s="33"/>
      <c r="FZ218" s="33"/>
      <c r="GA218" s="33"/>
      <c r="GB218" s="33"/>
      <c r="GC218" s="33"/>
      <c r="GD218" s="33"/>
      <c r="GE218" s="33"/>
      <c r="GF218" s="33"/>
      <c r="GG218" s="33"/>
      <c r="GH218" s="33"/>
      <c r="GI218" s="33"/>
      <c r="GJ218" s="33"/>
      <c r="GK218" s="33"/>
      <c r="GL218" s="33"/>
      <c r="GM218" s="33"/>
      <c r="GN218" s="33"/>
      <c r="GO218" s="33"/>
      <c r="GP218" s="33"/>
      <c r="GQ218" s="33"/>
      <c r="GR218" s="33"/>
      <c r="GS218" s="33"/>
      <c r="GT218" s="33"/>
      <c r="GU218" s="33"/>
      <c r="GV218" s="33"/>
      <c r="GW218" s="33"/>
      <c r="GX218" s="33"/>
      <c r="GY218" s="33"/>
      <c r="GZ218" s="33"/>
      <c r="HA218" s="33"/>
      <c r="HB218" s="33"/>
      <c r="HC218" s="33"/>
      <c r="HD218" s="33"/>
      <c r="HE218" s="33"/>
      <c r="HF218" s="33"/>
      <c r="HG218" s="33"/>
      <c r="HH218" s="33"/>
      <c r="HI218" s="33"/>
      <c r="HJ218" s="33"/>
      <c r="HK218" s="33"/>
      <c r="HL218" s="33"/>
      <c r="HM218" s="33"/>
      <c r="HN218" s="33"/>
      <c r="HO218" s="33"/>
      <c r="HP218" s="33"/>
      <c r="HQ218" s="33"/>
      <c r="HR218" s="33"/>
      <c r="HS218" s="33"/>
      <c r="HT218" s="33"/>
      <c r="HU218" s="33"/>
      <c r="HV218" s="33"/>
      <c r="HW218" s="33"/>
      <c r="HX218" s="33"/>
      <c r="HY218" s="33"/>
      <c r="HZ218" s="33"/>
      <c r="IA218" s="33"/>
      <c r="IB218" s="33"/>
      <c r="IC218" s="33"/>
      <c r="ID218" s="33"/>
      <c r="IE218" s="33"/>
      <c r="IF218" s="33"/>
      <c r="IG218" s="33"/>
      <c r="IH218" s="33"/>
      <c r="II218" s="33"/>
      <c r="IJ218" s="33"/>
      <c r="IK218" s="33"/>
      <c r="IL218" s="33"/>
      <c r="IM218" s="33"/>
      <c r="IN218" s="33"/>
      <c r="IO218" s="33"/>
      <c r="IP218" s="33"/>
      <c r="IQ218" s="33"/>
      <c r="IR218" s="33"/>
      <c r="IS218" s="33"/>
      <c r="IT218" s="33"/>
      <c r="IU218" s="33"/>
      <c r="IV218" s="33"/>
    </row>
    <row r="219" spans="1:256">
      <c r="A219" s="33" t="s">
        <v>343</v>
      </c>
      <c r="B219" s="955" t="s">
        <v>2568</v>
      </c>
      <c r="C219" s="975">
        <f>'6062'!I75</f>
        <v>0</v>
      </c>
      <c r="D219" s="969"/>
      <c r="E219" s="149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c r="HZ219" s="33"/>
      <c r="IA219" s="33"/>
      <c r="IB219" s="33"/>
      <c r="IC219" s="33"/>
      <c r="ID219" s="33"/>
      <c r="IE219" s="33"/>
      <c r="IF219" s="33"/>
      <c r="IG219" s="33"/>
      <c r="IH219" s="33"/>
      <c r="II219" s="33"/>
      <c r="IJ219" s="33"/>
      <c r="IK219" s="33"/>
      <c r="IL219" s="33"/>
      <c r="IM219" s="33"/>
      <c r="IN219" s="33"/>
      <c r="IO219" s="33"/>
      <c r="IP219" s="33"/>
      <c r="IQ219" s="33"/>
      <c r="IR219" s="33"/>
      <c r="IS219" s="33"/>
      <c r="IT219" s="33"/>
      <c r="IU219" s="33"/>
      <c r="IV219" s="33"/>
    </row>
    <row r="220" spans="1:256">
      <c r="A220" s="33" t="s">
        <v>344</v>
      </c>
      <c r="B220" s="955" t="s">
        <v>2569</v>
      </c>
      <c r="C220" s="975">
        <f>'6062'!I74</f>
        <v>0</v>
      </c>
      <c r="D220" s="969"/>
      <c r="E220" s="149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c r="HZ220" s="33"/>
      <c r="IA220" s="33"/>
      <c r="IB220" s="33"/>
      <c r="IC220" s="33"/>
      <c r="ID220" s="33"/>
      <c r="IE220" s="33"/>
      <c r="IF220" s="33"/>
      <c r="IG220" s="33"/>
      <c r="IH220" s="33"/>
      <c r="II220" s="33"/>
      <c r="IJ220" s="33"/>
      <c r="IK220" s="33"/>
      <c r="IL220" s="33"/>
      <c r="IM220" s="33"/>
      <c r="IN220" s="33"/>
      <c r="IO220" s="33"/>
      <c r="IP220" s="33"/>
      <c r="IQ220" s="33"/>
      <c r="IR220" s="33"/>
      <c r="IS220" s="33"/>
      <c r="IT220" s="33"/>
      <c r="IU220" s="33"/>
      <c r="IV220" s="33"/>
    </row>
    <row r="221" spans="1:256">
      <c r="A221" s="33" t="s">
        <v>345</v>
      </c>
      <c r="B221" s="955"/>
      <c r="C221" s="975"/>
      <c r="D221" s="969"/>
      <c r="E221" s="149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3"/>
      <c r="DI221" s="33"/>
      <c r="DJ221" s="33"/>
      <c r="DK221" s="33"/>
      <c r="DL221" s="33"/>
      <c r="DM221" s="33"/>
      <c r="DN221" s="33"/>
      <c r="DO221" s="33"/>
      <c r="DP221" s="33"/>
      <c r="DQ221" s="33"/>
      <c r="DR221" s="33"/>
      <c r="DS221" s="33"/>
      <c r="DT221" s="33"/>
      <c r="DU221" s="33"/>
      <c r="DV221" s="33"/>
      <c r="DW221" s="33"/>
      <c r="DX221" s="33"/>
      <c r="DY221" s="33"/>
      <c r="DZ221" s="33"/>
      <c r="EA221" s="33"/>
      <c r="EB221" s="33"/>
      <c r="EC221" s="33"/>
      <c r="ED221" s="33"/>
      <c r="EE221" s="33"/>
      <c r="EF221" s="33"/>
      <c r="EG221" s="33"/>
      <c r="EH221" s="33"/>
      <c r="EI221" s="33"/>
      <c r="EJ221" s="33"/>
      <c r="EK221" s="33"/>
      <c r="EL221" s="33"/>
      <c r="EM221" s="33"/>
      <c r="EN221" s="33"/>
      <c r="EO221" s="33"/>
      <c r="EP221" s="33"/>
      <c r="EQ221" s="33"/>
      <c r="ER221" s="33"/>
      <c r="ES221" s="33"/>
      <c r="ET221" s="33"/>
      <c r="EU221" s="33"/>
      <c r="EV221" s="33"/>
      <c r="EW221" s="33"/>
      <c r="EX221" s="33"/>
      <c r="EY221" s="33"/>
      <c r="EZ221" s="33"/>
      <c r="FA221" s="33"/>
      <c r="FB221" s="33"/>
      <c r="FC221" s="33"/>
      <c r="FD221" s="33"/>
      <c r="FE221" s="33"/>
      <c r="FF221" s="33"/>
      <c r="FG221" s="33"/>
      <c r="FH221" s="33"/>
      <c r="FI221" s="33"/>
      <c r="FJ221" s="33"/>
      <c r="FK221" s="33"/>
      <c r="FL221" s="33"/>
      <c r="FM221" s="33"/>
      <c r="FN221" s="33"/>
      <c r="FO221" s="33"/>
      <c r="FP221" s="33"/>
      <c r="FQ221" s="33"/>
      <c r="FR221" s="33"/>
      <c r="FS221" s="33"/>
      <c r="FT221" s="33"/>
      <c r="FU221" s="33"/>
      <c r="FV221" s="33"/>
      <c r="FW221" s="33"/>
      <c r="FX221" s="33"/>
      <c r="FY221" s="33"/>
      <c r="FZ221" s="33"/>
      <c r="GA221" s="33"/>
      <c r="GB221" s="33"/>
      <c r="GC221" s="33"/>
      <c r="GD221" s="33"/>
      <c r="GE221" s="33"/>
      <c r="GF221" s="33"/>
      <c r="GG221" s="33"/>
      <c r="GH221" s="33"/>
      <c r="GI221" s="33"/>
      <c r="GJ221" s="33"/>
      <c r="GK221" s="33"/>
      <c r="GL221" s="33"/>
      <c r="GM221" s="33"/>
      <c r="GN221" s="33"/>
      <c r="GO221" s="33"/>
      <c r="GP221" s="33"/>
      <c r="GQ221" s="33"/>
      <c r="GR221" s="33"/>
      <c r="GS221" s="33"/>
      <c r="GT221" s="33"/>
      <c r="GU221" s="33"/>
      <c r="GV221" s="33"/>
      <c r="GW221" s="33"/>
      <c r="GX221" s="33"/>
      <c r="GY221" s="33"/>
      <c r="GZ221" s="33"/>
      <c r="HA221" s="33"/>
      <c r="HB221" s="33"/>
      <c r="HC221" s="33"/>
      <c r="HD221" s="33"/>
      <c r="HE221" s="33"/>
      <c r="HF221" s="33"/>
      <c r="HG221" s="33"/>
      <c r="HH221" s="33"/>
      <c r="HI221" s="33"/>
      <c r="HJ221" s="33"/>
      <c r="HK221" s="33"/>
      <c r="HL221" s="33"/>
      <c r="HM221" s="33"/>
      <c r="HN221" s="33"/>
      <c r="HO221" s="33"/>
      <c r="HP221" s="33"/>
      <c r="HQ221" s="33"/>
      <c r="HR221" s="33"/>
      <c r="HS221" s="33"/>
      <c r="HT221" s="33"/>
      <c r="HU221" s="33"/>
      <c r="HV221" s="33"/>
      <c r="HW221" s="33"/>
      <c r="HX221" s="33"/>
      <c r="HY221" s="33"/>
      <c r="HZ221" s="33"/>
      <c r="IA221" s="33"/>
      <c r="IB221" s="33"/>
      <c r="IC221" s="33"/>
      <c r="ID221" s="33"/>
      <c r="IE221" s="33"/>
      <c r="IF221" s="33"/>
      <c r="IG221" s="33"/>
      <c r="IH221" s="33"/>
      <c r="II221" s="33"/>
      <c r="IJ221" s="33"/>
      <c r="IK221" s="33"/>
      <c r="IL221" s="33"/>
      <c r="IM221" s="33"/>
      <c r="IN221" s="33"/>
      <c r="IO221" s="33"/>
      <c r="IP221" s="33"/>
      <c r="IQ221" s="33"/>
      <c r="IR221" s="33"/>
      <c r="IS221" s="33"/>
      <c r="IT221" s="33"/>
      <c r="IU221" s="33"/>
      <c r="IV221" s="33"/>
    </row>
    <row r="222" spans="1:256">
      <c r="A222" s="33" t="s">
        <v>346</v>
      </c>
      <c r="B222" s="955" t="s">
        <v>2570</v>
      </c>
      <c r="C222" s="975">
        <f>'6062'!I105</f>
        <v>0</v>
      </c>
      <c r="D222" s="969"/>
      <c r="E222" s="149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3"/>
      <c r="DI222" s="33"/>
      <c r="DJ222" s="33"/>
      <c r="DK222" s="33"/>
      <c r="DL222" s="33"/>
      <c r="DM222" s="33"/>
      <c r="DN222" s="33"/>
      <c r="DO222" s="33"/>
      <c r="DP222" s="33"/>
      <c r="DQ222" s="33"/>
      <c r="DR222" s="33"/>
      <c r="DS222" s="33"/>
      <c r="DT222" s="33"/>
      <c r="DU222" s="33"/>
      <c r="DV222" s="33"/>
      <c r="DW222" s="33"/>
      <c r="DX222" s="33"/>
      <c r="DY222" s="33"/>
      <c r="DZ222" s="33"/>
      <c r="EA222" s="33"/>
      <c r="EB222" s="33"/>
      <c r="EC222" s="33"/>
      <c r="ED222" s="33"/>
      <c r="EE222" s="33"/>
      <c r="EF222" s="33"/>
      <c r="EG222" s="33"/>
      <c r="EH222" s="33"/>
      <c r="EI222" s="33"/>
      <c r="EJ222" s="33"/>
      <c r="EK222" s="33"/>
      <c r="EL222" s="33"/>
      <c r="EM222" s="33"/>
      <c r="EN222" s="33"/>
      <c r="EO222" s="33"/>
      <c r="EP222" s="33"/>
      <c r="EQ222" s="33"/>
      <c r="ER222" s="33"/>
      <c r="ES222" s="33"/>
      <c r="ET222" s="33"/>
      <c r="EU222" s="33"/>
      <c r="EV222" s="33"/>
      <c r="EW222" s="33"/>
      <c r="EX222" s="33"/>
      <c r="EY222" s="33"/>
      <c r="EZ222" s="33"/>
      <c r="FA222" s="33"/>
      <c r="FB222" s="33"/>
      <c r="FC222" s="33"/>
      <c r="FD222" s="33"/>
      <c r="FE222" s="33"/>
      <c r="FF222" s="33"/>
      <c r="FG222" s="33"/>
      <c r="FH222" s="33"/>
      <c r="FI222" s="33"/>
      <c r="FJ222" s="33"/>
      <c r="FK222" s="33"/>
      <c r="FL222" s="33"/>
      <c r="FM222" s="33"/>
      <c r="FN222" s="33"/>
      <c r="FO222" s="33"/>
      <c r="FP222" s="33"/>
      <c r="FQ222" s="33"/>
      <c r="FR222" s="33"/>
      <c r="FS222" s="33"/>
      <c r="FT222" s="33"/>
      <c r="FU222" s="33"/>
      <c r="FV222" s="33"/>
      <c r="FW222" s="33"/>
      <c r="FX222" s="33"/>
      <c r="FY222" s="33"/>
      <c r="FZ222" s="33"/>
      <c r="GA222" s="33"/>
      <c r="GB222" s="33"/>
      <c r="GC222" s="33"/>
      <c r="GD222" s="33"/>
      <c r="GE222" s="33"/>
      <c r="GF222" s="33"/>
      <c r="GG222" s="33"/>
      <c r="GH222" s="33"/>
      <c r="GI222" s="33"/>
      <c r="GJ222" s="33"/>
      <c r="GK222" s="33"/>
      <c r="GL222" s="33"/>
      <c r="GM222" s="33"/>
      <c r="GN222" s="33"/>
      <c r="GO222" s="33"/>
      <c r="GP222" s="33"/>
      <c r="GQ222" s="33"/>
      <c r="GR222" s="33"/>
      <c r="GS222" s="33"/>
      <c r="GT222" s="33"/>
      <c r="GU222" s="33"/>
      <c r="GV222" s="33"/>
      <c r="GW222" s="33"/>
      <c r="GX222" s="33"/>
      <c r="GY222" s="33"/>
      <c r="GZ222" s="33"/>
      <c r="HA222" s="33"/>
      <c r="HB222" s="33"/>
      <c r="HC222" s="33"/>
      <c r="HD222" s="33"/>
      <c r="HE222" s="33"/>
      <c r="HF222" s="33"/>
      <c r="HG222" s="33"/>
      <c r="HH222" s="33"/>
      <c r="HI222" s="33"/>
      <c r="HJ222" s="33"/>
      <c r="HK222" s="33"/>
      <c r="HL222" s="33"/>
      <c r="HM222" s="33"/>
      <c r="HN222" s="33"/>
      <c r="HO222" s="33"/>
      <c r="HP222" s="33"/>
      <c r="HQ222" s="33"/>
      <c r="HR222" s="33"/>
      <c r="HS222" s="33"/>
      <c r="HT222" s="33"/>
      <c r="HU222" s="33"/>
      <c r="HV222" s="33"/>
      <c r="HW222" s="33"/>
      <c r="HX222" s="33"/>
      <c r="HY222" s="33"/>
      <c r="HZ222" s="33"/>
      <c r="IA222" s="33"/>
      <c r="IB222" s="33"/>
      <c r="IC222" s="33"/>
      <c r="ID222" s="33"/>
      <c r="IE222" s="33"/>
      <c r="IF222" s="33"/>
      <c r="IG222" s="33"/>
      <c r="IH222" s="33"/>
      <c r="II222" s="33"/>
      <c r="IJ222" s="33"/>
      <c r="IK222" s="33"/>
      <c r="IL222" s="33"/>
      <c r="IM222" s="33"/>
      <c r="IN222" s="33"/>
      <c r="IO222" s="33"/>
      <c r="IP222" s="33"/>
      <c r="IQ222" s="33"/>
      <c r="IR222" s="33"/>
      <c r="IS222" s="33"/>
      <c r="IT222" s="33"/>
      <c r="IU222" s="33"/>
      <c r="IV222" s="33"/>
    </row>
    <row r="223" spans="1:256">
      <c r="A223" s="33" t="s">
        <v>347</v>
      </c>
      <c r="B223" s="955" t="s">
        <v>2571</v>
      </c>
      <c r="C223" s="975">
        <f>'6062'!I117+'6062'!I130</f>
        <v>1605</v>
      </c>
      <c r="D223" s="969"/>
      <c r="E223" s="149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3"/>
      <c r="DI223" s="33"/>
      <c r="DJ223" s="33"/>
      <c r="DK223" s="33"/>
      <c r="DL223" s="33"/>
      <c r="DM223" s="33"/>
      <c r="DN223" s="33"/>
      <c r="DO223" s="33"/>
      <c r="DP223" s="33"/>
      <c r="DQ223" s="33"/>
      <c r="DR223" s="33"/>
      <c r="DS223" s="33"/>
      <c r="DT223" s="33"/>
      <c r="DU223" s="33"/>
      <c r="DV223" s="33"/>
      <c r="DW223" s="33"/>
      <c r="DX223" s="33"/>
      <c r="DY223" s="33"/>
      <c r="DZ223" s="33"/>
      <c r="EA223" s="33"/>
      <c r="EB223" s="33"/>
      <c r="EC223" s="33"/>
      <c r="ED223" s="33"/>
      <c r="EE223" s="33"/>
      <c r="EF223" s="33"/>
      <c r="EG223" s="33"/>
      <c r="EH223" s="33"/>
      <c r="EI223" s="33"/>
      <c r="EJ223" s="33"/>
      <c r="EK223" s="33"/>
      <c r="EL223" s="33"/>
      <c r="EM223" s="33"/>
      <c r="EN223" s="33"/>
      <c r="EO223" s="33"/>
      <c r="EP223" s="33"/>
      <c r="EQ223" s="33"/>
      <c r="ER223" s="33"/>
      <c r="ES223" s="33"/>
      <c r="ET223" s="33"/>
      <c r="EU223" s="33"/>
      <c r="EV223" s="33"/>
      <c r="EW223" s="33"/>
      <c r="EX223" s="33"/>
      <c r="EY223" s="33"/>
      <c r="EZ223" s="33"/>
      <c r="FA223" s="33"/>
      <c r="FB223" s="33"/>
      <c r="FC223" s="33"/>
      <c r="FD223" s="33"/>
      <c r="FE223" s="33"/>
      <c r="FF223" s="33"/>
      <c r="FG223" s="33"/>
      <c r="FH223" s="33"/>
      <c r="FI223" s="33"/>
      <c r="FJ223" s="33"/>
      <c r="FK223" s="33"/>
      <c r="FL223" s="33"/>
      <c r="FM223" s="33"/>
      <c r="FN223" s="33"/>
      <c r="FO223" s="33"/>
      <c r="FP223" s="33"/>
      <c r="FQ223" s="33"/>
      <c r="FR223" s="33"/>
      <c r="FS223" s="33"/>
      <c r="FT223" s="33"/>
      <c r="FU223" s="33"/>
      <c r="FV223" s="33"/>
      <c r="FW223" s="33"/>
      <c r="FX223" s="33"/>
      <c r="FY223" s="33"/>
      <c r="FZ223" s="33"/>
      <c r="GA223" s="33"/>
      <c r="GB223" s="33"/>
      <c r="GC223" s="33"/>
      <c r="GD223" s="33"/>
      <c r="GE223" s="33"/>
      <c r="GF223" s="33"/>
      <c r="GG223" s="33"/>
      <c r="GH223" s="33"/>
      <c r="GI223" s="33"/>
      <c r="GJ223" s="33"/>
      <c r="GK223" s="33"/>
      <c r="GL223" s="33"/>
      <c r="GM223" s="33"/>
      <c r="GN223" s="33"/>
      <c r="GO223" s="33"/>
      <c r="GP223" s="33"/>
      <c r="GQ223" s="33"/>
      <c r="GR223" s="33"/>
      <c r="GS223" s="33"/>
      <c r="GT223" s="33"/>
      <c r="GU223" s="33"/>
      <c r="GV223" s="33"/>
      <c r="GW223" s="33"/>
      <c r="GX223" s="33"/>
      <c r="GY223" s="33"/>
      <c r="GZ223" s="33"/>
      <c r="HA223" s="33"/>
      <c r="HB223" s="33"/>
      <c r="HC223" s="33"/>
      <c r="HD223" s="33"/>
      <c r="HE223" s="33"/>
      <c r="HF223" s="33"/>
      <c r="HG223" s="33"/>
      <c r="HH223" s="33"/>
      <c r="HI223" s="33"/>
      <c r="HJ223" s="33"/>
      <c r="HK223" s="33"/>
      <c r="HL223" s="33"/>
      <c r="HM223" s="33"/>
      <c r="HN223" s="33"/>
      <c r="HO223" s="33"/>
      <c r="HP223" s="33"/>
      <c r="HQ223" s="33"/>
      <c r="HR223" s="33"/>
      <c r="HS223" s="33"/>
      <c r="HT223" s="33"/>
      <c r="HU223" s="33"/>
      <c r="HV223" s="33"/>
      <c r="HW223" s="33"/>
      <c r="HX223" s="33"/>
      <c r="HY223" s="33"/>
      <c r="HZ223" s="33"/>
      <c r="IA223" s="33"/>
      <c r="IB223" s="33"/>
      <c r="IC223" s="33"/>
      <c r="ID223" s="33"/>
      <c r="IE223" s="33"/>
      <c r="IF223" s="33"/>
      <c r="IG223" s="33"/>
      <c r="IH223" s="33"/>
      <c r="II223" s="33"/>
      <c r="IJ223" s="33"/>
      <c r="IK223" s="33"/>
      <c r="IL223" s="33"/>
      <c r="IM223" s="33"/>
      <c r="IN223" s="33"/>
      <c r="IO223" s="33"/>
      <c r="IP223" s="33"/>
      <c r="IQ223" s="33"/>
      <c r="IR223" s="33"/>
      <c r="IS223" s="33"/>
      <c r="IT223" s="33"/>
      <c r="IU223" s="33"/>
      <c r="IV223" s="33"/>
    </row>
    <row r="224" spans="1:256">
      <c r="A224" s="33" t="s">
        <v>2086</v>
      </c>
      <c r="B224" s="955" t="s">
        <v>2572</v>
      </c>
      <c r="C224" s="975">
        <f>'6062'!I142</f>
        <v>345066690</v>
      </c>
      <c r="D224" s="969"/>
      <c r="E224" s="149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c r="IG224" s="33"/>
      <c r="IH224" s="33"/>
      <c r="II224" s="33"/>
      <c r="IJ224" s="33"/>
      <c r="IK224" s="33"/>
      <c r="IL224" s="33"/>
      <c r="IM224" s="33"/>
      <c r="IN224" s="33"/>
      <c r="IO224" s="33"/>
      <c r="IP224" s="33"/>
      <c r="IQ224" s="33"/>
      <c r="IR224" s="33"/>
      <c r="IS224" s="33"/>
      <c r="IT224" s="33"/>
      <c r="IU224" s="33"/>
      <c r="IV224" s="33"/>
    </row>
    <row r="225" spans="1:256">
      <c r="A225" s="33" t="s">
        <v>348</v>
      </c>
      <c r="B225" s="955" t="s">
        <v>2573</v>
      </c>
      <c r="C225" s="975">
        <f>'6062'!I171</f>
        <v>2643933647</v>
      </c>
      <c r="D225" s="969"/>
      <c r="E225" s="149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3"/>
      <c r="DI225" s="33"/>
      <c r="DJ225" s="33"/>
      <c r="DK225" s="33"/>
      <c r="DL225" s="33"/>
      <c r="DM225" s="33"/>
      <c r="DN225" s="33"/>
      <c r="DO225" s="33"/>
      <c r="DP225" s="33"/>
      <c r="DQ225" s="33"/>
      <c r="DR225" s="33"/>
      <c r="DS225" s="33"/>
      <c r="DT225" s="33"/>
      <c r="DU225" s="33"/>
      <c r="DV225" s="33"/>
      <c r="DW225" s="33"/>
      <c r="DX225" s="33"/>
      <c r="DY225" s="33"/>
      <c r="DZ225" s="33"/>
      <c r="EA225" s="33"/>
      <c r="EB225" s="33"/>
      <c r="EC225" s="33"/>
      <c r="ED225" s="33"/>
      <c r="EE225" s="33"/>
      <c r="EF225" s="33"/>
      <c r="EG225" s="33"/>
      <c r="EH225" s="33"/>
      <c r="EI225" s="33"/>
      <c r="EJ225" s="33"/>
      <c r="EK225" s="33"/>
      <c r="EL225" s="33"/>
      <c r="EM225" s="33"/>
      <c r="EN225" s="33"/>
      <c r="EO225" s="33"/>
      <c r="EP225" s="33"/>
      <c r="EQ225" s="33"/>
      <c r="ER225" s="33"/>
      <c r="ES225" s="33"/>
      <c r="ET225" s="33"/>
      <c r="EU225" s="33"/>
      <c r="EV225" s="33"/>
      <c r="EW225" s="33"/>
      <c r="EX225" s="33"/>
      <c r="EY225" s="33"/>
      <c r="EZ225" s="33"/>
      <c r="FA225" s="33"/>
      <c r="FB225" s="33"/>
      <c r="FC225" s="33"/>
      <c r="FD225" s="33"/>
      <c r="FE225" s="33"/>
      <c r="FF225" s="33"/>
      <c r="FG225" s="33"/>
      <c r="FH225" s="33"/>
      <c r="FI225" s="33"/>
      <c r="FJ225" s="33"/>
      <c r="FK225" s="33"/>
      <c r="FL225" s="33"/>
      <c r="FM225" s="33"/>
      <c r="FN225" s="33"/>
      <c r="FO225" s="33"/>
      <c r="FP225" s="33"/>
      <c r="FQ225" s="33"/>
      <c r="FR225" s="33"/>
      <c r="FS225" s="33"/>
      <c r="FT225" s="33"/>
      <c r="FU225" s="33"/>
      <c r="FV225" s="33"/>
      <c r="FW225" s="33"/>
      <c r="FX225" s="33"/>
      <c r="FY225" s="33"/>
      <c r="FZ225" s="33"/>
      <c r="GA225" s="33"/>
      <c r="GB225" s="33"/>
      <c r="GC225" s="33"/>
      <c r="GD225" s="33"/>
      <c r="GE225" s="33"/>
      <c r="GF225" s="33"/>
      <c r="GG225" s="33"/>
      <c r="GH225" s="33"/>
      <c r="GI225" s="33"/>
      <c r="GJ225" s="33"/>
      <c r="GK225" s="33"/>
      <c r="GL225" s="33"/>
      <c r="GM225" s="33"/>
      <c r="GN225" s="33"/>
      <c r="GO225" s="33"/>
      <c r="GP225" s="33"/>
      <c r="GQ225" s="33"/>
      <c r="GR225" s="33"/>
      <c r="GS225" s="33"/>
      <c r="GT225" s="33"/>
      <c r="GU225" s="33"/>
      <c r="GV225" s="33"/>
      <c r="GW225" s="33"/>
      <c r="GX225" s="33"/>
      <c r="GY225" s="33"/>
      <c r="GZ225" s="33"/>
      <c r="HA225" s="33"/>
      <c r="HB225" s="33"/>
      <c r="HC225" s="33"/>
      <c r="HD225" s="33"/>
      <c r="HE225" s="33"/>
      <c r="HF225" s="33"/>
      <c r="HG225" s="33"/>
      <c r="HH225" s="33"/>
      <c r="HI225" s="33"/>
      <c r="HJ225" s="33"/>
      <c r="HK225" s="33"/>
      <c r="HL225" s="33"/>
      <c r="HM225" s="33"/>
      <c r="HN225" s="33"/>
      <c r="HO225" s="33"/>
      <c r="HP225" s="33"/>
      <c r="HQ225" s="33"/>
      <c r="HR225" s="33"/>
      <c r="HS225" s="33"/>
      <c r="HT225" s="33"/>
      <c r="HU225" s="33"/>
      <c r="HV225" s="33"/>
      <c r="HW225" s="33"/>
      <c r="HX225" s="33"/>
      <c r="HY225" s="33"/>
      <c r="HZ225" s="33"/>
      <c r="IA225" s="33"/>
      <c r="IB225" s="33"/>
      <c r="IC225" s="33"/>
      <c r="ID225" s="33"/>
      <c r="IE225" s="33"/>
      <c r="IF225" s="33"/>
      <c r="IG225" s="33"/>
      <c r="IH225" s="33"/>
      <c r="II225" s="33"/>
      <c r="IJ225" s="33"/>
      <c r="IK225" s="33"/>
      <c r="IL225" s="33"/>
      <c r="IM225" s="33"/>
      <c r="IN225" s="33"/>
      <c r="IO225" s="33"/>
      <c r="IP225" s="33"/>
      <c r="IQ225" s="33"/>
      <c r="IR225" s="33"/>
      <c r="IS225" s="33"/>
      <c r="IT225" s="33"/>
      <c r="IU225" s="33"/>
      <c r="IV225" s="33"/>
    </row>
    <row r="226" spans="1:256">
      <c r="A226" s="33" t="s">
        <v>349</v>
      </c>
      <c r="B226" s="955" t="s">
        <v>2574</v>
      </c>
      <c r="C226" s="975">
        <f>'6062'!I186</f>
        <v>91453245</v>
      </c>
      <c r="D226" s="969"/>
      <c r="E226" s="149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3"/>
      <c r="DI226" s="33"/>
      <c r="DJ226" s="33"/>
      <c r="DK226" s="33"/>
      <c r="DL226" s="33"/>
      <c r="DM226" s="33"/>
      <c r="DN226" s="33"/>
      <c r="DO226" s="33"/>
      <c r="DP226" s="33"/>
      <c r="DQ226" s="33"/>
      <c r="DR226" s="33"/>
      <c r="DS226" s="33"/>
      <c r="DT226" s="33"/>
      <c r="DU226" s="33"/>
      <c r="DV226" s="33"/>
      <c r="DW226" s="33"/>
      <c r="DX226" s="33"/>
      <c r="DY226" s="33"/>
      <c r="DZ226" s="33"/>
      <c r="EA226" s="33"/>
      <c r="EB226" s="33"/>
      <c r="EC226" s="33"/>
      <c r="ED226" s="33"/>
      <c r="EE226" s="33"/>
      <c r="EF226" s="33"/>
      <c r="EG226" s="33"/>
      <c r="EH226" s="33"/>
      <c r="EI226" s="33"/>
      <c r="EJ226" s="33"/>
      <c r="EK226" s="33"/>
      <c r="EL226" s="33"/>
      <c r="EM226" s="33"/>
      <c r="EN226" s="33"/>
      <c r="EO226" s="33"/>
      <c r="EP226" s="33"/>
      <c r="EQ226" s="33"/>
      <c r="ER226" s="33"/>
      <c r="ES226" s="33"/>
      <c r="ET226" s="33"/>
      <c r="EU226" s="33"/>
      <c r="EV226" s="33"/>
      <c r="EW226" s="33"/>
      <c r="EX226" s="33"/>
      <c r="EY226" s="33"/>
      <c r="EZ226" s="33"/>
      <c r="FA226" s="33"/>
      <c r="FB226" s="33"/>
      <c r="FC226" s="33"/>
      <c r="FD226" s="33"/>
      <c r="FE226" s="33"/>
      <c r="FF226" s="33"/>
      <c r="FG226" s="33"/>
      <c r="FH226" s="33"/>
      <c r="FI226" s="33"/>
      <c r="FJ226" s="33"/>
      <c r="FK226" s="33"/>
      <c r="FL226" s="33"/>
      <c r="FM226" s="33"/>
      <c r="FN226" s="33"/>
      <c r="FO226" s="33"/>
      <c r="FP226" s="33"/>
      <c r="FQ226" s="33"/>
      <c r="FR226" s="33"/>
      <c r="FS226" s="33"/>
      <c r="FT226" s="33"/>
      <c r="FU226" s="33"/>
      <c r="FV226" s="33"/>
      <c r="FW226" s="33"/>
      <c r="FX226" s="33"/>
      <c r="FY226" s="33"/>
      <c r="FZ226" s="33"/>
      <c r="GA226" s="33"/>
      <c r="GB226" s="33"/>
      <c r="GC226" s="33"/>
      <c r="GD226" s="33"/>
      <c r="GE226" s="33"/>
      <c r="GF226" s="33"/>
      <c r="GG226" s="33"/>
      <c r="GH226" s="33"/>
      <c r="GI226" s="33"/>
      <c r="GJ226" s="33"/>
      <c r="GK226" s="33"/>
      <c r="GL226" s="33"/>
      <c r="GM226" s="33"/>
      <c r="GN226" s="33"/>
      <c r="GO226" s="33"/>
      <c r="GP226" s="33"/>
      <c r="GQ226" s="33"/>
      <c r="GR226" s="33"/>
      <c r="GS226" s="33"/>
      <c r="GT226" s="33"/>
      <c r="GU226" s="33"/>
      <c r="GV226" s="33"/>
      <c r="GW226" s="33"/>
      <c r="GX226" s="33"/>
      <c r="GY226" s="33"/>
      <c r="GZ226" s="33"/>
      <c r="HA226" s="33"/>
      <c r="HB226" s="33"/>
      <c r="HC226" s="33"/>
      <c r="HD226" s="33"/>
      <c r="HE226" s="33"/>
      <c r="HF226" s="33"/>
      <c r="HG226" s="33"/>
      <c r="HH226" s="33"/>
      <c r="HI226" s="33"/>
      <c r="HJ226" s="33"/>
      <c r="HK226" s="33"/>
      <c r="HL226" s="33"/>
      <c r="HM226" s="33"/>
      <c r="HN226" s="33"/>
      <c r="HO226" s="33"/>
      <c r="HP226" s="33"/>
      <c r="HQ226" s="33"/>
      <c r="HR226" s="33"/>
      <c r="HS226" s="33"/>
      <c r="HT226" s="33"/>
      <c r="HU226" s="33"/>
      <c r="HV226" s="33"/>
      <c r="HW226" s="33"/>
      <c r="HX226" s="33"/>
      <c r="HY226" s="33"/>
      <c r="HZ226" s="33"/>
      <c r="IA226" s="33"/>
      <c r="IB226" s="33"/>
      <c r="IC226" s="33"/>
      <c r="ID226" s="33"/>
      <c r="IE226" s="33"/>
      <c r="IF226" s="33"/>
      <c r="IG226" s="33"/>
      <c r="IH226" s="33"/>
      <c r="II226" s="33"/>
      <c r="IJ226" s="33"/>
      <c r="IK226" s="33"/>
      <c r="IL226" s="33"/>
      <c r="IM226" s="33"/>
      <c r="IN226" s="33"/>
      <c r="IO226" s="33"/>
      <c r="IP226" s="33"/>
      <c r="IQ226" s="33"/>
      <c r="IR226" s="33"/>
      <c r="IS226" s="33"/>
      <c r="IT226" s="33"/>
      <c r="IU226" s="33"/>
      <c r="IV226" s="33"/>
    </row>
    <row r="227" spans="1:256">
      <c r="A227" s="33" t="s">
        <v>350</v>
      </c>
      <c r="B227" s="955" t="s">
        <v>2575</v>
      </c>
      <c r="C227" s="975">
        <f>'6062'!I188-'6062'!I189</f>
        <v>0</v>
      </c>
      <c r="D227" s="969"/>
      <c r="E227" s="149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c r="DJ227" s="33"/>
      <c r="DK227" s="33"/>
      <c r="DL227" s="33"/>
      <c r="DM227" s="33"/>
      <c r="DN227" s="33"/>
      <c r="DO227" s="33"/>
      <c r="DP227" s="33"/>
      <c r="DQ227" s="33"/>
      <c r="DR227" s="33"/>
      <c r="DS227" s="33"/>
      <c r="DT227" s="33"/>
      <c r="DU227" s="33"/>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33"/>
      <c r="EX227" s="33"/>
      <c r="EY227" s="33"/>
      <c r="EZ227" s="33"/>
      <c r="FA227" s="33"/>
      <c r="FB227" s="33"/>
      <c r="FC227" s="33"/>
      <c r="FD227" s="33"/>
      <c r="FE227" s="33"/>
      <c r="FF227" s="33"/>
      <c r="FG227" s="33"/>
      <c r="FH227" s="33"/>
      <c r="FI227" s="33"/>
      <c r="FJ227" s="33"/>
      <c r="FK227" s="33"/>
      <c r="FL227" s="33"/>
      <c r="FM227" s="33"/>
      <c r="FN227" s="33"/>
      <c r="FO227" s="33"/>
      <c r="FP227" s="33"/>
      <c r="FQ227" s="33"/>
      <c r="FR227" s="33"/>
      <c r="FS227" s="33"/>
      <c r="FT227" s="33"/>
      <c r="FU227" s="33"/>
      <c r="FV227" s="33"/>
      <c r="FW227" s="33"/>
      <c r="FX227" s="33"/>
      <c r="FY227" s="33"/>
      <c r="FZ227" s="33"/>
      <c r="GA227" s="33"/>
      <c r="GB227" s="33"/>
      <c r="GC227" s="33"/>
      <c r="GD227" s="33"/>
      <c r="GE227" s="33"/>
      <c r="GF227" s="33"/>
      <c r="GG227" s="33"/>
      <c r="GH227" s="33"/>
      <c r="GI227" s="33"/>
      <c r="GJ227" s="33"/>
      <c r="GK227" s="33"/>
      <c r="GL227" s="33"/>
      <c r="GM227" s="33"/>
      <c r="GN227" s="33"/>
      <c r="GO227" s="33"/>
      <c r="GP227" s="33"/>
      <c r="GQ227" s="33"/>
      <c r="GR227" s="33"/>
      <c r="GS227" s="33"/>
      <c r="GT227" s="33"/>
      <c r="GU227" s="33"/>
      <c r="GV227" s="33"/>
      <c r="GW227" s="33"/>
      <c r="GX227" s="33"/>
      <c r="GY227" s="33"/>
      <c r="GZ227" s="33"/>
      <c r="HA227" s="33"/>
      <c r="HB227" s="33"/>
      <c r="HC227" s="33"/>
      <c r="HD227" s="33"/>
      <c r="HE227" s="33"/>
      <c r="HF227" s="33"/>
      <c r="HG227" s="33"/>
      <c r="HH227" s="33"/>
      <c r="HI227" s="33"/>
      <c r="HJ227" s="33"/>
      <c r="HK227" s="33"/>
      <c r="HL227" s="33"/>
      <c r="HM227" s="33"/>
      <c r="HN227" s="33"/>
      <c r="HO227" s="33"/>
      <c r="HP227" s="33"/>
      <c r="HQ227" s="33"/>
      <c r="HR227" s="33"/>
      <c r="HS227" s="33"/>
      <c r="HT227" s="33"/>
      <c r="HU227" s="33"/>
      <c r="HV227" s="33"/>
      <c r="HW227" s="33"/>
      <c r="HX227" s="33"/>
      <c r="HY227" s="33"/>
      <c r="HZ227" s="33"/>
      <c r="IA227" s="33"/>
      <c r="IB227" s="33"/>
      <c r="IC227" s="33"/>
      <c r="ID227" s="33"/>
      <c r="IE227" s="33"/>
      <c r="IF227" s="33"/>
      <c r="IG227" s="33"/>
      <c r="IH227" s="33"/>
      <c r="II227" s="33"/>
      <c r="IJ227" s="33"/>
      <c r="IK227" s="33"/>
      <c r="IL227" s="33"/>
      <c r="IM227" s="33"/>
      <c r="IN227" s="33"/>
      <c r="IO227" s="33"/>
      <c r="IP227" s="33"/>
      <c r="IQ227" s="33"/>
      <c r="IR227" s="33"/>
      <c r="IS227" s="33"/>
      <c r="IT227" s="33"/>
      <c r="IU227" s="33"/>
      <c r="IV227" s="33"/>
    </row>
    <row r="228" spans="1:256">
      <c r="A228" s="33" t="s">
        <v>351</v>
      </c>
      <c r="B228" s="955" t="s">
        <v>2576</v>
      </c>
      <c r="C228" s="975">
        <f>'6062'!I190</f>
        <v>0</v>
      </c>
      <c r="D228" s="969"/>
      <c r="E228" s="149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3"/>
      <c r="DI228" s="33"/>
      <c r="DJ228" s="33"/>
      <c r="DK228" s="33"/>
      <c r="DL228" s="33"/>
      <c r="DM228" s="33"/>
      <c r="DN228" s="33"/>
      <c r="DO228" s="33"/>
      <c r="DP228" s="33"/>
      <c r="DQ228" s="33"/>
      <c r="DR228" s="33"/>
      <c r="DS228" s="33"/>
      <c r="DT228" s="33"/>
      <c r="DU228" s="33"/>
      <c r="DV228" s="33"/>
      <c r="DW228" s="33"/>
      <c r="DX228" s="33"/>
      <c r="DY228" s="33"/>
      <c r="DZ228" s="33"/>
      <c r="EA228" s="33"/>
      <c r="EB228" s="33"/>
      <c r="EC228" s="33"/>
      <c r="ED228" s="33"/>
      <c r="EE228" s="33"/>
      <c r="EF228" s="33"/>
      <c r="EG228" s="33"/>
      <c r="EH228" s="33"/>
      <c r="EI228" s="33"/>
      <c r="EJ228" s="33"/>
      <c r="EK228" s="33"/>
      <c r="EL228" s="33"/>
      <c r="EM228" s="33"/>
      <c r="EN228" s="33"/>
      <c r="EO228" s="33"/>
      <c r="EP228" s="33"/>
      <c r="EQ228" s="33"/>
      <c r="ER228" s="33"/>
      <c r="ES228" s="33"/>
      <c r="ET228" s="33"/>
      <c r="EU228" s="33"/>
      <c r="EV228" s="33"/>
      <c r="EW228" s="33"/>
      <c r="EX228" s="33"/>
      <c r="EY228" s="33"/>
      <c r="EZ228" s="33"/>
      <c r="FA228" s="33"/>
      <c r="FB228" s="33"/>
      <c r="FC228" s="33"/>
      <c r="FD228" s="33"/>
      <c r="FE228" s="33"/>
      <c r="FF228" s="33"/>
      <c r="FG228" s="33"/>
      <c r="FH228" s="33"/>
      <c r="FI228" s="33"/>
      <c r="FJ228" s="33"/>
      <c r="FK228" s="33"/>
      <c r="FL228" s="33"/>
      <c r="FM228" s="33"/>
      <c r="FN228" s="33"/>
      <c r="FO228" s="33"/>
      <c r="FP228" s="33"/>
      <c r="FQ228" s="33"/>
      <c r="FR228" s="33"/>
      <c r="FS228" s="33"/>
      <c r="FT228" s="33"/>
      <c r="FU228" s="33"/>
      <c r="FV228" s="33"/>
      <c r="FW228" s="33"/>
      <c r="FX228" s="33"/>
      <c r="FY228" s="33"/>
      <c r="FZ228" s="33"/>
      <c r="GA228" s="33"/>
      <c r="GB228" s="33"/>
      <c r="GC228" s="33"/>
      <c r="GD228" s="33"/>
      <c r="GE228" s="33"/>
      <c r="GF228" s="33"/>
      <c r="GG228" s="33"/>
      <c r="GH228" s="33"/>
      <c r="GI228" s="33"/>
      <c r="GJ228" s="33"/>
      <c r="GK228" s="33"/>
      <c r="GL228" s="33"/>
      <c r="GM228" s="33"/>
      <c r="GN228" s="33"/>
      <c r="GO228" s="33"/>
      <c r="GP228" s="33"/>
      <c r="GQ228" s="33"/>
      <c r="GR228" s="33"/>
      <c r="GS228" s="33"/>
      <c r="GT228" s="33"/>
      <c r="GU228" s="33"/>
      <c r="GV228" s="33"/>
      <c r="GW228" s="33"/>
      <c r="GX228" s="33"/>
      <c r="GY228" s="33"/>
      <c r="GZ228" s="33"/>
      <c r="HA228" s="33"/>
      <c r="HB228" s="33"/>
      <c r="HC228" s="33"/>
      <c r="HD228" s="33"/>
      <c r="HE228" s="33"/>
      <c r="HF228" s="33"/>
      <c r="HG228" s="33"/>
      <c r="HH228" s="33"/>
      <c r="HI228" s="33"/>
      <c r="HJ228" s="33"/>
      <c r="HK228" s="33"/>
      <c r="HL228" s="33"/>
      <c r="HM228" s="33"/>
      <c r="HN228" s="33"/>
      <c r="HO228" s="33"/>
      <c r="HP228" s="33"/>
      <c r="HQ228" s="33"/>
      <c r="HR228" s="33"/>
      <c r="HS228" s="33"/>
      <c r="HT228" s="33"/>
      <c r="HU228" s="33"/>
      <c r="HV228" s="33"/>
      <c r="HW228" s="33"/>
      <c r="HX228" s="33"/>
      <c r="HY228" s="33"/>
      <c r="HZ228" s="33"/>
      <c r="IA228" s="33"/>
      <c r="IB228" s="33"/>
      <c r="IC228" s="33"/>
      <c r="ID228" s="33"/>
      <c r="IE228" s="33"/>
      <c r="IF228" s="33"/>
      <c r="IG228" s="33"/>
      <c r="IH228" s="33"/>
      <c r="II228" s="33"/>
      <c r="IJ228" s="33"/>
      <c r="IK228" s="33"/>
      <c r="IL228" s="33"/>
      <c r="IM228" s="33"/>
      <c r="IN228" s="33"/>
      <c r="IO228" s="33"/>
      <c r="IP228" s="33"/>
      <c r="IQ228" s="33"/>
      <c r="IR228" s="33"/>
      <c r="IS228" s="33"/>
      <c r="IT228" s="33"/>
      <c r="IU228" s="33"/>
      <c r="IV228" s="33"/>
    </row>
    <row r="229" spans="1:256">
      <c r="A229" s="33" t="s">
        <v>352</v>
      </c>
      <c r="B229" s="955" t="s">
        <v>2577</v>
      </c>
      <c r="C229" s="975">
        <f>'95'!D10</f>
        <v>0</v>
      </c>
      <c r="D229" s="969"/>
      <c r="E229" s="149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c r="DJ229" s="33"/>
      <c r="DK229" s="33"/>
      <c r="DL229" s="33"/>
      <c r="DM229" s="33"/>
      <c r="DN229" s="33"/>
      <c r="DO229" s="33"/>
      <c r="DP229" s="33"/>
      <c r="DQ229" s="33"/>
      <c r="DR229" s="33"/>
      <c r="DS229" s="33"/>
      <c r="DT229" s="33"/>
      <c r="DU229" s="33"/>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33"/>
      <c r="EX229" s="33"/>
      <c r="EY229" s="33"/>
      <c r="EZ229" s="33"/>
      <c r="FA229" s="33"/>
      <c r="FB229" s="33"/>
      <c r="FC229" s="33"/>
      <c r="FD229" s="33"/>
      <c r="FE229" s="33"/>
      <c r="FF229" s="33"/>
      <c r="FG229" s="33"/>
      <c r="FH229" s="33"/>
      <c r="FI229" s="33"/>
      <c r="FJ229" s="33"/>
      <c r="FK229" s="33"/>
      <c r="FL229" s="33"/>
      <c r="FM229" s="33"/>
      <c r="FN229" s="33"/>
      <c r="FO229" s="33"/>
      <c r="FP229" s="33"/>
      <c r="FQ229" s="33"/>
      <c r="FR229" s="33"/>
      <c r="FS229" s="33"/>
      <c r="FT229" s="33"/>
      <c r="FU229" s="33"/>
      <c r="FV229" s="33"/>
      <c r="FW229" s="33"/>
      <c r="FX229" s="33"/>
      <c r="FY229" s="33"/>
      <c r="FZ229" s="33"/>
      <c r="GA229" s="33"/>
      <c r="GB229" s="33"/>
      <c r="GC229" s="33"/>
      <c r="GD229" s="33"/>
      <c r="GE229" s="33"/>
      <c r="GF229" s="33"/>
      <c r="GG229" s="33"/>
      <c r="GH229" s="33"/>
      <c r="GI229" s="33"/>
      <c r="GJ229" s="33"/>
      <c r="GK229" s="33"/>
      <c r="GL229" s="33"/>
      <c r="GM229" s="33"/>
      <c r="GN229" s="33"/>
      <c r="GO229" s="33"/>
      <c r="GP229" s="33"/>
      <c r="GQ229" s="33"/>
      <c r="GR229" s="33"/>
      <c r="GS229" s="33"/>
      <c r="GT229" s="33"/>
      <c r="GU229" s="33"/>
      <c r="GV229" s="33"/>
      <c r="GW229" s="33"/>
      <c r="GX229" s="33"/>
      <c r="GY229" s="33"/>
      <c r="GZ229" s="33"/>
      <c r="HA229" s="33"/>
      <c r="HB229" s="33"/>
      <c r="HC229" s="33"/>
      <c r="HD229" s="33"/>
      <c r="HE229" s="33"/>
      <c r="HF229" s="33"/>
      <c r="HG229" s="33"/>
      <c r="HH229" s="33"/>
      <c r="HI229" s="33"/>
      <c r="HJ229" s="33"/>
      <c r="HK229" s="33"/>
      <c r="HL229" s="33"/>
      <c r="HM229" s="33"/>
      <c r="HN229" s="33"/>
      <c r="HO229" s="33"/>
      <c r="HP229" s="33"/>
      <c r="HQ229" s="33"/>
      <c r="HR229" s="33"/>
      <c r="HS229" s="33"/>
      <c r="HT229" s="33"/>
      <c r="HU229" s="33"/>
      <c r="HV229" s="33"/>
      <c r="HW229" s="33"/>
      <c r="HX229" s="33"/>
      <c r="HY229" s="33"/>
      <c r="HZ229" s="33"/>
      <c r="IA229" s="33"/>
      <c r="IB229" s="33"/>
      <c r="IC229" s="33"/>
      <c r="ID229" s="33"/>
      <c r="IE229" s="33"/>
      <c r="IF229" s="33"/>
      <c r="IG229" s="33"/>
      <c r="IH229" s="33"/>
      <c r="II229" s="33"/>
      <c r="IJ229" s="33"/>
      <c r="IK229" s="33"/>
      <c r="IL229" s="33"/>
      <c r="IM229" s="33"/>
      <c r="IN229" s="33"/>
      <c r="IO229" s="33"/>
      <c r="IP229" s="33"/>
      <c r="IQ229" s="33"/>
      <c r="IR229" s="33"/>
      <c r="IS229" s="33"/>
      <c r="IT229" s="33"/>
      <c r="IU229" s="33"/>
      <c r="IV229" s="33"/>
    </row>
    <row r="230" spans="1:256">
      <c r="A230" s="33"/>
      <c r="B230" s="955"/>
      <c r="C230" s="975"/>
      <c r="D230" s="969"/>
      <c r="E230" s="149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c r="DJ230" s="33"/>
      <c r="DK230" s="33"/>
      <c r="DL230" s="33"/>
      <c r="DM230" s="33"/>
      <c r="DN230" s="33"/>
      <c r="DO230" s="33"/>
      <c r="DP230" s="33"/>
      <c r="DQ230" s="33"/>
      <c r="DR230" s="33"/>
      <c r="DS230" s="33"/>
      <c r="DT230" s="33"/>
      <c r="DU230" s="33"/>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33"/>
      <c r="EX230" s="33"/>
      <c r="EY230" s="33"/>
      <c r="EZ230" s="33"/>
      <c r="FA230" s="33"/>
      <c r="FB230" s="33"/>
      <c r="FC230" s="33"/>
      <c r="FD230" s="33"/>
      <c r="FE230" s="33"/>
      <c r="FF230" s="33"/>
      <c r="FG230" s="33"/>
      <c r="FH230" s="33"/>
      <c r="FI230" s="33"/>
      <c r="FJ230" s="33"/>
      <c r="FK230" s="33"/>
      <c r="FL230" s="33"/>
      <c r="FM230" s="33"/>
      <c r="FN230" s="33"/>
      <c r="FO230" s="33"/>
      <c r="FP230" s="33"/>
      <c r="FQ230" s="33"/>
      <c r="FR230" s="33"/>
      <c r="FS230" s="33"/>
      <c r="FT230" s="33"/>
      <c r="FU230" s="33"/>
      <c r="FV230" s="33"/>
      <c r="FW230" s="33"/>
      <c r="FX230" s="33"/>
      <c r="FY230" s="33"/>
      <c r="FZ230" s="33"/>
      <c r="GA230" s="33"/>
      <c r="GB230" s="33"/>
      <c r="GC230" s="33"/>
      <c r="GD230" s="33"/>
      <c r="GE230" s="33"/>
      <c r="GF230" s="33"/>
      <c r="GG230" s="33"/>
      <c r="GH230" s="33"/>
      <c r="GI230" s="33"/>
      <c r="GJ230" s="33"/>
      <c r="GK230" s="33"/>
      <c r="GL230" s="33"/>
      <c r="GM230" s="33"/>
      <c r="GN230" s="33"/>
      <c r="GO230" s="33"/>
      <c r="GP230" s="33"/>
      <c r="GQ230" s="33"/>
      <c r="GR230" s="33"/>
      <c r="GS230" s="33"/>
      <c r="GT230" s="33"/>
      <c r="GU230" s="33"/>
      <c r="GV230" s="33"/>
      <c r="GW230" s="33"/>
      <c r="GX230" s="33"/>
      <c r="GY230" s="33"/>
      <c r="GZ230" s="33"/>
      <c r="HA230" s="33"/>
      <c r="HB230" s="33"/>
      <c r="HC230" s="33"/>
      <c r="HD230" s="33"/>
      <c r="HE230" s="33"/>
      <c r="HF230" s="33"/>
      <c r="HG230" s="33"/>
      <c r="HH230" s="33"/>
      <c r="HI230" s="33"/>
      <c r="HJ230" s="33"/>
      <c r="HK230" s="33"/>
      <c r="HL230" s="33"/>
      <c r="HM230" s="33"/>
      <c r="HN230" s="33"/>
      <c r="HO230" s="33"/>
      <c r="HP230" s="33"/>
      <c r="HQ230" s="33"/>
      <c r="HR230" s="33"/>
      <c r="HS230" s="33"/>
      <c r="HT230" s="33"/>
      <c r="HU230" s="33"/>
      <c r="HV230" s="33"/>
      <c r="HW230" s="33"/>
      <c r="HX230" s="33"/>
      <c r="HY230" s="33"/>
      <c r="HZ230" s="33"/>
      <c r="IA230" s="33"/>
      <c r="IB230" s="33"/>
      <c r="IC230" s="33"/>
      <c r="ID230" s="33"/>
      <c r="IE230" s="33"/>
      <c r="IF230" s="33"/>
      <c r="IG230" s="33"/>
      <c r="IH230" s="33"/>
      <c r="II230" s="33"/>
      <c r="IJ230" s="33"/>
      <c r="IK230" s="33"/>
      <c r="IL230" s="33"/>
      <c r="IM230" s="33"/>
      <c r="IN230" s="33"/>
      <c r="IO230" s="33"/>
      <c r="IP230" s="33"/>
      <c r="IQ230" s="33"/>
      <c r="IR230" s="33"/>
      <c r="IS230" s="33"/>
      <c r="IT230" s="33"/>
      <c r="IU230" s="33"/>
      <c r="IV230" s="33"/>
    </row>
    <row r="231" spans="1:256" ht="15.75">
      <c r="A231" s="594" t="s">
        <v>353</v>
      </c>
      <c r="B231" s="976" t="s">
        <v>806</v>
      </c>
      <c r="C231" s="975">
        <f>SUM(C217:C229)</f>
        <v>3082227986</v>
      </c>
      <c r="D231" s="969"/>
      <c r="E231" s="149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c r="DJ231" s="33"/>
      <c r="DK231" s="33"/>
      <c r="DL231" s="33"/>
      <c r="DM231" s="33"/>
      <c r="DN231" s="33"/>
      <c r="DO231" s="33"/>
      <c r="DP231" s="33"/>
      <c r="DQ231" s="33"/>
      <c r="DR231" s="33"/>
      <c r="DS231" s="33"/>
      <c r="DT231" s="33"/>
      <c r="DU231" s="33"/>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33"/>
      <c r="EX231" s="33"/>
      <c r="EY231" s="33"/>
      <c r="EZ231" s="33"/>
      <c r="FA231" s="33"/>
      <c r="FB231" s="33"/>
      <c r="FC231" s="33"/>
      <c r="FD231" s="33"/>
      <c r="FE231" s="33"/>
      <c r="FF231" s="33"/>
      <c r="FG231" s="33"/>
      <c r="FH231" s="33"/>
      <c r="FI231" s="33"/>
      <c r="FJ231" s="33"/>
      <c r="FK231" s="33"/>
      <c r="FL231" s="33"/>
      <c r="FM231" s="33"/>
      <c r="FN231" s="33"/>
      <c r="FO231" s="33"/>
      <c r="FP231" s="33"/>
      <c r="FQ231" s="33"/>
      <c r="FR231" s="33"/>
      <c r="FS231" s="33"/>
      <c r="FT231" s="33"/>
      <c r="FU231" s="33"/>
      <c r="FV231" s="33"/>
      <c r="FW231" s="33"/>
      <c r="FX231" s="33"/>
      <c r="FY231" s="33"/>
      <c r="FZ231" s="33"/>
      <c r="GA231" s="33"/>
      <c r="GB231" s="33"/>
      <c r="GC231" s="33"/>
      <c r="GD231" s="33"/>
      <c r="GE231" s="33"/>
      <c r="GF231" s="33"/>
      <c r="GG231" s="33"/>
      <c r="GH231" s="33"/>
      <c r="GI231" s="33"/>
      <c r="GJ231" s="33"/>
      <c r="GK231" s="33"/>
      <c r="GL231" s="33"/>
      <c r="GM231" s="33"/>
      <c r="GN231" s="33"/>
      <c r="GO231" s="33"/>
      <c r="GP231" s="33"/>
      <c r="GQ231" s="33"/>
      <c r="GR231" s="33"/>
      <c r="GS231" s="33"/>
      <c r="GT231" s="33"/>
      <c r="GU231" s="33"/>
      <c r="GV231" s="33"/>
      <c r="GW231" s="33"/>
      <c r="GX231" s="33"/>
      <c r="GY231" s="33"/>
      <c r="GZ231" s="33"/>
      <c r="HA231" s="33"/>
      <c r="HB231" s="33"/>
      <c r="HC231" s="33"/>
      <c r="HD231" s="33"/>
      <c r="HE231" s="33"/>
      <c r="HF231" s="33"/>
      <c r="HG231" s="33"/>
      <c r="HH231" s="33"/>
      <c r="HI231" s="33"/>
      <c r="HJ231" s="33"/>
      <c r="HK231" s="33"/>
      <c r="HL231" s="33"/>
      <c r="HM231" s="33"/>
      <c r="HN231" s="33"/>
      <c r="HO231" s="33"/>
      <c r="HP231" s="33"/>
      <c r="HQ231" s="33"/>
      <c r="HR231" s="33"/>
      <c r="HS231" s="33"/>
      <c r="HT231" s="33"/>
      <c r="HU231" s="33"/>
      <c r="HV231" s="33"/>
      <c r="HW231" s="33"/>
      <c r="HX231" s="33"/>
      <c r="HY231" s="33"/>
      <c r="HZ231" s="33"/>
      <c r="IA231" s="33"/>
      <c r="IB231" s="33"/>
      <c r="IC231" s="33"/>
      <c r="ID231" s="33"/>
      <c r="IE231" s="33"/>
      <c r="IF231" s="33"/>
      <c r="IG231" s="33"/>
      <c r="IH231" s="33"/>
      <c r="II231" s="33"/>
      <c r="IJ231" s="33"/>
      <c r="IK231" s="33"/>
      <c r="IL231" s="33"/>
      <c r="IM231" s="33"/>
      <c r="IN231" s="33"/>
      <c r="IO231" s="33"/>
      <c r="IP231" s="33"/>
      <c r="IQ231" s="33"/>
      <c r="IR231" s="33"/>
      <c r="IS231" s="33"/>
      <c r="IT231" s="33"/>
      <c r="IU231" s="33"/>
      <c r="IV231" s="33"/>
    </row>
    <row r="232" spans="1:256" ht="15.75">
      <c r="A232" s="33"/>
      <c r="B232" s="977"/>
      <c r="C232" s="975"/>
      <c r="D232" s="969"/>
      <c r="E232" s="149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3"/>
      <c r="DI232" s="33"/>
      <c r="DJ232" s="33"/>
      <c r="DK232" s="33"/>
      <c r="DL232" s="33"/>
      <c r="DM232" s="33"/>
      <c r="DN232" s="33"/>
      <c r="DO232" s="33"/>
      <c r="DP232" s="33"/>
      <c r="DQ232" s="33"/>
      <c r="DR232" s="33"/>
      <c r="DS232" s="33"/>
      <c r="DT232" s="33"/>
      <c r="DU232" s="33"/>
      <c r="DV232" s="33"/>
      <c r="DW232" s="33"/>
      <c r="DX232" s="33"/>
      <c r="DY232" s="33"/>
      <c r="DZ232" s="33"/>
      <c r="EA232" s="33"/>
      <c r="EB232" s="33"/>
      <c r="EC232" s="33"/>
      <c r="ED232" s="33"/>
      <c r="EE232" s="33"/>
      <c r="EF232" s="33"/>
      <c r="EG232" s="33"/>
      <c r="EH232" s="33"/>
      <c r="EI232" s="33"/>
      <c r="EJ232" s="33"/>
      <c r="EK232" s="33"/>
      <c r="EL232" s="33"/>
      <c r="EM232" s="33"/>
      <c r="EN232" s="33"/>
      <c r="EO232" s="33"/>
      <c r="EP232" s="33"/>
      <c r="EQ232" s="33"/>
      <c r="ER232" s="33"/>
      <c r="ES232" s="33"/>
      <c r="ET232" s="33"/>
      <c r="EU232" s="33"/>
      <c r="EV232" s="33"/>
      <c r="EW232" s="33"/>
      <c r="EX232" s="33"/>
      <c r="EY232" s="33"/>
      <c r="EZ232" s="33"/>
      <c r="FA232" s="33"/>
      <c r="FB232" s="33"/>
      <c r="FC232" s="33"/>
      <c r="FD232" s="33"/>
      <c r="FE232" s="33"/>
      <c r="FF232" s="33"/>
      <c r="FG232" s="33"/>
      <c r="FH232" s="33"/>
      <c r="FI232" s="33"/>
      <c r="FJ232" s="33"/>
      <c r="FK232" s="33"/>
      <c r="FL232" s="33"/>
      <c r="FM232" s="33"/>
      <c r="FN232" s="33"/>
      <c r="FO232" s="33"/>
      <c r="FP232" s="33"/>
      <c r="FQ232" s="33"/>
      <c r="FR232" s="33"/>
      <c r="FS232" s="33"/>
      <c r="FT232" s="33"/>
      <c r="FU232" s="33"/>
      <c r="FV232" s="33"/>
      <c r="FW232" s="33"/>
      <c r="FX232" s="33"/>
      <c r="FY232" s="33"/>
      <c r="FZ232" s="33"/>
      <c r="GA232" s="33"/>
      <c r="GB232" s="33"/>
      <c r="GC232" s="33"/>
      <c r="GD232" s="33"/>
      <c r="GE232" s="33"/>
      <c r="GF232" s="33"/>
      <c r="GG232" s="33"/>
      <c r="GH232" s="33"/>
      <c r="GI232" s="33"/>
      <c r="GJ232" s="33"/>
      <c r="GK232" s="33"/>
      <c r="GL232" s="33"/>
      <c r="GM232" s="33"/>
      <c r="GN232" s="33"/>
      <c r="GO232" s="33"/>
      <c r="GP232" s="33"/>
      <c r="GQ232" s="33"/>
      <c r="GR232" s="33"/>
      <c r="GS232" s="33"/>
      <c r="GT232" s="33"/>
      <c r="GU232" s="33"/>
      <c r="GV232" s="33"/>
      <c r="GW232" s="33"/>
      <c r="GX232" s="33"/>
      <c r="GY232" s="33"/>
      <c r="GZ232" s="33"/>
      <c r="HA232" s="33"/>
      <c r="HB232" s="33"/>
      <c r="HC232" s="33"/>
      <c r="HD232" s="33"/>
      <c r="HE232" s="33"/>
      <c r="HF232" s="33"/>
      <c r="HG232" s="33"/>
      <c r="HH232" s="33"/>
      <c r="HI232" s="33"/>
      <c r="HJ232" s="33"/>
      <c r="HK232" s="33"/>
      <c r="HL232" s="33"/>
      <c r="HM232" s="33"/>
      <c r="HN232" s="33"/>
      <c r="HO232" s="33"/>
      <c r="HP232" s="33"/>
      <c r="HQ232" s="33"/>
      <c r="HR232" s="33"/>
      <c r="HS232" s="33"/>
      <c r="HT232" s="33"/>
      <c r="HU232" s="33"/>
      <c r="HV232" s="33"/>
      <c r="HW232" s="33"/>
      <c r="HX232" s="33"/>
      <c r="HY232" s="33"/>
      <c r="HZ232" s="33"/>
      <c r="IA232" s="33"/>
      <c r="IB232" s="33"/>
      <c r="IC232" s="33"/>
      <c r="ID232" s="33"/>
      <c r="IE232" s="33"/>
      <c r="IF232" s="33"/>
      <c r="IG232" s="33"/>
      <c r="IH232" s="33"/>
      <c r="II232" s="33"/>
      <c r="IJ232" s="33"/>
      <c r="IK232" s="33"/>
      <c r="IL232" s="33"/>
      <c r="IM232" s="33"/>
      <c r="IN232" s="33"/>
      <c r="IO232" s="33"/>
      <c r="IP232" s="33"/>
      <c r="IQ232" s="33"/>
      <c r="IR232" s="33"/>
      <c r="IS232" s="33"/>
      <c r="IT232" s="33"/>
      <c r="IU232" s="33"/>
      <c r="IV232" s="33"/>
    </row>
    <row r="233" spans="1:256">
      <c r="A233" s="33" t="s">
        <v>354</v>
      </c>
      <c r="B233" s="955" t="s">
        <v>2578</v>
      </c>
      <c r="C233" s="975">
        <f>'95'!D46+'95'!D47</f>
        <v>42824615</v>
      </c>
      <c r="D233" s="969" t="s">
        <v>3085</v>
      </c>
      <c r="E233" s="149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3"/>
      <c r="DI233" s="33"/>
      <c r="DJ233" s="33"/>
      <c r="DK233" s="33"/>
      <c r="DL233" s="33"/>
      <c r="DM233" s="33"/>
      <c r="DN233" s="33"/>
      <c r="DO233" s="33"/>
      <c r="DP233" s="33"/>
      <c r="DQ233" s="33"/>
      <c r="DR233" s="33"/>
      <c r="DS233" s="33"/>
      <c r="DT233" s="33"/>
      <c r="DU233" s="33"/>
      <c r="DV233" s="33"/>
      <c r="DW233" s="33"/>
      <c r="DX233" s="33"/>
      <c r="DY233" s="33"/>
      <c r="DZ233" s="33"/>
      <c r="EA233" s="33"/>
      <c r="EB233" s="33"/>
      <c r="EC233" s="33"/>
      <c r="ED233" s="33"/>
      <c r="EE233" s="33"/>
      <c r="EF233" s="33"/>
      <c r="EG233" s="33"/>
      <c r="EH233" s="33"/>
      <c r="EI233" s="33"/>
      <c r="EJ233" s="33"/>
      <c r="EK233" s="33"/>
      <c r="EL233" s="33"/>
      <c r="EM233" s="33"/>
      <c r="EN233" s="33"/>
      <c r="EO233" s="33"/>
      <c r="EP233" s="33"/>
      <c r="EQ233" s="33"/>
      <c r="ER233" s="33"/>
      <c r="ES233" s="33"/>
      <c r="ET233" s="33"/>
      <c r="EU233" s="33"/>
      <c r="EV233" s="33"/>
      <c r="EW233" s="33"/>
      <c r="EX233" s="33"/>
      <c r="EY233" s="33"/>
      <c r="EZ233" s="33"/>
      <c r="FA233" s="33"/>
      <c r="FB233" s="33"/>
      <c r="FC233" s="33"/>
      <c r="FD233" s="33"/>
      <c r="FE233" s="33"/>
      <c r="FF233" s="33"/>
      <c r="FG233" s="33"/>
      <c r="FH233" s="33"/>
      <c r="FI233" s="33"/>
      <c r="FJ233" s="33"/>
      <c r="FK233" s="33"/>
      <c r="FL233" s="33"/>
      <c r="FM233" s="33"/>
      <c r="FN233" s="33"/>
      <c r="FO233" s="33"/>
      <c r="FP233" s="33"/>
      <c r="FQ233" s="33"/>
      <c r="FR233" s="33"/>
      <c r="FS233" s="33"/>
      <c r="FT233" s="33"/>
      <c r="FU233" s="33"/>
      <c r="FV233" s="33"/>
      <c r="FW233" s="33"/>
      <c r="FX233" s="33"/>
      <c r="FY233" s="33"/>
      <c r="FZ233" s="33"/>
      <c r="GA233" s="33"/>
      <c r="GB233" s="33"/>
      <c r="GC233" s="33"/>
      <c r="GD233" s="33"/>
      <c r="GE233" s="33"/>
      <c r="GF233" s="33"/>
      <c r="GG233" s="33"/>
      <c r="GH233" s="33"/>
      <c r="GI233" s="33"/>
      <c r="GJ233" s="33"/>
      <c r="GK233" s="33"/>
      <c r="GL233" s="33"/>
      <c r="GM233" s="33"/>
      <c r="GN233" s="33"/>
      <c r="GO233" s="33"/>
      <c r="GP233" s="33"/>
      <c r="GQ233" s="33"/>
      <c r="GR233" s="33"/>
      <c r="GS233" s="33"/>
      <c r="GT233" s="33"/>
      <c r="GU233" s="33"/>
      <c r="GV233" s="33"/>
      <c r="GW233" s="33"/>
      <c r="GX233" s="33"/>
      <c r="GY233" s="33"/>
      <c r="GZ233" s="33"/>
      <c r="HA233" s="33"/>
      <c r="HB233" s="33"/>
      <c r="HC233" s="33"/>
      <c r="HD233" s="33"/>
      <c r="HE233" s="33"/>
      <c r="HF233" s="33"/>
      <c r="HG233" s="33"/>
      <c r="HH233" s="33"/>
      <c r="HI233" s="33"/>
      <c r="HJ233" s="33"/>
      <c r="HK233" s="33"/>
      <c r="HL233" s="33"/>
      <c r="HM233" s="33"/>
      <c r="HN233" s="33"/>
      <c r="HO233" s="33"/>
      <c r="HP233" s="33"/>
      <c r="HQ233" s="33"/>
      <c r="HR233" s="33"/>
      <c r="HS233" s="33"/>
      <c r="HT233" s="33"/>
      <c r="HU233" s="33"/>
      <c r="HV233" s="33"/>
      <c r="HW233" s="33"/>
      <c r="HX233" s="33"/>
      <c r="HY233" s="33"/>
      <c r="HZ233" s="33"/>
      <c r="IA233" s="33"/>
      <c r="IB233" s="33"/>
      <c r="IC233" s="33"/>
      <c r="ID233" s="33"/>
      <c r="IE233" s="33"/>
      <c r="IF233" s="33"/>
      <c r="IG233" s="33"/>
      <c r="IH233" s="33"/>
      <c r="II233" s="33"/>
      <c r="IJ233" s="33"/>
      <c r="IK233" s="33"/>
      <c r="IL233" s="33"/>
      <c r="IM233" s="33"/>
      <c r="IN233" s="33"/>
      <c r="IO233" s="33"/>
      <c r="IP233" s="33"/>
      <c r="IQ233" s="33"/>
      <c r="IR233" s="33"/>
      <c r="IS233" s="33"/>
      <c r="IT233" s="33"/>
      <c r="IU233" s="33"/>
      <c r="IV233" s="33"/>
    </row>
    <row r="234" spans="1:256">
      <c r="A234" s="33" t="s">
        <v>838</v>
      </c>
      <c r="B234" s="955" t="s">
        <v>2579</v>
      </c>
      <c r="C234" s="975">
        <f>'95'!D50</f>
        <v>0</v>
      </c>
      <c r="D234" s="969" t="s">
        <v>3086</v>
      </c>
      <c r="E234" s="149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c r="IG234" s="33"/>
      <c r="IH234" s="33"/>
      <c r="II234" s="33"/>
      <c r="IJ234" s="33"/>
      <c r="IK234" s="33"/>
      <c r="IL234" s="33"/>
      <c r="IM234" s="33"/>
      <c r="IN234" s="33"/>
      <c r="IO234" s="33"/>
      <c r="IP234" s="33"/>
      <c r="IQ234" s="33"/>
      <c r="IR234" s="33"/>
      <c r="IS234" s="33"/>
      <c r="IT234" s="33"/>
      <c r="IU234" s="33"/>
      <c r="IV234" s="33"/>
    </row>
    <row r="235" spans="1:256">
      <c r="A235" s="33" t="s">
        <v>843</v>
      </c>
      <c r="B235" s="955" t="s">
        <v>2844</v>
      </c>
      <c r="C235" s="975">
        <f>'95'!D54</f>
        <v>109700817</v>
      </c>
      <c r="D235" s="969"/>
      <c r="E235" s="149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c r="DJ235" s="33"/>
      <c r="DK235" s="33"/>
      <c r="DL235" s="33"/>
      <c r="DM235" s="33"/>
      <c r="DN235" s="33"/>
      <c r="DO235" s="33"/>
      <c r="DP235" s="33"/>
      <c r="DQ235" s="33"/>
      <c r="DR235" s="33"/>
      <c r="DS235" s="33"/>
      <c r="DT235" s="33"/>
      <c r="DU235" s="33"/>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33"/>
      <c r="EX235" s="33"/>
      <c r="EY235" s="33"/>
      <c r="EZ235" s="33"/>
      <c r="FA235" s="33"/>
      <c r="FB235" s="33"/>
      <c r="FC235" s="33"/>
      <c r="FD235" s="33"/>
      <c r="FE235" s="33"/>
      <c r="FF235" s="33"/>
      <c r="FG235" s="33"/>
      <c r="FH235" s="33"/>
      <c r="FI235" s="33"/>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c r="GZ235" s="33"/>
      <c r="HA235" s="33"/>
      <c r="HB235" s="33"/>
      <c r="HC235" s="33"/>
      <c r="HD235" s="33"/>
      <c r="HE235" s="33"/>
      <c r="HF235" s="33"/>
      <c r="HG235" s="33"/>
      <c r="HH235" s="33"/>
      <c r="HI235" s="33"/>
      <c r="HJ235" s="33"/>
      <c r="HK235" s="33"/>
      <c r="HL235" s="33"/>
      <c r="HM235" s="33"/>
      <c r="HN235" s="33"/>
      <c r="HO235" s="33"/>
      <c r="HP235" s="33"/>
      <c r="HQ235" s="33"/>
      <c r="HR235" s="33"/>
      <c r="HS235" s="33"/>
      <c r="HT235" s="33"/>
      <c r="HU235" s="33"/>
      <c r="HV235" s="33"/>
      <c r="HW235" s="33"/>
      <c r="HX235" s="33"/>
      <c r="HY235" s="33"/>
      <c r="HZ235" s="33"/>
      <c r="IA235" s="33"/>
      <c r="IB235" s="33"/>
      <c r="IC235" s="33"/>
      <c r="ID235" s="33"/>
      <c r="IE235" s="33"/>
      <c r="IF235" s="33"/>
      <c r="IG235" s="33"/>
      <c r="IH235" s="33"/>
      <c r="II235" s="33"/>
      <c r="IJ235" s="33"/>
      <c r="IK235" s="33"/>
      <c r="IL235" s="33"/>
      <c r="IM235" s="33"/>
      <c r="IN235" s="33"/>
      <c r="IO235" s="33"/>
      <c r="IP235" s="33"/>
      <c r="IQ235" s="33"/>
      <c r="IR235" s="33"/>
      <c r="IS235" s="33"/>
      <c r="IT235" s="33"/>
      <c r="IU235" s="33"/>
      <c r="IV235" s="33"/>
    </row>
    <row r="236" spans="1:256">
      <c r="A236" s="33" t="s">
        <v>2592</v>
      </c>
      <c r="B236" s="955" t="s">
        <v>2845</v>
      </c>
      <c r="C236" s="975">
        <f>'95'!D57</f>
        <v>0</v>
      </c>
      <c r="D236" s="969"/>
      <c r="E236" s="149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c r="IV236" s="33"/>
    </row>
    <row r="237" spans="1:256">
      <c r="A237" s="33"/>
      <c r="B237" s="955"/>
      <c r="C237" s="975"/>
      <c r="D237" s="969"/>
      <c r="E237" s="149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c r="DJ237" s="33"/>
      <c r="DK237" s="33"/>
      <c r="DL237" s="33"/>
      <c r="DM237" s="33"/>
      <c r="DN237" s="33"/>
      <c r="DO237" s="33"/>
      <c r="DP237" s="33"/>
      <c r="DQ237" s="33"/>
      <c r="DR237" s="33"/>
      <c r="DS237" s="33"/>
      <c r="DT237" s="33"/>
      <c r="DU237" s="33"/>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33"/>
      <c r="EX237" s="33"/>
      <c r="EY237" s="33"/>
      <c r="EZ237" s="33"/>
      <c r="FA237" s="33"/>
      <c r="FB237" s="33"/>
      <c r="FC237" s="33"/>
      <c r="FD237" s="33"/>
      <c r="FE237" s="33"/>
      <c r="FF237" s="33"/>
      <c r="FG237" s="33"/>
      <c r="FH237" s="33"/>
      <c r="FI237" s="33"/>
      <c r="FJ237" s="33"/>
      <c r="FK237" s="33"/>
      <c r="FL237" s="33"/>
      <c r="FM237" s="33"/>
      <c r="FN237" s="33"/>
      <c r="FO237" s="33"/>
      <c r="FP237" s="33"/>
      <c r="FQ237" s="33"/>
      <c r="FR237" s="33"/>
      <c r="FS237" s="33"/>
      <c r="FT237" s="33"/>
      <c r="FU237" s="33"/>
      <c r="FV237" s="33"/>
      <c r="FW237" s="33"/>
      <c r="FX237" s="33"/>
      <c r="FY237" s="33"/>
      <c r="FZ237" s="33"/>
      <c r="GA237" s="33"/>
      <c r="GB237" s="33"/>
      <c r="GC237" s="33"/>
      <c r="GD237" s="33"/>
      <c r="GE237" s="33"/>
      <c r="GF237" s="33"/>
      <c r="GG237" s="33"/>
      <c r="GH237" s="33"/>
      <c r="GI237" s="33"/>
      <c r="GJ237" s="33"/>
      <c r="GK237" s="33"/>
      <c r="GL237" s="33"/>
      <c r="GM237" s="33"/>
      <c r="GN237" s="33"/>
      <c r="GO237" s="33"/>
      <c r="GP237" s="33"/>
      <c r="GQ237" s="33"/>
      <c r="GR237" s="33"/>
      <c r="GS237" s="33"/>
      <c r="GT237" s="33"/>
      <c r="GU237" s="33"/>
      <c r="GV237" s="33"/>
      <c r="GW237" s="33"/>
      <c r="GX237" s="33"/>
      <c r="GY237" s="33"/>
      <c r="GZ237" s="33"/>
      <c r="HA237" s="33"/>
      <c r="HB237" s="33"/>
      <c r="HC237" s="33"/>
      <c r="HD237" s="33"/>
      <c r="HE237" s="33"/>
      <c r="HF237" s="33"/>
      <c r="HG237" s="33"/>
      <c r="HH237" s="33"/>
      <c r="HI237" s="33"/>
      <c r="HJ237" s="33"/>
      <c r="HK237" s="33"/>
      <c r="HL237" s="33"/>
      <c r="HM237" s="33"/>
      <c r="HN237" s="33"/>
      <c r="HO237" s="33"/>
      <c r="HP237" s="33"/>
      <c r="HQ237" s="33"/>
      <c r="HR237" s="33"/>
      <c r="HS237" s="33"/>
      <c r="HT237" s="33"/>
      <c r="HU237" s="33"/>
      <c r="HV237" s="33"/>
      <c r="HW237" s="33"/>
      <c r="HX237" s="33"/>
      <c r="HY237" s="33"/>
      <c r="HZ237" s="33"/>
      <c r="IA237" s="33"/>
      <c r="IB237" s="33"/>
      <c r="IC237" s="33"/>
      <c r="ID237" s="33"/>
      <c r="IE237" s="33"/>
      <c r="IF237" s="33"/>
      <c r="IG237" s="33"/>
      <c r="IH237" s="33"/>
      <c r="II237" s="33"/>
      <c r="IJ237" s="33"/>
      <c r="IK237" s="33"/>
      <c r="IL237" s="33"/>
      <c r="IM237" s="33"/>
      <c r="IN237" s="33"/>
      <c r="IO237" s="33"/>
      <c r="IP237" s="33"/>
      <c r="IQ237" s="33"/>
      <c r="IR237" s="33"/>
      <c r="IS237" s="33"/>
      <c r="IT237" s="33"/>
      <c r="IU237" s="33"/>
      <c r="IV237" s="33"/>
    </row>
    <row r="238" spans="1:256" ht="15.75">
      <c r="A238" s="594" t="s">
        <v>355</v>
      </c>
      <c r="B238" s="976" t="s">
        <v>806</v>
      </c>
      <c r="C238" s="975">
        <f>SUM(C231:C236)</f>
        <v>3234753418</v>
      </c>
      <c r="D238" s="969"/>
      <c r="E238" s="149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c r="DJ238" s="33"/>
      <c r="DK238" s="33"/>
      <c r="DL238" s="33"/>
      <c r="DM238" s="33"/>
      <c r="DN238" s="33"/>
      <c r="DO238" s="33"/>
      <c r="DP238" s="33"/>
      <c r="DQ238" s="33"/>
      <c r="DR238" s="33"/>
      <c r="DS238" s="33"/>
      <c r="DT238" s="33"/>
      <c r="DU238" s="33"/>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33"/>
      <c r="EX238" s="33"/>
      <c r="EY238" s="33"/>
      <c r="EZ238" s="33"/>
      <c r="FA238" s="33"/>
      <c r="FB238" s="33"/>
      <c r="FC238" s="33"/>
      <c r="FD238" s="33"/>
      <c r="FE238" s="33"/>
      <c r="FF238" s="33"/>
      <c r="FG238" s="33"/>
      <c r="FH238" s="33"/>
      <c r="FI238" s="33"/>
      <c r="FJ238" s="33"/>
      <c r="FK238" s="33"/>
      <c r="FL238" s="33"/>
      <c r="FM238" s="33"/>
      <c r="FN238" s="33"/>
      <c r="FO238" s="33"/>
      <c r="FP238" s="33"/>
      <c r="FQ238" s="33"/>
      <c r="FR238" s="33"/>
      <c r="FS238" s="33"/>
      <c r="FT238" s="33"/>
      <c r="FU238" s="33"/>
      <c r="FV238" s="33"/>
      <c r="FW238" s="33"/>
      <c r="FX238" s="33"/>
      <c r="FY238" s="33"/>
      <c r="FZ238" s="33"/>
      <c r="GA238" s="33"/>
      <c r="GB238" s="33"/>
      <c r="GC238" s="33"/>
      <c r="GD238" s="33"/>
      <c r="GE238" s="33"/>
      <c r="GF238" s="33"/>
      <c r="GG238" s="33"/>
      <c r="GH238" s="33"/>
      <c r="GI238" s="33"/>
      <c r="GJ238" s="33"/>
      <c r="GK238" s="33"/>
      <c r="GL238" s="33"/>
      <c r="GM238" s="33"/>
      <c r="GN238" s="33"/>
      <c r="GO238" s="33"/>
      <c r="GP238" s="33"/>
      <c r="GQ238" s="33"/>
      <c r="GR238" s="33"/>
      <c r="GS238" s="33"/>
      <c r="GT238" s="33"/>
      <c r="GU238" s="33"/>
      <c r="GV238" s="33"/>
      <c r="GW238" s="33"/>
      <c r="GX238" s="33"/>
      <c r="GY238" s="33"/>
      <c r="GZ238" s="33"/>
      <c r="HA238" s="33"/>
      <c r="HB238" s="33"/>
      <c r="HC238" s="33"/>
      <c r="HD238" s="33"/>
      <c r="HE238" s="33"/>
      <c r="HF238" s="33"/>
      <c r="HG238" s="33"/>
      <c r="HH238" s="33"/>
      <c r="HI238" s="33"/>
      <c r="HJ238" s="33"/>
      <c r="HK238" s="33"/>
      <c r="HL238" s="33"/>
      <c r="HM238" s="33"/>
      <c r="HN238" s="33"/>
      <c r="HO238" s="33"/>
      <c r="HP238" s="33"/>
      <c r="HQ238" s="33"/>
      <c r="HR238" s="33"/>
      <c r="HS238" s="33"/>
      <c r="HT238" s="33"/>
      <c r="HU238" s="33"/>
      <c r="HV238" s="33"/>
      <c r="HW238" s="33"/>
      <c r="HX238" s="33"/>
      <c r="HY238" s="33"/>
      <c r="HZ238" s="33"/>
      <c r="IA238" s="33"/>
      <c r="IB238" s="33"/>
      <c r="IC238" s="33"/>
      <c r="ID238" s="33"/>
      <c r="IE238" s="33"/>
      <c r="IF238" s="33"/>
      <c r="IG238" s="33"/>
      <c r="IH238" s="33"/>
      <c r="II238" s="33"/>
      <c r="IJ238" s="33"/>
      <c r="IK238" s="33"/>
      <c r="IL238" s="33"/>
      <c r="IM238" s="33"/>
      <c r="IN238" s="33"/>
      <c r="IO238" s="33"/>
      <c r="IP238" s="33"/>
      <c r="IQ238" s="33"/>
      <c r="IR238" s="33"/>
      <c r="IS238" s="33"/>
      <c r="IT238" s="33"/>
      <c r="IU238" s="33"/>
      <c r="IV238" s="33"/>
    </row>
    <row r="239" spans="1:256" ht="15.75">
      <c r="A239" s="594"/>
      <c r="B239" s="978"/>
      <c r="C239" s="975"/>
      <c r="D239" s="969"/>
      <c r="E239" s="149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c r="DJ239" s="33"/>
      <c r="DK239" s="33"/>
      <c r="DL239" s="33"/>
      <c r="DM239" s="33"/>
      <c r="DN239" s="33"/>
      <c r="DO239" s="33"/>
      <c r="DP239" s="33"/>
      <c r="DQ239" s="33"/>
      <c r="DR239" s="33"/>
      <c r="DS239" s="33"/>
      <c r="DT239" s="33"/>
      <c r="DU239" s="33"/>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33"/>
      <c r="EX239" s="33"/>
      <c r="EY239" s="33"/>
      <c r="EZ239" s="33"/>
      <c r="FA239" s="33"/>
      <c r="FB239" s="33"/>
      <c r="FC239" s="33"/>
      <c r="FD239" s="33"/>
      <c r="FE239" s="33"/>
      <c r="FF239" s="33"/>
      <c r="FG239" s="33"/>
      <c r="FH239" s="33"/>
      <c r="FI239" s="33"/>
      <c r="FJ239" s="33"/>
      <c r="FK239" s="33"/>
      <c r="FL239" s="33"/>
      <c r="FM239" s="33"/>
      <c r="FN239" s="33"/>
      <c r="FO239" s="33"/>
      <c r="FP239" s="33"/>
      <c r="FQ239" s="33"/>
      <c r="FR239" s="33"/>
      <c r="FS239" s="33"/>
      <c r="FT239" s="33"/>
      <c r="FU239" s="33"/>
      <c r="FV239" s="33"/>
      <c r="FW239" s="33"/>
      <c r="FX239" s="33"/>
      <c r="FY239" s="33"/>
      <c r="FZ239" s="33"/>
      <c r="GA239" s="33"/>
      <c r="GB239" s="33"/>
      <c r="GC239" s="33"/>
      <c r="GD239" s="33"/>
      <c r="GE239" s="33"/>
      <c r="GF239" s="33"/>
      <c r="GG239" s="33"/>
      <c r="GH239" s="33"/>
      <c r="GI239" s="33"/>
      <c r="GJ239" s="33"/>
      <c r="GK239" s="33"/>
      <c r="GL239" s="33"/>
      <c r="GM239" s="33"/>
      <c r="GN239" s="33"/>
      <c r="GO239" s="33"/>
      <c r="GP239" s="33"/>
      <c r="GQ239" s="33"/>
      <c r="GR239" s="33"/>
      <c r="GS239" s="33"/>
      <c r="GT239" s="33"/>
      <c r="GU239" s="33"/>
      <c r="GV239" s="33"/>
      <c r="GW239" s="33"/>
      <c r="GX239" s="33"/>
      <c r="GY239" s="33"/>
      <c r="GZ239" s="33"/>
      <c r="HA239" s="33"/>
      <c r="HB239" s="33"/>
      <c r="HC239" s="33"/>
      <c r="HD239" s="33"/>
      <c r="HE239" s="33"/>
      <c r="HF239" s="33"/>
      <c r="HG239" s="33"/>
      <c r="HH239" s="33"/>
      <c r="HI239" s="33"/>
      <c r="HJ239" s="33"/>
      <c r="HK239" s="33"/>
      <c r="HL239" s="33"/>
      <c r="HM239" s="33"/>
      <c r="HN239" s="33"/>
      <c r="HO239" s="33"/>
      <c r="HP239" s="33"/>
      <c r="HQ239" s="33"/>
      <c r="HR239" s="33"/>
      <c r="HS239" s="33"/>
      <c r="HT239" s="33"/>
      <c r="HU239" s="33"/>
      <c r="HV239" s="33"/>
      <c r="HW239" s="33"/>
      <c r="HX239" s="33"/>
      <c r="HY239" s="33"/>
      <c r="HZ239" s="33"/>
      <c r="IA239" s="33"/>
      <c r="IB239" s="33"/>
      <c r="IC239" s="33"/>
      <c r="ID239" s="33"/>
      <c r="IE239" s="33"/>
      <c r="IF239" s="33"/>
      <c r="IG239" s="33"/>
      <c r="IH239" s="33"/>
      <c r="II239" s="33"/>
      <c r="IJ239" s="33"/>
      <c r="IK239" s="33"/>
      <c r="IL239" s="33"/>
      <c r="IM239" s="33"/>
      <c r="IN239" s="33"/>
      <c r="IO239" s="33"/>
      <c r="IP239" s="33"/>
      <c r="IQ239" s="33"/>
      <c r="IR239" s="33"/>
      <c r="IS239" s="33"/>
      <c r="IT239" s="33"/>
      <c r="IU239" s="33"/>
      <c r="IV239" s="33"/>
    </row>
    <row r="240" spans="1:256">
      <c r="A240" s="33" t="s">
        <v>1955</v>
      </c>
      <c r="B240" s="955" t="s">
        <v>2846</v>
      </c>
      <c r="C240" s="975">
        <f>'95'!D59</f>
        <v>1083307272</v>
      </c>
      <c r="D240" s="969"/>
      <c r="E240" s="149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3"/>
      <c r="DI240" s="33"/>
      <c r="DJ240" s="33"/>
      <c r="DK240" s="33"/>
      <c r="DL240" s="33"/>
      <c r="DM240" s="33"/>
      <c r="DN240" s="33"/>
      <c r="DO240" s="33"/>
      <c r="DP240" s="33"/>
      <c r="DQ240" s="33"/>
      <c r="DR240" s="33"/>
      <c r="DS240" s="33"/>
      <c r="DT240" s="33"/>
      <c r="DU240" s="33"/>
      <c r="DV240" s="33"/>
      <c r="DW240" s="33"/>
      <c r="DX240" s="33"/>
      <c r="DY240" s="33"/>
      <c r="DZ240" s="33"/>
      <c r="EA240" s="33"/>
      <c r="EB240" s="33"/>
      <c r="EC240" s="33"/>
      <c r="ED240" s="33"/>
      <c r="EE240" s="33"/>
      <c r="EF240" s="33"/>
      <c r="EG240" s="33"/>
      <c r="EH240" s="33"/>
      <c r="EI240" s="33"/>
      <c r="EJ240" s="33"/>
      <c r="EK240" s="33"/>
      <c r="EL240" s="33"/>
      <c r="EM240" s="33"/>
      <c r="EN240" s="33"/>
      <c r="EO240" s="33"/>
      <c r="EP240" s="33"/>
      <c r="EQ240" s="33"/>
      <c r="ER240" s="33"/>
      <c r="ES240" s="33"/>
      <c r="ET240" s="33"/>
      <c r="EU240" s="33"/>
      <c r="EV240" s="33"/>
      <c r="EW240" s="33"/>
      <c r="EX240" s="33"/>
      <c r="EY240" s="33"/>
      <c r="EZ240" s="33"/>
      <c r="FA240" s="33"/>
      <c r="FB240" s="33"/>
      <c r="FC240" s="33"/>
      <c r="FD240" s="33"/>
      <c r="FE240" s="33"/>
      <c r="FF240" s="33"/>
      <c r="FG240" s="33"/>
      <c r="FH240" s="33"/>
      <c r="FI240" s="33"/>
      <c r="FJ240" s="33"/>
      <c r="FK240" s="33"/>
      <c r="FL240" s="33"/>
      <c r="FM240" s="33"/>
      <c r="FN240" s="33"/>
      <c r="FO240" s="33"/>
      <c r="FP240" s="33"/>
      <c r="FQ240" s="33"/>
      <c r="FR240" s="33"/>
      <c r="FS240" s="33"/>
      <c r="FT240" s="33"/>
      <c r="FU240" s="33"/>
      <c r="FV240" s="33"/>
      <c r="FW240" s="33"/>
      <c r="FX240" s="33"/>
      <c r="FY240" s="33"/>
      <c r="FZ240" s="33"/>
      <c r="GA240" s="33"/>
      <c r="GB240" s="33"/>
      <c r="GC240" s="33"/>
      <c r="GD240" s="33"/>
      <c r="GE240" s="33"/>
      <c r="GF240" s="33"/>
      <c r="GG240" s="33"/>
      <c r="GH240" s="33"/>
      <c r="GI240" s="33"/>
      <c r="GJ240" s="33"/>
      <c r="GK240" s="33"/>
      <c r="GL240" s="33"/>
      <c r="GM240" s="33"/>
      <c r="GN240" s="33"/>
      <c r="GO240" s="33"/>
      <c r="GP240" s="33"/>
      <c r="GQ240" s="33"/>
      <c r="GR240" s="33"/>
      <c r="GS240" s="33"/>
      <c r="GT240" s="33"/>
      <c r="GU240" s="33"/>
      <c r="GV240" s="33"/>
      <c r="GW240" s="33"/>
      <c r="GX240" s="33"/>
      <c r="GY240" s="33"/>
      <c r="GZ240" s="33"/>
      <c r="HA240" s="33"/>
      <c r="HB240" s="33"/>
      <c r="HC240" s="33"/>
      <c r="HD240" s="33"/>
      <c r="HE240" s="33"/>
      <c r="HF240" s="33"/>
      <c r="HG240" s="33"/>
      <c r="HH240" s="33"/>
      <c r="HI240" s="33"/>
      <c r="HJ240" s="33"/>
      <c r="HK240" s="33"/>
      <c r="HL240" s="33"/>
      <c r="HM240" s="33"/>
      <c r="HN240" s="33"/>
      <c r="HO240" s="33"/>
      <c r="HP240" s="33"/>
      <c r="HQ240" s="33"/>
      <c r="HR240" s="33"/>
      <c r="HS240" s="33"/>
      <c r="HT240" s="33"/>
      <c r="HU240" s="33"/>
      <c r="HV240" s="33"/>
      <c r="HW240" s="33"/>
      <c r="HX240" s="33"/>
      <c r="HY240" s="33"/>
      <c r="HZ240" s="33"/>
      <c r="IA240" s="33"/>
      <c r="IB240" s="33"/>
      <c r="IC240" s="33"/>
      <c r="ID240" s="33"/>
      <c r="IE240" s="33"/>
      <c r="IF240" s="33"/>
      <c r="IG240" s="33"/>
      <c r="IH240" s="33"/>
      <c r="II240" s="33"/>
      <c r="IJ240" s="33"/>
      <c r="IK240" s="33"/>
      <c r="IL240" s="33"/>
      <c r="IM240" s="33"/>
      <c r="IN240" s="33"/>
      <c r="IO240" s="33"/>
      <c r="IP240" s="33"/>
      <c r="IQ240" s="33"/>
      <c r="IR240" s="33"/>
      <c r="IS240" s="33"/>
      <c r="IT240" s="33"/>
      <c r="IU240" s="33"/>
      <c r="IV240" s="33"/>
    </row>
    <row r="241" spans="1:256">
      <c r="A241" s="33"/>
      <c r="B241" s="955"/>
      <c r="C241" s="955"/>
      <c r="D241" s="969"/>
      <c r="E241" s="149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3"/>
      <c r="DI241" s="33"/>
      <c r="DJ241" s="33"/>
      <c r="DK241" s="33"/>
      <c r="DL241" s="33"/>
      <c r="DM241" s="33"/>
      <c r="DN241" s="33"/>
      <c r="DO241" s="33"/>
      <c r="DP241" s="33"/>
      <c r="DQ241" s="33"/>
      <c r="DR241" s="33"/>
      <c r="DS241" s="33"/>
      <c r="DT241" s="33"/>
      <c r="DU241" s="33"/>
      <c r="DV241" s="33"/>
      <c r="DW241" s="33"/>
      <c r="DX241" s="33"/>
      <c r="DY241" s="33"/>
      <c r="DZ241" s="33"/>
      <c r="EA241" s="33"/>
      <c r="EB241" s="33"/>
      <c r="EC241" s="33"/>
      <c r="ED241" s="33"/>
      <c r="EE241" s="33"/>
      <c r="EF241" s="33"/>
      <c r="EG241" s="33"/>
      <c r="EH241" s="33"/>
      <c r="EI241" s="33"/>
      <c r="EJ241" s="33"/>
      <c r="EK241" s="33"/>
      <c r="EL241" s="33"/>
      <c r="EM241" s="33"/>
      <c r="EN241" s="33"/>
      <c r="EO241" s="33"/>
      <c r="EP241" s="33"/>
      <c r="EQ241" s="33"/>
      <c r="ER241" s="33"/>
      <c r="ES241" s="33"/>
      <c r="ET241" s="33"/>
      <c r="EU241" s="33"/>
      <c r="EV241" s="33"/>
      <c r="EW241" s="33"/>
      <c r="EX241" s="33"/>
      <c r="EY241" s="33"/>
      <c r="EZ241" s="33"/>
      <c r="FA241" s="33"/>
      <c r="FB241" s="33"/>
      <c r="FC241" s="33"/>
      <c r="FD241" s="33"/>
      <c r="FE241" s="33"/>
      <c r="FF241" s="33"/>
      <c r="FG241" s="33"/>
      <c r="FH241" s="33"/>
      <c r="FI241" s="33"/>
      <c r="FJ241" s="33"/>
      <c r="FK241" s="33"/>
      <c r="FL241" s="33"/>
      <c r="FM241" s="33"/>
      <c r="FN241" s="33"/>
      <c r="FO241" s="33"/>
      <c r="FP241" s="33"/>
      <c r="FQ241" s="33"/>
      <c r="FR241" s="33"/>
      <c r="FS241" s="33"/>
      <c r="FT241" s="33"/>
      <c r="FU241" s="33"/>
      <c r="FV241" s="33"/>
      <c r="FW241" s="33"/>
      <c r="FX241" s="33"/>
      <c r="FY241" s="33"/>
      <c r="FZ241" s="33"/>
      <c r="GA241" s="33"/>
      <c r="GB241" s="33"/>
      <c r="GC241" s="33"/>
      <c r="GD241" s="33"/>
      <c r="GE241" s="33"/>
      <c r="GF241" s="33"/>
      <c r="GG241" s="33"/>
      <c r="GH241" s="33"/>
      <c r="GI241" s="33"/>
      <c r="GJ241" s="33"/>
      <c r="GK241" s="33"/>
      <c r="GL241" s="33"/>
      <c r="GM241" s="33"/>
      <c r="GN241" s="33"/>
      <c r="GO241" s="33"/>
      <c r="GP241" s="33"/>
      <c r="GQ241" s="33"/>
      <c r="GR241" s="33"/>
      <c r="GS241" s="33"/>
      <c r="GT241" s="33"/>
      <c r="GU241" s="33"/>
      <c r="GV241" s="33"/>
      <c r="GW241" s="33"/>
      <c r="GX241" s="33"/>
      <c r="GY241" s="33"/>
      <c r="GZ241" s="33"/>
      <c r="HA241" s="33"/>
      <c r="HB241" s="33"/>
      <c r="HC241" s="33"/>
      <c r="HD241" s="33"/>
      <c r="HE241" s="33"/>
      <c r="HF241" s="33"/>
      <c r="HG241" s="33"/>
      <c r="HH241" s="33"/>
      <c r="HI241" s="33"/>
      <c r="HJ241" s="33"/>
      <c r="HK241" s="33"/>
      <c r="HL241" s="33"/>
      <c r="HM241" s="33"/>
      <c r="HN241" s="33"/>
      <c r="HO241" s="33"/>
      <c r="HP241" s="33"/>
      <c r="HQ241" s="33"/>
      <c r="HR241" s="33"/>
      <c r="HS241" s="33"/>
      <c r="HT241" s="33"/>
      <c r="HU241" s="33"/>
      <c r="HV241" s="33"/>
      <c r="HW241" s="33"/>
      <c r="HX241" s="33"/>
      <c r="HY241" s="33"/>
      <c r="HZ241" s="33"/>
      <c r="IA241" s="33"/>
      <c r="IB241" s="33"/>
      <c r="IC241" s="33"/>
      <c r="ID241" s="33"/>
      <c r="IE241" s="33"/>
      <c r="IF241" s="33"/>
      <c r="IG241" s="33"/>
      <c r="IH241" s="33"/>
      <c r="II241" s="33"/>
      <c r="IJ241" s="33"/>
      <c r="IK241" s="33"/>
      <c r="IL241" s="33"/>
      <c r="IM241" s="33"/>
      <c r="IN241" s="33"/>
      <c r="IO241" s="33"/>
      <c r="IP241" s="33"/>
      <c r="IQ241" s="33"/>
      <c r="IR241" s="33"/>
      <c r="IS241" s="33"/>
      <c r="IT241" s="33"/>
      <c r="IU241" s="33"/>
      <c r="IV241" s="33"/>
    </row>
    <row r="242" spans="1:256" ht="15.75">
      <c r="A242" s="594" t="s">
        <v>356</v>
      </c>
      <c r="B242" s="976" t="s">
        <v>357</v>
      </c>
      <c r="C242" s="974">
        <f>C238-C240</f>
        <v>2151446146</v>
      </c>
      <c r="D242" s="971"/>
      <c r="E242" s="149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c r="DJ242" s="33"/>
      <c r="DK242" s="33"/>
      <c r="DL242" s="33"/>
      <c r="DM242" s="33"/>
      <c r="DN242" s="33"/>
      <c r="DO242" s="33"/>
      <c r="DP242" s="33"/>
      <c r="DQ242" s="33"/>
      <c r="DR242" s="33"/>
      <c r="DS242" s="33"/>
      <c r="DT242" s="33"/>
      <c r="DU242" s="33"/>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33"/>
      <c r="EX242" s="33"/>
      <c r="EY242" s="33"/>
      <c r="EZ242" s="33"/>
      <c r="FA242" s="33"/>
      <c r="FB242" s="33"/>
      <c r="FC242" s="33"/>
      <c r="FD242" s="33"/>
      <c r="FE242" s="33"/>
      <c r="FF242" s="33"/>
      <c r="FG242" s="33"/>
      <c r="FH242" s="33"/>
      <c r="FI242" s="33"/>
      <c r="FJ242" s="33"/>
      <c r="FK242" s="33"/>
      <c r="FL242" s="33"/>
      <c r="FM242" s="33"/>
      <c r="FN242" s="33"/>
      <c r="FO242" s="33"/>
      <c r="FP242" s="33"/>
      <c r="FQ242" s="33"/>
      <c r="FR242" s="33"/>
      <c r="FS242" s="33"/>
      <c r="FT242" s="33"/>
      <c r="FU242" s="33"/>
      <c r="FV242" s="33"/>
      <c r="FW242" s="33"/>
      <c r="FX242" s="33"/>
      <c r="FY242" s="33"/>
      <c r="FZ242" s="33"/>
      <c r="GA242" s="33"/>
      <c r="GB242" s="33"/>
      <c r="GC242" s="33"/>
      <c r="GD242" s="33"/>
      <c r="GE242" s="33"/>
      <c r="GF242" s="33"/>
      <c r="GG242" s="33"/>
      <c r="GH242" s="33"/>
      <c r="GI242" s="33"/>
      <c r="GJ242" s="33"/>
      <c r="GK242" s="33"/>
      <c r="GL242" s="33"/>
      <c r="GM242" s="33"/>
      <c r="GN242" s="33"/>
      <c r="GO242" s="33"/>
      <c r="GP242" s="33"/>
      <c r="GQ242" s="33"/>
      <c r="GR242" s="33"/>
      <c r="GS242" s="33"/>
      <c r="GT242" s="33"/>
      <c r="GU242" s="33"/>
      <c r="GV242" s="33"/>
      <c r="GW242" s="33"/>
      <c r="GX242" s="33"/>
      <c r="GY242" s="33"/>
      <c r="GZ242" s="33"/>
      <c r="HA242" s="33"/>
      <c r="HB242" s="33"/>
      <c r="HC242" s="33"/>
      <c r="HD242" s="33"/>
      <c r="HE242" s="33"/>
      <c r="HF242" s="33"/>
      <c r="HG242" s="33"/>
      <c r="HH242" s="33"/>
      <c r="HI242" s="33"/>
      <c r="HJ242" s="33"/>
      <c r="HK242" s="33"/>
      <c r="HL242" s="33"/>
      <c r="HM242" s="33"/>
      <c r="HN242" s="33"/>
      <c r="HO242" s="33"/>
      <c r="HP242" s="33"/>
      <c r="HQ242" s="33"/>
      <c r="HR242" s="33"/>
      <c r="HS242" s="33"/>
      <c r="HT242" s="33"/>
      <c r="HU242" s="33"/>
      <c r="HV242" s="33"/>
      <c r="HW242" s="33"/>
      <c r="HX242" s="33"/>
      <c r="HY242" s="33"/>
      <c r="HZ242" s="33"/>
      <c r="IA242" s="33"/>
      <c r="IB242" s="33"/>
      <c r="IC242" s="33"/>
      <c r="ID242" s="33"/>
      <c r="IE242" s="33"/>
      <c r="IF242" s="33"/>
      <c r="IG242" s="33"/>
      <c r="IH242" s="33"/>
      <c r="II242" s="33"/>
      <c r="IJ242" s="33"/>
      <c r="IK242" s="33"/>
      <c r="IL242" s="33"/>
      <c r="IM242" s="33"/>
      <c r="IN242" s="33"/>
      <c r="IO242" s="33"/>
      <c r="IP242" s="33"/>
      <c r="IQ242" s="33"/>
      <c r="IR242" s="33"/>
      <c r="IS242" s="33"/>
      <c r="IT242" s="33"/>
      <c r="IU242" s="33"/>
      <c r="IV242" s="33"/>
    </row>
    <row r="243" spans="1:256" ht="15.75">
      <c r="A243" s="33"/>
      <c r="B243" s="970"/>
      <c r="C243" s="970"/>
      <c r="D243" s="970"/>
      <c r="E243" s="149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3"/>
      <c r="DI243" s="33"/>
      <c r="DJ243" s="33"/>
      <c r="DK243" s="33"/>
      <c r="DL243" s="33"/>
      <c r="DM243" s="33"/>
      <c r="DN243" s="33"/>
      <c r="DO243" s="33"/>
      <c r="DP243" s="33"/>
      <c r="DQ243" s="33"/>
      <c r="DR243" s="33"/>
      <c r="DS243" s="33"/>
      <c r="DT243" s="33"/>
      <c r="DU243" s="33"/>
      <c r="DV243" s="33"/>
      <c r="DW243" s="33"/>
      <c r="DX243" s="33"/>
      <c r="DY243" s="33"/>
      <c r="DZ243" s="33"/>
      <c r="EA243" s="33"/>
      <c r="EB243" s="33"/>
      <c r="EC243" s="33"/>
      <c r="ED243" s="33"/>
      <c r="EE243" s="33"/>
      <c r="EF243" s="33"/>
      <c r="EG243" s="33"/>
      <c r="EH243" s="33"/>
      <c r="EI243" s="33"/>
      <c r="EJ243" s="33"/>
      <c r="EK243" s="33"/>
      <c r="EL243" s="33"/>
      <c r="EM243" s="33"/>
      <c r="EN243" s="33"/>
      <c r="EO243" s="33"/>
      <c r="EP243" s="33"/>
      <c r="EQ243" s="33"/>
      <c r="ER243" s="33"/>
      <c r="ES243" s="33"/>
      <c r="ET243" s="33"/>
      <c r="EU243" s="33"/>
      <c r="EV243" s="33"/>
      <c r="EW243" s="33"/>
      <c r="EX243" s="33"/>
      <c r="EY243" s="33"/>
      <c r="EZ243" s="33"/>
      <c r="FA243" s="33"/>
      <c r="FB243" s="33"/>
      <c r="FC243" s="33"/>
      <c r="FD243" s="33"/>
      <c r="FE243" s="33"/>
      <c r="FF243" s="33"/>
      <c r="FG243" s="33"/>
      <c r="FH243" s="33"/>
      <c r="FI243" s="33"/>
      <c r="FJ243" s="33"/>
      <c r="FK243" s="33"/>
      <c r="FL243" s="33"/>
      <c r="FM243" s="33"/>
      <c r="FN243" s="33"/>
      <c r="FO243" s="33"/>
      <c r="FP243" s="33"/>
      <c r="FQ243" s="33"/>
      <c r="FR243" s="33"/>
      <c r="FS243" s="33"/>
      <c r="FT243" s="33"/>
      <c r="FU243" s="33"/>
      <c r="FV243" s="33"/>
      <c r="FW243" s="33"/>
      <c r="FX243" s="33"/>
      <c r="FY243" s="33"/>
      <c r="FZ243" s="33"/>
      <c r="GA243" s="33"/>
      <c r="GB243" s="33"/>
      <c r="GC243" s="33"/>
      <c r="GD243" s="33"/>
      <c r="GE243" s="33"/>
      <c r="GF243" s="33"/>
      <c r="GG243" s="33"/>
      <c r="GH243" s="33"/>
      <c r="GI243" s="33"/>
      <c r="GJ243" s="33"/>
      <c r="GK243" s="33"/>
      <c r="GL243" s="33"/>
      <c r="GM243" s="33"/>
      <c r="GN243" s="33"/>
      <c r="GO243" s="33"/>
      <c r="GP243" s="33"/>
      <c r="GQ243" s="33"/>
      <c r="GR243" s="33"/>
      <c r="GS243" s="33"/>
      <c r="GT243" s="33"/>
      <c r="GU243" s="33"/>
      <c r="GV243" s="33"/>
      <c r="GW243" s="33"/>
      <c r="GX243" s="33"/>
      <c r="GY243" s="33"/>
      <c r="GZ243" s="33"/>
      <c r="HA243" s="33"/>
      <c r="HB243" s="33"/>
      <c r="HC243" s="33"/>
      <c r="HD243" s="33"/>
      <c r="HE243" s="33"/>
      <c r="HF243" s="33"/>
      <c r="HG243" s="33"/>
      <c r="HH243" s="33"/>
      <c r="HI243" s="33"/>
      <c r="HJ243" s="33"/>
      <c r="HK243" s="33"/>
      <c r="HL243" s="33"/>
      <c r="HM243" s="33"/>
      <c r="HN243" s="33"/>
      <c r="HO243" s="33"/>
      <c r="HP243" s="33"/>
      <c r="HQ243" s="33"/>
      <c r="HR243" s="33"/>
      <c r="HS243" s="33"/>
      <c r="HT243" s="33"/>
      <c r="HU243" s="33"/>
      <c r="HV243" s="33"/>
      <c r="HW243" s="33"/>
      <c r="HX243" s="33"/>
      <c r="HY243" s="33"/>
      <c r="HZ243" s="33"/>
      <c r="IA243" s="33"/>
      <c r="IB243" s="33"/>
      <c r="IC243" s="33"/>
      <c r="ID243" s="33"/>
      <c r="IE243" s="33"/>
      <c r="IF243" s="33"/>
      <c r="IG243" s="33"/>
      <c r="IH243" s="33"/>
      <c r="II243" s="33"/>
      <c r="IJ243" s="33"/>
      <c r="IK243" s="33"/>
      <c r="IL243" s="33"/>
      <c r="IM243" s="33"/>
      <c r="IN243" s="33"/>
      <c r="IO243" s="33"/>
      <c r="IP243" s="33"/>
      <c r="IQ243" s="33"/>
      <c r="IR243" s="33"/>
      <c r="IS243" s="33"/>
      <c r="IT243" s="33"/>
      <c r="IU243" s="33"/>
      <c r="IV243" s="33"/>
    </row>
    <row r="244" spans="1:256" ht="15.75">
      <c r="A244" s="605" t="s">
        <v>358</v>
      </c>
      <c r="B244" s="979"/>
      <c r="C244" s="980"/>
      <c r="D244" s="970"/>
      <c r="E244" s="149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c r="IG244" s="33"/>
      <c r="IH244" s="33"/>
      <c r="II244" s="33"/>
      <c r="IJ244" s="33"/>
      <c r="IK244" s="33"/>
      <c r="IL244" s="33"/>
      <c r="IM244" s="33"/>
      <c r="IN244" s="33"/>
      <c r="IO244" s="33"/>
      <c r="IP244" s="33"/>
      <c r="IQ244" s="33"/>
      <c r="IR244" s="33"/>
      <c r="IS244" s="33"/>
      <c r="IT244" s="33"/>
      <c r="IU244" s="33"/>
      <c r="IV244" s="33"/>
    </row>
    <row r="245" spans="1:256">
      <c r="A245" s="33"/>
      <c r="B245" s="969"/>
      <c r="C245" s="969"/>
      <c r="D245" s="969"/>
      <c r="E245" s="149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c r="DJ245" s="33"/>
      <c r="DK245" s="33"/>
      <c r="DL245" s="33"/>
      <c r="DM245" s="33"/>
      <c r="DN245" s="33"/>
      <c r="DO245" s="33"/>
      <c r="DP245" s="33"/>
      <c r="DQ245" s="33"/>
      <c r="DR245" s="33"/>
      <c r="DS245" s="33"/>
      <c r="DT245" s="33"/>
      <c r="DU245" s="33"/>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33"/>
      <c r="EX245" s="33"/>
      <c r="EY245" s="33"/>
      <c r="EZ245" s="33"/>
      <c r="FA245" s="33"/>
      <c r="FB245" s="33"/>
      <c r="FC245" s="33"/>
      <c r="FD245" s="33"/>
      <c r="FE245" s="33"/>
      <c r="FF245" s="33"/>
      <c r="FG245" s="33"/>
      <c r="FH245" s="33"/>
      <c r="FI245" s="33"/>
      <c r="FJ245" s="33"/>
      <c r="FK245" s="33"/>
      <c r="FL245" s="33"/>
      <c r="FM245" s="33"/>
      <c r="FN245" s="33"/>
      <c r="FO245" s="33"/>
      <c r="FP245" s="33"/>
      <c r="FQ245" s="33"/>
      <c r="FR245" s="33"/>
      <c r="FS245" s="33"/>
      <c r="FT245" s="33"/>
      <c r="FU245" s="33"/>
      <c r="FV245" s="33"/>
      <c r="FW245" s="33"/>
      <c r="FX245" s="33"/>
      <c r="FY245" s="33"/>
      <c r="FZ245" s="33"/>
      <c r="GA245" s="33"/>
      <c r="GB245" s="33"/>
      <c r="GC245" s="33"/>
      <c r="GD245" s="33"/>
      <c r="GE245" s="33"/>
      <c r="GF245" s="33"/>
      <c r="GG245" s="33"/>
      <c r="GH245" s="33"/>
      <c r="GI245" s="33"/>
      <c r="GJ245" s="33"/>
      <c r="GK245" s="33"/>
      <c r="GL245" s="33"/>
      <c r="GM245" s="33"/>
      <c r="GN245" s="33"/>
      <c r="GO245" s="33"/>
      <c r="GP245" s="33"/>
      <c r="GQ245" s="33"/>
      <c r="GR245" s="33"/>
      <c r="GS245" s="33"/>
      <c r="GT245" s="33"/>
      <c r="GU245" s="33"/>
      <c r="GV245" s="33"/>
      <c r="GW245" s="33"/>
      <c r="GX245" s="33"/>
      <c r="GY245" s="33"/>
      <c r="GZ245" s="33"/>
      <c r="HA245" s="33"/>
      <c r="HB245" s="33"/>
      <c r="HC245" s="33"/>
      <c r="HD245" s="33"/>
      <c r="HE245" s="33"/>
      <c r="HF245" s="33"/>
      <c r="HG245" s="33"/>
      <c r="HH245" s="33"/>
      <c r="HI245" s="33"/>
      <c r="HJ245" s="33"/>
      <c r="HK245" s="33"/>
      <c r="HL245" s="33"/>
      <c r="HM245" s="33"/>
      <c r="HN245" s="33"/>
      <c r="HO245" s="33"/>
      <c r="HP245" s="33"/>
      <c r="HQ245" s="33"/>
      <c r="HR245" s="33"/>
      <c r="HS245" s="33"/>
      <c r="HT245" s="33"/>
      <c r="HU245" s="33"/>
      <c r="HV245" s="33"/>
      <c r="HW245" s="33"/>
      <c r="HX245" s="33"/>
      <c r="HY245" s="33"/>
      <c r="HZ245" s="33"/>
      <c r="IA245" s="33"/>
      <c r="IB245" s="33"/>
      <c r="IC245" s="33"/>
      <c r="ID245" s="33"/>
      <c r="IE245" s="33"/>
      <c r="IF245" s="33"/>
      <c r="IG245" s="33"/>
      <c r="IH245" s="33"/>
      <c r="II245" s="33"/>
      <c r="IJ245" s="33"/>
      <c r="IK245" s="33"/>
      <c r="IL245" s="33"/>
      <c r="IM245" s="33"/>
      <c r="IN245" s="33"/>
      <c r="IO245" s="33"/>
      <c r="IP245" s="33"/>
      <c r="IQ245" s="33"/>
      <c r="IR245" s="33"/>
      <c r="IS245" s="33"/>
      <c r="IT245" s="33"/>
      <c r="IU245" s="33"/>
      <c r="IV245" s="33"/>
    </row>
    <row r="246" spans="1:256">
      <c r="A246" s="33" t="s">
        <v>359</v>
      </c>
      <c r="B246" s="969" t="s">
        <v>360</v>
      </c>
      <c r="C246" s="969">
        <f>'7277'!D343</f>
        <v>1164</v>
      </c>
      <c r="D246" s="969"/>
      <c r="E246" s="149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3"/>
      <c r="DI246" s="33"/>
      <c r="DJ246" s="33"/>
      <c r="DK246" s="33"/>
      <c r="DL246" s="33"/>
      <c r="DM246" s="33"/>
      <c r="DN246" s="33"/>
      <c r="DO246" s="33"/>
      <c r="DP246" s="33"/>
      <c r="DQ246" s="33"/>
      <c r="DR246" s="33"/>
      <c r="DS246" s="33"/>
      <c r="DT246" s="33"/>
      <c r="DU246" s="33"/>
      <c r="DV246" s="33"/>
      <c r="DW246" s="33"/>
      <c r="DX246" s="33"/>
      <c r="DY246" s="33"/>
      <c r="DZ246" s="33"/>
      <c r="EA246" s="33"/>
      <c r="EB246" s="33"/>
      <c r="EC246" s="33"/>
      <c r="ED246" s="33"/>
      <c r="EE246" s="33"/>
      <c r="EF246" s="33"/>
      <c r="EG246" s="33"/>
      <c r="EH246" s="33"/>
      <c r="EI246" s="33"/>
      <c r="EJ246" s="33"/>
      <c r="EK246" s="33"/>
      <c r="EL246" s="33"/>
      <c r="EM246" s="33"/>
      <c r="EN246" s="33"/>
      <c r="EO246" s="33"/>
      <c r="EP246" s="33"/>
      <c r="EQ246" s="33"/>
      <c r="ER246" s="33"/>
      <c r="ES246" s="33"/>
      <c r="ET246" s="33"/>
      <c r="EU246" s="33"/>
      <c r="EV246" s="33"/>
      <c r="EW246" s="33"/>
      <c r="EX246" s="33"/>
      <c r="EY246" s="33"/>
      <c r="EZ246" s="33"/>
      <c r="FA246" s="33"/>
      <c r="FB246" s="33"/>
      <c r="FC246" s="33"/>
      <c r="FD246" s="33"/>
      <c r="FE246" s="33"/>
      <c r="FF246" s="33"/>
      <c r="FG246" s="33"/>
      <c r="FH246" s="33"/>
      <c r="FI246" s="33"/>
      <c r="FJ246" s="33"/>
      <c r="FK246" s="33"/>
      <c r="FL246" s="33"/>
      <c r="FM246" s="33"/>
      <c r="FN246" s="33"/>
      <c r="FO246" s="33"/>
      <c r="FP246" s="33"/>
      <c r="FQ246" s="33"/>
      <c r="FR246" s="33"/>
      <c r="FS246" s="33"/>
      <c r="FT246" s="33"/>
      <c r="FU246" s="33"/>
      <c r="FV246" s="33"/>
      <c r="FW246" s="33"/>
      <c r="FX246" s="33"/>
      <c r="FY246" s="33"/>
      <c r="FZ246" s="33"/>
      <c r="GA246" s="33"/>
      <c r="GB246" s="33"/>
      <c r="GC246" s="33"/>
      <c r="GD246" s="33"/>
      <c r="GE246" s="33"/>
      <c r="GF246" s="33"/>
      <c r="GG246" s="33"/>
      <c r="GH246" s="33"/>
      <c r="GI246" s="33"/>
      <c r="GJ246" s="33"/>
      <c r="GK246" s="33"/>
      <c r="GL246" s="33"/>
      <c r="GM246" s="33"/>
      <c r="GN246" s="33"/>
      <c r="GO246" s="33"/>
      <c r="GP246" s="33"/>
      <c r="GQ246" s="33"/>
      <c r="GR246" s="33"/>
      <c r="GS246" s="33"/>
      <c r="GT246" s="33"/>
      <c r="GU246" s="33"/>
      <c r="GV246" s="33"/>
      <c r="GW246" s="33"/>
      <c r="GX246" s="33"/>
      <c r="GY246" s="33"/>
      <c r="GZ246" s="33"/>
      <c r="HA246" s="33"/>
      <c r="HB246" s="33"/>
      <c r="HC246" s="33"/>
      <c r="HD246" s="33"/>
      <c r="HE246" s="33"/>
      <c r="HF246" s="33"/>
      <c r="HG246" s="33"/>
      <c r="HH246" s="33"/>
      <c r="HI246" s="33"/>
      <c r="HJ246" s="33"/>
      <c r="HK246" s="33"/>
      <c r="HL246" s="33"/>
      <c r="HM246" s="33"/>
      <c r="HN246" s="33"/>
      <c r="HO246" s="33"/>
      <c r="HP246" s="33"/>
      <c r="HQ246" s="33"/>
      <c r="HR246" s="33"/>
      <c r="HS246" s="33"/>
      <c r="HT246" s="33"/>
      <c r="HU246" s="33"/>
      <c r="HV246" s="33"/>
      <c r="HW246" s="33"/>
      <c r="HX246" s="33"/>
      <c r="HY246" s="33"/>
      <c r="HZ246" s="33"/>
      <c r="IA246" s="33"/>
      <c r="IB246" s="33"/>
      <c r="IC246" s="33"/>
      <c r="ID246" s="33"/>
      <c r="IE246" s="33"/>
      <c r="IF246" s="33"/>
      <c r="IG246" s="33"/>
      <c r="IH246" s="33"/>
      <c r="II246" s="33"/>
      <c r="IJ246" s="33"/>
      <c r="IK246" s="33"/>
      <c r="IL246" s="33"/>
      <c r="IM246" s="33"/>
      <c r="IN246" s="33"/>
      <c r="IO246" s="33"/>
      <c r="IP246" s="33"/>
      <c r="IQ246" s="33"/>
      <c r="IR246" s="33"/>
      <c r="IS246" s="33"/>
      <c r="IT246" s="33"/>
      <c r="IU246" s="33"/>
      <c r="IV246" s="33"/>
    </row>
    <row r="247" spans="1:256">
      <c r="A247" s="33"/>
      <c r="B247" s="969"/>
      <c r="C247" s="969"/>
      <c r="D247" s="969"/>
      <c r="E247" s="149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c r="DJ247" s="33"/>
      <c r="DK247" s="33"/>
      <c r="DL247" s="33"/>
      <c r="DM247" s="33"/>
      <c r="DN247" s="33"/>
      <c r="DO247" s="33"/>
      <c r="DP247" s="33"/>
      <c r="DQ247" s="33"/>
      <c r="DR247" s="33"/>
      <c r="DS247" s="33"/>
      <c r="DT247" s="33"/>
      <c r="DU247" s="33"/>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33"/>
      <c r="EX247" s="33"/>
      <c r="EY247" s="33"/>
      <c r="EZ247" s="33"/>
      <c r="FA247" s="33"/>
      <c r="FB247" s="33"/>
      <c r="FC247" s="33"/>
      <c r="FD247" s="33"/>
      <c r="FE247" s="33"/>
      <c r="FF247" s="33"/>
      <c r="FG247" s="33"/>
      <c r="FH247" s="33"/>
      <c r="FI247" s="33"/>
      <c r="FJ247" s="33"/>
      <c r="FK247" s="33"/>
      <c r="FL247" s="33"/>
      <c r="FM247" s="33"/>
      <c r="FN247" s="33"/>
      <c r="FO247" s="33"/>
      <c r="FP247" s="33"/>
      <c r="FQ247" s="33"/>
      <c r="FR247" s="33"/>
      <c r="FS247" s="33"/>
      <c r="FT247" s="33"/>
      <c r="FU247" s="33"/>
      <c r="FV247" s="33"/>
      <c r="FW247" s="33"/>
      <c r="FX247" s="33"/>
      <c r="FY247" s="33"/>
      <c r="FZ247" s="33"/>
      <c r="GA247" s="33"/>
      <c r="GB247" s="33"/>
      <c r="GC247" s="33"/>
      <c r="GD247" s="33"/>
      <c r="GE247" s="33"/>
      <c r="GF247" s="33"/>
      <c r="GG247" s="33"/>
      <c r="GH247" s="33"/>
      <c r="GI247" s="33"/>
      <c r="GJ247" s="33"/>
      <c r="GK247" s="33"/>
      <c r="GL247" s="33"/>
      <c r="GM247" s="33"/>
      <c r="GN247" s="33"/>
      <c r="GO247" s="33"/>
      <c r="GP247" s="33"/>
      <c r="GQ247" s="33"/>
      <c r="GR247" s="33"/>
      <c r="GS247" s="33"/>
      <c r="GT247" s="33"/>
      <c r="GU247" s="33"/>
      <c r="GV247" s="33"/>
      <c r="GW247" s="33"/>
      <c r="GX247" s="33"/>
      <c r="GY247" s="33"/>
      <c r="GZ247" s="33"/>
      <c r="HA247" s="33"/>
      <c r="HB247" s="33"/>
      <c r="HC247" s="33"/>
      <c r="HD247" s="33"/>
      <c r="HE247" s="33"/>
      <c r="HF247" s="33"/>
      <c r="HG247" s="33"/>
      <c r="HH247" s="33"/>
      <c r="HI247" s="33"/>
      <c r="HJ247" s="33"/>
      <c r="HK247" s="33"/>
      <c r="HL247" s="33"/>
      <c r="HM247" s="33"/>
      <c r="HN247" s="33"/>
      <c r="HO247" s="33"/>
      <c r="HP247" s="33"/>
      <c r="HQ247" s="33"/>
      <c r="HR247" s="33"/>
      <c r="HS247" s="33"/>
      <c r="HT247" s="33"/>
      <c r="HU247" s="33"/>
      <c r="HV247" s="33"/>
      <c r="HW247" s="33"/>
      <c r="HX247" s="33"/>
      <c r="HY247" s="33"/>
      <c r="HZ247" s="33"/>
      <c r="IA247" s="33"/>
      <c r="IB247" s="33"/>
      <c r="IC247" s="33"/>
      <c r="ID247" s="33"/>
      <c r="IE247" s="33"/>
      <c r="IF247" s="33"/>
      <c r="IG247" s="33"/>
      <c r="IH247" s="33"/>
      <c r="II247" s="33"/>
      <c r="IJ247" s="33"/>
      <c r="IK247" s="33"/>
      <c r="IL247" s="33"/>
      <c r="IM247" s="33"/>
      <c r="IN247" s="33"/>
      <c r="IO247" s="33"/>
      <c r="IP247" s="33"/>
      <c r="IQ247" s="33"/>
      <c r="IR247" s="33"/>
      <c r="IS247" s="33"/>
      <c r="IT247" s="33"/>
      <c r="IU247" s="33"/>
      <c r="IV247" s="33"/>
    </row>
    <row r="248" spans="1:256">
      <c r="A248" s="33"/>
      <c r="B248" s="33"/>
      <c r="C248" s="33"/>
      <c r="D248" s="969"/>
      <c r="E248" s="969"/>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c r="IV248" s="33"/>
    </row>
    <row r="249" spans="1:256">
      <c r="A249" s="33"/>
      <c r="B249" s="33"/>
      <c r="C249" s="33"/>
      <c r="D249" s="969"/>
      <c r="E249" s="969"/>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c r="DJ249" s="33"/>
      <c r="DK249" s="33"/>
      <c r="DL249" s="33"/>
      <c r="DM249" s="33"/>
      <c r="DN249" s="33"/>
      <c r="DO249" s="33"/>
      <c r="DP249" s="33"/>
      <c r="DQ249" s="33"/>
      <c r="DR249" s="33"/>
      <c r="DS249" s="33"/>
      <c r="DT249" s="33"/>
      <c r="DU249" s="33"/>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33"/>
      <c r="EX249" s="33"/>
      <c r="EY249" s="33"/>
      <c r="EZ249" s="33"/>
      <c r="FA249" s="33"/>
      <c r="FB249" s="33"/>
      <c r="FC249" s="33"/>
      <c r="FD249" s="33"/>
      <c r="FE249" s="33"/>
      <c r="FF249" s="33"/>
      <c r="FG249" s="33"/>
      <c r="FH249" s="33"/>
      <c r="FI249" s="33"/>
      <c r="FJ249" s="33"/>
      <c r="FK249" s="33"/>
      <c r="FL249" s="33"/>
      <c r="FM249" s="33"/>
      <c r="FN249" s="33"/>
      <c r="FO249" s="33"/>
      <c r="FP249" s="33"/>
      <c r="FQ249" s="33"/>
      <c r="FR249" s="33"/>
      <c r="FS249" s="33"/>
      <c r="FT249" s="33"/>
      <c r="FU249" s="33"/>
      <c r="FV249" s="33"/>
      <c r="FW249" s="33"/>
      <c r="FX249" s="33"/>
      <c r="FY249" s="33"/>
      <c r="FZ249" s="33"/>
      <c r="GA249" s="33"/>
      <c r="GB249" s="33"/>
      <c r="GC249" s="33"/>
      <c r="GD249" s="33"/>
      <c r="GE249" s="33"/>
      <c r="GF249" s="33"/>
      <c r="GG249" s="33"/>
      <c r="GH249" s="33"/>
      <c r="GI249" s="33"/>
      <c r="GJ249" s="33"/>
      <c r="GK249" s="33"/>
      <c r="GL249" s="33"/>
      <c r="GM249" s="33"/>
      <c r="GN249" s="33"/>
      <c r="GO249" s="33"/>
      <c r="GP249" s="33"/>
      <c r="GQ249" s="33"/>
      <c r="GR249" s="33"/>
      <c r="GS249" s="33"/>
      <c r="GT249" s="33"/>
      <c r="GU249" s="33"/>
      <c r="GV249" s="33"/>
      <c r="GW249" s="33"/>
      <c r="GX249" s="33"/>
      <c r="GY249" s="33"/>
      <c r="GZ249" s="33"/>
      <c r="HA249" s="33"/>
      <c r="HB249" s="33"/>
      <c r="HC249" s="33"/>
      <c r="HD249" s="33"/>
      <c r="HE249" s="33"/>
      <c r="HF249" s="33"/>
      <c r="HG249" s="33"/>
      <c r="HH249" s="33"/>
      <c r="HI249" s="33"/>
      <c r="HJ249" s="33"/>
      <c r="HK249" s="33"/>
      <c r="HL249" s="33"/>
      <c r="HM249" s="33"/>
      <c r="HN249" s="33"/>
      <c r="HO249" s="33"/>
      <c r="HP249" s="33"/>
      <c r="HQ249" s="33"/>
      <c r="HR249" s="33"/>
      <c r="HS249" s="33"/>
      <c r="HT249" s="33"/>
      <c r="HU249" s="33"/>
      <c r="HV249" s="33"/>
      <c r="HW249" s="33"/>
      <c r="HX249" s="33"/>
      <c r="HY249" s="33"/>
      <c r="HZ249" s="33"/>
      <c r="IA249" s="33"/>
      <c r="IB249" s="33"/>
      <c r="IC249" s="33"/>
      <c r="ID249" s="33"/>
      <c r="IE249" s="33"/>
      <c r="IF249" s="33"/>
      <c r="IG249" s="33"/>
      <c r="IH249" s="33"/>
      <c r="II249" s="33"/>
      <c r="IJ249" s="33"/>
      <c r="IK249" s="33"/>
      <c r="IL249" s="33"/>
      <c r="IM249" s="33"/>
      <c r="IN249" s="33"/>
      <c r="IO249" s="33"/>
      <c r="IP249" s="33"/>
      <c r="IQ249" s="33"/>
      <c r="IR249" s="33"/>
      <c r="IS249" s="33"/>
      <c r="IT249" s="33"/>
      <c r="IU249" s="33"/>
      <c r="IV249" s="33"/>
    </row>
    <row r="255" spans="1:256">
      <c r="A255" s="41"/>
    </row>
    <row r="256" spans="1:256">
      <c r="A256" s="33"/>
    </row>
    <row r="257" spans="1:1">
      <c r="A257" s="33"/>
    </row>
    <row r="258" spans="1:1">
      <c r="A258" s="41"/>
    </row>
    <row r="259" spans="1:1">
      <c r="A259" s="41"/>
    </row>
    <row r="260" spans="1:1">
      <c r="A260" s="41"/>
    </row>
    <row r="261" spans="1:1">
      <c r="A261" s="41"/>
    </row>
    <row r="262" spans="1:1">
      <c r="A262" s="41"/>
    </row>
    <row r="263" spans="1:1">
      <c r="A263" s="33"/>
    </row>
  </sheetData>
  <pageMargins left="0.5" right="0.5" top="0.5" bottom="0.5" header="0.5" footer="0.5"/>
  <pageSetup scale="63" orientation="portrait" r:id="rId1"/>
  <headerFooter alignWithMargins="0"/>
  <rowBreaks count="3" manualBreakCount="3">
    <brk id="67" max="2" man="1"/>
    <brk id="103" max="2" man="1"/>
    <brk id="17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Y102"/>
  <sheetViews>
    <sheetView workbookViewId="0"/>
    <sheetView workbookViewId="1"/>
  </sheetViews>
  <sheetFormatPr defaultRowHeight="15"/>
  <cols>
    <col min="1" max="1" width="8.88671875" style="1667"/>
    <col min="2" max="2" width="27.44140625" customWidth="1"/>
    <col min="3" max="3" width="21.109375" customWidth="1"/>
    <col min="5" max="5" width="4.109375" customWidth="1"/>
    <col min="6" max="6" width="20.21875" customWidth="1"/>
    <col min="7" max="7" width="9.21875" customWidth="1"/>
    <col min="8" max="8" width="4" customWidth="1"/>
    <col min="9" max="9" width="23.44140625" customWidth="1"/>
    <col min="10" max="10" width="9.44140625" customWidth="1"/>
    <col min="11" max="11" width="4.109375" customWidth="1"/>
    <col min="12" max="12" width="16.21875" bestFit="1" customWidth="1"/>
    <col min="14" max="14" width="4" customWidth="1"/>
    <col min="15" max="15" width="23.44140625" bestFit="1" customWidth="1"/>
    <col min="16" max="16" width="9.5546875" customWidth="1"/>
    <col min="17" max="17" width="4.109375" customWidth="1"/>
    <col min="18" max="18" width="12.5546875" bestFit="1" customWidth="1"/>
    <col min="20" max="20" width="4.109375" customWidth="1"/>
    <col min="21" max="21" width="12.21875" bestFit="1" customWidth="1"/>
    <col min="23" max="23" width="3.6640625" customWidth="1"/>
  </cols>
  <sheetData>
    <row r="1" spans="1:25">
      <c r="A1" s="1670" t="s">
        <v>2795</v>
      </c>
      <c r="C1" s="1671" t="s">
        <v>2848</v>
      </c>
      <c r="D1" s="1666"/>
      <c r="F1" s="1671" t="s">
        <v>2847</v>
      </c>
      <c r="I1" s="1672" t="s">
        <v>2792</v>
      </c>
      <c r="L1" s="1671" t="s">
        <v>2793</v>
      </c>
      <c r="O1" s="1672" t="s">
        <v>2802</v>
      </c>
      <c r="R1" s="1671" t="s">
        <v>2796</v>
      </c>
      <c r="U1" s="1672" t="s">
        <v>2794</v>
      </c>
      <c r="X1" s="1672" t="s">
        <v>875</v>
      </c>
    </row>
    <row r="2" spans="1:25" ht="15.75">
      <c r="A2" s="1667">
        <v>1</v>
      </c>
      <c r="B2" s="74" t="s">
        <v>2804</v>
      </c>
      <c r="C2" s="995" t="e">
        <f>'1'!#REF!</f>
        <v>#REF!</v>
      </c>
      <c r="D2" s="1642" t="e">
        <f>IF(C2&lt;&gt;0,"ERROR","OK")</f>
        <v>#REF!</v>
      </c>
      <c r="H2" s="1642"/>
      <c r="I2" s="995" t="e">
        <f>'1'!#REF!</f>
        <v>#REF!</v>
      </c>
      <c r="J2" s="1642" t="e">
        <f>IF(I2&lt;&gt;0,"ERROR","OK")</f>
        <v>#REF!</v>
      </c>
      <c r="K2" s="1642"/>
      <c r="X2" s="1405" t="e">
        <f>'1'!#REF!</f>
        <v>#REF!</v>
      </c>
      <c r="Y2" s="1675" t="e">
        <f>IF(X2&lt;&gt;0,"ERROR","OK")</f>
        <v>#REF!</v>
      </c>
    </row>
    <row r="4" spans="1:25" ht="15.75">
      <c r="A4" s="1667">
        <v>2</v>
      </c>
      <c r="B4" t="s">
        <v>2805</v>
      </c>
      <c r="C4" s="995" t="e">
        <f>SUM('2'!#REF!)</f>
        <v>#REF!</v>
      </c>
      <c r="D4" s="1642" t="e">
        <f>IF(C4&lt;&gt;0,"ERROR","OK")</f>
        <v>#REF!</v>
      </c>
      <c r="H4" s="1642"/>
      <c r="I4" s="995" t="e">
        <f>'2'!#REF!</f>
        <v>#REF!</v>
      </c>
      <c r="J4" s="1642" t="e">
        <f>IF(I4&lt;&gt;0,"ERROR","OK")</f>
        <v>#REF!</v>
      </c>
      <c r="K4" s="1642"/>
      <c r="X4" s="1678" t="e">
        <f>SUM('2'!#REF!,'2'!#REF!,'2'!#REF!)</f>
        <v>#REF!</v>
      </c>
      <c r="Y4" s="1675" t="e">
        <f>IF(X4&lt;&gt;0,"ERROR","OK")</f>
        <v>#REF!</v>
      </c>
    </row>
    <row r="5" spans="1:25">
      <c r="F5" s="884"/>
      <c r="G5" s="884"/>
      <c r="H5" s="884"/>
      <c r="I5" s="884"/>
      <c r="J5" s="884"/>
      <c r="K5" s="884"/>
      <c r="L5" s="884"/>
    </row>
    <row r="6" spans="1:25" ht="15.75">
      <c r="A6" s="1668" t="s">
        <v>1129</v>
      </c>
      <c r="B6" s="887" t="s">
        <v>2803</v>
      </c>
      <c r="C6" s="1405"/>
      <c r="F6" s="1678" t="e">
        <f>SUM('003004'!#REF!,'003004'!#REF!,'003004'!#REF!,'003004'!#REF!,'003004'!#REF!,'003004'!#REF!)</f>
        <v>#REF!</v>
      </c>
      <c r="G6" s="1642" t="e">
        <f>IF(F6&lt;&gt;0,"ERROR","OK")</f>
        <v>#REF!</v>
      </c>
      <c r="H6" s="884"/>
      <c r="I6" s="1678" t="e">
        <f>SUM('003004'!#REF!,'003004'!#REF!,'003004'!#REF!,'003004'!#REF!)</f>
        <v>#REF!</v>
      </c>
      <c r="J6" s="1642" t="e">
        <f>IF(I6&lt;&gt;0,"ERROR","OK")</f>
        <v>#REF!</v>
      </c>
      <c r="K6" s="884"/>
      <c r="L6" s="1678" t="e">
        <f>SUM('003004'!#REF!,'003004'!#REF!)</f>
        <v>#REF!</v>
      </c>
      <c r="M6" s="1642" t="e">
        <f>IF(L6&lt;&gt;0,"ERROR","OK")</f>
        <v>#REF!</v>
      </c>
      <c r="X6" s="1405" t="e">
        <f>'003004'!#REF!</f>
        <v>#REF!</v>
      </c>
      <c r="Y6" s="1675" t="e">
        <f>IF(X6&lt;&gt;0,"ERROR","OK")</f>
        <v>#REF!</v>
      </c>
    </row>
    <row r="8" spans="1:25" ht="15.75">
      <c r="A8" s="1669" t="s">
        <v>1138</v>
      </c>
      <c r="B8" t="s">
        <v>2806</v>
      </c>
      <c r="F8" s="995" t="e">
        <f>'007008'!#REF!</f>
        <v>#REF!</v>
      </c>
      <c r="G8" s="1642" t="e">
        <f>IF(F8&lt;&gt;0,"ERROR","OK")</f>
        <v>#REF!</v>
      </c>
      <c r="H8" s="1642"/>
      <c r="I8" s="994" t="e">
        <f>'007008'!#REF!</f>
        <v>#REF!</v>
      </c>
      <c r="J8" s="1642" t="e">
        <f>IF(I8&lt;&gt;0,"ERROR","OK")</f>
        <v>#REF!</v>
      </c>
      <c r="X8" s="1405" t="e">
        <f>'007008'!#REF!</f>
        <v>#REF!</v>
      </c>
      <c r="Y8" s="1675" t="e">
        <f>IF(X8&lt;&gt;0,"ERROR","OK")</f>
        <v>#REF!</v>
      </c>
    </row>
    <row r="10" spans="1:25" ht="15.75">
      <c r="A10" s="1679">
        <v>9</v>
      </c>
      <c r="B10" t="s">
        <v>983</v>
      </c>
      <c r="F10" s="1186" t="e">
        <f>SUM('9'!#REF!,'9'!#REF!,'9'!#REF!,'9'!#REF!)</f>
        <v>#REF!</v>
      </c>
      <c r="G10" s="1642" t="e">
        <f>IF(F10&lt;&gt;0,"ERROR","OK")</f>
        <v>#REF!</v>
      </c>
      <c r="I10" s="995" t="e">
        <f>SUM('9'!#REF!,'9'!#REF!,'9'!#REF!,'9'!#REF!)</f>
        <v>#REF!</v>
      </c>
      <c r="J10" s="1642" t="e">
        <f>IF(I10&lt;&gt;0,"ERROR","OK")</f>
        <v>#REF!</v>
      </c>
      <c r="L10" s="1186" t="e">
        <f>SUM('9'!#REF!,'9'!#REF!)</f>
        <v>#REF!</v>
      </c>
      <c r="M10" s="1642" t="e">
        <f>IF(L10&lt;&gt;0,"ERROR","OK")</f>
        <v>#REF!</v>
      </c>
      <c r="N10" s="1642"/>
      <c r="O10" s="1642"/>
    </row>
    <row r="12" spans="1:25" ht="15.75">
      <c r="A12" s="1667">
        <v>10</v>
      </c>
      <c r="B12" t="s">
        <v>2807</v>
      </c>
      <c r="F12" s="995" t="e">
        <f>'10'!#REF!</f>
        <v>#REF!</v>
      </c>
      <c r="G12" s="1642" t="e">
        <f>IF(F12&lt;&gt;0,"ERROR","OK")</f>
        <v>#REF!</v>
      </c>
      <c r="H12" s="1642"/>
      <c r="I12" s="1642"/>
      <c r="X12" s="1405" t="e">
        <f>'10'!#REF!</f>
        <v>#REF!</v>
      </c>
      <c r="Y12" s="1675" t="e">
        <f>IF(X12&lt;&gt;0,"ERROR","OK")</f>
        <v>#REF!</v>
      </c>
    </row>
    <row r="14" spans="1:25" ht="15.75">
      <c r="A14" s="1667">
        <v>11</v>
      </c>
      <c r="B14" t="s">
        <v>2808</v>
      </c>
      <c r="F14" s="1186" t="e">
        <f>SUM('11'!#REF!,'11'!#REF!,'11'!#REF!)</f>
        <v>#REF!</v>
      </c>
      <c r="G14" s="1642" t="e">
        <f>IF(F14&lt;&gt;0,"ERROR","OK")</f>
        <v>#REF!</v>
      </c>
      <c r="X14" s="1405" t="e">
        <f>'11'!#REF!</f>
        <v>#REF!</v>
      </c>
      <c r="Y14" s="1675" t="e">
        <f>IF(X14&lt;&gt;0,"ERROR","OK")</f>
        <v>#REF!</v>
      </c>
    </row>
    <row r="16" spans="1:25" ht="15.75">
      <c r="A16" s="1667">
        <v>12</v>
      </c>
      <c r="B16" t="s">
        <v>2809</v>
      </c>
      <c r="F16" s="1186" t="e">
        <f>SUM('12'!#REF!,'12'!#REF!)</f>
        <v>#REF!</v>
      </c>
      <c r="G16" s="1642" t="e">
        <f>IF(F16&lt;&gt;0,"ERROR","OK")</f>
        <v>#REF!</v>
      </c>
      <c r="U16" s="1186" t="e">
        <f>'12'!#REF!</f>
        <v>#REF!</v>
      </c>
      <c r="V16" s="1675" t="e">
        <f>IF(U16&lt;&gt;0,"ERROR","OK")</f>
        <v>#REF!</v>
      </c>
      <c r="W16" s="1675"/>
      <c r="X16" s="1405" t="e">
        <f>'12'!#REF!</f>
        <v>#REF!</v>
      </c>
      <c r="Y16" s="1675" t="e">
        <f>IF(X16&lt;&gt;0,"ERROR","OK")</f>
        <v>#REF!</v>
      </c>
    </row>
    <row r="18" spans="1:25" ht="15.75">
      <c r="A18" s="1667">
        <v>13</v>
      </c>
      <c r="B18" t="s">
        <v>2810</v>
      </c>
      <c r="F18" s="995" t="e">
        <f>SUM('13'!#REF!,'13'!#REF!)</f>
        <v>#REF!</v>
      </c>
      <c r="G18" s="1642" t="e">
        <f>IF(F18&lt;&gt;0,"ERROR","OK")</f>
        <v>#REF!</v>
      </c>
      <c r="H18" s="1642"/>
      <c r="I18" s="1642"/>
      <c r="R18" s="1405" t="e">
        <f>SUM('13'!#REF!,'13'!#REF!)</f>
        <v>#REF!</v>
      </c>
      <c r="S18" s="1642" t="e">
        <f>IF(R18&lt;&gt;0,"ERROR","OK")</f>
        <v>#REF!</v>
      </c>
      <c r="X18" s="1405" t="e">
        <f>'13'!#REF!</f>
        <v>#REF!</v>
      </c>
      <c r="Y18" s="1642" t="e">
        <f>IF(X18&lt;&gt;0,"ERROR","OK")</f>
        <v>#REF!</v>
      </c>
    </row>
    <row r="20" spans="1:25" ht="15.75">
      <c r="A20" s="1673">
        <v>14</v>
      </c>
      <c r="B20" t="s">
        <v>2811</v>
      </c>
      <c r="F20" s="995" t="e">
        <f>'14'!#REF!</f>
        <v>#REF!</v>
      </c>
      <c r="G20" s="1642" t="e">
        <f>IF(F20&lt;&gt;0,"ERROR","OK")</f>
        <v>#REF!</v>
      </c>
      <c r="H20" s="1642"/>
      <c r="I20" s="1642"/>
      <c r="X20" s="1405" t="e">
        <f>'14'!#REF!</f>
        <v>#REF!</v>
      </c>
      <c r="Y20" s="1642" t="e">
        <f>IF(X20&lt;&gt;0,"ERROR","OK")</f>
        <v>#REF!</v>
      </c>
    </row>
    <row r="22" spans="1:25" ht="15.75">
      <c r="A22" s="1667">
        <v>16</v>
      </c>
      <c r="B22" t="s">
        <v>2812</v>
      </c>
      <c r="X22" s="1405"/>
      <c r="Y22" s="1642"/>
    </row>
    <row r="24" spans="1:25" ht="15.75">
      <c r="A24" s="1667">
        <v>18</v>
      </c>
      <c r="B24" t="s">
        <v>2813</v>
      </c>
      <c r="F24" s="1405" t="e">
        <f>SUM('18'!#REF!,'18'!#REF!)</f>
        <v>#REF!</v>
      </c>
      <c r="G24" s="1642" t="e">
        <f>IF(F24&lt;&gt;0,"ERROR","OK")</f>
        <v>#REF!</v>
      </c>
      <c r="U24" s="1405" t="e">
        <f>'18'!#REF!</f>
        <v>#REF!</v>
      </c>
      <c r="V24" s="1642" t="e">
        <f>IF(U24&lt;&gt;0,"ERROR","OK")</f>
        <v>#REF!</v>
      </c>
      <c r="W24" s="1642"/>
      <c r="X24" s="1405" t="e">
        <f>'18'!#REF!</f>
        <v>#REF!</v>
      </c>
      <c r="Y24" s="1642" t="e">
        <f>IF(X24&lt;&gt;0,"ERROR","OK")</f>
        <v>#REF!</v>
      </c>
    </row>
    <row r="26" spans="1:25" ht="15.75">
      <c r="A26" s="1667">
        <v>19</v>
      </c>
      <c r="B26" t="s">
        <v>2814</v>
      </c>
      <c r="F26" s="1186" t="e">
        <f>SUM('19'!#REF!,'19'!#REF!)</f>
        <v>#REF!</v>
      </c>
      <c r="G26" s="1642" t="e">
        <f>IF(F26&lt;&gt;0,"ERROR","OK")</f>
        <v>#REF!</v>
      </c>
      <c r="X26" s="1405" t="e">
        <f>'19'!#REF!</f>
        <v>#REF!</v>
      </c>
      <c r="Y26" s="1642" t="e">
        <f>IF(X26&lt;&gt;0,"ERROR","OK")</f>
        <v>#REF!</v>
      </c>
    </row>
    <row r="28" spans="1:25">
      <c r="A28" s="1667">
        <v>20</v>
      </c>
      <c r="B28" s="473" t="s">
        <v>2815</v>
      </c>
    </row>
    <row r="30" spans="1:25" ht="15.75">
      <c r="A30" s="1679">
        <v>22</v>
      </c>
      <c r="B30" t="s">
        <v>2816</v>
      </c>
      <c r="F30" s="1405" t="e">
        <f>'22'!#REF!</f>
        <v>#REF!</v>
      </c>
      <c r="G30" s="1642" t="e">
        <f>IF(F30&lt;&gt;0,"ERROR","OK")</f>
        <v>#REF!</v>
      </c>
      <c r="X30" s="1405" t="e">
        <f>'22'!#REF!</f>
        <v>#REF!</v>
      </c>
      <c r="Y30" s="1642" t="e">
        <f>IF(X30&lt;&gt;0,"ERROR","OK")</f>
        <v>#REF!</v>
      </c>
    </row>
    <row r="32" spans="1:25" ht="15.75">
      <c r="A32" s="1667">
        <v>23</v>
      </c>
      <c r="B32" t="s">
        <v>493</v>
      </c>
      <c r="I32" s="1405" t="e">
        <f>SUM('23'!#REF!,'23'!#REF!)</f>
        <v>#REF!</v>
      </c>
      <c r="J32" s="1642" t="e">
        <f>IF(I32&lt;&gt;0,"ERROR","OK")</f>
        <v>#REF!</v>
      </c>
    </row>
    <row r="34" spans="1:25">
      <c r="A34" s="1667">
        <v>24</v>
      </c>
      <c r="B34" t="s">
        <v>2817</v>
      </c>
    </row>
    <row r="36" spans="1:25">
      <c r="A36" s="1680" t="s">
        <v>2801</v>
      </c>
      <c r="B36" s="74" t="s">
        <v>2842</v>
      </c>
    </row>
    <row r="38" spans="1:25">
      <c r="A38" s="1667">
        <v>25</v>
      </c>
      <c r="B38" t="s">
        <v>434</v>
      </c>
    </row>
    <row r="40" spans="1:25" ht="15.75">
      <c r="A40" s="1669" t="s">
        <v>2268</v>
      </c>
      <c r="B40" s="473" t="s">
        <v>2818</v>
      </c>
      <c r="L40" s="1405" t="e">
        <f>'2627'!#REF!</f>
        <v>#REF!</v>
      </c>
      <c r="M40" s="1642" t="e">
        <f>IF(L40&lt;&gt;0,"ERROR","OK")</f>
        <v>#REF!</v>
      </c>
      <c r="R40" s="1405" t="e">
        <f>'2627'!#REF!</f>
        <v>#REF!</v>
      </c>
      <c r="S40" s="1642" t="e">
        <f>IF(R40&lt;&gt;0,"ERROR","OK")</f>
        <v>#REF!</v>
      </c>
      <c r="X40" s="1405" t="e">
        <f>'2627'!#REF!</f>
        <v>#REF!</v>
      </c>
      <c r="Y40" s="1642" t="e">
        <f>IF(X40&lt;&gt;0,"ERROR","OK")</f>
        <v>#REF!</v>
      </c>
    </row>
    <row r="42" spans="1:25" ht="15.75">
      <c r="A42" s="1676" t="s">
        <v>2271</v>
      </c>
      <c r="B42" s="1681" t="s">
        <v>2819</v>
      </c>
      <c r="L42" s="1405" t="e">
        <f>'2829'!#REF!</f>
        <v>#REF!</v>
      </c>
      <c r="M42" s="1642" t="e">
        <f>IF(L42&lt;&gt;0,"ERROR","OK")</f>
        <v>#REF!</v>
      </c>
      <c r="X42" s="1405" t="e">
        <f>'2829'!#REF!</f>
        <v>#REF!</v>
      </c>
      <c r="Y42" s="1642" t="e">
        <f>IF(X42&lt;&gt;0,"ERROR","OK")</f>
        <v>#REF!</v>
      </c>
    </row>
    <row r="44" spans="1:25">
      <c r="A44" s="1667">
        <v>30</v>
      </c>
      <c r="B44" s="473" t="s">
        <v>2840</v>
      </c>
    </row>
    <row r="46" spans="1:25" ht="15.75">
      <c r="A46" s="1667">
        <v>31</v>
      </c>
      <c r="B46" s="74" t="s">
        <v>2841</v>
      </c>
      <c r="L46" s="995" t="e">
        <f>'31'!#REF!</f>
        <v>#REF!</v>
      </c>
      <c r="M46" s="1642" t="e">
        <f>IF(L46&lt;&gt;0,"ERROR","OK")</f>
        <v>#REF!</v>
      </c>
      <c r="N46" s="1642"/>
      <c r="O46" s="1642"/>
      <c r="X46" s="1405" t="e">
        <f>'31'!#REF!</f>
        <v>#REF!</v>
      </c>
      <c r="Y46" s="1642" t="e">
        <f>IF(X46&lt;&gt;0,"ERROR","OK")</f>
        <v>#REF!</v>
      </c>
    </row>
    <row r="48" spans="1:25" ht="15.75">
      <c r="A48" s="1667">
        <v>32</v>
      </c>
      <c r="B48" s="74" t="s">
        <v>2841</v>
      </c>
      <c r="L48" s="995" t="e">
        <f>'32'!#REF!</f>
        <v>#REF!</v>
      </c>
      <c r="M48" s="1642" t="e">
        <f>IF(L48&lt;&gt;0,"ERROR","OK")</f>
        <v>#REF!</v>
      </c>
      <c r="N48" s="1642"/>
      <c r="O48" s="1642"/>
      <c r="X48" s="1405" t="e">
        <f>'32'!#REF!</f>
        <v>#REF!</v>
      </c>
      <c r="Y48" s="1642" t="e">
        <f>IF(X48&lt;&gt;0,"ERROR","OK")</f>
        <v>#REF!</v>
      </c>
    </row>
    <row r="50" spans="1:25">
      <c r="A50" s="1667">
        <v>33</v>
      </c>
      <c r="B50" s="74" t="s">
        <v>2841</v>
      </c>
    </row>
    <row r="52" spans="1:25" ht="15.75">
      <c r="A52" s="1676" t="s">
        <v>2276</v>
      </c>
      <c r="B52" s="473" t="s">
        <v>2820</v>
      </c>
      <c r="F52" s="995" t="e">
        <f>SUM('4041'!#REF!,'4041'!#REF!,'4041'!#REF!,'4041'!#REF!,'4041'!#REF!,'4041'!#REF!,'4041'!#REF!,'4041'!#REF!,'4041'!#REF!,'4041'!#REF!,'4041'!#REF!,'4041'!#REF!)</f>
        <v>#REF!</v>
      </c>
      <c r="G52" s="1642" t="e">
        <f>IF(F52&lt;&gt;0,"ERROR","OK")</f>
        <v>#REF!</v>
      </c>
      <c r="R52" s="995" t="e">
        <f>SUM('4041'!#REF!,'4041'!#REF!,'4041'!#REF!,'4041'!#REF!)</f>
        <v>#REF!</v>
      </c>
      <c r="S52" s="1642" t="e">
        <f>IF(R52&lt;&gt;0,"ERROR","OK")</f>
        <v>#REF!</v>
      </c>
      <c r="X52" s="1405" t="e">
        <f>'4041'!#REF!</f>
        <v>#REF!</v>
      </c>
      <c r="Y52" s="1642" t="e">
        <f>IF(X52&lt;&gt;0,"ERROR","OK")</f>
        <v>#REF!</v>
      </c>
    </row>
    <row r="54" spans="1:25">
      <c r="A54" s="1667">
        <v>43</v>
      </c>
      <c r="B54" s="473" t="s">
        <v>2821</v>
      </c>
    </row>
    <row r="56" spans="1:25">
      <c r="A56" s="1676" t="s">
        <v>2281</v>
      </c>
      <c r="B56" s="473" t="s">
        <v>2822</v>
      </c>
    </row>
    <row r="58" spans="1:25" ht="15.75">
      <c r="A58" s="1680" t="s">
        <v>2283</v>
      </c>
      <c r="B58" s="473" t="s">
        <v>2839</v>
      </c>
      <c r="F58" s="995" t="e">
        <f>'6062'!#REF!</f>
        <v>#REF!</v>
      </c>
      <c r="G58" s="1642" t="e">
        <f>IF(F58&lt;&gt;0,"ERROR","OK")</f>
        <v>#REF!</v>
      </c>
      <c r="H58" s="1642"/>
      <c r="I58" s="1642"/>
      <c r="L58" s="1405" t="e">
        <f>'6062'!#REF!</f>
        <v>#REF!</v>
      </c>
      <c r="M58" s="1642" t="e">
        <f>IF(L58&lt;&gt;0,"ERROR","OK")</f>
        <v>#REF!</v>
      </c>
      <c r="S58" s="1642"/>
      <c r="X58" s="1405" t="e">
        <f>'6062'!#REF!</f>
        <v>#REF!</v>
      </c>
      <c r="Y58" s="1642" t="e">
        <f>IF(X58&lt;&gt;0,"ERROR","OK")</f>
        <v>#REF!</v>
      </c>
    </row>
    <row r="60" spans="1:25" ht="15.75">
      <c r="A60" s="1679">
        <v>63</v>
      </c>
      <c r="B60" s="473" t="s">
        <v>2838</v>
      </c>
      <c r="F60" s="995" t="e">
        <f>'63'!#REF!</f>
        <v>#REF!</v>
      </c>
      <c r="G60" s="1642" t="e">
        <f>IF(F60&lt;&gt;0,"ERROR","OK")</f>
        <v>#REF!</v>
      </c>
      <c r="N60" s="1642"/>
      <c r="O60" s="1642"/>
      <c r="X60" s="1405" t="e">
        <f>'63'!#REF!</f>
        <v>#REF!</v>
      </c>
      <c r="Y60" s="1642" t="e">
        <f>IF(X60&lt;&gt;0,"ERROR","OK")</f>
        <v>#REF!</v>
      </c>
    </row>
    <row r="61" spans="1:25" ht="15.75">
      <c r="M61" s="1642"/>
      <c r="N61" s="1642"/>
      <c r="O61" s="1642"/>
    </row>
    <row r="62" spans="1:25" ht="15.75">
      <c r="A62" s="1679">
        <v>64</v>
      </c>
      <c r="B62" s="1683" t="s">
        <v>2837</v>
      </c>
      <c r="F62" s="995" t="e">
        <f>'64'!#REF!</f>
        <v>#REF!</v>
      </c>
      <c r="G62" s="1642" t="e">
        <f>IF(F62&lt;&gt;0,"ERROR","OK")</f>
        <v>#REF!</v>
      </c>
      <c r="H62" s="1642"/>
      <c r="I62" s="1642"/>
      <c r="L62" s="1186" t="e">
        <f>SUM('64'!#REF!,'64'!#REF!,'64'!#REF!,'64'!#REF!)</f>
        <v>#REF!</v>
      </c>
      <c r="M62" s="1642" t="e">
        <f>IF(L62&lt;&gt;0,"ERROR","OK")</f>
        <v>#REF!</v>
      </c>
      <c r="O62" s="995" t="e">
        <f>SUM('64'!#REF!,'64'!#REF!,'64'!#REF!)</f>
        <v>#REF!</v>
      </c>
      <c r="P62" s="1642" t="e">
        <f>IF(O62&lt;&gt;0,"ERROR","OK")</f>
        <v>#REF!</v>
      </c>
      <c r="Q62" s="1642"/>
      <c r="R62" s="995" t="e">
        <f>'64'!#REF!</f>
        <v>#REF!</v>
      </c>
      <c r="S62" s="1642" t="e">
        <f>IF(R62&lt;&gt;0,"ERROR","OK")</f>
        <v>#REF!</v>
      </c>
      <c r="X62" s="1405" t="e">
        <f>SUM('64'!#REF!,'64'!#REF!,'64'!#REF!,'64'!#REF!,'64'!#REF!,'64'!#REF!,'64'!#REF!,'64'!#REF!,'64'!#REF!)</f>
        <v>#REF!</v>
      </c>
      <c r="Y62" s="1642" t="e">
        <f>IF(X62&lt;&gt;0,"ERROR","OK")</f>
        <v>#REF!</v>
      </c>
    </row>
    <row r="64" spans="1:25" ht="15.75">
      <c r="A64" s="1677" t="s">
        <v>2285</v>
      </c>
      <c r="B64" s="473" t="s">
        <v>2823</v>
      </c>
      <c r="L64" s="1186" t="e">
        <f>SUM('6566'!#REF!,'6566'!#REF!,'6566'!#REF!,'6566'!#REF!,'6566'!#REF!,'6566'!#REF!,'6566'!#REF!,'6566'!#REF!,'6566'!#REF!)</f>
        <v>#REF!</v>
      </c>
      <c r="M64" s="1642" t="e">
        <f>IF(L64&lt;&gt;0,"ERROR","OK")</f>
        <v>#REF!</v>
      </c>
      <c r="R64" s="1186"/>
      <c r="S64" s="1642"/>
      <c r="X64" s="1405" t="e">
        <f>'6566'!#REF!</f>
        <v>#REF!</v>
      </c>
      <c r="Y64" s="1642" t="e">
        <f>IF(X64&lt;&gt;0,"ERROR","OK")</f>
        <v>#REF!</v>
      </c>
    </row>
    <row r="66" spans="1:25" ht="15.75">
      <c r="A66" s="1679">
        <v>67</v>
      </c>
      <c r="B66" s="473" t="s">
        <v>1968</v>
      </c>
      <c r="L66" s="1186" t="e">
        <f>SUM('067'!#REF!,'067'!#REF!)</f>
        <v>#REF!</v>
      </c>
      <c r="M66" s="1642" t="e">
        <f>IF(L66&lt;&gt;0,"ERROR","OK")</f>
        <v>#REF!</v>
      </c>
      <c r="X66" s="1405" t="e">
        <f>'067'!#REF!</f>
        <v>#REF!</v>
      </c>
      <c r="Y66" s="1642" t="e">
        <f>IF(X66&lt;&gt;0,"ERROR","OK")</f>
        <v>#REF!</v>
      </c>
    </row>
    <row r="67" spans="1:25">
      <c r="A67" s="1679"/>
    </row>
    <row r="68" spans="1:25" ht="15.75">
      <c r="A68" s="1679">
        <v>68</v>
      </c>
      <c r="B68" s="473" t="s">
        <v>2824</v>
      </c>
      <c r="L68" s="1186" t="e">
        <f>SUM('068'!#REF!,'068'!#REF!)</f>
        <v>#REF!</v>
      </c>
      <c r="M68" s="1642" t="e">
        <f>IF(L68&lt;&gt;0,"ERROR","OK")</f>
        <v>#REF!</v>
      </c>
      <c r="R68" s="995"/>
      <c r="S68" s="1642"/>
      <c r="X68" s="995" t="e">
        <f>'068'!#REF!</f>
        <v>#REF!</v>
      </c>
      <c r="Y68" s="1642" t="e">
        <f>IF(X68&lt;&gt;0,"ERROR","OK")</f>
        <v>#REF!</v>
      </c>
    </row>
    <row r="70" spans="1:25" ht="15.75">
      <c r="A70" s="1680" t="s">
        <v>233</v>
      </c>
      <c r="B70" s="473" t="s">
        <v>2836</v>
      </c>
      <c r="L70" s="1186" t="e">
        <f>SUM('7071'!#REF!,'7071'!#REF!,'7071'!#REF!)</f>
        <v>#REF!</v>
      </c>
      <c r="M70" s="1642" t="e">
        <f>IF(L70&lt;&gt;0,"ERROR","OK")</f>
        <v>#REF!</v>
      </c>
      <c r="X70" s="1405" t="e">
        <f>'7071'!#REF!</f>
        <v>#REF!</v>
      </c>
      <c r="Y70" s="1642" t="e">
        <f>IF(X70&lt;&gt;0,"ERROR","OK")</f>
        <v>#REF!</v>
      </c>
    </row>
    <row r="72" spans="1:25" ht="15.75">
      <c r="A72" s="1680" t="s">
        <v>235</v>
      </c>
      <c r="B72" s="473" t="s">
        <v>2835</v>
      </c>
      <c r="F72" s="1186" t="e">
        <f>SUM('7277'!#REF!,'7277'!#REF!)</f>
        <v>#REF!</v>
      </c>
      <c r="G72" s="1642" t="e">
        <f>IF(F72&lt;&gt;0,"ERROR","OK")</f>
        <v>#REF!</v>
      </c>
      <c r="L72" s="995" t="e">
        <f>SUM('7277'!#REF!,'7277'!#REF!)</f>
        <v>#REF!</v>
      </c>
      <c r="M72" s="1642" t="e">
        <f>IF(L72&lt;&gt;0,"ERROR","OK")</f>
        <v>#REF!</v>
      </c>
      <c r="N72" s="1642"/>
      <c r="O72" s="1642"/>
      <c r="X72" s="1405" t="e">
        <f>'7277'!#REF!</f>
        <v>#REF!</v>
      </c>
      <c r="Y72" s="1642" t="e">
        <f>IF(X72&lt;&gt;0,"ERROR","OK")</f>
        <v>#REF!</v>
      </c>
    </row>
    <row r="74" spans="1:25" ht="15.75">
      <c r="A74" s="1680" t="s">
        <v>237</v>
      </c>
      <c r="B74" s="473" t="s">
        <v>2834</v>
      </c>
      <c r="L74" s="995" t="e">
        <f>'7879'!#REF!</f>
        <v>#REF!</v>
      </c>
      <c r="M74" s="1642" t="e">
        <f>IF(L74&lt;&gt;0,"ERROR","OK")</f>
        <v>#REF!</v>
      </c>
      <c r="N74" s="1642"/>
      <c r="O74" s="1642"/>
      <c r="R74" s="995" t="e">
        <f>'7879'!#REF!</f>
        <v>#REF!</v>
      </c>
      <c r="S74" s="1642" t="e">
        <f>IF(R74&lt;&gt;0,"ERROR","OK")</f>
        <v>#REF!</v>
      </c>
      <c r="X74" s="1405" t="e">
        <f>'7879'!#REF!</f>
        <v>#REF!</v>
      </c>
      <c r="Y74" s="1642" t="e">
        <f>IF(X74&lt;&gt;0,"ERROR","OK")</f>
        <v>#REF!</v>
      </c>
    </row>
    <row r="76" spans="1:25">
      <c r="A76" s="1667">
        <v>80</v>
      </c>
      <c r="B76" s="473" t="s">
        <v>2825</v>
      </c>
    </row>
    <row r="78" spans="1:25">
      <c r="A78" s="1682" t="s">
        <v>2797</v>
      </c>
      <c r="B78" s="473" t="s">
        <v>2825</v>
      </c>
    </row>
    <row r="80" spans="1:25" ht="15.75">
      <c r="A80" s="1667">
        <v>81</v>
      </c>
      <c r="B80" s="473" t="s">
        <v>2826</v>
      </c>
      <c r="L80" s="995" t="e">
        <f>'81'!#REF!</f>
        <v>#REF!</v>
      </c>
      <c r="M80" s="1642" t="e">
        <f>IF(L80&lt;&gt;0,"ERROR","OK")</f>
        <v>#REF!</v>
      </c>
      <c r="N80" s="1642"/>
      <c r="O80" s="1642"/>
      <c r="X80" s="1405" t="e">
        <f>'81'!#REF!</f>
        <v>#REF!</v>
      </c>
      <c r="Y80" s="1642" t="e">
        <f>IF(X80&lt;&gt;0,"ERROR","OK")</f>
        <v>#REF!</v>
      </c>
    </row>
    <row r="82" spans="1:25" ht="15.75">
      <c r="A82" s="1667">
        <v>82</v>
      </c>
      <c r="B82" s="473" t="s">
        <v>2827</v>
      </c>
      <c r="L82" s="995" t="e">
        <f>'82'!#REF!</f>
        <v>#REF!</v>
      </c>
      <c r="M82" s="1642" t="e">
        <f>IF(L82&lt;&gt;0,"ERROR","OK")</f>
        <v>#REF!</v>
      </c>
      <c r="N82" s="1642"/>
      <c r="O82" s="1642"/>
      <c r="X82" s="1405" t="e">
        <f>'82'!#REF!</f>
        <v>#REF!</v>
      </c>
      <c r="Y82" s="1642" t="e">
        <f>IF(X82&lt;&gt;0,"ERROR","OK")</f>
        <v>#REF!</v>
      </c>
    </row>
    <row r="84" spans="1:25" ht="15.75">
      <c r="A84" s="1679">
        <v>83</v>
      </c>
      <c r="B84" s="884" t="s">
        <v>2798</v>
      </c>
      <c r="F84" s="1678" t="e">
        <f>SUM('83'!#REF!,'83'!#REF!,'83'!#REF!,'83'!#REF!)</f>
        <v>#REF!</v>
      </c>
      <c r="G84" s="1642" t="e">
        <f>IF(F84&lt;&gt;0,"ERROR","OK")</f>
        <v>#REF!</v>
      </c>
      <c r="R84" s="1405"/>
      <c r="S84" s="1642"/>
      <c r="X84" s="1405" t="e">
        <f>'83'!#REF!</f>
        <v>#REF!</v>
      </c>
      <c r="Y84" s="1642" t="e">
        <f>IF(X84&lt;&gt;0,"ERROR","OK")</f>
        <v>#REF!</v>
      </c>
    </row>
    <row r="85" spans="1:25">
      <c r="A85" s="1679"/>
    </row>
    <row r="86" spans="1:25" ht="15.75">
      <c r="A86" s="1679">
        <v>84</v>
      </c>
      <c r="B86" t="s">
        <v>2799</v>
      </c>
      <c r="L86" s="995" t="e">
        <f>'84'!#REF!</f>
        <v>#REF!</v>
      </c>
      <c r="M86" s="1642" t="e">
        <f>IF(L86&lt;&gt;0,"ERROR","OK")</f>
        <v>#REF!</v>
      </c>
      <c r="N86" s="1642"/>
      <c r="O86" s="1642"/>
      <c r="X86" s="1405" t="e">
        <f>'84'!#REF!</f>
        <v>#REF!</v>
      </c>
      <c r="Y86" s="1642" t="e">
        <f>IF(X86&lt;&gt;0,"ERROR","OK")</f>
        <v>#REF!</v>
      </c>
    </row>
    <row r="88" spans="1:25">
      <c r="A88" s="1667">
        <v>85</v>
      </c>
      <c r="B88" s="473" t="s">
        <v>2828</v>
      </c>
    </row>
    <row r="90" spans="1:25">
      <c r="A90" s="1667">
        <v>86</v>
      </c>
      <c r="B90" s="473" t="s">
        <v>2829</v>
      </c>
    </row>
    <row r="92" spans="1:25">
      <c r="A92" s="1676" t="s">
        <v>1134</v>
      </c>
      <c r="B92" s="473" t="s">
        <v>2830</v>
      </c>
    </row>
    <row r="94" spans="1:25">
      <c r="A94" s="1676" t="s">
        <v>1136</v>
      </c>
      <c r="B94" s="473" t="s">
        <v>2831</v>
      </c>
    </row>
    <row r="96" spans="1:25">
      <c r="A96" s="1676" t="s">
        <v>1140</v>
      </c>
      <c r="B96" s="473" t="s">
        <v>2822</v>
      </c>
    </row>
    <row r="98" spans="1:25">
      <c r="A98" s="1667">
        <v>93</v>
      </c>
      <c r="B98" s="473" t="s">
        <v>2832</v>
      </c>
    </row>
    <row r="100" spans="1:25">
      <c r="A100" s="1667">
        <v>94</v>
      </c>
      <c r="B100" s="473" t="s">
        <v>2833</v>
      </c>
    </row>
    <row r="102" spans="1:25" ht="15.75">
      <c r="A102" s="1667">
        <v>95</v>
      </c>
      <c r="B102" s="473" t="s">
        <v>2800</v>
      </c>
      <c r="F102" s="1405" t="e">
        <f>'95'!#REF!</f>
        <v>#REF!</v>
      </c>
      <c r="G102" s="1642" t="e">
        <f>IF(F102&lt;&gt;0,"ERROR","OK")</f>
        <v>#REF!</v>
      </c>
      <c r="H102" s="1642"/>
      <c r="I102" s="1642"/>
      <c r="X102" s="1405" t="e">
        <f>'95'!#REF!</f>
        <v>#REF!</v>
      </c>
      <c r="Y102" s="1642" t="e">
        <f>IF(X102&lt;&gt;0,"ERROR","OK")</f>
        <v>#REF!</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92D050"/>
  </sheetPr>
  <dimension ref="B1:M358"/>
  <sheetViews>
    <sheetView view="pageBreakPreview" topLeftCell="D1" zoomScale="60" zoomScaleNormal="70" workbookViewId="0">
      <selection activeCell="N1" sqref="N1:BK1048576"/>
    </sheetView>
    <sheetView zoomScale="70" zoomScaleNormal="70" workbookViewId="1"/>
  </sheetViews>
  <sheetFormatPr defaultColWidth="9.6640625" defaultRowHeight="15"/>
  <cols>
    <col min="1" max="2" width="4.6640625" style="74" customWidth="1"/>
    <col min="3" max="3" width="27.109375" style="74" customWidth="1"/>
    <col min="4" max="4" width="15.109375" style="994" bestFit="1" customWidth="1"/>
    <col min="5" max="5" width="13.6640625" style="994" bestFit="1" customWidth="1"/>
    <col min="6" max="6" width="14.33203125" style="994" bestFit="1" customWidth="1"/>
    <col min="7" max="10" width="7.21875" style="994" customWidth="1"/>
    <col min="11" max="11" width="13.88671875" style="994" customWidth="1"/>
    <col min="12" max="12" width="7.6640625" style="994" customWidth="1"/>
    <col min="13" max="13" width="14.6640625" style="994" customWidth="1"/>
    <col min="14" max="16384" width="9.6640625" style="74"/>
  </cols>
  <sheetData>
    <row r="1" spans="2:13" ht="30.75" customHeight="1" thickBot="1">
      <c r="B1" s="42" t="str">
        <f>'Data Sheet'!$A$65</f>
        <v xml:space="preserve">Annual Report of Niagara Mohawk Power Corporation                                                                                                                                                                    </v>
      </c>
      <c r="C1" s="121"/>
      <c r="E1" s="1608"/>
      <c r="M1" s="1154" t="str">
        <f>'Data Sheet'!$A$6</f>
        <v>Year ended December 31, 2022</v>
      </c>
    </row>
    <row r="2" spans="2:13" ht="14.1" customHeight="1">
      <c r="B2" s="75"/>
      <c r="C2" s="76"/>
      <c r="D2" s="1054"/>
      <c r="E2" s="1054"/>
      <c r="F2" s="1054"/>
      <c r="G2" s="1155"/>
      <c r="H2" s="1155"/>
      <c r="I2" s="1155"/>
      <c r="J2" s="1155"/>
      <c r="K2" s="1155"/>
      <c r="L2" s="1155"/>
      <c r="M2" s="1179"/>
    </row>
    <row r="3" spans="2:13" ht="15.75">
      <c r="B3" s="78" t="s">
        <v>2295</v>
      </c>
      <c r="C3" s="79"/>
      <c r="D3" s="1053"/>
      <c r="E3" s="1053"/>
      <c r="F3" s="1053"/>
      <c r="G3" s="1158"/>
      <c r="H3" s="1158"/>
      <c r="I3" s="1158"/>
      <c r="J3" s="1158"/>
      <c r="K3" s="1158"/>
      <c r="L3" s="1158"/>
      <c r="M3" s="1180"/>
    </row>
    <row r="4" spans="2:13" ht="15.75">
      <c r="B4" s="78" t="s">
        <v>1977</v>
      </c>
      <c r="C4" s="79"/>
      <c r="D4" s="1053"/>
      <c r="E4" s="1237"/>
      <c r="F4" s="1053"/>
      <c r="G4" s="1158"/>
      <c r="H4" s="1158"/>
      <c r="I4" s="1158"/>
      <c r="J4" s="1158"/>
      <c r="K4" s="1158"/>
      <c r="L4" s="1158"/>
      <c r="M4" s="1180"/>
    </row>
    <row r="5" spans="2:13" ht="18">
      <c r="B5" s="122" t="s">
        <v>1978</v>
      </c>
      <c r="C5" s="123"/>
      <c r="D5" s="1238"/>
      <c r="E5" s="1056"/>
      <c r="F5" s="1056"/>
      <c r="G5" s="1163"/>
      <c r="H5" s="1163"/>
      <c r="I5" s="1163"/>
      <c r="J5" s="1163"/>
      <c r="K5" s="1163"/>
      <c r="L5" s="1163"/>
      <c r="M5" s="1164"/>
    </row>
    <row r="6" spans="2:13">
      <c r="B6" s="124" t="s">
        <v>1979</v>
      </c>
      <c r="C6" s="125"/>
      <c r="D6" s="1239"/>
      <c r="E6" s="1059"/>
      <c r="F6" s="1059"/>
      <c r="G6" s="1609"/>
      <c r="H6" s="1609"/>
      <c r="I6" s="1609"/>
      <c r="J6" s="1609"/>
      <c r="K6" s="1609"/>
      <c r="L6" s="1609"/>
      <c r="M6" s="1610"/>
    </row>
    <row r="7" spans="2:13" ht="14.1" customHeight="1">
      <c r="B7" s="143" t="s">
        <v>1980</v>
      </c>
      <c r="C7" s="97"/>
      <c r="D7" s="1533" t="s">
        <v>1981</v>
      </c>
      <c r="E7" s="1068"/>
      <c r="F7" s="1069" t="s">
        <v>1982</v>
      </c>
      <c r="G7" s="1193"/>
      <c r="H7" s="1193"/>
      <c r="I7" s="1193"/>
      <c r="J7" s="1193"/>
      <c r="K7" s="1200" t="s">
        <v>1983</v>
      </c>
      <c r="L7" s="1200" t="s">
        <v>1984</v>
      </c>
      <c r="M7" s="1611" t="s">
        <v>1985</v>
      </c>
    </row>
    <row r="8" spans="2:13" ht="14.1" customHeight="1">
      <c r="B8" s="146" t="s">
        <v>1986</v>
      </c>
      <c r="C8" s="363" t="s">
        <v>1818</v>
      </c>
      <c r="D8" s="1527" t="s">
        <v>1987</v>
      </c>
      <c r="E8" s="1528" t="s">
        <v>1988</v>
      </c>
      <c r="F8" s="1528" t="s">
        <v>1987</v>
      </c>
      <c r="G8" s="1197"/>
      <c r="H8" s="1197"/>
      <c r="I8" s="1197"/>
      <c r="J8" s="1197"/>
      <c r="K8" s="1205" t="s">
        <v>1989</v>
      </c>
      <c r="L8" s="1205" t="s">
        <v>1990</v>
      </c>
      <c r="M8" s="1612" t="s">
        <v>1991</v>
      </c>
    </row>
    <row r="9" spans="2:13" ht="14.1" customHeight="1">
      <c r="B9" s="128">
        <v>1</v>
      </c>
      <c r="C9" s="616" t="s">
        <v>1992</v>
      </c>
      <c r="D9" s="1529"/>
      <c r="E9" s="1068"/>
      <c r="F9" s="1068"/>
      <c r="G9" s="1193"/>
      <c r="H9" s="1193"/>
      <c r="I9" s="1193"/>
      <c r="J9" s="1193"/>
      <c r="K9" s="1193"/>
      <c r="L9" s="1193"/>
      <c r="M9" s="1181"/>
    </row>
    <row r="10" spans="2:13" ht="14.1" customHeight="1">
      <c r="B10" s="128">
        <v>2</v>
      </c>
      <c r="C10" s="134" t="s">
        <v>1993</v>
      </c>
      <c r="D10" s="1240"/>
      <c r="E10" s="1068" t="s">
        <v>520</v>
      </c>
      <c r="F10" s="1068"/>
      <c r="G10" s="1068"/>
      <c r="H10" s="1068"/>
      <c r="I10" s="1193"/>
      <c r="J10" s="1193"/>
      <c r="K10" s="1193"/>
      <c r="L10" s="1193"/>
      <c r="M10" s="1181"/>
    </row>
    <row r="11" spans="2:13" ht="14.1" customHeight="1">
      <c r="B11" s="128">
        <v>3</v>
      </c>
      <c r="C11" s="97" t="s">
        <v>1994</v>
      </c>
      <c r="D11" s="1529">
        <v>11884636.963</v>
      </c>
      <c r="E11" s="1041">
        <v>1289132</v>
      </c>
      <c r="F11" s="1041">
        <f>+D11+E11</f>
        <v>13173768.963</v>
      </c>
      <c r="G11" s="1041"/>
      <c r="H11" s="1041"/>
      <c r="I11" s="1210"/>
      <c r="J11" s="1210"/>
      <c r="K11" s="1210"/>
      <c r="L11" s="1210"/>
      <c r="M11" s="1241"/>
    </row>
    <row r="12" spans="2:13" ht="14.1" customHeight="1">
      <c r="B12" s="128">
        <v>4</v>
      </c>
      <c r="C12" s="97"/>
      <c r="D12" s="1529"/>
      <c r="E12" s="1068"/>
      <c r="F12" s="1068"/>
      <c r="G12" s="1068"/>
      <c r="H12" s="1068"/>
      <c r="I12" s="1193"/>
      <c r="J12" s="1193"/>
      <c r="K12" s="1193"/>
      <c r="L12" s="1193"/>
      <c r="M12" s="1181"/>
    </row>
    <row r="13" spans="2:13" ht="14.1" customHeight="1">
      <c r="B13" s="128">
        <v>5</v>
      </c>
      <c r="C13" s="97"/>
      <c r="D13" s="1529"/>
      <c r="E13" s="1068"/>
      <c r="F13" s="1068"/>
      <c r="G13" s="1068"/>
      <c r="H13" s="1068"/>
      <c r="I13" s="1193"/>
      <c r="J13" s="1193"/>
      <c r="K13" s="1193"/>
      <c r="L13" s="1193"/>
      <c r="M13" s="1181"/>
    </row>
    <row r="14" spans="2:13" ht="14.1" customHeight="1">
      <c r="B14" s="128">
        <v>6</v>
      </c>
      <c r="C14" s="97"/>
      <c r="D14" s="1529"/>
      <c r="E14" s="1068"/>
      <c r="F14" s="1068"/>
      <c r="G14" s="1068"/>
      <c r="H14" s="1068"/>
      <c r="I14" s="1193"/>
      <c r="J14" s="1193"/>
      <c r="K14" s="1193"/>
      <c r="L14" s="1193"/>
      <c r="M14" s="1181"/>
    </row>
    <row r="15" spans="2:13" ht="14.1" customHeight="1">
      <c r="B15" s="128">
        <v>7</v>
      </c>
      <c r="C15" s="97" t="s">
        <v>1995</v>
      </c>
      <c r="D15" s="1529">
        <v>871013.20700000005</v>
      </c>
      <c r="E15" s="1068"/>
      <c r="F15" s="1041">
        <f>+D15+E15</f>
        <v>871013.20700000005</v>
      </c>
      <c r="G15" s="1068"/>
      <c r="H15" s="1068"/>
      <c r="I15" s="1193"/>
      <c r="J15" s="1193"/>
      <c r="K15" s="1193"/>
      <c r="L15" s="1193"/>
      <c r="M15" s="1181"/>
    </row>
    <row r="16" spans="2:13" ht="14.1" customHeight="1">
      <c r="B16" s="128">
        <v>8</v>
      </c>
      <c r="C16" s="97"/>
      <c r="D16" s="1529"/>
      <c r="E16" s="1068"/>
      <c r="F16" s="1068"/>
      <c r="G16" s="1068"/>
      <c r="H16" s="1068"/>
      <c r="I16" s="1193"/>
      <c r="J16" s="1193"/>
      <c r="K16" s="1193"/>
      <c r="L16" s="1193"/>
      <c r="M16" s="1181"/>
    </row>
    <row r="17" spans="2:13" ht="14.1" customHeight="1">
      <c r="B17" s="128">
        <v>9</v>
      </c>
      <c r="C17" s="97"/>
      <c r="D17" s="1529"/>
      <c r="E17" s="1068"/>
      <c r="F17" s="1068"/>
      <c r="G17" s="1068"/>
      <c r="H17" s="1068"/>
      <c r="I17" s="1193"/>
      <c r="J17" s="1193"/>
      <c r="K17" s="1193"/>
      <c r="L17" s="1193"/>
      <c r="M17" s="1181"/>
    </row>
    <row r="18" spans="2:13" ht="14.1" customHeight="1">
      <c r="B18" s="128">
        <v>10</v>
      </c>
      <c r="C18" s="97"/>
      <c r="D18" s="1529"/>
      <c r="E18" s="1068"/>
      <c r="F18" s="1068"/>
      <c r="G18" s="1068"/>
      <c r="H18" s="1068"/>
      <c r="I18" s="1193"/>
      <c r="J18" s="1193"/>
      <c r="K18" s="1193"/>
      <c r="L18" s="1193"/>
      <c r="M18" s="1181"/>
    </row>
    <row r="19" spans="2:13" ht="14.1" customHeight="1">
      <c r="B19" s="128">
        <v>11</v>
      </c>
      <c r="C19" s="97" t="s">
        <v>1022</v>
      </c>
      <c r="D19" s="1240">
        <v>1243906.094</v>
      </c>
      <c r="E19" s="1068"/>
      <c r="F19" s="1041">
        <f>+D19+E19</f>
        <v>1243906.094</v>
      </c>
      <c r="G19" s="1068"/>
      <c r="H19" s="1068"/>
      <c r="I19" s="1193"/>
      <c r="J19" s="1193"/>
      <c r="K19" s="1193"/>
      <c r="L19" s="1193"/>
      <c r="M19" s="1181"/>
    </row>
    <row r="20" spans="2:13" ht="14.1" customHeight="1">
      <c r="B20" s="128">
        <v>12</v>
      </c>
      <c r="C20" s="97"/>
      <c r="D20" s="1529"/>
      <c r="E20" s="1068"/>
      <c r="F20" s="1068"/>
      <c r="G20" s="1068"/>
      <c r="H20" s="1068"/>
      <c r="I20" s="1193"/>
      <c r="J20" s="1193"/>
      <c r="K20" s="1193"/>
      <c r="L20" s="1193"/>
      <c r="M20" s="1181"/>
    </row>
    <row r="21" spans="2:13" ht="14.1" customHeight="1">
      <c r="B21" s="128">
        <v>13</v>
      </c>
      <c r="C21" s="97"/>
      <c r="D21" s="1529"/>
      <c r="E21" s="1068"/>
      <c r="F21" s="1068"/>
      <c r="G21" s="1068"/>
      <c r="H21" s="1068"/>
      <c r="I21" s="1193"/>
      <c r="J21" s="1193"/>
      <c r="K21" s="1193"/>
      <c r="L21" s="1193"/>
      <c r="M21" s="1181"/>
    </row>
    <row r="22" spans="2:13" ht="14.1" customHeight="1">
      <c r="B22" s="128">
        <v>14</v>
      </c>
      <c r="C22" s="97"/>
      <c r="D22" s="1529"/>
      <c r="E22" s="1068"/>
      <c r="F22" s="1068"/>
      <c r="G22" s="1068"/>
      <c r="H22" s="1068"/>
      <c r="I22" s="1193"/>
      <c r="J22" s="1193"/>
      <c r="K22" s="1193"/>
      <c r="L22" s="1193"/>
      <c r="M22" s="1181"/>
    </row>
    <row r="23" spans="2:13" ht="14.1" customHeight="1">
      <c r="B23" s="128">
        <v>15</v>
      </c>
      <c r="C23" s="97" t="s">
        <v>1023</v>
      </c>
      <c r="D23" s="1529">
        <v>2244314.7179999999</v>
      </c>
      <c r="E23" s="1068"/>
      <c r="F23" s="1041">
        <f>+D23+E23</f>
        <v>2244314.7179999999</v>
      </c>
      <c r="G23" s="1068"/>
      <c r="H23" s="1068"/>
      <c r="I23" s="1193"/>
      <c r="J23" s="1193"/>
      <c r="K23" s="1193"/>
      <c r="L23" s="1193"/>
      <c r="M23" s="1181"/>
    </row>
    <row r="24" spans="2:13" ht="14.1" customHeight="1">
      <c r="B24" s="128">
        <v>16</v>
      </c>
      <c r="C24" s="97"/>
      <c r="D24" s="1529"/>
      <c r="E24" s="1068"/>
      <c r="F24" s="1068"/>
      <c r="G24" s="1068"/>
      <c r="H24" s="1068"/>
      <c r="I24" s="1193"/>
      <c r="J24" s="1193"/>
      <c r="K24" s="1193"/>
      <c r="L24" s="1193"/>
      <c r="M24" s="1181"/>
    </row>
    <row r="25" spans="2:13" ht="14.1" customHeight="1">
      <c r="B25" s="128">
        <v>17</v>
      </c>
      <c r="C25" s="97"/>
      <c r="D25" s="1529"/>
      <c r="E25" s="1068"/>
      <c r="F25" s="1068"/>
      <c r="G25" s="1068"/>
      <c r="H25" s="1068"/>
      <c r="I25" s="1193"/>
      <c r="J25" s="1193"/>
      <c r="K25" s="1193"/>
      <c r="L25" s="1193"/>
      <c r="M25" s="1181"/>
    </row>
    <row r="26" spans="2:13" ht="14.1" customHeight="1">
      <c r="B26" s="128">
        <v>18</v>
      </c>
      <c r="C26" s="97"/>
      <c r="D26" s="1529"/>
      <c r="E26" s="1068"/>
      <c r="F26" s="1068"/>
      <c r="G26" s="1068"/>
      <c r="H26" s="1068"/>
      <c r="I26" s="1193"/>
      <c r="J26" s="1193"/>
      <c r="K26" s="1193"/>
      <c r="L26" s="1193"/>
      <c r="M26" s="1181"/>
    </row>
    <row r="27" spans="2:13" ht="14.1" customHeight="1">
      <c r="B27" s="128">
        <v>19</v>
      </c>
      <c r="C27" s="97"/>
      <c r="D27" s="1529"/>
      <c r="E27" s="1068"/>
      <c r="F27" s="1068"/>
      <c r="G27" s="1068"/>
      <c r="H27" s="1068"/>
      <c r="I27" s="1193"/>
      <c r="J27" s="1193"/>
      <c r="K27" s="1193"/>
      <c r="L27" s="1193"/>
      <c r="M27" s="1181"/>
    </row>
    <row r="28" spans="2:13" ht="14.1" customHeight="1">
      <c r="B28" s="128">
        <v>20</v>
      </c>
      <c r="C28" s="358" t="s">
        <v>1024</v>
      </c>
      <c r="D28" s="1530">
        <f t="shared" ref="D28:K28" si="0">SUM(D11:D27)</f>
        <v>16243870.982000001</v>
      </c>
      <c r="E28" s="1530">
        <f t="shared" si="0"/>
        <v>1289132</v>
      </c>
      <c r="F28" s="1530">
        <f t="shared" si="0"/>
        <v>17533002.982000001</v>
      </c>
      <c r="G28" s="1530">
        <f t="shared" si="0"/>
        <v>0</v>
      </c>
      <c r="H28" s="1530">
        <f t="shared" si="0"/>
        <v>0</v>
      </c>
      <c r="I28" s="1605">
        <f t="shared" si="0"/>
        <v>0</v>
      </c>
      <c r="J28" s="1605">
        <f t="shared" si="0"/>
        <v>0</v>
      </c>
      <c r="K28" s="1605">
        <f t="shared" si="0"/>
        <v>0</v>
      </c>
      <c r="L28" s="1606"/>
      <c r="M28" s="1607">
        <f>SUM(M11:M27)</f>
        <v>0</v>
      </c>
    </row>
    <row r="29" spans="2:13" ht="14.1" customHeight="1">
      <c r="B29" s="128">
        <v>21</v>
      </c>
      <c r="C29" s="134" t="s">
        <v>1025</v>
      </c>
      <c r="D29" s="1529"/>
      <c r="E29" s="1068"/>
      <c r="F29" s="1068"/>
      <c r="G29" s="1068"/>
      <c r="H29" s="1068"/>
      <c r="I29" s="1193"/>
      <c r="J29" s="1193"/>
      <c r="K29" s="1193"/>
      <c r="L29" s="1193"/>
      <c r="M29" s="1181"/>
    </row>
    <row r="30" spans="2:13" ht="14.1" customHeight="1">
      <c r="B30" s="128">
        <v>22</v>
      </c>
      <c r="C30" s="97" t="s">
        <v>1026</v>
      </c>
      <c r="D30" s="1529">
        <v>4094654.22</v>
      </c>
      <c r="E30" s="1068">
        <f>E11</f>
        <v>1289132</v>
      </c>
      <c r="F30" s="1068">
        <f>+D30+E30</f>
        <v>5383786.2200000007</v>
      </c>
      <c r="G30" s="1068"/>
      <c r="H30" s="1068"/>
      <c r="I30" s="1193"/>
      <c r="J30" s="1193"/>
      <c r="K30" s="1193"/>
      <c r="L30" s="1193"/>
      <c r="M30" s="1181"/>
    </row>
    <row r="31" spans="2:13" ht="14.1" customHeight="1">
      <c r="B31" s="128">
        <v>23</v>
      </c>
      <c r="C31" s="97"/>
      <c r="D31" s="1529"/>
      <c r="E31" s="1068"/>
      <c r="F31" s="1068"/>
      <c r="G31" s="1068"/>
      <c r="H31" s="1068"/>
      <c r="I31" s="1193"/>
      <c r="J31" s="1193"/>
      <c r="K31" s="1193"/>
      <c r="L31" s="1193"/>
      <c r="M31" s="1181"/>
    </row>
    <row r="32" spans="2:13" ht="14.1" customHeight="1">
      <c r="B32" s="128">
        <v>24</v>
      </c>
      <c r="C32" s="97"/>
      <c r="D32" s="1529"/>
      <c r="E32" s="1068"/>
      <c r="F32" s="1068"/>
      <c r="G32" s="1068"/>
      <c r="H32" s="1068"/>
      <c r="I32" s="1193"/>
      <c r="J32" s="1193"/>
      <c r="K32" s="1193"/>
      <c r="L32" s="1193"/>
      <c r="M32" s="1181"/>
    </row>
    <row r="33" spans="2:13" ht="14.1" customHeight="1">
      <c r="B33" s="128">
        <v>25</v>
      </c>
      <c r="C33" s="97"/>
      <c r="D33" s="1529"/>
      <c r="E33" s="1068"/>
      <c r="F33" s="1068"/>
      <c r="G33" s="1068"/>
      <c r="H33" s="1068"/>
      <c r="I33" s="1193"/>
      <c r="J33" s="1193"/>
      <c r="K33" s="1193"/>
      <c r="L33" s="1193"/>
      <c r="M33" s="1181"/>
    </row>
    <row r="34" spans="2:13" ht="14.1" customHeight="1">
      <c r="B34" s="128">
        <v>26</v>
      </c>
      <c r="C34" s="97" t="s">
        <v>1027</v>
      </c>
      <c r="D34" s="1529">
        <v>4224158.8090000004</v>
      </c>
      <c r="E34" s="1068"/>
      <c r="F34" s="1041">
        <f>+D34+E34</f>
        <v>4224158.8090000004</v>
      </c>
      <c r="G34" s="1068"/>
      <c r="H34" s="1068"/>
      <c r="I34" s="1193"/>
      <c r="J34" s="1193"/>
      <c r="K34" s="1193"/>
      <c r="L34" s="1193"/>
      <c r="M34" s="1181"/>
    </row>
    <row r="35" spans="2:13" ht="14.1" customHeight="1">
      <c r="B35" s="128">
        <v>27</v>
      </c>
      <c r="C35" s="97"/>
      <c r="D35" s="1529"/>
      <c r="E35" s="1068"/>
      <c r="F35" s="1068"/>
      <c r="G35" s="1068"/>
      <c r="H35" s="1068"/>
      <c r="I35" s="1193"/>
      <c r="J35" s="1193"/>
      <c r="K35" s="1193"/>
      <c r="L35" s="1193"/>
      <c r="M35" s="1181"/>
    </row>
    <row r="36" spans="2:13" ht="14.1" customHeight="1">
      <c r="B36" s="128">
        <v>28</v>
      </c>
      <c r="C36" s="97" t="s">
        <v>479</v>
      </c>
      <c r="D36" s="1529">
        <v>801878.44900000002</v>
      </c>
      <c r="E36" s="1068"/>
      <c r="F36" s="1041">
        <f>+D36+E36</f>
        <v>801878.44900000002</v>
      </c>
      <c r="G36" s="1068"/>
      <c r="H36" s="1068"/>
      <c r="I36" s="1193"/>
      <c r="J36" s="1193"/>
      <c r="K36" s="1193"/>
      <c r="L36" s="1193"/>
      <c r="M36" s="1181"/>
    </row>
    <row r="37" spans="2:13" ht="14.1" customHeight="1">
      <c r="B37" s="128">
        <v>29</v>
      </c>
      <c r="C37" s="97"/>
      <c r="D37" s="1529"/>
      <c r="E37" s="1068"/>
      <c r="F37" s="1068"/>
      <c r="G37" s="1068"/>
      <c r="H37" s="1068"/>
      <c r="I37" s="1193"/>
      <c r="J37" s="1193"/>
      <c r="K37" s="1193"/>
      <c r="L37" s="1193"/>
      <c r="M37" s="1181"/>
    </row>
    <row r="38" spans="2:13" ht="14.1" customHeight="1">
      <c r="B38" s="128">
        <v>30</v>
      </c>
      <c r="C38" s="97"/>
      <c r="D38" s="1529"/>
      <c r="E38" s="1068"/>
      <c r="F38" s="1068"/>
      <c r="G38" s="1068"/>
      <c r="H38" s="1068"/>
      <c r="I38" s="1193"/>
      <c r="J38" s="1193"/>
      <c r="K38" s="1193"/>
      <c r="L38" s="1193"/>
      <c r="M38" s="1181"/>
    </row>
    <row r="39" spans="2:13" ht="14.1" customHeight="1">
      <c r="B39" s="128">
        <v>31</v>
      </c>
      <c r="C39" s="97" t="s">
        <v>480</v>
      </c>
      <c r="D39" s="1529">
        <v>1576496.02</v>
      </c>
      <c r="E39" s="1068"/>
      <c r="F39" s="1041">
        <f>+D39+E39</f>
        <v>1576496.02</v>
      </c>
      <c r="G39" s="1068"/>
      <c r="H39" s="1068"/>
      <c r="I39" s="1193"/>
      <c r="J39" s="1193"/>
      <c r="K39" s="1193"/>
      <c r="L39" s="1193"/>
      <c r="M39" s="1181"/>
    </row>
    <row r="40" spans="2:13" ht="14.1" customHeight="1">
      <c r="B40" s="128">
        <v>32</v>
      </c>
      <c r="C40" s="97"/>
      <c r="D40" s="1529"/>
      <c r="E40" s="1068"/>
      <c r="F40" s="1068"/>
      <c r="G40" s="1068"/>
      <c r="H40" s="1068"/>
      <c r="I40" s="1193"/>
      <c r="J40" s="1193"/>
      <c r="K40" s="1193"/>
      <c r="L40" s="1193"/>
      <c r="M40" s="1181"/>
    </row>
    <row r="41" spans="2:13" ht="14.1" customHeight="1">
      <c r="B41" s="128">
        <v>33</v>
      </c>
      <c r="C41" s="97"/>
      <c r="D41" s="1529"/>
      <c r="E41" s="1068"/>
      <c r="F41" s="1068"/>
      <c r="G41" s="1068"/>
      <c r="H41" s="1068"/>
      <c r="I41" s="1193"/>
      <c r="J41" s="1193"/>
      <c r="K41" s="1193"/>
      <c r="L41" s="1193"/>
      <c r="M41" s="1181"/>
    </row>
    <row r="42" spans="2:13" ht="14.1" customHeight="1">
      <c r="B42" s="128">
        <v>34</v>
      </c>
      <c r="C42" s="97" t="s">
        <v>481</v>
      </c>
      <c r="D42" s="1529">
        <v>5546683.4840000002</v>
      </c>
      <c r="E42" s="1068"/>
      <c r="F42" s="1041">
        <f>+D42+E42</f>
        <v>5546683.4840000002</v>
      </c>
      <c r="G42" s="1068"/>
      <c r="H42" s="1068"/>
      <c r="I42" s="1193"/>
      <c r="J42" s="1193"/>
      <c r="K42" s="1193"/>
      <c r="L42" s="1193"/>
      <c r="M42" s="1181"/>
    </row>
    <row r="43" spans="2:13" ht="14.1" customHeight="1">
      <c r="B43" s="128">
        <v>35</v>
      </c>
      <c r="C43" s="97"/>
      <c r="D43" s="1529"/>
      <c r="E43" s="1068"/>
      <c r="F43" s="1068"/>
      <c r="G43" s="1068"/>
      <c r="H43" s="1068"/>
      <c r="I43" s="1193"/>
      <c r="J43" s="1193"/>
      <c r="K43" s="1193"/>
      <c r="L43" s="1193"/>
      <c r="M43" s="1181"/>
    </row>
    <row r="44" spans="2:13" ht="14.1" customHeight="1">
      <c r="B44" s="128">
        <v>36</v>
      </c>
      <c r="C44" s="97"/>
      <c r="D44" s="1529"/>
      <c r="E44" s="1068"/>
      <c r="F44" s="1068"/>
      <c r="G44" s="1193"/>
      <c r="H44" s="1193"/>
      <c r="I44" s="1193"/>
      <c r="J44" s="1193"/>
      <c r="K44" s="1193"/>
      <c r="L44" s="1193"/>
      <c r="M44" s="1181"/>
    </row>
    <row r="45" spans="2:13" ht="14.1" customHeight="1">
      <c r="B45" s="128">
        <v>37</v>
      </c>
      <c r="C45" s="97"/>
      <c r="D45" s="1529"/>
      <c r="E45" s="1068"/>
      <c r="F45" s="1068"/>
      <c r="G45" s="1193"/>
      <c r="H45" s="1193"/>
      <c r="I45" s="1193"/>
      <c r="J45" s="1193"/>
      <c r="K45" s="1193"/>
      <c r="L45" s="1193"/>
      <c r="M45" s="1181"/>
    </row>
    <row r="46" spans="2:13" ht="14.1" customHeight="1">
      <c r="B46" s="128">
        <v>38</v>
      </c>
      <c r="C46" s="97"/>
      <c r="D46" s="1529"/>
      <c r="E46" s="1068"/>
      <c r="F46" s="1068"/>
      <c r="G46" s="1193"/>
      <c r="H46" s="1193"/>
      <c r="I46" s="1193"/>
      <c r="J46" s="1193"/>
      <c r="K46" s="1193"/>
      <c r="L46" s="1193"/>
      <c r="M46" s="1181"/>
    </row>
    <row r="47" spans="2:13" ht="14.1" customHeight="1">
      <c r="B47" s="128">
        <v>39</v>
      </c>
      <c r="C47" s="97" t="s">
        <v>482</v>
      </c>
      <c r="D47" s="1529"/>
      <c r="E47" s="1068"/>
      <c r="F47" s="1068"/>
      <c r="G47" s="1193"/>
      <c r="H47" s="1193"/>
      <c r="I47" s="1193"/>
      <c r="J47" s="1193"/>
      <c r="K47" s="1193"/>
      <c r="L47" s="1193"/>
      <c r="M47" s="1181"/>
    </row>
    <row r="48" spans="2:13" ht="14.1" customHeight="1">
      <c r="B48" s="128">
        <v>40</v>
      </c>
      <c r="C48" s="97"/>
      <c r="D48" s="1529"/>
      <c r="E48" s="1068"/>
      <c r="F48" s="1068"/>
      <c r="G48" s="1193"/>
      <c r="H48" s="1193"/>
      <c r="I48" s="1193"/>
      <c r="J48" s="1193"/>
      <c r="K48" s="1193"/>
      <c r="L48" s="1193"/>
      <c r="M48" s="1181"/>
    </row>
    <row r="49" spans="2:13" ht="14.1" customHeight="1">
      <c r="B49" s="128">
        <v>41</v>
      </c>
      <c r="C49" s="97" t="s">
        <v>483</v>
      </c>
      <c r="D49" s="1529"/>
      <c r="E49" s="1068"/>
      <c r="F49" s="1068"/>
      <c r="G49" s="1193"/>
      <c r="H49" s="1193"/>
      <c r="I49" s="1193"/>
      <c r="J49" s="1193"/>
      <c r="K49" s="1193"/>
      <c r="L49" s="1193"/>
      <c r="M49" s="1181"/>
    </row>
    <row r="50" spans="2:13" ht="14.1" customHeight="1">
      <c r="B50" s="128">
        <v>42</v>
      </c>
      <c r="C50" s="97"/>
      <c r="D50" s="1529"/>
      <c r="E50" s="1068"/>
      <c r="F50" s="1068"/>
      <c r="G50" s="1193"/>
      <c r="H50" s="1193"/>
      <c r="I50" s="1193"/>
      <c r="J50" s="1193"/>
      <c r="K50" s="1193"/>
      <c r="L50" s="1193"/>
      <c r="M50" s="1181"/>
    </row>
    <row r="51" spans="2:13" ht="14.1" customHeight="1" thickBot="1">
      <c r="B51" s="1613">
        <v>43</v>
      </c>
      <c r="C51" s="656" t="s">
        <v>1024</v>
      </c>
      <c r="D51" s="1531">
        <f t="shared" ref="D51:K51" si="1">SUM(D30:D50)</f>
        <v>16243870.982000001</v>
      </c>
      <c r="E51" s="1532">
        <f t="shared" si="1"/>
        <v>1289132</v>
      </c>
      <c r="F51" s="1532">
        <f t="shared" si="1"/>
        <v>17533002.982000001</v>
      </c>
      <c r="G51" s="1614">
        <f t="shared" si="1"/>
        <v>0</v>
      </c>
      <c r="H51" s="1614">
        <f t="shared" si="1"/>
        <v>0</v>
      </c>
      <c r="I51" s="1614">
        <f t="shared" si="1"/>
        <v>0</v>
      </c>
      <c r="J51" s="1614">
        <f t="shared" si="1"/>
        <v>0</v>
      </c>
      <c r="K51" s="1614">
        <f t="shared" si="1"/>
        <v>0</v>
      </c>
      <c r="L51" s="1615"/>
      <c r="M51" s="1616">
        <f>SUM(M30:M50)</f>
        <v>0</v>
      </c>
    </row>
    <row r="52" spans="2:13" ht="14.1" customHeight="1">
      <c r="M52" s="994" t="s">
        <v>2294</v>
      </c>
    </row>
    <row r="53" spans="2:13" ht="14.1" customHeight="1">
      <c r="B53" s="109" t="s">
        <v>484</v>
      </c>
      <c r="C53" s="109"/>
      <c r="D53" s="1158"/>
      <c r="E53" s="1158"/>
      <c r="F53" s="1158"/>
      <c r="G53" s="1158"/>
      <c r="H53" s="1158"/>
      <c r="I53" s="1158"/>
      <c r="J53" s="1158"/>
      <c r="K53" s="1158"/>
      <c r="L53" s="1158"/>
      <c r="M53" s="1158"/>
    </row>
    <row r="54" spans="2:13" ht="14.1" customHeight="1" thickBot="1">
      <c r="B54" s="42" t="str">
        <f>'Data Sheet'!$A$63</f>
        <v>Annual Report of Niagara Mohawk Power Corporation                                                                                                                                                                          Year ended December 31, 2022</v>
      </c>
      <c r="C54" s="121"/>
      <c r="E54" s="1608"/>
    </row>
    <row r="55" spans="2:13" ht="14.1" customHeight="1">
      <c r="B55" s="75"/>
      <c r="C55" s="76"/>
      <c r="D55" s="1155"/>
      <c r="E55" s="1155"/>
      <c r="F55" s="1155"/>
      <c r="G55" s="1155"/>
      <c r="H55" s="1155"/>
      <c r="I55" s="1155"/>
      <c r="J55" s="1155"/>
      <c r="K55" s="1155"/>
      <c r="L55" s="1155"/>
      <c r="M55" s="1179"/>
    </row>
    <row r="56" spans="2:13" ht="14.1" customHeight="1">
      <c r="B56" s="78" t="s">
        <v>2295</v>
      </c>
      <c r="C56" s="79"/>
      <c r="D56" s="1158"/>
      <c r="E56" s="1158"/>
      <c r="F56" s="1158"/>
      <c r="G56" s="1158"/>
      <c r="H56" s="1158"/>
      <c r="I56" s="1158"/>
      <c r="J56" s="1158"/>
      <c r="K56" s="1158"/>
      <c r="L56" s="1158"/>
      <c r="M56" s="1180"/>
    </row>
    <row r="57" spans="2:13" ht="14.1" customHeight="1">
      <c r="B57" s="78" t="s">
        <v>1977</v>
      </c>
      <c r="C57" s="79"/>
      <c r="D57" s="1158"/>
      <c r="E57" s="1161"/>
      <c r="F57" s="1158"/>
      <c r="G57" s="1158"/>
      <c r="H57" s="1158"/>
      <c r="I57" s="1158"/>
      <c r="J57" s="1158"/>
      <c r="K57" s="1158"/>
      <c r="L57" s="1158"/>
      <c r="M57" s="1180"/>
    </row>
    <row r="58" spans="2:13" ht="14.1" customHeight="1">
      <c r="B58" s="78" t="s">
        <v>485</v>
      </c>
      <c r="C58" s="79"/>
      <c r="D58" s="1158"/>
      <c r="E58" s="1161"/>
      <c r="F58" s="1158"/>
      <c r="G58" s="1158"/>
      <c r="H58" s="1158"/>
      <c r="I58" s="1158"/>
      <c r="J58" s="1158"/>
      <c r="K58" s="1158"/>
      <c r="L58" s="1158"/>
      <c r="M58" s="1180"/>
    </row>
    <row r="59" spans="2:13" ht="14.1" customHeight="1">
      <c r="B59" s="122" t="s">
        <v>1978</v>
      </c>
      <c r="C59" s="123"/>
      <c r="D59" s="1162"/>
      <c r="E59" s="1163"/>
      <c r="F59" s="1163"/>
      <c r="G59" s="1163"/>
      <c r="H59" s="1163"/>
      <c r="I59" s="1163"/>
      <c r="J59" s="1163"/>
      <c r="K59" s="1163"/>
      <c r="L59" s="1163"/>
      <c r="M59" s="1164"/>
    </row>
    <row r="60" spans="2:13" ht="14.1" customHeight="1">
      <c r="B60" s="124"/>
      <c r="C60" s="125"/>
      <c r="D60" s="1165"/>
      <c r="E60" s="1609"/>
      <c r="F60" s="1609"/>
      <c r="G60" s="1609"/>
      <c r="H60" s="1609"/>
      <c r="I60" s="1609"/>
      <c r="J60" s="1609"/>
      <c r="K60" s="1609"/>
      <c r="L60" s="1609"/>
      <c r="M60" s="1610"/>
    </row>
    <row r="61" spans="2:13" ht="14.1" customHeight="1">
      <c r="B61" s="81"/>
      <c r="D61" s="1617"/>
      <c r="M61" s="1181"/>
    </row>
    <row r="62" spans="2:13" ht="14.1" customHeight="1">
      <c r="B62" s="81"/>
      <c r="D62" s="1617"/>
      <c r="M62" s="1181"/>
    </row>
    <row r="63" spans="2:13" ht="14.1" customHeight="1">
      <c r="B63" s="81"/>
      <c r="D63" s="1617"/>
      <c r="M63" s="1181"/>
    </row>
    <row r="64" spans="2:13" ht="14.1" customHeight="1">
      <c r="B64" s="81"/>
      <c r="C64" s="139"/>
      <c r="D64" s="1617"/>
      <c r="M64" s="1181"/>
    </row>
    <row r="65" spans="2:13" ht="14.1" customHeight="1">
      <c r="B65" s="81"/>
      <c r="C65" s="142"/>
      <c r="D65" s="1169"/>
      <c r="M65" s="1181"/>
    </row>
    <row r="66" spans="2:13" ht="14.1" customHeight="1">
      <c r="B66" s="81"/>
      <c r="D66" s="1617"/>
      <c r="M66" s="1181"/>
    </row>
    <row r="67" spans="2:13" ht="14.1" customHeight="1">
      <c r="B67" s="81"/>
      <c r="D67" s="1617"/>
      <c r="M67" s="1181"/>
    </row>
    <row r="68" spans="2:13" ht="14.1" customHeight="1">
      <c r="B68" s="81"/>
      <c r="D68" s="1617"/>
      <c r="M68" s="1181"/>
    </row>
    <row r="69" spans="2:13" ht="14.1" customHeight="1">
      <c r="B69" s="81"/>
      <c r="D69" s="1617"/>
      <c r="M69" s="1181"/>
    </row>
    <row r="70" spans="2:13" ht="14.1" customHeight="1">
      <c r="B70" s="81"/>
      <c r="D70" s="1169"/>
      <c r="M70" s="1181"/>
    </row>
    <row r="71" spans="2:13" ht="14.1" customHeight="1">
      <c r="B71" s="81"/>
      <c r="D71" s="1618"/>
      <c r="M71" s="1181"/>
    </row>
    <row r="72" spans="2:13" ht="14.1" customHeight="1">
      <c r="B72" s="81"/>
      <c r="D72" s="1618"/>
      <c r="M72" s="1181"/>
    </row>
    <row r="73" spans="2:13" ht="14.1" customHeight="1">
      <c r="B73" s="81"/>
      <c r="D73" s="1618"/>
      <c r="M73" s="1181"/>
    </row>
    <row r="74" spans="2:13" ht="14.1" customHeight="1">
      <c r="B74" s="81"/>
      <c r="D74" s="1618"/>
      <c r="M74" s="1181"/>
    </row>
    <row r="75" spans="2:13" ht="14.1" customHeight="1">
      <c r="B75" s="81"/>
      <c r="D75" s="1618"/>
      <c r="M75" s="1181"/>
    </row>
    <row r="76" spans="2:13" ht="14.1" customHeight="1">
      <c r="B76" s="81"/>
      <c r="D76" s="1618"/>
      <c r="M76" s="1181"/>
    </row>
    <row r="77" spans="2:13" ht="14.1" customHeight="1">
      <c r="B77" s="81"/>
      <c r="D77" s="1618"/>
      <c r="M77" s="1181"/>
    </row>
    <row r="78" spans="2:13" ht="14.1" customHeight="1">
      <c r="B78" s="81"/>
      <c r="D78" s="1618"/>
      <c r="M78" s="1181"/>
    </row>
    <row r="79" spans="2:13" ht="14.1" customHeight="1">
      <c r="B79" s="81"/>
      <c r="D79" s="1618"/>
      <c r="M79" s="1181"/>
    </row>
    <row r="80" spans="2:13" ht="14.1" customHeight="1">
      <c r="B80" s="81"/>
      <c r="D80" s="1618"/>
      <c r="M80" s="1181"/>
    </row>
    <row r="81" spans="2:13" ht="14.1" customHeight="1">
      <c r="B81" s="81"/>
      <c r="D81" s="1618"/>
      <c r="M81" s="1181"/>
    </row>
    <row r="82" spans="2:13" ht="14.1" customHeight="1">
      <c r="B82" s="81"/>
      <c r="D82" s="1618"/>
      <c r="M82" s="1181"/>
    </row>
    <row r="83" spans="2:13" ht="14.1" customHeight="1">
      <c r="B83" s="81"/>
      <c r="D83" s="1618"/>
      <c r="M83" s="1181"/>
    </row>
    <row r="84" spans="2:13" ht="14.1" customHeight="1">
      <c r="B84" s="81"/>
      <c r="D84" s="1618"/>
      <c r="M84" s="1181"/>
    </row>
    <row r="85" spans="2:13" ht="14.1" customHeight="1">
      <c r="B85" s="81"/>
      <c r="C85" s="142"/>
      <c r="D85" s="1618"/>
      <c r="M85" s="1181"/>
    </row>
    <row r="86" spans="2:13" ht="14.1" customHeight="1">
      <c r="B86" s="81"/>
      <c r="D86" s="1617"/>
      <c r="M86" s="1181"/>
    </row>
    <row r="87" spans="2:13" ht="14.1" customHeight="1">
      <c r="B87" s="81"/>
      <c r="D87" s="1617"/>
      <c r="M87" s="1181"/>
    </row>
    <row r="88" spans="2:13" ht="14.1" customHeight="1">
      <c r="B88" s="81"/>
      <c r="D88" s="1617"/>
      <c r="M88" s="1181"/>
    </row>
    <row r="89" spans="2:13" ht="14.1" customHeight="1">
      <c r="B89" s="81"/>
      <c r="D89" s="1617"/>
      <c r="M89" s="1181"/>
    </row>
    <row r="90" spans="2:13" ht="14.1" customHeight="1">
      <c r="B90" s="81"/>
      <c r="D90" s="1617"/>
      <c r="M90" s="1181"/>
    </row>
    <row r="91" spans="2:13" ht="14.1" customHeight="1">
      <c r="B91" s="81"/>
      <c r="D91" s="1617"/>
      <c r="M91" s="1181"/>
    </row>
    <row r="92" spans="2:13" ht="14.1" customHeight="1">
      <c r="B92" s="81"/>
      <c r="D92" s="1617"/>
      <c r="M92" s="1181"/>
    </row>
    <row r="93" spans="2:13" ht="14.1" customHeight="1">
      <c r="B93" s="81"/>
      <c r="D93" s="1617"/>
      <c r="M93" s="1181"/>
    </row>
    <row r="94" spans="2:13" ht="14.1" customHeight="1">
      <c r="B94" s="81"/>
      <c r="D94" s="1617"/>
      <c r="M94" s="1181"/>
    </row>
    <row r="95" spans="2:13" ht="14.1" customHeight="1">
      <c r="B95" s="81"/>
      <c r="D95" s="1617"/>
      <c r="M95" s="1181"/>
    </row>
    <row r="96" spans="2:13" ht="14.1" customHeight="1">
      <c r="B96" s="81"/>
      <c r="D96" s="1617"/>
      <c r="M96" s="1181"/>
    </row>
    <row r="97" spans="2:13" ht="14.1" customHeight="1">
      <c r="B97" s="81"/>
      <c r="D97" s="1617"/>
      <c r="M97" s="1181"/>
    </row>
    <row r="98" spans="2:13" ht="14.1" customHeight="1">
      <c r="B98" s="81"/>
      <c r="D98" s="1617"/>
      <c r="M98" s="1181"/>
    </row>
    <row r="99" spans="2:13" ht="14.1" customHeight="1">
      <c r="B99" s="81"/>
      <c r="D99" s="1617"/>
      <c r="M99" s="1181"/>
    </row>
    <row r="100" spans="2:13" ht="14.1" customHeight="1">
      <c r="B100" s="81"/>
      <c r="D100" s="1617"/>
      <c r="M100" s="1181"/>
    </row>
    <row r="101" spans="2:13" ht="14.1" customHeight="1">
      <c r="B101" s="81"/>
      <c r="D101" s="1617"/>
      <c r="M101" s="1181"/>
    </row>
    <row r="102" spans="2:13" ht="14.1" customHeight="1">
      <c r="B102" s="81"/>
      <c r="D102" s="1617"/>
      <c r="M102" s="1181"/>
    </row>
    <row r="103" spans="2:13" ht="14.1" customHeight="1" thickBot="1">
      <c r="B103" s="387"/>
      <c r="C103" s="113"/>
      <c r="D103" s="1619"/>
      <c r="E103" s="1620"/>
      <c r="F103" s="1620"/>
      <c r="G103" s="1620"/>
      <c r="H103" s="1620"/>
      <c r="I103" s="1620"/>
      <c r="J103" s="1620"/>
      <c r="K103" s="1620"/>
      <c r="L103" s="1620"/>
      <c r="M103" s="1621"/>
    </row>
    <row r="104" spans="2:13" ht="14.1" customHeight="1">
      <c r="D104" s="1617"/>
      <c r="M104" s="994" t="s">
        <v>2294</v>
      </c>
    </row>
    <row r="105" spans="2:13" ht="14.1" customHeight="1">
      <c r="B105" s="109" t="s">
        <v>486</v>
      </c>
      <c r="C105" s="109"/>
      <c r="D105" s="1158"/>
      <c r="E105" s="1158"/>
      <c r="F105" s="1158"/>
      <c r="G105" s="1158"/>
      <c r="H105" s="1158"/>
      <c r="I105" s="1158"/>
      <c r="J105" s="1158"/>
      <c r="K105" s="1158"/>
      <c r="L105" s="1158"/>
      <c r="M105" s="1158"/>
    </row>
    <row r="106" spans="2:13" ht="14.1" customHeight="1" thickBot="1">
      <c r="B106" s="42" t="str">
        <f>'Data Sheet'!$A$63</f>
        <v>Annual Report of Niagara Mohawk Power Corporation                                                                                                                                                                          Year ended December 31, 2022</v>
      </c>
      <c r="C106" s="121"/>
      <c r="E106" s="1608"/>
    </row>
    <row r="107" spans="2:13" ht="14.1" customHeight="1">
      <c r="B107" s="75"/>
      <c r="C107" s="76"/>
      <c r="D107" s="1155"/>
      <c r="E107" s="1155"/>
      <c r="F107" s="1155"/>
      <c r="G107" s="1155"/>
      <c r="H107" s="1155"/>
      <c r="I107" s="1155"/>
      <c r="J107" s="1155"/>
      <c r="K107" s="1155"/>
      <c r="L107" s="1155"/>
      <c r="M107" s="1179"/>
    </row>
    <row r="108" spans="2:13" ht="14.1" customHeight="1">
      <c r="B108" s="78" t="s">
        <v>2295</v>
      </c>
      <c r="C108" s="79"/>
      <c r="D108" s="1158"/>
      <c r="E108" s="1158"/>
      <c r="F108" s="1158"/>
      <c r="G108" s="1158"/>
      <c r="H108" s="1158"/>
      <c r="I108" s="1158"/>
      <c r="J108" s="1158"/>
      <c r="K108" s="1158"/>
      <c r="L108" s="1158"/>
      <c r="M108" s="1180"/>
    </row>
    <row r="109" spans="2:13" ht="14.1" customHeight="1">
      <c r="B109" s="78" t="s">
        <v>1977</v>
      </c>
      <c r="C109" s="79"/>
      <c r="D109" s="1158"/>
      <c r="E109" s="1161"/>
      <c r="F109" s="1158"/>
      <c r="G109" s="1158"/>
      <c r="H109" s="1158"/>
      <c r="I109" s="1158"/>
      <c r="J109" s="1158"/>
      <c r="K109" s="1158"/>
      <c r="L109" s="1158"/>
      <c r="M109" s="1180"/>
    </row>
    <row r="110" spans="2:13" ht="14.1" customHeight="1">
      <c r="B110" s="78" t="s">
        <v>485</v>
      </c>
      <c r="C110" s="79"/>
      <c r="D110" s="1158"/>
      <c r="E110" s="1161"/>
      <c r="F110" s="1158"/>
      <c r="G110" s="1158"/>
      <c r="H110" s="1158"/>
      <c r="I110" s="1158"/>
      <c r="J110" s="1158"/>
      <c r="K110" s="1158"/>
      <c r="L110" s="1158"/>
      <c r="M110" s="1180"/>
    </row>
    <row r="111" spans="2:13" ht="14.1" customHeight="1">
      <c r="B111" s="122" t="s">
        <v>1978</v>
      </c>
      <c r="C111" s="123"/>
      <c r="D111" s="1162"/>
      <c r="E111" s="1163"/>
      <c r="F111" s="1163"/>
      <c r="G111" s="1163"/>
      <c r="H111" s="1163"/>
      <c r="I111" s="1163"/>
      <c r="J111" s="1163"/>
      <c r="K111" s="1163"/>
      <c r="L111" s="1163"/>
      <c r="M111" s="1164"/>
    </row>
    <row r="112" spans="2:13" ht="14.1" customHeight="1">
      <c r="B112" s="124"/>
      <c r="C112" s="125"/>
      <c r="D112" s="1165"/>
      <c r="E112" s="1609"/>
      <c r="F112" s="1609"/>
      <c r="G112" s="1609"/>
      <c r="H112" s="1609"/>
      <c r="I112" s="1609"/>
      <c r="J112" s="1609"/>
      <c r="K112" s="1609"/>
      <c r="L112" s="1609"/>
      <c r="M112" s="1610"/>
    </row>
    <row r="113" spans="2:13" ht="14.1" customHeight="1">
      <c r="B113" s="81"/>
      <c r="D113" s="1617"/>
      <c r="M113" s="1181"/>
    </row>
    <row r="114" spans="2:13" ht="14.1" customHeight="1">
      <c r="B114" s="81"/>
      <c r="D114" s="1617"/>
      <c r="M114" s="1181"/>
    </row>
    <row r="115" spans="2:13" ht="14.1" customHeight="1">
      <c r="B115" s="81"/>
      <c r="D115" s="1617"/>
      <c r="M115" s="1181"/>
    </row>
    <row r="116" spans="2:13" ht="14.1" customHeight="1">
      <c r="B116" s="81"/>
      <c r="C116" s="139"/>
      <c r="D116" s="1617"/>
      <c r="M116" s="1181"/>
    </row>
    <row r="117" spans="2:13" ht="14.1" customHeight="1">
      <c r="B117" s="81"/>
      <c r="C117" s="142"/>
      <c r="D117" s="1169"/>
      <c r="M117" s="1181"/>
    </row>
    <row r="118" spans="2:13" ht="14.1" customHeight="1">
      <c r="B118" s="81"/>
      <c r="D118" s="1617"/>
      <c r="M118" s="1181"/>
    </row>
    <row r="119" spans="2:13" ht="14.1" customHeight="1">
      <c r="B119" s="81"/>
      <c r="D119" s="1617"/>
      <c r="M119" s="1181"/>
    </row>
    <row r="120" spans="2:13" ht="14.1" customHeight="1">
      <c r="B120" s="81"/>
      <c r="D120" s="1617"/>
      <c r="M120" s="1181"/>
    </row>
    <row r="121" spans="2:13" ht="14.1" customHeight="1">
      <c r="B121" s="81"/>
      <c r="D121" s="1617"/>
      <c r="M121" s="1181"/>
    </row>
    <row r="122" spans="2:13" ht="14.1" customHeight="1">
      <c r="B122" s="81"/>
      <c r="D122" s="1169"/>
      <c r="M122" s="1181"/>
    </row>
    <row r="123" spans="2:13" ht="14.1" customHeight="1">
      <c r="B123" s="81"/>
      <c r="D123" s="1618"/>
      <c r="M123" s="1181"/>
    </row>
    <row r="124" spans="2:13" ht="14.1" customHeight="1">
      <c r="B124" s="81"/>
      <c r="D124" s="1618"/>
      <c r="M124" s="1181"/>
    </row>
    <row r="125" spans="2:13" ht="14.1" customHeight="1">
      <c r="B125" s="81"/>
      <c r="D125" s="1618"/>
      <c r="M125" s="1181"/>
    </row>
    <row r="126" spans="2:13" ht="14.1" customHeight="1">
      <c r="B126" s="81"/>
      <c r="D126" s="1618"/>
      <c r="M126" s="1181"/>
    </row>
    <row r="127" spans="2:13" ht="14.1" customHeight="1">
      <c r="B127" s="81"/>
      <c r="D127" s="1618"/>
      <c r="M127" s="1181"/>
    </row>
    <row r="128" spans="2:13" ht="14.1" customHeight="1">
      <c r="B128" s="81"/>
      <c r="D128" s="1618"/>
      <c r="M128" s="1181"/>
    </row>
    <row r="129" spans="2:13" ht="14.1" customHeight="1">
      <c r="B129" s="81"/>
      <c r="D129" s="1618"/>
      <c r="M129" s="1181"/>
    </row>
    <row r="130" spans="2:13" ht="14.1" customHeight="1">
      <c r="B130" s="81"/>
      <c r="D130" s="1618"/>
      <c r="M130" s="1181"/>
    </row>
    <row r="131" spans="2:13" ht="14.1" customHeight="1">
      <c r="B131" s="81"/>
      <c r="D131" s="1618"/>
      <c r="M131" s="1181"/>
    </row>
    <row r="132" spans="2:13" ht="14.1" customHeight="1">
      <c r="B132" s="81"/>
      <c r="D132" s="1618"/>
      <c r="M132" s="1181"/>
    </row>
    <row r="133" spans="2:13" ht="14.1" customHeight="1">
      <c r="B133" s="81"/>
      <c r="D133" s="1618"/>
      <c r="M133" s="1181"/>
    </row>
    <row r="134" spans="2:13" ht="14.1" customHeight="1">
      <c r="B134" s="81"/>
      <c r="D134" s="1618"/>
      <c r="M134" s="1181"/>
    </row>
    <row r="135" spans="2:13" ht="14.1" customHeight="1">
      <c r="B135" s="81"/>
      <c r="D135" s="1618"/>
      <c r="M135" s="1181"/>
    </row>
    <row r="136" spans="2:13" ht="14.1" customHeight="1">
      <c r="B136" s="81"/>
      <c r="D136" s="1618"/>
      <c r="M136" s="1181"/>
    </row>
    <row r="137" spans="2:13" ht="14.1" customHeight="1">
      <c r="B137" s="81"/>
      <c r="C137" s="142"/>
      <c r="D137" s="1618"/>
      <c r="M137" s="1181"/>
    </row>
    <row r="138" spans="2:13" ht="14.1" customHeight="1">
      <c r="B138" s="81"/>
      <c r="D138" s="1617"/>
      <c r="M138" s="1181"/>
    </row>
    <row r="139" spans="2:13" ht="14.1" customHeight="1">
      <c r="B139" s="81"/>
      <c r="D139" s="1617"/>
      <c r="M139" s="1181"/>
    </row>
    <row r="140" spans="2:13" ht="14.1" customHeight="1">
      <c r="B140" s="81"/>
      <c r="D140" s="1617"/>
      <c r="M140" s="1181"/>
    </row>
    <row r="141" spans="2:13" ht="14.1" customHeight="1">
      <c r="B141" s="81"/>
      <c r="D141" s="1617"/>
      <c r="M141" s="1181"/>
    </row>
    <row r="142" spans="2:13" ht="14.1" customHeight="1">
      <c r="B142" s="81"/>
      <c r="D142" s="1617"/>
      <c r="M142" s="1181"/>
    </row>
    <row r="143" spans="2:13" ht="14.1" customHeight="1">
      <c r="B143" s="81"/>
      <c r="D143" s="1617"/>
      <c r="M143" s="1181"/>
    </row>
    <row r="144" spans="2:13" ht="14.1" customHeight="1">
      <c r="B144" s="81"/>
      <c r="D144" s="1617"/>
      <c r="M144" s="1181"/>
    </row>
    <row r="145" spans="2:13" ht="14.1" customHeight="1">
      <c r="B145" s="81"/>
      <c r="D145" s="1617"/>
      <c r="M145" s="1181"/>
    </row>
    <row r="146" spans="2:13" ht="14.1" customHeight="1">
      <c r="B146" s="81"/>
      <c r="D146" s="1617"/>
      <c r="M146" s="1181"/>
    </row>
    <row r="147" spans="2:13" ht="14.1" customHeight="1">
      <c r="B147" s="81"/>
      <c r="D147" s="1617"/>
      <c r="M147" s="1181"/>
    </row>
    <row r="148" spans="2:13" ht="14.1" customHeight="1">
      <c r="B148" s="81"/>
      <c r="D148" s="1617"/>
      <c r="M148" s="1181"/>
    </row>
    <row r="149" spans="2:13" ht="14.1" customHeight="1">
      <c r="B149" s="81"/>
      <c r="D149" s="1617"/>
      <c r="M149" s="1181"/>
    </row>
    <row r="150" spans="2:13" ht="14.1" customHeight="1">
      <c r="B150" s="81"/>
      <c r="D150" s="1617"/>
      <c r="M150" s="1181"/>
    </row>
    <row r="151" spans="2:13" ht="14.1" customHeight="1">
      <c r="B151" s="81"/>
      <c r="D151" s="1617"/>
      <c r="M151" s="1181"/>
    </row>
    <row r="152" spans="2:13" ht="14.1" customHeight="1">
      <c r="B152" s="81"/>
      <c r="D152" s="1617"/>
      <c r="M152" s="1181"/>
    </row>
    <row r="153" spans="2:13" ht="14.1" customHeight="1">
      <c r="B153" s="81"/>
      <c r="D153" s="1617"/>
      <c r="M153" s="1181"/>
    </row>
    <row r="154" spans="2:13" ht="14.1" customHeight="1">
      <c r="B154" s="81"/>
      <c r="D154" s="1617"/>
      <c r="M154" s="1181"/>
    </row>
    <row r="155" spans="2:13" ht="14.1" customHeight="1" thickBot="1">
      <c r="B155" s="387"/>
      <c r="C155" s="113"/>
      <c r="D155" s="1619"/>
      <c r="E155" s="1620"/>
      <c r="F155" s="1620"/>
      <c r="G155" s="1620"/>
      <c r="H155" s="1620"/>
      <c r="I155" s="1620"/>
      <c r="J155" s="1620"/>
      <c r="K155" s="1620"/>
      <c r="L155" s="1620"/>
      <c r="M155" s="1621"/>
    </row>
    <row r="156" spans="2:13" ht="14.1" customHeight="1">
      <c r="D156" s="1617"/>
      <c r="M156" s="994" t="s">
        <v>2294</v>
      </c>
    </row>
    <row r="157" spans="2:13" ht="14.1" customHeight="1">
      <c r="B157" s="109" t="s">
        <v>487</v>
      </c>
      <c r="C157" s="109"/>
      <c r="D157" s="1158"/>
      <c r="E157" s="1158"/>
      <c r="F157" s="1158"/>
      <c r="G157" s="1158"/>
      <c r="H157" s="1158"/>
      <c r="I157" s="1158"/>
      <c r="J157" s="1158"/>
      <c r="K157" s="1158"/>
      <c r="L157" s="1158"/>
      <c r="M157" s="1158"/>
    </row>
    <row r="158" spans="2:13" ht="14.1" customHeight="1" thickBot="1">
      <c r="B158" s="42" t="str">
        <f>'Data Sheet'!$A$63</f>
        <v>Annual Report of Niagara Mohawk Power Corporation                                                                                                                                                                          Year ended December 31, 2022</v>
      </c>
      <c r="C158" s="121"/>
      <c r="E158" s="1608"/>
    </row>
    <row r="159" spans="2:13" ht="14.1" customHeight="1">
      <c r="B159" s="75"/>
      <c r="C159" s="76"/>
      <c r="D159" s="1155"/>
      <c r="E159" s="1155"/>
      <c r="F159" s="1155"/>
      <c r="G159" s="1155"/>
      <c r="H159" s="1155"/>
      <c r="I159" s="1155"/>
      <c r="J159" s="1155"/>
      <c r="K159" s="1155"/>
      <c r="L159" s="1155"/>
      <c r="M159" s="1179"/>
    </row>
    <row r="160" spans="2:13" ht="14.1" customHeight="1">
      <c r="B160" s="78" t="s">
        <v>2295</v>
      </c>
      <c r="C160" s="79"/>
      <c r="D160" s="1158"/>
      <c r="E160" s="1158"/>
      <c r="F160" s="1158"/>
      <c r="G160" s="1158"/>
      <c r="H160" s="1158"/>
      <c r="I160" s="1158"/>
      <c r="J160" s="1158"/>
      <c r="K160" s="1158"/>
      <c r="L160" s="1158"/>
      <c r="M160" s="1180"/>
    </row>
    <row r="161" spans="2:13" ht="14.1" customHeight="1">
      <c r="B161" s="78" t="s">
        <v>1977</v>
      </c>
      <c r="C161" s="79"/>
      <c r="D161" s="1158"/>
      <c r="E161" s="1161"/>
      <c r="F161" s="1158"/>
      <c r="G161" s="1158"/>
      <c r="H161" s="1158"/>
      <c r="I161" s="1158"/>
      <c r="J161" s="1158"/>
      <c r="K161" s="1158"/>
      <c r="L161" s="1158"/>
      <c r="M161" s="1180"/>
    </row>
    <row r="162" spans="2:13" ht="14.1" customHeight="1">
      <c r="B162" s="122" t="s">
        <v>1978</v>
      </c>
      <c r="C162" s="123"/>
      <c r="D162" s="1162"/>
      <c r="E162" s="1163"/>
      <c r="F162" s="1163"/>
      <c r="G162" s="1163"/>
      <c r="H162" s="1163"/>
      <c r="I162" s="1163"/>
      <c r="J162" s="1163"/>
      <c r="K162" s="1163"/>
      <c r="L162" s="1163"/>
      <c r="M162" s="1164"/>
    </row>
    <row r="163" spans="2:13" ht="14.1" customHeight="1">
      <c r="B163" s="124" t="s">
        <v>1979</v>
      </c>
      <c r="C163" s="125"/>
      <c r="D163" s="1165"/>
      <c r="E163" s="1609"/>
      <c r="F163" s="1609"/>
      <c r="G163" s="1609"/>
      <c r="H163" s="1609"/>
      <c r="I163" s="1609"/>
      <c r="J163" s="1609"/>
      <c r="K163" s="1609"/>
      <c r="L163" s="1609"/>
      <c r="M163" s="1610"/>
    </row>
    <row r="164" spans="2:13" ht="14.1" customHeight="1">
      <c r="B164" s="143" t="s">
        <v>1980</v>
      </c>
      <c r="C164" s="97"/>
      <c r="D164" s="1622" t="s">
        <v>1981</v>
      </c>
      <c r="E164" s="1193"/>
      <c r="F164" s="1200" t="s">
        <v>1982</v>
      </c>
      <c r="G164" s="1193"/>
      <c r="H164" s="1193"/>
      <c r="I164" s="1193"/>
      <c r="J164" s="1193"/>
      <c r="K164" s="1200" t="s">
        <v>1983</v>
      </c>
      <c r="L164" s="1200" t="s">
        <v>1984</v>
      </c>
      <c r="M164" s="1611" t="s">
        <v>1985</v>
      </c>
    </row>
    <row r="165" spans="2:13" ht="14.1" customHeight="1">
      <c r="B165" s="146" t="s">
        <v>1986</v>
      </c>
      <c r="C165" s="363" t="s">
        <v>1818</v>
      </c>
      <c r="D165" s="1623" t="s">
        <v>1987</v>
      </c>
      <c r="E165" s="1205" t="s">
        <v>1988</v>
      </c>
      <c r="F165" s="1205" t="s">
        <v>1987</v>
      </c>
      <c r="G165" s="1197"/>
      <c r="H165" s="1197"/>
      <c r="I165" s="1197"/>
      <c r="J165" s="1197"/>
      <c r="K165" s="1205" t="s">
        <v>1989</v>
      </c>
      <c r="L165" s="1205" t="s">
        <v>1990</v>
      </c>
      <c r="M165" s="1612" t="s">
        <v>1991</v>
      </c>
    </row>
    <row r="166" spans="2:13" ht="14.1" customHeight="1">
      <c r="B166" s="143">
        <v>1</v>
      </c>
      <c r="C166" s="616" t="s">
        <v>488</v>
      </c>
      <c r="D166" s="1490"/>
      <c r="E166" s="1193"/>
      <c r="F166" s="1193"/>
      <c r="G166" s="1193"/>
      <c r="H166" s="1193"/>
      <c r="I166" s="1193"/>
      <c r="J166" s="1193"/>
      <c r="K166" s="1193"/>
      <c r="L166" s="1193"/>
      <c r="M166" s="1181"/>
    </row>
    <row r="167" spans="2:13" ht="14.1" customHeight="1">
      <c r="B167" s="143">
        <v>2</v>
      </c>
      <c r="C167" s="134" t="s">
        <v>489</v>
      </c>
      <c r="D167" s="1172"/>
      <c r="E167" s="1210"/>
      <c r="F167" s="1210"/>
      <c r="G167" s="1210"/>
      <c r="H167" s="1210"/>
      <c r="I167" s="1210"/>
      <c r="J167" s="1210"/>
      <c r="K167" s="1210"/>
      <c r="L167" s="1210"/>
      <c r="M167" s="1241"/>
    </row>
    <row r="168" spans="2:13" ht="14.1" customHeight="1">
      <c r="B168" s="143">
        <v>3</v>
      </c>
      <c r="C168" s="97"/>
      <c r="D168" s="1490"/>
      <c r="E168" s="1193"/>
      <c r="F168" s="1193"/>
      <c r="G168" s="1193"/>
      <c r="H168" s="1193"/>
      <c r="I168" s="1193"/>
      <c r="J168" s="1193"/>
      <c r="K168" s="1193"/>
      <c r="L168" s="1193"/>
      <c r="M168" s="1181"/>
    </row>
    <row r="169" spans="2:13" ht="14.1" customHeight="1">
      <c r="B169" s="143">
        <v>4</v>
      </c>
      <c r="C169" s="97"/>
      <c r="D169" s="1490"/>
      <c r="E169" s="1193"/>
      <c r="F169" s="1193"/>
      <c r="G169" s="1193"/>
      <c r="H169" s="1193"/>
      <c r="I169" s="1193"/>
      <c r="J169" s="1193"/>
      <c r="K169" s="1193"/>
      <c r="L169" s="1193"/>
      <c r="M169" s="1181"/>
    </row>
    <row r="170" spans="2:13" ht="14.1" customHeight="1">
      <c r="B170" s="143">
        <v>5</v>
      </c>
      <c r="C170" s="97"/>
      <c r="D170" s="1490"/>
      <c r="E170" s="1193"/>
      <c r="F170" s="1193"/>
      <c r="G170" s="1193"/>
      <c r="H170" s="1193"/>
      <c r="I170" s="1193"/>
      <c r="J170" s="1193"/>
      <c r="K170" s="1193"/>
      <c r="L170" s="1193"/>
      <c r="M170" s="1181"/>
    </row>
    <row r="171" spans="2:13" ht="14.1" customHeight="1">
      <c r="B171" s="143">
        <v>6</v>
      </c>
      <c r="C171" s="134" t="s">
        <v>490</v>
      </c>
      <c r="D171" s="1490"/>
      <c r="E171" s="1193"/>
      <c r="F171" s="1193"/>
      <c r="G171" s="1193"/>
      <c r="H171" s="1193"/>
      <c r="I171" s="1193"/>
      <c r="J171" s="1193"/>
      <c r="K171" s="1193"/>
      <c r="L171" s="1193"/>
      <c r="M171" s="1181"/>
    </row>
    <row r="172" spans="2:13" ht="14.1" customHeight="1">
      <c r="B172" s="143">
        <v>7</v>
      </c>
      <c r="C172" s="97"/>
      <c r="D172" s="1173"/>
      <c r="E172" s="1193"/>
      <c r="F172" s="1193"/>
      <c r="G172" s="1193"/>
      <c r="H172" s="1193"/>
      <c r="I172" s="1193"/>
      <c r="J172" s="1193"/>
      <c r="K172" s="1193"/>
      <c r="L172" s="1193"/>
      <c r="M172" s="1181"/>
    </row>
    <row r="173" spans="2:13" ht="14.1" customHeight="1">
      <c r="B173" s="143">
        <v>8</v>
      </c>
      <c r="C173" s="97"/>
      <c r="D173" s="1624"/>
      <c r="E173" s="1193"/>
      <c r="F173" s="1193"/>
      <c r="G173" s="1193"/>
      <c r="H173" s="1193"/>
      <c r="I173" s="1193"/>
      <c r="J173" s="1193"/>
      <c r="K173" s="1193"/>
      <c r="L173" s="1193"/>
      <c r="M173" s="1181"/>
    </row>
    <row r="174" spans="2:13" ht="14.1" customHeight="1">
      <c r="B174" s="143">
        <v>9</v>
      </c>
      <c r="C174" s="97"/>
      <c r="D174" s="1624"/>
      <c r="E174" s="1193"/>
      <c r="F174" s="1193"/>
      <c r="G174" s="1193"/>
      <c r="H174" s="1193"/>
      <c r="I174" s="1193"/>
      <c r="J174" s="1193"/>
      <c r="K174" s="1193"/>
      <c r="L174" s="1193"/>
      <c r="M174" s="1181"/>
    </row>
    <row r="175" spans="2:13" ht="14.1" customHeight="1">
      <c r="B175" s="143">
        <v>10</v>
      </c>
      <c r="C175" s="134" t="s">
        <v>491</v>
      </c>
      <c r="D175" s="1624"/>
      <c r="E175" s="1193"/>
      <c r="F175" s="1193"/>
      <c r="G175" s="1193"/>
      <c r="H175" s="1193"/>
      <c r="I175" s="1193"/>
      <c r="J175" s="1193"/>
      <c r="K175" s="1193"/>
      <c r="L175" s="1193"/>
      <c r="M175" s="1181"/>
    </row>
    <row r="176" spans="2:13" ht="14.1" customHeight="1">
      <c r="B176" s="143">
        <v>11</v>
      </c>
      <c r="C176" s="97"/>
      <c r="D176" s="1624"/>
      <c r="E176" s="1193"/>
      <c r="F176" s="1193"/>
      <c r="G176" s="1193"/>
      <c r="H176" s="1193"/>
      <c r="I176" s="1193"/>
      <c r="J176" s="1193"/>
      <c r="K176" s="1193"/>
      <c r="L176" s="1193"/>
      <c r="M176" s="1181"/>
    </row>
    <row r="177" spans="2:13" ht="14.1" customHeight="1">
      <c r="B177" s="143">
        <v>12</v>
      </c>
      <c r="C177" s="97"/>
      <c r="D177" s="1624"/>
      <c r="E177" s="1193"/>
      <c r="F177" s="1193"/>
      <c r="G177" s="1193"/>
      <c r="H177" s="1193"/>
      <c r="I177" s="1193"/>
      <c r="J177" s="1193"/>
      <c r="K177" s="1193"/>
      <c r="L177" s="1193"/>
      <c r="M177" s="1181"/>
    </row>
    <row r="178" spans="2:13" ht="14.1" customHeight="1">
      <c r="B178" s="143">
        <v>13</v>
      </c>
      <c r="C178" s="97"/>
      <c r="D178" s="1624"/>
      <c r="E178" s="1193"/>
      <c r="F178" s="1193"/>
      <c r="G178" s="1193"/>
      <c r="H178" s="1193"/>
      <c r="I178" s="1193"/>
      <c r="J178" s="1193"/>
      <c r="K178" s="1193"/>
      <c r="L178" s="1193"/>
      <c r="M178" s="1181"/>
    </row>
    <row r="179" spans="2:13" ht="14.1" customHeight="1">
      <c r="B179" s="143">
        <v>14</v>
      </c>
      <c r="C179" s="134" t="s">
        <v>492</v>
      </c>
      <c r="D179" s="1624"/>
      <c r="E179" s="1193"/>
      <c r="F179" s="1193"/>
      <c r="G179" s="1193"/>
      <c r="H179" s="1193"/>
      <c r="I179" s="1193"/>
      <c r="J179" s="1193"/>
      <c r="K179" s="1193"/>
      <c r="L179" s="1193"/>
      <c r="M179" s="1181"/>
    </row>
    <row r="180" spans="2:13" ht="14.1" customHeight="1">
      <c r="B180" s="143">
        <v>15</v>
      </c>
      <c r="C180" s="97"/>
      <c r="D180" s="1624"/>
      <c r="E180" s="1193"/>
      <c r="F180" s="1193"/>
      <c r="G180" s="1193"/>
      <c r="H180" s="1193"/>
      <c r="I180" s="1193"/>
      <c r="J180" s="1193"/>
      <c r="K180" s="1193"/>
      <c r="L180" s="1193"/>
      <c r="M180" s="1181"/>
    </row>
    <row r="181" spans="2:13" ht="14.1" customHeight="1">
      <c r="B181" s="143">
        <v>16</v>
      </c>
      <c r="C181" s="97"/>
      <c r="D181" s="1624"/>
      <c r="E181" s="1193"/>
      <c r="F181" s="1193"/>
      <c r="G181" s="1193"/>
      <c r="H181" s="1193"/>
      <c r="I181" s="1193"/>
      <c r="J181" s="1193"/>
      <c r="K181" s="1193"/>
      <c r="L181" s="1193"/>
      <c r="M181" s="1181"/>
    </row>
    <row r="182" spans="2:13" ht="14.1" customHeight="1">
      <c r="B182" s="143">
        <v>17</v>
      </c>
      <c r="C182" s="97"/>
      <c r="D182" s="1624"/>
      <c r="E182" s="1193"/>
      <c r="F182" s="1193"/>
      <c r="G182" s="1193"/>
      <c r="H182" s="1193"/>
      <c r="I182" s="1193"/>
      <c r="J182" s="1193"/>
      <c r="K182" s="1193"/>
      <c r="L182" s="1193"/>
      <c r="M182" s="1181"/>
    </row>
    <row r="183" spans="2:13" ht="14.1" customHeight="1">
      <c r="B183" s="143">
        <v>18</v>
      </c>
      <c r="C183" s="134" t="s">
        <v>493</v>
      </c>
      <c r="D183" s="1624"/>
      <c r="E183" s="1193"/>
      <c r="F183" s="1193"/>
      <c r="G183" s="1193"/>
      <c r="H183" s="1193"/>
      <c r="I183" s="1193"/>
      <c r="J183" s="1193"/>
      <c r="K183" s="1193"/>
      <c r="L183" s="1193"/>
      <c r="M183" s="1181"/>
    </row>
    <row r="184" spans="2:13" ht="14.1" customHeight="1">
      <c r="B184" s="143">
        <v>19</v>
      </c>
      <c r="D184" s="1625"/>
      <c r="F184" s="1626"/>
      <c r="H184" s="1626"/>
      <c r="J184" s="1626"/>
      <c r="L184" s="1626"/>
      <c r="M184" s="1181"/>
    </row>
    <row r="185" spans="2:13" ht="14.1" customHeight="1">
      <c r="B185" s="143">
        <v>20</v>
      </c>
      <c r="D185" s="1625"/>
      <c r="F185" s="1626"/>
      <c r="H185" s="1626"/>
      <c r="J185" s="1626"/>
      <c r="L185" s="1626"/>
      <c r="M185" s="1181"/>
    </row>
    <row r="186" spans="2:13" ht="14.1" customHeight="1">
      <c r="B186" s="143">
        <v>21</v>
      </c>
      <c r="D186" s="1625"/>
      <c r="F186" s="1626"/>
      <c r="H186" s="1626"/>
      <c r="J186" s="1626"/>
      <c r="L186" s="1626"/>
      <c r="M186" s="1181"/>
    </row>
    <row r="187" spans="2:13" ht="14.1" customHeight="1">
      <c r="B187" s="143">
        <v>22</v>
      </c>
      <c r="C187" s="142"/>
      <c r="D187" s="1625"/>
      <c r="F187" s="1626"/>
      <c r="H187" s="1626"/>
      <c r="J187" s="1626"/>
      <c r="L187" s="1626"/>
      <c r="M187" s="1181"/>
    </row>
    <row r="188" spans="2:13" ht="14.1" customHeight="1">
      <c r="B188" s="143">
        <v>23</v>
      </c>
      <c r="D188" s="1627"/>
      <c r="F188" s="1626"/>
      <c r="H188" s="1626"/>
      <c r="J188" s="1626"/>
      <c r="L188" s="1626"/>
      <c r="M188" s="1181"/>
    </row>
    <row r="189" spans="2:13" ht="14.1" customHeight="1">
      <c r="B189" s="143">
        <v>24</v>
      </c>
      <c r="D189" s="1627"/>
      <c r="F189" s="1626"/>
      <c r="H189" s="1626"/>
      <c r="J189" s="1626"/>
      <c r="L189" s="1626"/>
      <c r="M189" s="1181"/>
    </row>
    <row r="190" spans="2:13" ht="14.1" customHeight="1">
      <c r="B190" s="146">
        <v>25</v>
      </c>
      <c r="C190" s="1600" t="s">
        <v>494</v>
      </c>
      <c r="D190" s="1628">
        <f t="shared" ref="D190:K190" si="2">SUM(D167:D170)-SUM(D171:D174)+SUM(D175:D178)-SUM(D179:D182)-SUM(D183:D189)</f>
        <v>0</v>
      </c>
      <c r="E190" s="1628">
        <f t="shared" si="2"/>
        <v>0</v>
      </c>
      <c r="F190" s="1628">
        <f t="shared" si="2"/>
        <v>0</v>
      </c>
      <c r="G190" s="1628">
        <f t="shared" si="2"/>
        <v>0</v>
      </c>
      <c r="H190" s="1628">
        <f t="shared" si="2"/>
        <v>0</v>
      </c>
      <c r="I190" s="1628">
        <f t="shared" si="2"/>
        <v>0</v>
      </c>
      <c r="J190" s="1628">
        <f t="shared" si="2"/>
        <v>0</v>
      </c>
      <c r="K190" s="1628">
        <f t="shared" si="2"/>
        <v>0</v>
      </c>
      <c r="L190" s="1209"/>
      <c r="M190" s="1629">
        <f>SUM(M167:M170)-SUM(M171:M174)+SUM(M175:M178)-SUM(M179:M182)-SUM(M183:M189)</f>
        <v>0</v>
      </c>
    </row>
    <row r="191" spans="2:13" ht="14.1" customHeight="1">
      <c r="B191" s="81"/>
      <c r="C191" s="85"/>
      <c r="D191" s="1630"/>
      <c r="E191" s="1631"/>
      <c r="F191" s="1631"/>
      <c r="G191" s="1631"/>
      <c r="H191" s="1631"/>
      <c r="I191" s="1631"/>
      <c r="J191" s="1631"/>
      <c r="K191" s="1631"/>
      <c r="L191" s="1631"/>
      <c r="M191" s="1192"/>
    </row>
    <row r="192" spans="2:13" ht="14.1" customHeight="1">
      <c r="B192" s="81"/>
      <c r="C192" s="79" t="s">
        <v>485</v>
      </c>
      <c r="D192" s="1632"/>
      <c r="E192" s="1158"/>
      <c r="F192" s="1158"/>
      <c r="G192" s="1158"/>
      <c r="H192" s="1158"/>
      <c r="I192" s="1158"/>
      <c r="J192" s="1158"/>
      <c r="K192" s="1158"/>
      <c r="L192" s="1158"/>
      <c r="M192" s="1180"/>
    </row>
    <row r="193" spans="2:13" ht="14.1" customHeight="1">
      <c r="B193" s="81"/>
      <c r="D193" s="1617"/>
      <c r="M193" s="1181"/>
    </row>
    <row r="194" spans="2:13" ht="14.1" customHeight="1">
      <c r="B194" s="81"/>
      <c r="D194" s="1617"/>
      <c r="M194" s="1181"/>
    </row>
    <row r="195" spans="2:13" ht="14.1" customHeight="1">
      <c r="B195" s="81"/>
      <c r="D195" s="1617"/>
      <c r="M195" s="1181"/>
    </row>
    <row r="196" spans="2:13" ht="14.1" customHeight="1">
      <c r="B196" s="81"/>
      <c r="D196" s="1617"/>
      <c r="M196" s="1181"/>
    </row>
    <row r="197" spans="2:13" ht="14.1" customHeight="1">
      <c r="B197" s="81"/>
      <c r="D197" s="1617"/>
      <c r="M197" s="1181"/>
    </row>
    <row r="198" spans="2:13" ht="14.1" customHeight="1">
      <c r="B198" s="81"/>
      <c r="D198" s="1617"/>
      <c r="M198" s="1181"/>
    </row>
    <row r="199" spans="2:13" ht="14.1" customHeight="1">
      <c r="B199" s="81"/>
      <c r="D199" s="1617"/>
      <c r="M199" s="1181"/>
    </row>
    <row r="200" spans="2:13" ht="14.1" customHeight="1">
      <c r="B200" s="81"/>
      <c r="D200" s="1617"/>
      <c r="M200" s="1181"/>
    </row>
    <row r="201" spans="2:13" ht="14.1" customHeight="1">
      <c r="B201" s="81"/>
      <c r="D201" s="1617"/>
      <c r="M201" s="1181"/>
    </row>
    <row r="202" spans="2:13" ht="14.1" customHeight="1">
      <c r="B202" s="81"/>
      <c r="D202" s="1617"/>
      <c r="M202" s="1181"/>
    </row>
    <row r="203" spans="2:13" ht="14.1" customHeight="1">
      <c r="B203" s="81"/>
      <c r="D203" s="1617"/>
      <c r="M203" s="1181"/>
    </row>
    <row r="204" spans="2:13" ht="14.1" customHeight="1">
      <c r="B204" s="81"/>
      <c r="D204" s="1617"/>
      <c r="M204" s="1181"/>
    </row>
    <row r="205" spans="2:13" ht="14.1" customHeight="1">
      <c r="B205" s="81"/>
      <c r="D205" s="1617"/>
      <c r="M205" s="1181"/>
    </row>
    <row r="206" spans="2:13" ht="14.1" customHeight="1">
      <c r="B206" s="81"/>
      <c r="D206" s="1617"/>
      <c r="M206" s="1181"/>
    </row>
    <row r="207" spans="2:13" ht="14.1" customHeight="1" thickBot="1">
      <c r="B207" s="387"/>
      <c r="C207" s="113"/>
      <c r="D207" s="1619"/>
      <c r="E207" s="1620"/>
      <c r="F207" s="1620"/>
      <c r="G207" s="1620"/>
      <c r="H207" s="1620"/>
      <c r="I207" s="1620"/>
      <c r="J207" s="1620"/>
      <c r="K207" s="1620"/>
      <c r="L207" s="1620"/>
      <c r="M207" s="1621"/>
    </row>
    <row r="208" spans="2:13" ht="14.1" customHeight="1">
      <c r="M208" s="994" t="s">
        <v>2294</v>
      </c>
    </row>
    <row r="209" spans="2:13" ht="14.1" customHeight="1">
      <c r="B209" s="109" t="s">
        <v>495</v>
      </c>
      <c r="C209" s="109"/>
      <c r="D209" s="1158"/>
      <c r="E209" s="1158"/>
      <c r="F209" s="1158"/>
      <c r="G209" s="1158"/>
      <c r="H209" s="1158"/>
      <c r="I209" s="1158"/>
      <c r="J209" s="1158"/>
      <c r="K209" s="1158"/>
      <c r="L209" s="1158"/>
      <c r="M209" s="1158"/>
    </row>
    <row r="210" spans="2:13" ht="14.1" customHeight="1" thickBot="1">
      <c r="B210" s="42" t="str">
        <f>'Data Sheet'!$A$63</f>
        <v>Annual Report of Niagara Mohawk Power Corporation                                                                                                                                                                          Year ended December 31, 2022</v>
      </c>
      <c r="C210" s="121"/>
      <c r="E210" s="1608"/>
    </row>
    <row r="211" spans="2:13" ht="14.1" customHeight="1">
      <c r="B211" s="75"/>
      <c r="C211" s="76"/>
      <c r="D211" s="1155"/>
      <c r="E211" s="1155"/>
      <c r="F211" s="1155"/>
      <c r="G211" s="1155"/>
      <c r="H211" s="1155"/>
      <c r="I211" s="1155"/>
      <c r="J211" s="1155"/>
      <c r="K211" s="1155"/>
      <c r="L211" s="1155"/>
      <c r="M211" s="1179"/>
    </row>
    <row r="212" spans="2:13" ht="14.1" customHeight="1">
      <c r="B212" s="78" t="s">
        <v>2295</v>
      </c>
      <c r="C212" s="79"/>
      <c r="D212" s="1158"/>
      <c r="E212" s="1158"/>
      <c r="F212" s="1158"/>
      <c r="G212" s="1158"/>
      <c r="H212" s="1158"/>
      <c r="I212" s="1158"/>
      <c r="J212" s="1158"/>
      <c r="K212" s="1158"/>
      <c r="L212" s="1158"/>
      <c r="M212" s="1180"/>
    </row>
    <row r="213" spans="2:13" ht="14.1" customHeight="1">
      <c r="B213" s="78" t="s">
        <v>1977</v>
      </c>
      <c r="C213" s="79"/>
      <c r="D213" s="1158"/>
      <c r="E213" s="1161"/>
      <c r="F213" s="1158"/>
      <c r="G213" s="1158"/>
      <c r="H213" s="1158"/>
      <c r="I213" s="1158"/>
      <c r="J213" s="1158"/>
      <c r="K213" s="1158"/>
      <c r="L213" s="1158"/>
      <c r="M213" s="1180"/>
    </row>
    <row r="214" spans="2:13" ht="14.1" customHeight="1">
      <c r="B214" s="78" t="s">
        <v>485</v>
      </c>
      <c r="C214" s="79"/>
      <c r="D214" s="1158"/>
      <c r="E214" s="1161"/>
      <c r="F214" s="1158"/>
      <c r="G214" s="1158"/>
      <c r="H214" s="1158"/>
      <c r="I214" s="1158"/>
      <c r="J214" s="1158"/>
      <c r="K214" s="1158"/>
      <c r="L214" s="1158"/>
      <c r="M214" s="1180"/>
    </row>
    <row r="215" spans="2:13" ht="14.1" customHeight="1">
      <c r="B215" s="122" t="s">
        <v>1978</v>
      </c>
      <c r="C215" s="123"/>
      <c r="D215" s="1162"/>
      <c r="E215" s="1163"/>
      <c r="F215" s="1163"/>
      <c r="G215" s="1163"/>
      <c r="H215" s="1163"/>
      <c r="I215" s="1163"/>
      <c r="J215" s="1163"/>
      <c r="K215" s="1163"/>
      <c r="L215" s="1163"/>
      <c r="M215" s="1164"/>
    </row>
    <row r="216" spans="2:13" ht="14.1" customHeight="1">
      <c r="B216" s="124"/>
      <c r="C216" s="125"/>
      <c r="D216" s="1165"/>
      <c r="E216" s="1609"/>
      <c r="F216" s="1609"/>
      <c r="G216" s="1609"/>
      <c r="H216" s="1609"/>
      <c r="I216" s="1609"/>
      <c r="J216" s="1609"/>
      <c r="K216" s="1609"/>
      <c r="L216" s="1609"/>
      <c r="M216" s="1610"/>
    </row>
    <row r="217" spans="2:13" ht="14.1" customHeight="1">
      <c r="B217" s="81"/>
      <c r="D217" s="1617"/>
      <c r="M217" s="1181"/>
    </row>
    <row r="218" spans="2:13" ht="14.1" customHeight="1">
      <c r="B218" s="81"/>
      <c r="D218" s="1617"/>
      <c r="M218" s="1181"/>
    </row>
    <row r="219" spans="2:13" ht="14.1" customHeight="1">
      <c r="B219" s="81"/>
      <c r="D219" s="1617"/>
      <c r="M219" s="1181"/>
    </row>
    <row r="220" spans="2:13" ht="14.1" customHeight="1">
      <c r="B220" s="81"/>
      <c r="C220" s="139"/>
      <c r="D220" s="1617"/>
      <c r="M220" s="1181"/>
    </row>
    <row r="221" spans="2:13" ht="14.1" customHeight="1">
      <c r="B221" s="81"/>
      <c r="C221" s="142"/>
      <c r="D221" s="1169"/>
      <c r="M221" s="1181"/>
    </row>
    <row r="222" spans="2:13" ht="14.1" customHeight="1">
      <c r="B222" s="81"/>
      <c r="D222" s="1617"/>
      <c r="M222" s="1181"/>
    </row>
    <row r="223" spans="2:13" ht="14.1" customHeight="1">
      <c r="B223" s="81"/>
      <c r="D223" s="1617"/>
      <c r="M223" s="1181"/>
    </row>
    <row r="224" spans="2:13" ht="14.1" customHeight="1">
      <c r="B224" s="81"/>
      <c r="D224" s="1617"/>
      <c r="M224" s="1181"/>
    </row>
    <row r="225" spans="2:13" ht="14.1" customHeight="1">
      <c r="B225" s="81"/>
      <c r="D225" s="1617"/>
      <c r="M225" s="1181"/>
    </row>
    <row r="226" spans="2:13" ht="14.1" customHeight="1">
      <c r="B226" s="81"/>
      <c r="D226" s="1169"/>
      <c r="M226" s="1181"/>
    </row>
    <row r="227" spans="2:13" ht="14.1" customHeight="1">
      <c r="B227" s="81"/>
      <c r="D227" s="1618"/>
      <c r="M227" s="1181"/>
    </row>
    <row r="228" spans="2:13" ht="14.1" customHeight="1">
      <c r="B228" s="81"/>
      <c r="D228" s="1618"/>
      <c r="M228" s="1181"/>
    </row>
    <row r="229" spans="2:13" ht="14.1" customHeight="1">
      <c r="B229" s="81"/>
      <c r="D229" s="1618"/>
      <c r="M229" s="1181"/>
    </row>
    <row r="230" spans="2:13" ht="14.1" customHeight="1">
      <c r="B230" s="81"/>
      <c r="D230" s="1618"/>
      <c r="M230" s="1181"/>
    </row>
    <row r="231" spans="2:13" ht="14.1" customHeight="1">
      <c r="B231" s="81"/>
      <c r="D231" s="1618"/>
      <c r="M231" s="1181"/>
    </row>
    <row r="232" spans="2:13" ht="14.1" customHeight="1">
      <c r="B232" s="81"/>
      <c r="D232" s="1618"/>
      <c r="M232" s="1181"/>
    </row>
    <row r="233" spans="2:13" ht="14.1" customHeight="1">
      <c r="B233" s="81"/>
      <c r="D233" s="1618"/>
      <c r="M233" s="1181"/>
    </row>
    <row r="234" spans="2:13" ht="14.1" customHeight="1">
      <c r="B234" s="81"/>
      <c r="D234" s="1618"/>
      <c r="M234" s="1181"/>
    </row>
    <row r="235" spans="2:13" ht="14.1" customHeight="1">
      <c r="B235" s="81"/>
      <c r="D235" s="1618"/>
      <c r="M235" s="1181"/>
    </row>
    <row r="236" spans="2:13" ht="14.1" customHeight="1">
      <c r="B236" s="81"/>
      <c r="D236" s="1618"/>
      <c r="M236" s="1181"/>
    </row>
    <row r="237" spans="2:13" ht="14.1" customHeight="1">
      <c r="B237" s="81"/>
      <c r="D237" s="1618"/>
      <c r="M237" s="1181"/>
    </row>
    <row r="238" spans="2:13" ht="14.1" customHeight="1">
      <c r="B238" s="81"/>
      <c r="D238" s="1618"/>
      <c r="M238" s="1181"/>
    </row>
    <row r="239" spans="2:13" ht="14.1" customHeight="1">
      <c r="B239" s="81"/>
      <c r="D239" s="1618"/>
      <c r="M239" s="1181"/>
    </row>
    <row r="240" spans="2:13" ht="14.1" customHeight="1">
      <c r="B240" s="81"/>
      <c r="D240" s="1618"/>
      <c r="M240" s="1181"/>
    </row>
    <row r="241" spans="2:13" ht="14.1" customHeight="1">
      <c r="B241" s="81"/>
      <c r="C241" s="142"/>
      <c r="D241" s="1618"/>
      <c r="M241" s="1181"/>
    </row>
    <row r="242" spans="2:13" ht="14.1" customHeight="1">
      <c r="B242" s="81"/>
      <c r="D242" s="1617"/>
      <c r="M242" s="1181"/>
    </row>
    <row r="243" spans="2:13" ht="14.1" customHeight="1">
      <c r="B243" s="81"/>
      <c r="D243" s="1617"/>
      <c r="M243" s="1181"/>
    </row>
    <row r="244" spans="2:13" ht="14.1" customHeight="1">
      <c r="B244" s="81"/>
      <c r="D244" s="1617"/>
      <c r="M244" s="1181"/>
    </row>
    <row r="245" spans="2:13" ht="14.1" customHeight="1">
      <c r="B245" s="81"/>
      <c r="D245" s="1617"/>
      <c r="M245" s="1181"/>
    </row>
    <row r="246" spans="2:13" ht="14.1" customHeight="1">
      <c r="B246" s="81"/>
      <c r="D246" s="1617"/>
      <c r="M246" s="1181"/>
    </row>
    <row r="247" spans="2:13" ht="14.1" customHeight="1">
      <c r="B247" s="81"/>
      <c r="D247" s="1617"/>
      <c r="M247" s="1181"/>
    </row>
    <row r="248" spans="2:13" ht="14.1" customHeight="1">
      <c r="B248" s="81"/>
      <c r="D248" s="1617"/>
      <c r="M248" s="1181"/>
    </row>
    <row r="249" spans="2:13" ht="14.1" customHeight="1">
      <c r="B249" s="81"/>
      <c r="D249" s="1617"/>
      <c r="M249" s="1181"/>
    </row>
    <row r="250" spans="2:13" ht="14.1" customHeight="1">
      <c r="B250" s="81"/>
      <c r="D250" s="1617"/>
      <c r="M250" s="1181"/>
    </row>
    <row r="251" spans="2:13" ht="14.1" customHeight="1">
      <c r="B251" s="81"/>
      <c r="D251" s="1617"/>
      <c r="M251" s="1181"/>
    </row>
    <row r="252" spans="2:13" ht="14.1" customHeight="1">
      <c r="B252" s="81"/>
      <c r="D252" s="1617"/>
      <c r="M252" s="1181"/>
    </row>
    <row r="253" spans="2:13" ht="14.1" customHeight="1">
      <c r="B253" s="81"/>
      <c r="D253" s="1617"/>
      <c r="M253" s="1181"/>
    </row>
    <row r="254" spans="2:13" ht="14.1" customHeight="1">
      <c r="B254" s="81"/>
      <c r="D254" s="1617"/>
      <c r="M254" s="1181"/>
    </row>
    <row r="255" spans="2:13" ht="14.1" customHeight="1">
      <c r="B255" s="81"/>
      <c r="D255" s="1617"/>
      <c r="M255" s="1181"/>
    </row>
    <row r="256" spans="2:13" ht="14.1" customHeight="1">
      <c r="B256" s="81"/>
      <c r="D256" s="1617"/>
      <c r="M256" s="1181"/>
    </row>
    <row r="257" spans="2:13" ht="14.1" customHeight="1">
      <c r="B257" s="81"/>
      <c r="D257" s="1617"/>
      <c r="M257" s="1181"/>
    </row>
    <row r="258" spans="2:13" ht="14.1" customHeight="1">
      <c r="B258" s="81"/>
      <c r="D258" s="1617"/>
      <c r="M258" s="1181"/>
    </row>
    <row r="259" spans="2:13" ht="14.1" customHeight="1" thickBot="1">
      <c r="B259" s="387"/>
      <c r="C259" s="113"/>
      <c r="D259" s="1619"/>
      <c r="E259" s="1620"/>
      <c r="F259" s="1620"/>
      <c r="G259" s="1620"/>
      <c r="H259" s="1620"/>
      <c r="I259" s="1620"/>
      <c r="J259" s="1620"/>
      <c r="K259" s="1620"/>
      <c r="L259" s="1620"/>
      <c r="M259" s="1621"/>
    </row>
    <row r="260" spans="2:13" ht="14.1" customHeight="1">
      <c r="D260" s="1617"/>
      <c r="M260" s="994" t="s">
        <v>2294</v>
      </c>
    </row>
    <row r="261" spans="2:13" ht="14.1" customHeight="1">
      <c r="B261" s="109" t="s">
        <v>496</v>
      </c>
      <c r="C261" s="109"/>
      <c r="D261" s="1158"/>
      <c r="E261" s="1158"/>
      <c r="F261" s="1158"/>
      <c r="G261" s="1158"/>
      <c r="H261" s="1158"/>
      <c r="I261" s="1158"/>
      <c r="J261" s="1158"/>
      <c r="K261" s="1158"/>
      <c r="L261" s="1158"/>
      <c r="M261" s="1158"/>
    </row>
    <row r="262" spans="2:13" ht="14.1" customHeight="1" thickBot="1">
      <c r="B262" s="42" t="str">
        <f>'Data Sheet'!$A$63</f>
        <v>Annual Report of Niagara Mohawk Power Corporation                                                                                                                                                                          Year ended December 31, 2022</v>
      </c>
      <c r="C262" s="121"/>
      <c r="E262" s="1608"/>
    </row>
    <row r="263" spans="2:13" ht="14.1" customHeight="1">
      <c r="B263" s="75"/>
      <c r="C263" s="76"/>
      <c r="D263" s="1155"/>
      <c r="E263" s="1155"/>
      <c r="F263" s="1155"/>
      <c r="G263" s="1155"/>
      <c r="H263" s="1155"/>
      <c r="I263" s="1155"/>
      <c r="J263" s="1155"/>
      <c r="K263" s="1155"/>
      <c r="L263" s="1155"/>
      <c r="M263" s="1179"/>
    </row>
    <row r="264" spans="2:13" ht="14.1" customHeight="1">
      <c r="B264" s="78" t="s">
        <v>2295</v>
      </c>
      <c r="C264" s="79"/>
      <c r="D264" s="1158"/>
      <c r="E264" s="1158"/>
      <c r="F264" s="1158"/>
      <c r="G264" s="1158"/>
      <c r="H264" s="1158"/>
      <c r="I264" s="1158"/>
      <c r="J264" s="1158"/>
      <c r="K264" s="1158"/>
      <c r="L264" s="1158"/>
      <c r="M264" s="1180"/>
    </row>
    <row r="265" spans="2:13" ht="14.1" customHeight="1">
      <c r="B265" s="78" t="s">
        <v>1977</v>
      </c>
      <c r="C265" s="79"/>
      <c r="D265" s="1158"/>
      <c r="E265" s="1161"/>
      <c r="F265" s="1158"/>
      <c r="G265" s="1158"/>
      <c r="H265" s="1158"/>
      <c r="I265" s="1158"/>
      <c r="J265" s="1158"/>
      <c r="K265" s="1158"/>
      <c r="L265" s="1158"/>
      <c r="M265" s="1180"/>
    </row>
    <row r="266" spans="2:13" ht="14.1" customHeight="1">
      <c r="B266" s="122" t="s">
        <v>1978</v>
      </c>
      <c r="C266" s="123"/>
      <c r="D266" s="1162"/>
      <c r="E266" s="1163"/>
      <c r="F266" s="1163"/>
      <c r="G266" s="1163"/>
      <c r="H266" s="1163"/>
      <c r="I266" s="1163"/>
      <c r="J266" s="1163"/>
      <c r="K266" s="1163"/>
      <c r="L266" s="1163"/>
      <c r="M266" s="1164"/>
    </row>
    <row r="267" spans="2:13" ht="14.1" customHeight="1">
      <c r="B267" s="124" t="s">
        <v>1979</v>
      </c>
      <c r="C267" s="125"/>
      <c r="D267" s="1165"/>
      <c r="E267" s="1609"/>
      <c r="F267" s="1609"/>
      <c r="G267" s="1609"/>
      <c r="H267" s="1609"/>
      <c r="I267" s="1609"/>
      <c r="J267" s="1609"/>
      <c r="K267" s="1609"/>
      <c r="L267" s="1609"/>
      <c r="M267" s="1610"/>
    </row>
    <row r="268" spans="2:13" ht="14.1" customHeight="1">
      <c r="B268" s="143" t="s">
        <v>1980</v>
      </c>
      <c r="C268" s="97"/>
      <c r="D268" s="1622" t="s">
        <v>1981</v>
      </c>
      <c r="E268" s="1193"/>
      <c r="F268" s="1200" t="s">
        <v>1982</v>
      </c>
      <c r="G268" s="1193"/>
      <c r="H268" s="1193"/>
      <c r="I268" s="1193"/>
      <c r="J268" s="1193"/>
      <c r="K268" s="1200" t="s">
        <v>1983</v>
      </c>
      <c r="L268" s="1200" t="s">
        <v>1984</v>
      </c>
      <c r="M268" s="1611" t="s">
        <v>1985</v>
      </c>
    </row>
    <row r="269" spans="2:13" ht="14.1" customHeight="1">
      <c r="B269" s="146" t="s">
        <v>1986</v>
      </c>
      <c r="C269" s="363" t="s">
        <v>1818</v>
      </c>
      <c r="D269" s="1623" t="s">
        <v>1987</v>
      </c>
      <c r="E269" s="1205" t="s">
        <v>1988</v>
      </c>
      <c r="F269" s="1205" t="s">
        <v>1987</v>
      </c>
      <c r="G269" s="1197"/>
      <c r="H269" s="1197"/>
      <c r="I269" s="1197"/>
      <c r="J269" s="1197"/>
      <c r="K269" s="1205" t="s">
        <v>1989</v>
      </c>
      <c r="L269" s="1205" t="s">
        <v>1990</v>
      </c>
      <c r="M269" s="1612" t="s">
        <v>1991</v>
      </c>
    </row>
    <row r="270" spans="2:13" ht="14.1" customHeight="1">
      <c r="B270" s="143">
        <v>1</v>
      </c>
      <c r="C270" s="616" t="s">
        <v>497</v>
      </c>
      <c r="D270" s="1490"/>
      <c r="E270" s="1193"/>
      <c r="F270" s="1193"/>
      <c r="G270" s="1193"/>
      <c r="H270" s="1193"/>
      <c r="I270" s="1193"/>
      <c r="J270" s="1193"/>
      <c r="K270" s="1193"/>
      <c r="L270" s="1193"/>
      <c r="M270" s="1181"/>
    </row>
    <row r="271" spans="2:13" ht="14.1" customHeight="1">
      <c r="B271" s="143">
        <v>2</v>
      </c>
      <c r="C271" s="134" t="s">
        <v>498</v>
      </c>
      <c r="D271" s="1172"/>
      <c r="E271" s="1210"/>
      <c r="F271" s="1210"/>
      <c r="G271" s="1210"/>
      <c r="H271" s="1210"/>
      <c r="I271" s="1210"/>
      <c r="J271" s="1210"/>
      <c r="K271" s="1210"/>
      <c r="L271" s="1210"/>
      <c r="M271" s="1241"/>
    </row>
    <row r="272" spans="2:13" ht="14.1" customHeight="1">
      <c r="B272" s="143">
        <v>3</v>
      </c>
      <c r="C272" s="134"/>
      <c r="D272" s="1173"/>
      <c r="E272" s="1193"/>
      <c r="F272" s="1193"/>
      <c r="G272" s="1193"/>
      <c r="H272" s="1193"/>
      <c r="I272" s="1193"/>
      <c r="J272" s="1193"/>
      <c r="K272" s="1193"/>
      <c r="L272" s="1193"/>
      <c r="M272" s="1181"/>
    </row>
    <row r="273" spans="2:13" ht="14.1" customHeight="1">
      <c r="B273" s="143">
        <v>4</v>
      </c>
      <c r="C273" s="134"/>
      <c r="D273" s="1624"/>
      <c r="E273" s="1193"/>
      <c r="F273" s="1193"/>
      <c r="G273" s="1193"/>
      <c r="H273" s="1193"/>
      <c r="I273" s="1193"/>
      <c r="J273" s="1193"/>
      <c r="K273" s="1193"/>
      <c r="L273" s="1193"/>
      <c r="M273" s="1181"/>
    </row>
    <row r="274" spans="2:13" ht="14.1" customHeight="1">
      <c r="B274" s="143">
        <v>5</v>
      </c>
      <c r="C274" s="97"/>
      <c r="D274" s="1490"/>
      <c r="E274" s="1193"/>
      <c r="F274" s="1193"/>
      <c r="G274" s="1193"/>
      <c r="H274" s="1193"/>
      <c r="I274" s="1193"/>
      <c r="J274" s="1193"/>
      <c r="K274" s="1193"/>
      <c r="L274" s="1193"/>
      <c r="M274" s="1181"/>
    </row>
    <row r="275" spans="2:13" ht="14.1" customHeight="1">
      <c r="B275" s="143">
        <v>6</v>
      </c>
      <c r="C275" s="97"/>
      <c r="D275" s="1490"/>
      <c r="E275" s="1193"/>
      <c r="F275" s="1193"/>
      <c r="G275" s="1193"/>
      <c r="H275" s="1193"/>
      <c r="I275" s="1193"/>
      <c r="J275" s="1193"/>
      <c r="K275" s="1193"/>
      <c r="L275" s="1193"/>
      <c r="M275" s="1181"/>
    </row>
    <row r="276" spans="2:13" ht="14.1" customHeight="1">
      <c r="B276" s="143">
        <v>7</v>
      </c>
      <c r="C276" s="97"/>
      <c r="D276" s="1490"/>
      <c r="E276" s="1193"/>
      <c r="F276" s="1193"/>
      <c r="G276" s="1193"/>
      <c r="H276" s="1193"/>
      <c r="I276" s="1193"/>
      <c r="J276" s="1193"/>
      <c r="K276" s="1193"/>
      <c r="L276" s="1193"/>
      <c r="M276" s="1181"/>
    </row>
    <row r="277" spans="2:13" ht="14.1" customHeight="1">
      <c r="B277" s="143">
        <v>8</v>
      </c>
      <c r="C277" s="134" t="s">
        <v>499</v>
      </c>
      <c r="D277" s="1490"/>
      <c r="E277" s="1193"/>
      <c r="F277" s="1193"/>
      <c r="G277" s="1193"/>
      <c r="H277" s="1193"/>
      <c r="I277" s="1193"/>
      <c r="J277" s="1193"/>
      <c r="K277" s="1193"/>
      <c r="L277" s="1193"/>
      <c r="M277" s="1181"/>
    </row>
    <row r="278" spans="2:13" ht="14.1" customHeight="1">
      <c r="B278" s="143">
        <v>9</v>
      </c>
      <c r="C278" s="97"/>
      <c r="D278" s="1173"/>
      <c r="E278" s="1193"/>
      <c r="F278" s="1193"/>
      <c r="G278" s="1193"/>
      <c r="H278" s="1193"/>
      <c r="I278" s="1193"/>
      <c r="J278" s="1193"/>
      <c r="K278" s="1193"/>
      <c r="L278" s="1193"/>
      <c r="M278" s="1181"/>
    </row>
    <row r="279" spans="2:13" ht="14.1" customHeight="1">
      <c r="B279" s="143">
        <v>10</v>
      </c>
      <c r="C279" s="97"/>
      <c r="D279" s="1173"/>
      <c r="E279" s="1193"/>
      <c r="F279" s="1193"/>
      <c r="G279" s="1193"/>
      <c r="H279" s="1193"/>
      <c r="I279" s="1193"/>
      <c r="J279" s="1193"/>
      <c r="K279" s="1193"/>
      <c r="L279" s="1193"/>
      <c r="M279" s="1181"/>
    </row>
    <row r="280" spans="2:13" ht="14.1" customHeight="1">
      <c r="B280" s="143">
        <v>11</v>
      </c>
      <c r="C280" s="97"/>
      <c r="D280" s="1173"/>
      <c r="E280" s="1193"/>
      <c r="F280" s="1193"/>
      <c r="G280" s="1193"/>
      <c r="H280" s="1193"/>
      <c r="I280" s="1193"/>
      <c r="J280" s="1193"/>
      <c r="K280" s="1193"/>
      <c r="L280" s="1193"/>
      <c r="M280" s="1181"/>
    </row>
    <row r="281" spans="2:13" ht="14.1" customHeight="1">
      <c r="B281" s="143">
        <v>12</v>
      </c>
      <c r="C281" s="97"/>
      <c r="D281" s="1624"/>
      <c r="E281" s="1193"/>
      <c r="F281" s="1193"/>
      <c r="G281" s="1193"/>
      <c r="H281" s="1193"/>
      <c r="I281" s="1193"/>
      <c r="J281" s="1193"/>
      <c r="K281" s="1193"/>
      <c r="L281" s="1193"/>
      <c r="M281" s="1181"/>
    </row>
    <row r="282" spans="2:13" ht="14.1" customHeight="1">
      <c r="B282" s="143">
        <v>13</v>
      </c>
      <c r="C282" s="97"/>
      <c r="D282" s="1624"/>
      <c r="E282" s="1193"/>
      <c r="F282" s="1193"/>
      <c r="G282" s="1193"/>
      <c r="H282" s="1193"/>
      <c r="I282" s="1193"/>
      <c r="J282" s="1193"/>
      <c r="K282" s="1193"/>
      <c r="L282" s="1193"/>
      <c r="M282" s="1181"/>
    </row>
    <row r="283" spans="2:13" ht="14.1" customHeight="1">
      <c r="B283" s="143">
        <v>14</v>
      </c>
      <c r="C283" s="134" t="s">
        <v>500</v>
      </c>
      <c r="D283" s="1624"/>
      <c r="E283" s="1193"/>
      <c r="F283" s="1193"/>
      <c r="G283" s="1193"/>
      <c r="H283" s="1193"/>
      <c r="I283" s="1193"/>
      <c r="J283" s="1193"/>
      <c r="K283" s="1193"/>
      <c r="L283" s="1193"/>
      <c r="M283" s="1181"/>
    </row>
    <row r="284" spans="2:13" ht="14.1" customHeight="1">
      <c r="B284" s="143">
        <v>15</v>
      </c>
      <c r="C284" s="97"/>
      <c r="D284" s="1624"/>
      <c r="E284" s="1193"/>
      <c r="F284" s="1193"/>
      <c r="G284" s="1193"/>
      <c r="H284" s="1193"/>
      <c r="I284" s="1193"/>
      <c r="J284" s="1193"/>
      <c r="K284" s="1193"/>
      <c r="L284" s="1193"/>
      <c r="M284" s="1181"/>
    </row>
    <row r="285" spans="2:13" ht="14.1" customHeight="1">
      <c r="B285" s="143">
        <v>16</v>
      </c>
      <c r="C285" s="97"/>
      <c r="D285" s="1624"/>
      <c r="E285" s="1193"/>
      <c r="F285" s="1193"/>
      <c r="G285" s="1193"/>
      <c r="H285" s="1193"/>
      <c r="I285" s="1193"/>
      <c r="J285" s="1193"/>
      <c r="K285" s="1193"/>
      <c r="L285" s="1193"/>
      <c r="M285" s="1181"/>
    </row>
    <row r="286" spans="2:13" ht="14.1" customHeight="1">
      <c r="B286" s="143">
        <v>17</v>
      </c>
      <c r="C286" s="97"/>
      <c r="D286" s="1633"/>
      <c r="E286" s="1197"/>
      <c r="F286" s="1197"/>
      <c r="G286" s="1197"/>
      <c r="H286" s="1197"/>
      <c r="I286" s="1197"/>
      <c r="J286" s="1197"/>
      <c r="K286" s="1197"/>
      <c r="L286" s="1193"/>
      <c r="M286" s="1610"/>
    </row>
    <row r="287" spans="2:13" ht="14.1" customHeight="1">
      <c r="B287" s="143">
        <v>18</v>
      </c>
      <c r="C287" s="97" t="s">
        <v>501</v>
      </c>
      <c r="D287" s="1624"/>
      <c r="E287" s="1193"/>
      <c r="F287" s="1193"/>
      <c r="G287" s="1193"/>
      <c r="H287" s="1193"/>
      <c r="I287" s="1193"/>
      <c r="J287" s="1193"/>
      <c r="K287" s="1193"/>
      <c r="L287" s="1193"/>
      <c r="M287" s="1181"/>
    </row>
    <row r="288" spans="2:13" ht="14.1" customHeight="1">
      <c r="B288" s="143">
        <v>19</v>
      </c>
      <c r="C288" s="97" t="s">
        <v>502</v>
      </c>
      <c r="D288" s="1634">
        <f t="shared" ref="D288:K288" si="3">SUM(D271:D286)</f>
        <v>0</v>
      </c>
      <c r="E288" s="1634">
        <f t="shared" si="3"/>
        <v>0</v>
      </c>
      <c r="F288" s="1634">
        <f t="shared" si="3"/>
        <v>0</v>
      </c>
      <c r="G288" s="1634">
        <f t="shared" si="3"/>
        <v>0</v>
      </c>
      <c r="H288" s="1634">
        <f t="shared" si="3"/>
        <v>0</v>
      </c>
      <c r="I288" s="1634">
        <f t="shared" si="3"/>
        <v>0</v>
      </c>
      <c r="J288" s="1634">
        <f t="shared" si="3"/>
        <v>0</v>
      </c>
      <c r="K288" s="1634">
        <f t="shared" si="3"/>
        <v>0</v>
      </c>
      <c r="L288" s="1210"/>
      <c r="M288" s="1241">
        <f>SUM(M271:M286)</f>
        <v>0</v>
      </c>
    </row>
    <row r="289" spans="2:13" ht="14.1" customHeight="1">
      <c r="B289" s="143">
        <v>20</v>
      </c>
      <c r="C289" s="97"/>
      <c r="D289" s="1624"/>
      <c r="E289" s="1193"/>
      <c r="F289" s="1193"/>
      <c r="G289" s="1193"/>
      <c r="H289" s="1193"/>
      <c r="I289" s="1193"/>
      <c r="J289" s="1193"/>
      <c r="K289" s="1193"/>
      <c r="L289" s="1193"/>
      <c r="M289" s="1181"/>
    </row>
    <row r="290" spans="2:13" ht="14.1" customHeight="1">
      <c r="B290" s="143">
        <v>21</v>
      </c>
      <c r="C290" s="97"/>
      <c r="D290" s="1624"/>
      <c r="E290" s="1193"/>
      <c r="F290" s="1193"/>
      <c r="G290" s="1193"/>
      <c r="H290" s="1193"/>
      <c r="I290" s="1193"/>
      <c r="J290" s="1193"/>
      <c r="K290" s="1193"/>
      <c r="L290" s="1193"/>
      <c r="M290" s="1181"/>
    </row>
    <row r="291" spans="2:13" ht="14.1" customHeight="1">
      <c r="B291" s="143">
        <v>22</v>
      </c>
      <c r="C291" s="97" t="s">
        <v>503</v>
      </c>
      <c r="D291" s="1624"/>
      <c r="E291" s="1193"/>
      <c r="F291" s="1193"/>
      <c r="G291" s="1193"/>
      <c r="H291" s="1193"/>
      <c r="I291" s="1193"/>
      <c r="J291" s="1193"/>
      <c r="K291" s="1193"/>
      <c r="L291" s="1193"/>
      <c r="M291" s="1181"/>
    </row>
    <row r="292" spans="2:13" ht="14.1" customHeight="1">
      <c r="B292" s="143">
        <v>23</v>
      </c>
      <c r="C292" s="74" t="s">
        <v>504</v>
      </c>
      <c r="D292" s="1625"/>
      <c r="F292" s="1626"/>
      <c r="H292" s="1626"/>
      <c r="J292" s="1626"/>
      <c r="L292" s="1626"/>
      <c r="M292" s="1181"/>
    </row>
    <row r="293" spans="2:13" ht="14.1" customHeight="1">
      <c r="B293" s="143">
        <v>24</v>
      </c>
      <c r="D293" s="1625"/>
      <c r="F293" s="1626"/>
      <c r="H293" s="1626"/>
      <c r="J293" s="1626"/>
      <c r="L293" s="1626"/>
      <c r="M293" s="1181"/>
    </row>
    <row r="294" spans="2:13" ht="14.1" customHeight="1">
      <c r="B294" s="143">
        <v>25</v>
      </c>
      <c r="C294" s="97" t="s">
        <v>503</v>
      </c>
      <c r="D294" s="1625"/>
      <c r="F294" s="1626"/>
      <c r="H294" s="1626"/>
      <c r="J294" s="1626"/>
      <c r="L294" s="1626"/>
      <c r="M294" s="1181"/>
    </row>
    <row r="295" spans="2:13" ht="14.1" customHeight="1">
      <c r="B295" s="146">
        <v>26</v>
      </c>
      <c r="C295" s="74" t="s">
        <v>505</v>
      </c>
      <c r="D295" s="1635">
        <f t="shared" ref="D295:K295" si="4">D288+D292</f>
        <v>0</v>
      </c>
      <c r="E295" s="1635">
        <f t="shared" si="4"/>
        <v>0</v>
      </c>
      <c r="F295" s="1635">
        <f t="shared" si="4"/>
        <v>0</v>
      </c>
      <c r="G295" s="1635">
        <f t="shared" si="4"/>
        <v>0</v>
      </c>
      <c r="H295" s="1635">
        <f t="shared" si="4"/>
        <v>0</v>
      </c>
      <c r="I295" s="1635">
        <f t="shared" si="4"/>
        <v>0</v>
      </c>
      <c r="J295" s="1635">
        <f t="shared" si="4"/>
        <v>0</v>
      </c>
      <c r="K295" s="1635">
        <f t="shared" si="4"/>
        <v>0</v>
      </c>
      <c r="L295" s="1209"/>
      <c r="M295" s="1636">
        <f>M288+M292</f>
        <v>0</v>
      </c>
    </row>
    <row r="296" spans="2:13" ht="14.1" customHeight="1">
      <c r="B296" s="81"/>
      <c r="C296" s="85"/>
      <c r="D296" s="1630"/>
      <c r="E296" s="1631"/>
      <c r="F296" s="1631"/>
      <c r="G296" s="1631"/>
      <c r="H296" s="1631"/>
      <c r="I296" s="1631"/>
      <c r="J296" s="1631"/>
      <c r="K296" s="1631"/>
      <c r="L296" s="1631"/>
      <c r="M296" s="1192"/>
    </row>
    <row r="297" spans="2:13" ht="14.1" customHeight="1">
      <c r="B297" s="81"/>
      <c r="C297" s="79" t="s">
        <v>485</v>
      </c>
      <c r="D297" s="1632"/>
      <c r="E297" s="1158"/>
      <c r="F297" s="1158"/>
      <c r="G297" s="1158"/>
      <c r="H297" s="1158"/>
      <c r="I297" s="1158"/>
      <c r="J297" s="1158"/>
      <c r="K297" s="1158"/>
      <c r="L297" s="1158"/>
      <c r="M297" s="1180"/>
    </row>
    <row r="298" spans="2:13" ht="14.1" customHeight="1">
      <c r="B298" s="81"/>
      <c r="D298" s="1617"/>
      <c r="M298" s="1181"/>
    </row>
    <row r="299" spans="2:13" ht="14.1" customHeight="1">
      <c r="B299" s="81"/>
      <c r="D299" s="1617"/>
      <c r="M299" s="1181"/>
    </row>
    <row r="300" spans="2:13" ht="14.1" customHeight="1">
      <c r="B300" s="81"/>
      <c r="D300" s="1617"/>
      <c r="M300" s="1181"/>
    </row>
    <row r="301" spans="2:13" ht="14.1" customHeight="1">
      <c r="B301" s="81"/>
      <c r="D301" s="1617"/>
      <c r="M301" s="1181"/>
    </row>
    <row r="302" spans="2:13" ht="14.1" customHeight="1">
      <c r="B302" s="81"/>
      <c r="D302" s="1617"/>
      <c r="M302" s="1181"/>
    </row>
    <row r="303" spans="2:13" ht="14.1" customHeight="1">
      <c r="B303" s="81"/>
      <c r="D303" s="1617"/>
      <c r="M303" s="1181"/>
    </row>
    <row r="304" spans="2:13" ht="14.1" customHeight="1">
      <c r="B304" s="81"/>
      <c r="D304" s="1617"/>
      <c r="M304" s="1181"/>
    </row>
    <row r="305" spans="2:13" ht="14.1" customHeight="1">
      <c r="B305" s="81"/>
      <c r="D305" s="1617"/>
      <c r="M305" s="1181"/>
    </row>
    <row r="306" spans="2:13" ht="14.1" customHeight="1">
      <c r="B306" s="81"/>
      <c r="D306" s="1617"/>
      <c r="M306" s="1181"/>
    </row>
    <row r="307" spans="2:13" ht="14.1" customHeight="1">
      <c r="B307" s="81"/>
      <c r="D307" s="1617"/>
      <c r="M307" s="1181"/>
    </row>
    <row r="308" spans="2:13" ht="14.1" customHeight="1">
      <c r="B308" s="81"/>
      <c r="D308" s="1617"/>
      <c r="M308" s="1181"/>
    </row>
    <row r="309" spans="2:13" ht="14.1" customHeight="1">
      <c r="B309" s="81"/>
      <c r="D309" s="1617"/>
      <c r="M309" s="1181"/>
    </row>
    <row r="310" spans="2:13" ht="14.1" customHeight="1" thickBot="1">
      <c r="B310" s="387"/>
      <c r="C310" s="113"/>
      <c r="D310" s="1619"/>
      <c r="E310" s="1620"/>
      <c r="F310" s="1620"/>
      <c r="G310" s="1620"/>
      <c r="H310" s="1620"/>
      <c r="I310" s="1620"/>
      <c r="J310" s="1620"/>
      <c r="K310" s="1620"/>
      <c r="L310" s="1620"/>
      <c r="M310" s="1621"/>
    </row>
    <row r="311" spans="2:13" ht="14.1" customHeight="1">
      <c r="M311" s="994" t="s">
        <v>2294</v>
      </c>
    </row>
    <row r="312" spans="2:13" ht="14.1" customHeight="1">
      <c r="B312" s="109" t="s">
        <v>506</v>
      </c>
      <c r="C312" s="109"/>
      <c r="D312" s="1158"/>
      <c r="E312" s="1158"/>
      <c r="F312" s="1158"/>
      <c r="G312" s="1158"/>
      <c r="H312" s="1158"/>
      <c r="I312" s="1158"/>
      <c r="J312" s="1158"/>
      <c r="K312" s="1158"/>
      <c r="L312" s="1158"/>
      <c r="M312" s="1158"/>
    </row>
    <row r="313" spans="2:13" ht="15" customHeight="1"/>
    <row r="314" spans="2:13" ht="15" customHeight="1"/>
    <row r="315" spans="2:13" ht="15" customHeight="1"/>
    <row r="316" spans="2:13" ht="15" customHeight="1"/>
    <row r="317" spans="2:13" ht="15" customHeight="1"/>
    <row r="318" spans="2:13" ht="15" customHeight="1"/>
    <row r="319" spans="2:13" ht="15" customHeight="1"/>
    <row r="320" spans="2:13"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sheetData>
  <printOptions horizontalCentered="1" verticalCentered="1"/>
  <pageMargins left="0.2" right="0.23" top="0.24" bottom="0.34" header="0.22" footer="0.21"/>
  <pageSetup scale="64" fitToWidth="2" fitToHeight="6" orientation="landscape" r:id="rId1"/>
  <headerFooter alignWithMargins="0"/>
  <rowBreaks count="5" manualBreakCount="5">
    <brk id="53" max="13" man="1"/>
    <brk id="105" max="13" man="1"/>
    <brk id="157" max="13" man="1"/>
    <brk id="209" max="13" man="1"/>
    <brk id="261" max="13" man="1"/>
  </rowBreaks>
  <ignoredErrors>
    <ignoredError sqref="D28:K28 D31:K33 F30:K30 D35:K35 E34 D37:K38 E36 D40:K41 E39 D43:K51 E42 G34:K34 G36:K36 G39:K39 G42:K42"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rgb="FF92D050"/>
    <pageSetUpPr fitToPage="1"/>
  </sheetPr>
  <dimension ref="A1:F83"/>
  <sheetViews>
    <sheetView view="pageBreakPreview" topLeftCell="B1" zoomScale="60" zoomScaleNormal="70" workbookViewId="0">
      <selection activeCell="E1" sqref="E1:AO1048576"/>
    </sheetView>
    <sheetView zoomScale="70" zoomScaleNormal="70" workbookViewId="1">
      <selection activeCell="C16" sqref="C16"/>
    </sheetView>
  </sheetViews>
  <sheetFormatPr defaultColWidth="9.6640625" defaultRowHeight="15"/>
  <cols>
    <col min="1" max="1" width="4.6640625" customWidth="1"/>
    <col min="2" max="2" width="62.6640625" customWidth="1"/>
    <col min="3" max="3" width="23.5546875" customWidth="1"/>
    <col min="4" max="4" width="23.6640625" customWidth="1"/>
    <col min="6" max="6" width="13.5546875" bestFit="1" customWidth="1"/>
  </cols>
  <sheetData>
    <row r="1" spans="1:4" ht="29.25" customHeight="1" thickBot="1">
      <c r="A1" s="687" t="str">
        <f>'Data Sheet'!$A$65</f>
        <v xml:space="preserve">Annual Report of Niagara Mohawk Power Corporation                                                                                                                                                                    </v>
      </c>
      <c r="B1" s="706"/>
      <c r="C1" s="155"/>
      <c r="D1" s="1105" t="str">
        <f>'Data Sheet'!$A$6</f>
        <v>Year ended December 31, 2022</v>
      </c>
    </row>
    <row r="2" spans="1:4" ht="15.75">
      <c r="A2" s="156"/>
      <c r="B2" s="157"/>
      <c r="C2" s="158"/>
      <c r="D2" s="159"/>
    </row>
    <row r="3" spans="1:4" ht="15.75">
      <c r="A3" s="160" t="s">
        <v>507</v>
      </c>
      <c r="B3" s="155"/>
      <c r="C3" s="155"/>
      <c r="D3" s="161"/>
    </row>
    <row r="4" spans="1:4">
      <c r="A4" s="162"/>
      <c r="B4" s="42"/>
      <c r="C4" s="42"/>
      <c r="D4" s="163"/>
    </row>
    <row r="5" spans="1:4">
      <c r="A5" s="49"/>
      <c r="B5" s="42" t="s">
        <v>508</v>
      </c>
      <c r="C5" s="42"/>
      <c r="D5" s="163"/>
    </row>
    <row r="6" spans="1:4">
      <c r="A6" s="49"/>
      <c r="B6" s="42" t="s">
        <v>509</v>
      </c>
      <c r="C6" s="42"/>
      <c r="D6" s="163"/>
    </row>
    <row r="7" spans="1:4">
      <c r="A7" s="49"/>
      <c r="B7" s="42" t="s">
        <v>510</v>
      </c>
      <c r="C7" s="42"/>
      <c r="D7" s="163"/>
    </row>
    <row r="8" spans="1:4">
      <c r="A8" s="49"/>
      <c r="B8" s="42" t="s">
        <v>511</v>
      </c>
      <c r="C8" s="42"/>
      <c r="D8" s="163"/>
    </row>
    <row r="9" spans="1:4">
      <c r="A9" s="162"/>
      <c r="B9" s="42"/>
      <c r="C9" s="42"/>
      <c r="D9" s="163"/>
    </row>
    <row r="10" spans="1:4">
      <c r="A10" s="164"/>
      <c r="B10" s="165"/>
      <c r="C10" s="165"/>
      <c r="D10" s="166"/>
    </row>
    <row r="11" spans="1:4">
      <c r="A11" s="167"/>
      <c r="B11" s="617" t="s">
        <v>1818</v>
      </c>
      <c r="C11" s="168" t="s">
        <v>512</v>
      </c>
      <c r="D11" s="169"/>
    </row>
    <row r="12" spans="1:4">
      <c r="A12" s="167" t="s">
        <v>513</v>
      </c>
      <c r="B12" s="617" t="s">
        <v>514</v>
      </c>
      <c r="C12" s="618" t="s">
        <v>515</v>
      </c>
      <c r="D12" s="619" t="s">
        <v>516</v>
      </c>
    </row>
    <row r="13" spans="1:4">
      <c r="A13" s="170" t="s">
        <v>517</v>
      </c>
      <c r="B13" s="620" t="s">
        <v>2077</v>
      </c>
      <c r="C13" s="621" t="s">
        <v>2078</v>
      </c>
      <c r="D13" s="622" t="s">
        <v>518</v>
      </c>
    </row>
    <row r="14" spans="1:4">
      <c r="A14" s="167">
        <v>1</v>
      </c>
      <c r="B14" s="1660" t="s">
        <v>519</v>
      </c>
      <c r="C14" s="1051">
        <v>4810717910</v>
      </c>
      <c r="D14" s="1058">
        <v>604371</v>
      </c>
    </row>
    <row r="15" spans="1:4">
      <c r="A15" s="167">
        <v>2</v>
      </c>
      <c r="B15" s="1660" t="s">
        <v>521</v>
      </c>
      <c r="C15" s="1051">
        <v>1134296172</v>
      </c>
      <c r="D15" s="1072">
        <v>18357015</v>
      </c>
    </row>
    <row r="16" spans="1:4">
      <c r="A16" s="167">
        <v>3</v>
      </c>
      <c r="B16" s="42" t="s">
        <v>2638</v>
      </c>
      <c r="C16" s="1051">
        <v>2323746</v>
      </c>
      <c r="D16" s="1072"/>
    </row>
    <row r="17" spans="1:6">
      <c r="A17" s="167">
        <v>4</v>
      </c>
      <c r="B17" s="42"/>
      <c r="C17" s="1051"/>
      <c r="D17" s="1072"/>
    </row>
    <row r="18" spans="1:6">
      <c r="A18" s="167">
        <v>5</v>
      </c>
      <c r="B18" s="42" t="s">
        <v>520</v>
      </c>
      <c r="C18" s="1051"/>
      <c r="D18" s="1072"/>
    </row>
    <row r="19" spans="1:6">
      <c r="A19" s="167">
        <v>6</v>
      </c>
      <c r="B19" s="42"/>
      <c r="C19" s="1051"/>
      <c r="D19" s="1072"/>
    </row>
    <row r="20" spans="1:6">
      <c r="A20" s="167">
        <v>7</v>
      </c>
      <c r="B20" s="42"/>
      <c r="C20" s="1051"/>
      <c r="D20" s="1072"/>
    </row>
    <row r="21" spans="1:6">
      <c r="A21" s="167">
        <v>8</v>
      </c>
      <c r="B21" s="42"/>
      <c r="C21" s="1051"/>
      <c r="D21" s="1072"/>
    </row>
    <row r="22" spans="1:6">
      <c r="A22" s="167">
        <v>9</v>
      </c>
      <c r="B22" s="42"/>
      <c r="C22" s="1487"/>
      <c r="D22" s="1501"/>
    </row>
    <row r="23" spans="1:6">
      <c r="A23" s="170">
        <v>10</v>
      </c>
      <c r="B23" s="623" t="s">
        <v>522</v>
      </c>
      <c r="C23" s="1487">
        <f>SUM(C14:C22)</f>
        <v>5947337828</v>
      </c>
      <c r="D23" s="1488">
        <f>SUM(D14:D22)</f>
        <v>18961386</v>
      </c>
      <c r="F23" s="1043"/>
    </row>
    <row r="24" spans="1:6">
      <c r="A24" s="162"/>
      <c r="B24" s="42"/>
      <c r="C24" s="42"/>
      <c r="D24" s="163"/>
      <c r="F24" s="1043"/>
    </row>
    <row r="25" spans="1:6">
      <c r="A25" s="162"/>
      <c r="B25" s="42"/>
      <c r="C25" s="42"/>
      <c r="D25" s="163"/>
      <c r="F25" s="1043"/>
    </row>
    <row r="26" spans="1:6">
      <c r="A26" s="162"/>
      <c r="B26" s="42"/>
      <c r="C26" s="42"/>
      <c r="D26" s="163"/>
    </row>
    <row r="27" spans="1:6">
      <c r="A27" s="162"/>
      <c r="B27" s="42" t="s">
        <v>3527</v>
      </c>
      <c r="C27" s="42"/>
      <c r="D27" s="163"/>
    </row>
    <row r="28" spans="1:6">
      <c r="A28" s="162"/>
      <c r="B28" s="42" t="s">
        <v>3528</v>
      </c>
      <c r="C28" s="42"/>
      <c r="D28" s="163"/>
    </row>
    <row r="29" spans="1:6">
      <c r="A29" s="162"/>
      <c r="B29" s="42"/>
      <c r="C29" s="42"/>
      <c r="D29" s="163"/>
    </row>
    <row r="30" spans="1:6">
      <c r="A30" s="162"/>
      <c r="B30" s="42"/>
      <c r="C30" s="42"/>
      <c r="D30" s="163"/>
    </row>
    <row r="31" spans="1:6">
      <c r="A31" s="162"/>
      <c r="B31" s="42"/>
      <c r="C31" s="42"/>
      <c r="D31" s="163"/>
    </row>
    <row r="32" spans="1:6">
      <c r="A32" s="162"/>
      <c r="B32" s="42"/>
      <c r="C32" s="42"/>
      <c r="D32" s="163"/>
    </row>
    <row r="33" spans="1:4">
      <c r="A33" s="162"/>
      <c r="B33" s="42"/>
      <c r="C33" s="42"/>
      <c r="D33" s="163"/>
    </row>
    <row r="34" spans="1:4">
      <c r="A34" s="162"/>
      <c r="B34" s="42"/>
      <c r="C34" s="42"/>
      <c r="D34" s="163"/>
    </row>
    <row r="35" spans="1:4">
      <c r="A35" s="162"/>
      <c r="B35" s="42"/>
      <c r="C35" s="42"/>
      <c r="D35" s="163"/>
    </row>
    <row r="36" spans="1:4">
      <c r="A36" s="162"/>
      <c r="B36" s="42"/>
      <c r="C36" s="42"/>
      <c r="D36" s="163"/>
    </row>
    <row r="37" spans="1:4">
      <c r="A37" s="162"/>
      <c r="B37" s="42"/>
      <c r="C37" s="42"/>
      <c r="D37" s="163"/>
    </row>
    <row r="38" spans="1:4">
      <c r="A38" s="162"/>
      <c r="B38" s="42"/>
      <c r="C38" s="42"/>
      <c r="D38" s="163"/>
    </row>
    <row r="39" spans="1:4">
      <c r="A39" s="162"/>
      <c r="B39" s="42"/>
      <c r="C39" s="42"/>
      <c r="D39" s="163"/>
    </row>
    <row r="40" spans="1:4">
      <c r="A40" s="162"/>
      <c r="B40" s="42"/>
      <c r="C40" s="1075"/>
      <c r="D40" s="163"/>
    </row>
    <row r="41" spans="1:4">
      <c r="A41" s="162"/>
      <c r="B41" s="42"/>
      <c r="C41" s="1075"/>
      <c r="D41" s="163"/>
    </row>
    <row r="42" spans="1:4">
      <c r="A42" s="162"/>
      <c r="B42" s="42"/>
      <c r="C42" s="1075"/>
      <c r="D42" s="163"/>
    </row>
    <row r="43" spans="1:4">
      <c r="A43" s="162"/>
      <c r="B43" s="42"/>
      <c r="C43" s="1075"/>
      <c r="D43" s="163"/>
    </row>
    <row r="44" spans="1:4">
      <c r="A44" s="162"/>
      <c r="B44" s="42"/>
      <c r="C44" s="1504"/>
      <c r="D44" s="163"/>
    </row>
    <row r="45" spans="1:4" ht="15.75">
      <c r="A45" s="160"/>
      <c r="B45" s="174"/>
      <c r="C45" s="1505"/>
      <c r="D45" s="161"/>
    </row>
    <row r="46" spans="1:4">
      <c r="A46" s="162"/>
      <c r="B46" s="42"/>
      <c r="C46" s="42"/>
      <c r="D46" s="163"/>
    </row>
    <row r="47" spans="1:4">
      <c r="A47" s="49"/>
      <c r="B47" s="42"/>
      <c r="C47" s="1075"/>
      <c r="D47" s="163"/>
    </row>
    <row r="48" spans="1:4">
      <c r="A48" s="49"/>
      <c r="B48" s="42"/>
      <c r="C48" s="1075"/>
      <c r="D48" s="163"/>
    </row>
    <row r="49" spans="1:4">
      <c r="A49" s="49"/>
      <c r="B49" s="42"/>
      <c r="C49" s="1075"/>
      <c r="D49" s="163"/>
    </row>
    <row r="50" spans="1:4">
      <c r="A50" s="49"/>
      <c r="B50" s="42"/>
      <c r="C50" s="1075"/>
      <c r="D50" s="163"/>
    </row>
    <row r="51" spans="1:4">
      <c r="A51" s="162"/>
      <c r="B51" s="42"/>
      <c r="C51" s="1075"/>
      <c r="D51" s="163"/>
    </row>
    <row r="52" spans="1:4">
      <c r="A52" s="162"/>
      <c r="B52" s="42"/>
      <c r="C52" s="1075"/>
      <c r="D52" s="163"/>
    </row>
    <row r="53" spans="1:4">
      <c r="A53" s="49"/>
      <c r="D53" s="50"/>
    </row>
    <row r="54" spans="1:4">
      <c r="A54" s="162"/>
      <c r="B54" s="42"/>
      <c r="C54" s="42"/>
      <c r="D54" s="163"/>
    </row>
    <row r="55" spans="1:4">
      <c r="A55" s="162"/>
      <c r="B55" s="42"/>
      <c r="C55" s="42"/>
      <c r="D55" s="163"/>
    </row>
    <row r="56" spans="1:4">
      <c r="A56" s="162"/>
      <c r="B56" s="42"/>
      <c r="C56" s="42"/>
      <c r="D56" s="163"/>
    </row>
    <row r="57" spans="1:4">
      <c r="A57" s="162"/>
      <c r="B57" s="42"/>
      <c r="C57" s="175"/>
      <c r="D57" s="163"/>
    </row>
    <row r="58" spans="1:4">
      <c r="A58" s="162"/>
      <c r="B58" s="42"/>
      <c r="C58" s="42"/>
      <c r="D58" s="163"/>
    </row>
    <row r="59" spans="1:4">
      <c r="A59" s="162"/>
      <c r="B59" s="42"/>
      <c r="C59" s="42"/>
      <c r="D59" s="163"/>
    </row>
    <row r="60" spans="1:4">
      <c r="A60" s="162"/>
      <c r="B60" s="42"/>
      <c r="C60" s="42"/>
      <c r="D60" s="163"/>
    </row>
    <row r="61" spans="1:4">
      <c r="A61" s="162"/>
      <c r="B61" s="42"/>
      <c r="C61" s="42"/>
      <c r="D61" s="163"/>
    </row>
    <row r="62" spans="1:4">
      <c r="A62" s="162"/>
      <c r="B62" s="42"/>
      <c r="C62" s="42"/>
      <c r="D62" s="163"/>
    </row>
    <row r="63" spans="1:4">
      <c r="A63" s="162"/>
      <c r="B63" s="42"/>
      <c r="C63" s="42"/>
      <c r="D63" s="163"/>
    </row>
    <row r="64" spans="1:4">
      <c r="A64" s="162"/>
      <c r="B64" s="42"/>
      <c r="C64" s="42"/>
      <c r="D64" s="163"/>
    </row>
    <row r="65" spans="1:4">
      <c r="A65" s="162"/>
      <c r="B65" s="42"/>
      <c r="C65" s="42"/>
      <c r="D65" s="163"/>
    </row>
    <row r="66" spans="1:4" ht="15.75" thickBot="1">
      <c r="A66" s="176"/>
      <c r="B66" s="177"/>
      <c r="C66" s="178"/>
      <c r="D66" s="179"/>
    </row>
    <row r="67" spans="1:4">
      <c r="A67" s="42" t="s">
        <v>2294</v>
      </c>
      <c r="B67" s="42"/>
      <c r="C67" s="42"/>
      <c r="D67" s="42"/>
    </row>
    <row r="68" spans="1:4">
      <c r="A68" s="155" t="s">
        <v>523</v>
      </c>
      <c r="B68" s="155"/>
      <c r="C68" s="155"/>
      <c r="D68" s="155"/>
    </row>
    <row r="69" spans="1:4" ht="18">
      <c r="A69" s="73"/>
      <c r="B69" s="73"/>
      <c r="C69" s="73"/>
    </row>
    <row r="70" spans="1:4" ht="18">
      <c r="A70" s="73"/>
      <c r="B70" s="73"/>
      <c r="C70" s="73"/>
    </row>
    <row r="71" spans="1:4" ht="18">
      <c r="A71" s="73"/>
      <c r="B71" s="73"/>
      <c r="C71" s="73"/>
    </row>
    <row r="72" spans="1:4" ht="18">
      <c r="A72" s="73"/>
      <c r="B72" s="73"/>
      <c r="C72" s="73"/>
    </row>
    <row r="73" spans="1:4" ht="18">
      <c r="A73" s="73"/>
      <c r="B73" s="73"/>
      <c r="C73" s="73"/>
    </row>
    <row r="74" spans="1:4" ht="18">
      <c r="A74" s="73"/>
      <c r="B74" s="73"/>
      <c r="C74" s="73"/>
    </row>
    <row r="75" spans="1:4" ht="18">
      <c r="A75" s="73"/>
      <c r="B75" s="73"/>
      <c r="C75" s="73"/>
    </row>
    <row r="76" spans="1:4" ht="18">
      <c r="A76" s="73"/>
      <c r="B76" s="73"/>
      <c r="C76" s="73"/>
    </row>
    <row r="77" spans="1:4" ht="18">
      <c r="A77" s="73"/>
      <c r="B77" s="73"/>
      <c r="C77" s="73"/>
    </row>
    <row r="78" spans="1:4" ht="18">
      <c r="A78" s="73"/>
      <c r="B78" s="73"/>
      <c r="C78" s="73"/>
    </row>
    <row r="79" spans="1:4" ht="18">
      <c r="A79" s="73"/>
      <c r="B79" s="73"/>
      <c r="C79" s="73"/>
    </row>
    <row r="80" spans="1:4" ht="18">
      <c r="A80" s="73"/>
      <c r="B80" s="73"/>
      <c r="C80" s="73"/>
    </row>
    <row r="81" spans="1:3" ht="18">
      <c r="A81" s="73"/>
      <c r="B81" s="73"/>
      <c r="C81" s="73"/>
    </row>
    <row r="82" spans="1:3" ht="18">
      <c r="A82" s="73"/>
      <c r="B82" s="73"/>
      <c r="C82" s="73"/>
    </row>
    <row r="83" spans="1:3" ht="18">
      <c r="A83" s="73"/>
      <c r="B83" s="73"/>
      <c r="C83" s="73"/>
    </row>
  </sheetData>
  <printOptions horizontalCentered="1" verticalCentered="1"/>
  <pageMargins left="0.5" right="0.5" top="0.5" bottom="0.5" header="0.5" footer="0.5"/>
  <pageSetup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192</vt:i4>
      </vt:variant>
    </vt:vector>
  </HeadingPairs>
  <TitlesOfParts>
    <vt:vector size="260" baseType="lpstr">
      <vt:lpstr>Data Sheet</vt:lpstr>
      <vt:lpstr>Read Me</vt:lpstr>
      <vt:lpstr>Comments</vt:lpstr>
      <vt:lpstr>Gen Inst</vt:lpstr>
      <vt:lpstr>Table</vt:lpstr>
      <vt:lpstr>Sheet1</vt:lpstr>
      <vt:lpstr>Data Error</vt:lpstr>
      <vt:lpstr>1</vt:lpstr>
      <vt:lpstr>2</vt:lpstr>
      <vt:lpstr>003004</vt:lpstr>
      <vt:lpstr>007008</vt:lpstr>
      <vt:lpstr>9</vt:lpstr>
      <vt:lpstr>10</vt:lpstr>
      <vt:lpstr>11</vt:lpstr>
      <vt:lpstr>12</vt:lpstr>
      <vt:lpstr>13</vt:lpstr>
      <vt:lpstr>14</vt:lpstr>
      <vt:lpstr>16</vt:lpstr>
      <vt:lpstr>18</vt:lpstr>
      <vt:lpstr>19</vt:lpstr>
      <vt:lpstr>20</vt:lpstr>
      <vt:lpstr>22</vt:lpstr>
      <vt:lpstr>23</vt:lpstr>
      <vt:lpstr>24</vt:lpstr>
      <vt:lpstr>24A</vt:lpstr>
      <vt:lpstr>24B</vt:lpstr>
      <vt:lpstr>24C</vt:lpstr>
      <vt:lpstr>24D</vt:lpstr>
      <vt:lpstr>24E</vt:lpstr>
      <vt:lpstr>24F</vt:lpstr>
      <vt:lpstr>24G</vt:lpstr>
      <vt:lpstr>25</vt:lpstr>
      <vt:lpstr>2627</vt:lpstr>
      <vt:lpstr>2829</vt:lpstr>
      <vt:lpstr>30</vt:lpstr>
      <vt:lpstr>31</vt:lpstr>
      <vt:lpstr>32</vt:lpstr>
      <vt:lpstr>33</vt:lpstr>
      <vt:lpstr>4041</vt:lpstr>
      <vt:lpstr>43</vt:lpstr>
      <vt:lpstr>4445</vt:lpstr>
      <vt:lpstr>6062</vt:lpstr>
      <vt:lpstr>63</vt:lpstr>
      <vt:lpstr>64</vt:lpstr>
      <vt:lpstr>6566</vt:lpstr>
      <vt:lpstr>067</vt:lpstr>
      <vt:lpstr>068</vt:lpstr>
      <vt:lpstr>7071</vt:lpstr>
      <vt:lpstr>7277</vt:lpstr>
      <vt:lpstr>7879</vt:lpstr>
      <vt:lpstr>79A</vt:lpstr>
      <vt:lpstr>80</vt:lpstr>
      <vt:lpstr>80A</vt:lpstr>
      <vt:lpstr>81</vt:lpstr>
      <vt:lpstr>82</vt:lpstr>
      <vt:lpstr>83</vt:lpstr>
      <vt:lpstr>84</vt:lpstr>
      <vt:lpstr>85</vt:lpstr>
      <vt:lpstr>85-1</vt:lpstr>
      <vt:lpstr>86</vt:lpstr>
      <vt:lpstr>8788</vt:lpstr>
      <vt:lpstr>8990</vt:lpstr>
      <vt:lpstr>9192</vt:lpstr>
      <vt:lpstr>93</vt:lpstr>
      <vt:lpstr>94</vt:lpstr>
      <vt:lpstr>95</vt:lpstr>
      <vt:lpstr>Verify</vt:lpstr>
      <vt:lpstr>Book</vt:lpstr>
      <vt:lpstr>_PG10</vt:lpstr>
      <vt:lpstr>_PG11</vt:lpstr>
      <vt:lpstr>_PG12</vt:lpstr>
      <vt:lpstr>_PG13</vt:lpstr>
      <vt:lpstr>_PG14</vt:lpstr>
      <vt:lpstr>_PG18</vt:lpstr>
      <vt:lpstr>_PG19</vt:lpstr>
      <vt:lpstr>_PG2</vt:lpstr>
      <vt:lpstr>_PG20</vt:lpstr>
      <vt:lpstr>_PG22</vt:lpstr>
      <vt:lpstr>_PG23</vt:lpstr>
      <vt:lpstr>_PG24</vt:lpstr>
      <vt:lpstr>_PG25</vt:lpstr>
      <vt:lpstr>_PG26</vt:lpstr>
      <vt:lpstr>_PG27</vt:lpstr>
      <vt:lpstr>_PG28</vt:lpstr>
      <vt:lpstr>_PG29</vt:lpstr>
      <vt:lpstr>_PG30</vt:lpstr>
      <vt:lpstr>_PG31</vt:lpstr>
      <vt:lpstr>_PG32</vt:lpstr>
      <vt:lpstr>_PG33</vt:lpstr>
      <vt:lpstr>_PG40</vt:lpstr>
      <vt:lpstr>_PG41</vt:lpstr>
      <vt:lpstr>_PG43</vt:lpstr>
      <vt:lpstr>_PG44</vt:lpstr>
      <vt:lpstr>_PG45</vt:lpstr>
      <vt:lpstr>_PG60</vt:lpstr>
      <vt:lpstr>_PG61</vt:lpstr>
      <vt:lpstr>_PG62</vt:lpstr>
      <vt:lpstr>_PG63</vt:lpstr>
      <vt:lpstr>_PG64</vt:lpstr>
      <vt:lpstr>_PG65</vt:lpstr>
      <vt:lpstr>_PG66</vt:lpstr>
      <vt:lpstr>_PG67</vt:lpstr>
      <vt:lpstr>_PG68</vt:lpstr>
      <vt:lpstr>_PG70</vt:lpstr>
      <vt:lpstr>_PG71</vt:lpstr>
      <vt:lpstr>_PG72</vt:lpstr>
      <vt:lpstr>_PG7277</vt:lpstr>
      <vt:lpstr>_PG73</vt:lpstr>
      <vt:lpstr>_PG74</vt:lpstr>
      <vt:lpstr>_PG75</vt:lpstr>
      <vt:lpstr>_PG76</vt:lpstr>
      <vt:lpstr>_PG77</vt:lpstr>
      <vt:lpstr>_PG78</vt:lpstr>
      <vt:lpstr>_PG79</vt:lpstr>
      <vt:lpstr>_PG80</vt:lpstr>
      <vt:lpstr>_PG81</vt:lpstr>
      <vt:lpstr>_PG82</vt:lpstr>
      <vt:lpstr>_PG83</vt:lpstr>
      <vt:lpstr>_PG84</vt:lpstr>
      <vt:lpstr>_PG85</vt:lpstr>
      <vt:lpstr>_PG86</vt:lpstr>
      <vt:lpstr>_PG87</vt:lpstr>
      <vt:lpstr>_PG88</vt:lpstr>
      <vt:lpstr>_PG89</vt:lpstr>
      <vt:lpstr>_PG9</vt:lpstr>
      <vt:lpstr>_PG90</vt:lpstr>
      <vt:lpstr>_PG91</vt:lpstr>
      <vt:lpstr>_PG92</vt:lpstr>
      <vt:lpstr>_PG93</vt:lpstr>
      <vt:lpstr>_PG94</vt:lpstr>
      <vt:lpstr>BOOK</vt:lpstr>
      <vt:lpstr>GENINSTR</vt:lpstr>
      <vt:lpstr>PBPG68</vt:lpstr>
      <vt:lpstr>PG1A</vt:lpstr>
      <vt:lpstr>PG1B</vt:lpstr>
      <vt:lpstr>PG1C</vt:lpstr>
      <vt:lpstr>PG1D</vt:lpstr>
      <vt:lpstr>'24B'!PG24A</vt:lpstr>
      <vt:lpstr>'24C'!PG24A</vt:lpstr>
      <vt:lpstr>'24D'!PG24A</vt:lpstr>
      <vt:lpstr>'24E'!PG24A</vt:lpstr>
      <vt:lpstr>'24F'!PG24A</vt:lpstr>
      <vt:lpstr>'24G'!PG24A</vt:lpstr>
      <vt:lpstr>PG24A</vt:lpstr>
      <vt:lpstr>PG25A</vt:lpstr>
      <vt:lpstr>PG26A</vt:lpstr>
      <vt:lpstr>PG28A</vt:lpstr>
      <vt:lpstr>PG3_4</vt:lpstr>
      <vt:lpstr>PG7_8</vt:lpstr>
      <vt:lpstr>PG85A</vt:lpstr>
      <vt:lpstr>PMPG1_1F</vt:lpstr>
      <vt:lpstr>PMPG11</vt:lpstr>
      <vt:lpstr>PMPG12</vt:lpstr>
      <vt:lpstr>PMPG13</vt:lpstr>
      <vt:lpstr>PMPG14</vt:lpstr>
      <vt:lpstr>PMPG18</vt:lpstr>
      <vt:lpstr>PMPG19</vt:lpstr>
      <vt:lpstr>PMPG2</vt:lpstr>
      <vt:lpstr>PMPG20</vt:lpstr>
      <vt:lpstr>PMPG22</vt:lpstr>
      <vt:lpstr>PMPG23</vt:lpstr>
      <vt:lpstr>'24B'!PMPG24A</vt:lpstr>
      <vt:lpstr>'24C'!PMPG24A</vt:lpstr>
      <vt:lpstr>'24D'!PMPG24A</vt:lpstr>
      <vt:lpstr>'24E'!PMPG24A</vt:lpstr>
      <vt:lpstr>'24F'!PMPG24A</vt:lpstr>
      <vt:lpstr>'24G'!PMPG24A</vt:lpstr>
      <vt:lpstr>PMPG24A</vt:lpstr>
      <vt:lpstr>PMPG25</vt:lpstr>
      <vt:lpstr>PMPG26A</vt:lpstr>
      <vt:lpstr>PMPG28A</vt:lpstr>
      <vt:lpstr>PMPG3_4</vt:lpstr>
      <vt:lpstr>PMPG30</vt:lpstr>
      <vt:lpstr>PMPG31</vt:lpstr>
      <vt:lpstr>PMPG32</vt:lpstr>
      <vt:lpstr>PMPG33</vt:lpstr>
      <vt:lpstr>PMPG40</vt:lpstr>
      <vt:lpstr>PMPG41</vt:lpstr>
      <vt:lpstr>PMPG44</vt:lpstr>
      <vt:lpstr>PMPG45</vt:lpstr>
      <vt:lpstr>PMPG60_62</vt:lpstr>
      <vt:lpstr>PMPG63</vt:lpstr>
      <vt:lpstr>PMPG64</vt:lpstr>
      <vt:lpstr>PMPG65_66</vt:lpstr>
      <vt:lpstr>PMPG67</vt:lpstr>
      <vt:lpstr>PMPG68</vt:lpstr>
      <vt:lpstr>PMPG7_8</vt:lpstr>
      <vt:lpstr>PMPG72_77</vt:lpstr>
      <vt:lpstr>PMPG78_79</vt:lpstr>
      <vt:lpstr>PMPG80</vt:lpstr>
      <vt:lpstr>PMPG81</vt:lpstr>
      <vt:lpstr>PMPG82</vt:lpstr>
      <vt:lpstr>PMPG83</vt:lpstr>
      <vt:lpstr>PMPG84</vt:lpstr>
      <vt:lpstr>PMPG85A</vt:lpstr>
      <vt:lpstr>PMPG87_88</vt:lpstr>
      <vt:lpstr>PMPG89_90</vt:lpstr>
      <vt:lpstr>PMPG9</vt:lpstr>
      <vt:lpstr>PMPG93</vt:lpstr>
      <vt:lpstr>PMREADME</vt:lpstr>
      <vt:lpstr>PMTABLE</vt:lpstr>
      <vt:lpstr>'003004'!Print_Area</vt:lpstr>
      <vt:lpstr>'007008'!Print_Area</vt:lpstr>
      <vt:lpstr>'067'!Print_Area</vt:lpstr>
      <vt:lpstr>'068'!Print_Area</vt:lpstr>
      <vt:lpstr>'1'!Print_Area</vt:lpstr>
      <vt:lpstr>'10'!Print_Area</vt:lpstr>
      <vt:lpstr>'11'!Print_Area</vt:lpstr>
      <vt:lpstr>'12'!Print_Area</vt:lpstr>
      <vt:lpstr>'13'!Print_Area</vt:lpstr>
      <vt:lpstr>'14'!Print_Area</vt:lpstr>
      <vt:lpstr>'18'!Print_Area</vt:lpstr>
      <vt:lpstr>'19'!Print_Area</vt:lpstr>
      <vt:lpstr>'2'!Print_Area</vt:lpstr>
      <vt:lpstr>'20'!Print_Area</vt:lpstr>
      <vt:lpstr>'22'!Print_Area</vt:lpstr>
      <vt:lpstr>'23'!Print_Area</vt:lpstr>
      <vt:lpstr>'24'!Print_Area</vt:lpstr>
      <vt:lpstr>'24B'!Print_Area</vt:lpstr>
      <vt:lpstr>'24C'!Print_Area</vt:lpstr>
      <vt:lpstr>'24D'!Print_Area</vt:lpstr>
      <vt:lpstr>'24E'!Print_Area</vt:lpstr>
      <vt:lpstr>'24G'!Print_Area</vt:lpstr>
      <vt:lpstr>'25'!Print_Area</vt:lpstr>
      <vt:lpstr>'2627'!Print_Area</vt:lpstr>
      <vt:lpstr>'2829'!Print_Area</vt:lpstr>
      <vt:lpstr>'31'!Print_Area</vt:lpstr>
      <vt:lpstr>'32'!Print_Area</vt:lpstr>
      <vt:lpstr>'33'!Print_Area</vt:lpstr>
      <vt:lpstr>'4041'!Print_Area</vt:lpstr>
      <vt:lpstr>'43'!Print_Area</vt:lpstr>
      <vt:lpstr>'6062'!Print_Area</vt:lpstr>
      <vt:lpstr>'63'!Print_Area</vt:lpstr>
      <vt:lpstr>'64'!Print_Area</vt:lpstr>
      <vt:lpstr>'6566'!Print_Area</vt:lpstr>
      <vt:lpstr>'7071'!Print_Area</vt:lpstr>
      <vt:lpstr>'7277'!Print_Area</vt:lpstr>
      <vt:lpstr>'7879'!Print_Area</vt:lpstr>
      <vt:lpstr>'81'!Print_Area</vt:lpstr>
      <vt:lpstr>'82'!Print_Area</vt:lpstr>
      <vt:lpstr>'83'!Print_Area</vt:lpstr>
      <vt:lpstr>'84'!Print_Area</vt:lpstr>
      <vt:lpstr>'85'!Print_Area</vt:lpstr>
      <vt:lpstr>'86'!Print_Area</vt:lpstr>
      <vt:lpstr>'9'!Print_Area</vt:lpstr>
      <vt:lpstr>'9192'!Print_Area</vt:lpstr>
      <vt:lpstr>'94'!Print_Area</vt:lpstr>
      <vt:lpstr>'95'!Print_Area</vt:lpstr>
      <vt:lpstr>Book!Print_Area</vt:lpstr>
      <vt:lpstr>Comments!Print_Area</vt:lpstr>
      <vt:lpstr>'Gen Inst'!Print_Area</vt:lpstr>
      <vt:lpstr>'Read Me'!Print_Area</vt:lpstr>
      <vt:lpstr>Sheet1!Print_Area</vt:lpstr>
      <vt:lpstr>Table!Print_Area</vt:lpstr>
      <vt:lpstr>Verify!Print_Area</vt:lpstr>
      <vt:lpstr>PRINTALL</vt:lpstr>
      <vt:lpstr>README</vt:lpstr>
      <vt:lpstr>TABLE</vt:lpstr>
      <vt:lpstr>VERIFY</vt:lpstr>
      <vt:lpstr>VERIFYPM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Maira Montano</cp:lastModifiedBy>
  <cp:lastPrinted>2023-04-12T04:41:46Z</cp:lastPrinted>
  <dcterms:created xsi:type="dcterms:W3CDTF">1999-03-26T19:54:48Z</dcterms:created>
  <dcterms:modified xsi:type="dcterms:W3CDTF">2023-04-18T19:55:18Z</dcterms:modified>
</cp:coreProperties>
</file>