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ysemail-my.sharepoint.com/personal/theresa_kaplan_dps_ny_gov/Documents/Documents/"/>
    </mc:Choice>
  </mc:AlternateContent>
  <xr:revisionPtr revIDLastSave="0" documentId="8_{EF3403EE-F1AB-40C6-A737-141E4EA3AAAD}" xr6:coauthVersionLast="47" xr6:coauthVersionMax="47" xr10:uidLastSave="{00000000-0000-0000-0000-000000000000}"/>
  <bookViews>
    <workbookView xWindow="-120" yWindow="-120" windowWidth="19440" windowHeight="15000" tabRatio="933" activeTab="1" xr2:uid="{0C3F58CD-97FE-402F-B194-630302A908C2}"/>
  </bookViews>
  <sheets>
    <sheet name="Instructions" sheetId="16" r:id="rId1"/>
    <sheet name="CCA Admin Dashboard" sheetId="25" r:id="rId2"/>
    <sheet name="Municipal Info Electric" sheetId="6" r:id="rId3"/>
    <sheet name="Monthly Electric Supply (kWh)" sheetId="3" r:id="rId4"/>
    <sheet name="Q4 Electric Reporting" sheetId="9" r:id="rId5"/>
    <sheet name="Monthly CCA Electric Price" sheetId="12" r:id="rId6"/>
    <sheet name="Monthly Utility Electric Price" sheetId="11" r:id="rId7"/>
    <sheet name="Opt out Reporting" sheetId="27" r:id="rId8"/>
    <sheet name="Complaint Reporting" sheetId="28" r:id="rId9"/>
    <sheet name="Annual Administrator Financial" sheetId="26" r:id="rId10"/>
    <sheet name="Municipal Info GAS" sheetId="7" state="hidden" r:id="rId11"/>
    <sheet name="Monthly Gas Supply (Therm)" sheetId="4" state="hidden" r:id="rId12"/>
    <sheet name="Q1 GAS Reporting" sheetId="24" state="hidden" r:id="rId13"/>
    <sheet name="Monthly CCA GAS Price" sheetId="13" state="hidden" r:id="rId14"/>
    <sheet name="Monthly Utility GAS Price" sheetId="14" state="hidden"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28" l="1"/>
  <c r="E67" i="28"/>
  <c r="P67" i="28"/>
  <c r="O67" i="28"/>
  <c r="N67" i="28"/>
  <c r="M67" i="28"/>
  <c r="L67" i="28"/>
  <c r="K67" i="28"/>
  <c r="I67" i="28"/>
  <c r="H67" i="28"/>
  <c r="G67" i="28"/>
  <c r="J67" i="28"/>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9" i="27"/>
  <c r="K67" i="27"/>
  <c r="L67" i="27"/>
  <c r="M67" i="27"/>
  <c r="N67" i="27"/>
  <c r="O67" i="27"/>
  <c r="P67" i="27"/>
  <c r="Q67" i="27"/>
  <c r="R67" i="27"/>
  <c r="S67" i="27"/>
  <c r="B67" i="27"/>
  <c r="B67" i="28" l="1"/>
  <c r="C16" i="26" l="1"/>
  <c r="O14" i="26"/>
  <c r="Z14" i="26"/>
  <c r="AK14" i="26" s="1"/>
  <c r="AV14" i="26" s="1"/>
  <c r="BG14" i="26" s="1"/>
  <c r="G48" i="26"/>
  <c r="N47" i="26"/>
  <c r="M47" i="26"/>
  <c r="L47" i="26"/>
  <c r="K47" i="26"/>
  <c r="J47" i="26"/>
  <c r="I47" i="26"/>
  <c r="H47" i="26"/>
  <c r="G47" i="26"/>
  <c r="F47" i="26"/>
  <c r="E47" i="26"/>
  <c r="O46" i="26"/>
  <c r="Z46" i="26" s="1"/>
  <c r="D46" i="26"/>
  <c r="C46" i="26" a="1"/>
  <c r="C46" i="26" s="1"/>
  <c r="D45" i="26"/>
  <c r="O45" i="26" s="1"/>
  <c r="Z45" i="26" s="1"/>
  <c r="C45" i="26" a="1"/>
  <c r="C45" i="26" s="1"/>
  <c r="D44" i="26"/>
  <c r="O44" i="26" s="1"/>
  <c r="Z44" i="26" s="1"/>
  <c r="C44" i="26" a="1"/>
  <c r="C44" i="26" s="1"/>
  <c r="D43" i="26"/>
  <c r="O43" i="26" s="1"/>
  <c r="Z43" i="26" s="1"/>
  <c r="C43" i="26" a="1"/>
  <c r="C43" i="26" s="1"/>
  <c r="D42" i="26"/>
  <c r="O42" i="26" s="1"/>
  <c r="Z42" i="26" s="1"/>
  <c r="C42" i="26" a="1"/>
  <c r="C42" i="26" s="1"/>
  <c r="D41" i="26"/>
  <c r="O41" i="26" s="1"/>
  <c r="Z41" i="26" s="1"/>
  <c r="C41" i="26"/>
  <c r="C41" i="26" a="1"/>
  <c r="D40" i="26"/>
  <c r="O40" i="26" s="1"/>
  <c r="Z40" i="26" s="1"/>
  <c r="C40" i="26"/>
  <c r="C40" i="26" a="1"/>
  <c r="N37" i="26"/>
  <c r="N48" i="26" s="1"/>
  <c r="M37" i="26"/>
  <c r="M48" i="26" s="1"/>
  <c r="L37" i="26"/>
  <c r="L48" i="26" s="1"/>
  <c r="K37" i="26"/>
  <c r="K48" i="26" s="1"/>
  <c r="J37" i="26"/>
  <c r="J48" i="26" s="1"/>
  <c r="I37" i="26"/>
  <c r="I48" i="26" s="1"/>
  <c r="H37" i="26"/>
  <c r="H48" i="26" s="1"/>
  <c r="G37" i="26"/>
  <c r="F37" i="26"/>
  <c r="F48" i="26" s="1"/>
  <c r="E37" i="26"/>
  <c r="E48" i="26" s="1"/>
  <c r="D36" i="26"/>
  <c r="O36" i="26" s="1"/>
  <c r="Z36" i="26" s="1"/>
  <c r="C36" i="26"/>
  <c r="C36" i="26" a="1"/>
  <c r="O35" i="26"/>
  <c r="Z35" i="26" s="1"/>
  <c r="D35" i="26"/>
  <c r="C35" i="26"/>
  <c r="C37" i="26" s="1"/>
  <c r="C35" i="26" a="1"/>
  <c r="Z32" i="26"/>
  <c r="Z30" i="26"/>
  <c r="BQ26" i="26"/>
  <c r="BP26" i="26"/>
  <c r="BO26" i="26"/>
  <c r="BN26" i="26"/>
  <c r="BM26" i="26"/>
  <c r="BL26" i="26"/>
  <c r="BK26" i="26"/>
  <c r="BJ26" i="26"/>
  <c r="BI26" i="26"/>
  <c r="BH26" i="26"/>
  <c r="BF26" i="26"/>
  <c r="BE26" i="26"/>
  <c r="BD26" i="26"/>
  <c r="BC26" i="26"/>
  <c r="BB26" i="26"/>
  <c r="BA26" i="26"/>
  <c r="AZ26" i="26"/>
  <c r="AY26" i="26"/>
  <c r="AX26" i="26"/>
  <c r="AW26" i="26"/>
  <c r="AU26" i="26"/>
  <c r="AT26" i="26"/>
  <c r="AS26" i="26"/>
  <c r="AR26" i="26"/>
  <c r="AQ26" i="26"/>
  <c r="AP26" i="26"/>
  <c r="AO26" i="26"/>
  <c r="AN26" i="26"/>
  <c r="AM26" i="26"/>
  <c r="AL26" i="26"/>
  <c r="AJ26" i="26"/>
  <c r="AI26" i="26"/>
  <c r="AH26" i="26"/>
  <c r="AG26" i="26"/>
  <c r="AF26" i="26"/>
  <c r="AE26" i="26"/>
  <c r="AD26" i="26"/>
  <c r="AC26" i="26"/>
  <c r="AB26" i="26"/>
  <c r="AA26" i="26"/>
  <c r="Y26" i="26"/>
  <c r="X26" i="26"/>
  <c r="W26" i="26"/>
  <c r="V26" i="26"/>
  <c r="U26" i="26"/>
  <c r="T26" i="26"/>
  <c r="S26" i="26"/>
  <c r="R26" i="26"/>
  <c r="Q26" i="26"/>
  <c r="P26" i="26"/>
  <c r="N26" i="26"/>
  <c r="M26" i="26"/>
  <c r="L26" i="26"/>
  <c r="K26" i="26"/>
  <c r="J26" i="26"/>
  <c r="I26" i="26"/>
  <c r="H26" i="26"/>
  <c r="G26" i="26"/>
  <c r="F26" i="26"/>
  <c r="E26" i="26"/>
  <c r="D25" i="26"/>
  <c r="O25" i="26" s="1"/>
  <c r="Z25" i="26" s="1"/>
  <c r="AK25" i="26" s="1"/>
  <c r="AV25" i="26" s="1"/>
  <c r="BG25" i="26" s="1"/>
  <c r="D24" i="26"/>
  <c r="O24" i="26" s="1"/>
  <c r="Z24" i="26" s="1"/>
  <c r="AK24" i="26" s="1"/>
  <c r="AV24" i="26" s="1"/>
  <c r="BG24" i="26" s="1"/>
  <c r="D23" i="26"/>
  <c r="O23" i="26" s="1"/>
  <c r="Z23" i="26" s="1"/>
  <c r="AK23" i="26" s="1"/>
  <c r="AV23" i="26" s="1"/>
  <c r="BG23" i="26" s="1"/>
  <c r="D22" i="26"/>
  <c r="O22" i="26" s="1"/>
  <c r="Z22" i="26" s="1"/>
  <c r="AK22" i="26" s="1"/>
  <c r="AV22" i="26" s="1"/>
  <c r="BG22" i="26" s="1"/>
  <c r="D21" i="26"/>
  <c r="O21" i="26" s="1"/>
  <c r="Z21" i="26" s="1"/>
  <c r="AK21" i="26" s="1"/>
  <c r="AV21" i="26" s="1"/>
  <c r="BG21" i="26" s="1"/>
  <c r="D20" i="26"/>
  <c r="O20" i="26" s="1"/>
  <c r="Z20" i="26" s="1"/>
  <c r="AK20" i="26" s="1"/>
  <c r="AV20" i="26" s="1"/>
  <c r="BG20" i="26" s="1"/>
  <c r="D19" i="26"/>
  <c r="O19" i="26" s="1"/>
  <c r="Z19" i="26" s="1"/>
  <c r="AK19" i="26" s="1"/>
  <c r="AV19" i="26" s="1"/>
  <c r="BG19" i="26" s="1"/>
  <c r="C26" i="26"/>
  <c r="BQ16" i="26"/>
  <c r="BQ27" i="26" s="1"/>
  <c r="BP16" i="26"/>
  <c r="BO16" i="26"/>
  <c r="BN16" i="26"/>
  <c r="BN27" i="26" s="1"/>
  <c r="BM16" i="26"/>
  <c r="BM27" i="26" s="1"/>
  <c r="BL16" i="26"/>
  <c r="BL27" i="26" s="1"/>
  <c r="BK16" i="26"/>
  <c r="BK27" i="26" s="1"/>
  <c r="BJ16" i="26"/>
  <c r="BJ27" i="26" s="1"/>
  <c r="BI16" i="26"/>
  <c r="BI27" i="26" s="1"/>
  <c r="BH16" i="26"/>
  <c r="BF16" i="26"/>
  <c r="BE16" i="26"/>
  <c r="BE27" i="26" s="1"/>
  <c r="BD16" i="26"/>
  <c r="BC16" i="26"/>
  <c r="BC27" i="26" s="1"/>
  <c r="BB16" i="26"/>
  <c r="BB27" i="26" s="1"/>
  <c r="BA16" i="26"/>
  <c r="BA27" i="26" s="1"/>
  <c r="AZ16" i="26"/>
  <c r="AZ27" i="26" s="1"/>
  <c r="AY16" i="26"/>
  <c r="AX16" i="26"/>
  <c r="AW16" i="26"/>
  <c r="AW27" i="26" s="1"/>
  <c r="AU16" i="26"/>
  <c r="AU27" i="26" s="1"/>
  <c r="AT16" i="26"/>
  <c r="AT27" i="26" s="1"/>
  <c r="AS16" i="26"/>
  <c r="AS27" i="26" s="1"/>
  <c r="AR16" i="26"/>
  <c r="AR27" i="26" s="1"/>
  <c r="AQ16" i="26"/>
  <c r="AP16" i="26"/>
  <c r="AO16" i="26"/>
  <c r="AN16" i="26"/>
  <c r="AN27" i="26" s="1"/>
  <c r="AM16" i="26"/>
  <c r="AM27" i="26" s="1"/>
  <c r="AL16" i="26"/>
  <c r="AL27" i="26" s="1"/>
  <c r="AJ16" i="26"/>
  <c r="AJ27" i="26" s="1"/>
  <c r="AI16" i="26"/>
  <c r="AI27" i="26" s="1"/>
  <c r="AH16" i="26"/>
  <c r="AG16" i="26"/>
  <c r="AF16" i="26"/>
  <c r="AE16" i="26"/>
  <c r="AE27" i="26" s="1"/>
  <c r="AD16" i="26"/>
  <c r="AD27" i="26" s="1"/>
  <c r="AC16" i="26"/>
  <c r="AC27" i="26" s="1"/>
  <c r="AB16" i="26"/>
  <c r="AB27" i="26" s="1"/>
  <c r="AA16" i="26"/>
  <c r="AA27" i="26" s="1"/>
  <c r="Y16" i="26"/>
  <c r="Y27" i="26" s="1"/>
  <c r="X16" i="26"/>
  <c r="W16" i="26"/>
  <c r="V16" i="26"/>
  <c r="V27" i="26" s="1"/>
  <c r="U16" i="26"/>
  <c r="U27" i="26" s="1"/>
  <c r="T16" i="26"/>
  <c r="T27" i="26" s="1"/>
  <c r="S16" i="26"/>
  <c r="S27" i="26" s="1"/>
  <c r="R16" i="26"/>
  <c r="R27" i="26" s="1"/>
  <c r="Q16" i="26"/>
  <c r="Q27" i="26" s="1"/>
  <c r="P16" i="26"/>
  <c r="N16" i="26"/>
  <c r="M16" i="26"/>
  <c r="M27" i="26" s="1"/>
  <c r="L16" i="26"/>
  <c r="L27" i="26" s="1"/>
  <c r="K16" i="26"/>
  <c r="K27" i="26" s="1"/>
  <c r="J16" i="26"/>
  <c r="J27" i="26" s="1"/>
  <c r="I16" i="26"/>
  <c r="I27" i="26" s="1"/>
  <c r="H16" i="26"/>
  <c r="H27" i="26" s="1"/>
  <c r="G16" i="26"/>
  <c r="F16" i="26"/>
  <c r="E16" i="26"/>
  <c r="E27" i="26" s="1"/>
  <c r="D15" i="26"/>
  <c r="O15" i="26" s="1"/>
  <c r="Z15" i="26" s="1"/>
  <c r="AK15" i="26" s="1"/>
  <c r="AV15" i="26" s="1"/>
  <c r="BG15" i="26" s="1"/>
  <c r="D14" i="26"/>
  <c r="AK10" i="26"/>
  <c r="AV10" i="26" s="1"/>
  <c r="BG10" i="26" s="1"/>
  <c r="Z10" i="26"/>
  <c r="O10" i="26"/>
  <c r="Z31" i="26" s="1"/>
  <c r="BD27" i="26" l="1"/>
  <c r="AQ27" i="26"/>
  <c r="AH27" i="26"/>
  <c r="BO27" i="26"/>
  <c r="BP27" i="26"/>
  <c r="N27" i="26"/>
  <c r="AF27" i="26"/>
  <c r="AX27" i="26"/>
  <c r="X27" i="26"/>
  <c r="AP27" i="26"/>
  <c r="BH27" i="26"/>
  <c r="G27" i="26"/>
  <c r="P27" i="26"/>
  <c r="AG27" i="26"/>
  <c r="AY27" i="26"/>
  <c r="F27" i="26"/>
  <c r="W27" i="26"/>
  <c r="AO27" i="26"/>
  <c r="BF27" i="26"/>
  <c r="C27" i="26"/>
  <c r="C47" i="26"/>
  <c r="C48" i="26" s="1"/>
  <c r="H17" i="25"/>
  <c r="H15" i="25"/>
  <c r="H14" i="25"/>
  <c r="H13" i="25"/>
  <c r="F16" i="25"/>
  <c r="F15" i="25"/>
  <c r="F14" i="25"/>
  <c r="F13" i="25"/>
  <c r="D15" i="25"/>
  <c r="D14" i="25"/>
  <c r="D13" i="25"/>
  <c r="BD10" i="3"/>
  <c r="BD11" i="3"/>
  <c r="BD12" i="3"/>
  <c r="BD13" i="3"/>
  <c r="BD14" i="3"/>
  <c r="BD15" i="3"/>
  <c r="BD16" i="3"/>
  <c r="BD17" i="3"/>
  <c r="BD18" i="3"/>
  <c r="BD19" i="3"/>
  <c r="BD20" i="3"/>
  <c r="BD21" i="3"/>
  <c r="BD22" i="3"/>
  <c r="BD23" i="3"/>
  <c r="BD24" i="3"/>
  <c r="BD25" i="3"/>
  <c r="BD26" i="3"/>
  <c r="BD27" i="3"/>
  <c r="BD28" i="3"/>
  <c r="BD29" i="3"/>
  <c r="BD30" i="3"/>
  <c r="BD31" i="3"/>
  <c r="BD32" i="3"/>
  <c r="BD33" i="3"/>
  <c r="BD34" i="3"/>
  <c r="AX67" i="3"/>
  <c r="AY67" i="3"/>
  <c r="AZ67" i="3"/>
  <c r="BA67" i="3"/>
  <c r="AP67" i="3"/>
  <c r="AQ67" i="3"/>
  <c r="AR67" i="3"/>
  <c r="AS67" i="3"/>
  <c r="AT67" i="3"/>
  <c r="AU67" i="3"/>
  <c r="AV67" i="3"/>
  <c r="AW67" i="3"/>
  <c r="BC10" i="3"/>
  <c r="BC11" i="3"/>
  <c r="BC12" i="3"/>
  <c r="BC13" i="3"/>
  <c r="BC14" i="3"/>
  <c r="BC15" i="3"/>
  <c r="BC16" i="3"/>
  <c r="BC17" i="3"/>
  <c r="BC18" i="3"/>
  <c r="BC19" i="3"/>
  <c r="BC20" i="3"/>
  <c r="BC21" i="3"/>
  <c r="BC22" i="3"/>
  <c r="BC23" i="3"/>
  <c r="BC24" i="3"/>
  <c r="BC25" i="3"/>
  <c r="BC26" i="3"/>
  <c r="BC27" i="3"/>
  <c r="BC28" i="3"/>
  <c r="BC29" i="3"/>
  <c r="BC30" i="3"/>
  <c r="BC31" i="3"/>
  <c r="BC32" i="3"/>
  <c r="BC33" i="3"/>
  <c r="BC34"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G10" i="9"/>
  <c r="G11" i="9"/>
  <c r="G12" i="9"/>
  <c r="G13" i="9"/>
  <c r="G14" i="9"/>
  <c r="G15" i="9"/>
  <c r="G16" i="9"/>
  <c r="G17" i="9"/>
  <c r="G18" i="9"/>
  <c r="G19" i="9"/>
  <c r="G20" i="9"/>
  <c r="G21" i="9"/>
  <c r="G22" i="9"/>
  <c r="G23" i="9"/>
  <c r="G24" i="9"/>
  <c r="G25" i="9"/>
  <c r="G26" i="9"/>
  <c r="G27" i="9"/>
  <c r="G28" i="9"/>
  <c r="G29" i="9"/>
  <c r="G30" i="9"/>
  <c r="G31" i="9"/>
  <c r="G32" i="9"/>
  <c r="G33" i="9"/>
  <c r="G34" i="9"/>
  <c r="G9" i="9"/>
  <c r="F10" i="9"/>
  <c r="F11" i="9"/>
  <c r="F12" i="9"/>
  <c r="F13" i="9"/>
  <c r="F14" i="9"/>
  <c r="F15" i="9"/>
  <c r="F16" i="9"/>
  <c r="F17" i="9"/>
  <c r="F18" i="9"/>
  <c r="F19" i="9"/>
  <c r="F20" i="9"/>
  <c r="F21" i="9"/>
  <c r="F22" i="9"/>
  <c r="F23" i="9"/>
  <c r="F24" i="9"/>
  <c r="F25" i="9"/>
  <c r="F26" i="9"/>
  <c r="F27" i="9"/>
  <c r="F28" i="9"/>
  <c r="F29" i="9"/>
  <c r="F30" i="9"/>
  <c r="F31" i="9"/>
  <c r="F32" i="9"/>
  <c r="F33" i="9"/>
  <c r="F34" i="9"/>
  <c r="F9" i="9"/>
  <c r="N10" i="9"/>
  <c r="N11" i="9"/>
  <c r="N12" i="9"/>
  <c r="N13" i="9"/>
  <c r="N14" i="9"/>
  <c r="N15" i="9"/>
  <c r="N16" i="9"/>
  <c r="N17" i="9"/>
  <c r="N18" i="9"/>
  <c r="N19" i="9"/>
  <c r="N20" i="9"/>
  <c r="N21" i="9"/>
  <c r="N22" i="9"/>
  <c r="N23" i="9"/>
  <c r="N24" i="9"/>
  <c r="N25" i="9"/>
  <c r="N26" i="9"/>
  <c r="N27" i="9"/>
  <c r="N28" i="9"/>
  <c r="N29" i="9"/>
  <c r="N30" i="9"/>
  <c r="N31" i="9"/>
  <c r="N32" i="9"/>
  <c r="N33" i="9"/>
  <c r="N34" i="9"/>
  <c r="N9" i="9"/>
  <c r="M10" i="9"/>
  <c r="M11" i="9"/>
  <c r="M12" i="9"/>
  <c r="M13" i="9"/>
  <c r="M14" i="9"/>
  <c r="M15" i="9"/>
  <c r="M16" i="9"/>
  <c r="M17" i="9"/>
  <c r="M18" i="9"/>
  <c r="M19" i="9"/>
  <c r="M20" i="9"/>
  <c r="M21" i="9"/>
  <c r="M22" i="9"/>
  <c r="M23" i="9"/>
  <c r="M24" i="9"/>
  <c r="M25" i="9"/>
  <c r="M26" i="9"/>
  <c r="M27" i="9"/>
  <c r="M28" i="9"/>
  <c r="M29" i="9"/>
  <c r="M30" i="9"/>
  <c r="M31" i="9"/>
  <c r="M32" i="9"/>
  <c r="M33" i="9"/>
  <c r="M34" i="9"/>
  <c r="M9" i="9"/>
  <c r="L10" i="9"/>
  <c r="L11" i="9"/>
  <c r="L12" i="9"/>
  <c r="L13" i="9"/>
  <c r="L14" i="9"/>
  <c r="L15" i="9"/>
  <c r="L16" i="9"/>
  <c r="L17" i="9"/>
  <c r="L18" i="9"/>
  <c r="L19" i="9"/>
  <c r="L20" i="9"/>
  <c r="L21" i="9"/>
  <c r="L22" i="9"/>
  <c r="L23" i="9"/>
  <c r="L24" i="9"/>
  <c r="L25" i="9"/>
  <c r="L26" i="9"/>
  <c r="L27" i="9"/>
  <c r="L28" i="9"/>
  <c r="L29" i="9"/>
  <c r="L30" i="9"/>
  <c r="L31" i="9"/>
  <c r="L32" i="9"/>
  <c r="L33" i="9"/>
  <c r="L34" i="9"/>
  <c r="L9" i="9"/>
  <c r="H16" i="25" l="1"/>
  <c r="D16" i="25"/>
  <c r="W25" i="9" l="1"/>
  <c r="X11" i="9"/>
  <c r="X10" i="9"/>
  <c r="X30" i="9"/>
  <c r="X29" i="9"/>
  <c r="X28" i="9"/>
  <c r="X27" i="9"/>
  <c r="X26" i="9"/>
  <c r="X25" i="9"/>
  <c r="X24" i="9"/>
  <c r="X23" i="9"/>
  <c r="X22" i="9"/>
  <c r="X21" i="9"/>
  <c r="X20" i="9"/>
  <c r="X19" i="9"/>
  <c r="W30" i="9"/>
  <c r="W29" i="9"/>
  <c r="W28" i="9"/>
  <c r="W27" i="9"/>
  <c r="W26" i="9"/>
  <c r="W24" i="9"/>
  <c r="W23" i="9"/>
  <c r="W22" i="9"/>
  <c r="W21" i="9"/>
  <c r="W20" i="9"/>
  <c r="W19" i="9"/>
  <c r="X34" i="9"/>
  <c r="X33" i="9"/>
  <c r="W34" i="9"/>
  <c r="W33" i="9"/>
  <c r="X32" i="9"/>
  <c r="W32" i="9"/>
  <c r="X31" i="9"/>
  <c r="W31" i="9"/>
  <c r="W10" i="9"/>
  <c r="X9" i="9"/>
  <c r="W9" i="9"/>
  <c r="X18" i="9"/>
  <c r="X17" i="9"/>
  <c r="X16" i="9"/>
  <c r="X15" i="9"/>
  <c r="X14" i="9"/>
  <c r="X13" i="9"/>
  <c r="X12" i="9"/>
  <c r="W18" i="9"/>
  <c r="W17" i="9"/>
  <c r="W16" i="9"/>
  <c r="W15" i="9"/>
  <c r="W14" i="9"/>
  <c r="W13" i="9"/>
  <c r="W12" i="9"/>
  <c r="W11" i="9"/>
  <c r="Z26" i="12"/>
  <c r="Y26" i="12"/>
  <c r="X26" i="12"/>
  <c r="W26" i="12"/>
  <c r="V26" i="12"/>
  <c r="U26" i="12"/>
  <c r="T26" i="12"/>
  <c r="S26" i="12"/>
  <c r="R26" i="12"/>
  <c r="Q26" i="12"/>
  <c r="P26" i="12"/>
  <c r="O26" i="12"/>
  <c r="N26" i="12"/>
  <c r="M26" i="12"/>
  <c r="L26" i="12"/>
  <c r="K26" i="12"/>
  <c r="J26" i="12"/>
  <c r="I26" i="12"/>
  <c r="H26" i="12"/>
  <c r="G26" i="12"/>
  <c r="F26" i="12"/>
  <c r="E26" i="12"/>
  <c r="D26" i="12"/>
  <c r="C26" i="12"/>
  <c r="AO67" i="3"/>
  <c r="AG67" i="3"/>
  <c r="E67" i="3"/>
  <c r="O33" i="9" l="1"/>
  <c r="P33" i="9" s="1"/>
  <c r="O34" i="9"/>
  <c r="P34" i="9" s="1"/>
  <c r="AN67" i="3" l="1"/>
  <c r="AD67" i="3"/>
  <c r="AE67" i="3"/>
  <c r="AF67" i="3"/>
  <c r="AH67" i="3"/>
  <c r="AI67" i="3"/>
  <c r="AJ67" i="3"/>
  <c r="AK67" i="3"/>
  <c r="AL67" i="3"/>
  <c r="AM67" i="3"/>
  <c r="Q67" i="3"/>
  <c r="R67" i="3"/>
  <c r="S67" i="3"/>
  <c r="T67" i="3"/>
  <c r="U67" i="3"/>
  <c r="V67" i="3"/>
  <c r="W67" i="3"/>
  <c r="X67" i="3"/>
  <c r="Y67" i="3"/>
  <c r="Z67" i="3"/>
  <c r="AA67" i="3"/>
  <c r="AB67" i="3"/>
  <c r="AC67" i="3"/>
  <c r="G67" i="3"/>
  <c r="H67" i="3"/>
  <c r="I67" i="3"/>
  <c r="J67" i="3"/>
  <c r="K67" i="3"/>
  <c r="L67" i="3"/>
  <c r="M67" i="3"/>
  <c r="N67" i="3"/>
  <c r="O67" i="3"/>
  <c r="P67" i="3"/>
  <c r="F67" i="3"/>
  <c r="BB9" i="3" l="1"/>
  <c r="BC9" i="3" l="1"/>
  <c r="M67" i="9" l="1"/>
  <c r="B33" i="3"/>
  <c r="C33" i="3"/>
  <c r="D33" i="3"/>
  <c r="B34" i="3"/>
  <c r="C34" i="3"/>
  <c r="D34" i="3"/>
  <c r="B35" i="3"/>
  <c r="C35" i="3"/>
  <c r="D35" i="3"/>
  <c r="E35" i="3"/>
  <c r="BB35" i="3"/>
  <c r="BD35" i="3"/>
  <c r="B36" i="3"/>
  <c r="C36" i="3"/>
  <c r="D36" i="3"/>
  <c r="E36" i="3"/>
  <c r="BB36" i="3"/>
  <c r="BD36" i="3"/>
  <c r="B37" i="3"/>
  <c r="C37" i="3"/>
  <c r="D37" i="3"/>
  <c r="E37" i="3"/>
  <c r="BB37" i="3"/>
  <c r="BD37" i="3"/>
  <c r="B38" i="3"/>
  <c r="C38" i="3"/>
  <c r="D38" i="3"/>
  <c r="E38" i="3"/>
  <c r="BB38" i="3"/>
  <c r="BD38" i="3"/>
  <c r="B39" i="3"/>
  <c r="C39" i="3"/>
  <c r="D39" i="3"/>
  <c r="E39" i="3"/>
  <c r="BB39" i="3"/>
  <c r="BD39" i="3"/>
  <c r="B40" i="3"/>
  <c r="C40" i="3"/>
  <c r="D40" i="3"/>
  <c r="E40" i="3"/>
  <c r="BB40" i="3"/>
  <c r="BD40" i="3"/>
  <c r="B41" i="3"/>
  <c r="C41" i="3"/>
  <c r="D41" i="3"/>
  <c r="E41" i="3"/>
  <c r="BB41" i="3"/>
  <c r="BD41" i="3"/>
  <c r="B42" i="3"/>
  <c r="C42" i="3"/>
  <c r="D42" i="3"/>
  <c r="E42" i="3"/>
  <c r="BB42" i="3"/>
  <c r="BD42" i="3"/>
  <c r="B43" i="3"/>
  <c r="C43" i="3"/>
  <c r="D43" i="3"/>
  <c r="E43" i="3"/>
  <c r="BB43" i="3"/>
  <c r="BD43" i="3"/>
  <c r="B44" i="3"/>
  <c r="C44" i="3"/>
  <c r="D44" i="3"/>
  <c r="E44" i="3"/>
  <c r="BB44" i="3"/>
  <c r="BD44" i="3"/>
  <c r="B45" i="3"/>
  <c r="C45" i="3"/>
  <c r="D45" i="3"/>
  <c r="E45" i="3"/>
  <c r="BB45" i="3"/>
  <c r="BD45" i="3"/>
  <c r="B46" i="3"/>
  <c r="C46" i="3"/>
  <c r="D46" i="3"/>
  <c r="E46" i="3"/>
  <c r="BB46" i="3"/>
  <c r="BD46" i="3"/>
  <c r="B47" i="3"/>
  <c r="C47" i="3"/>
  <c r="D47" i="3"/>
  <c r="E47" i="3"/>
  <c r="BB47" i="3"/>
  <c r="BD47" i="3"/>
  <c r="B48" i="3"/>
  <c r="C48" i="3"/>
  <c r="D48" i="3"/>
  <c r="E48" i="3"/>
  <c r="BB48" i="3"/>
  <c r="BD48" i="3"/>
  <c r="B49" i="3"/>
  <c r="C49" i="3"/>
  <c r="D49" i="3"/>
  <c r="E49" i="3"/>
  <c r="BB49" i="3"/>
  <c r="BD49" i="3"/>
  <c r="B50" i="3"/>
  <c r="C50" i="3"/>
  <c r="D50" i="3"/>
  <c r="E50" i="3"/>
  <c r="BB50" i="3"/>
  <c r="BD50" i="3"/>
  <c r="B51" i="3"/>
  <c r="C51" i="3"/>
  <c r="D51" i="3"/>
  <c r="E51" i="3"/>
  <c r="BB51" i="3"/>
  <c r="BD51" i="3"/>
  <c r="B52" i="3"/>
  <c r="C52" i="3"/>
  <c r="D52" i="3"/>
  <c r="E52" i="3"/>
  <c r="BB52" i="3"/>
  <c r="BD52" i="3"/>
  <c r="B53" i="3"/>
  <c r="C53" i="3"/>
  <c r="D53" i="3"/>
  <c r="E53" i="3"/>
  <c r="BB53" i="3"/>
  <c r="BD53" i="3"/>
  <c r="B54" i="3"/>
  <c r="C54" i="3"/>
  <c r="D54" i="3"/>
  <c r="E54" i="3"/>
  <c r="BB54" i="3"/>
  <c r="BD54" i="3"/>
  <c r="B55" i="3"/>
  <c r="C55" i="3"/>
  <c r="D55" i="3"/>
  <c r="E55" i="3"/>
  <c r="BB55" i="3"/>
  <c r="BD55" i="3"/>
  <c r="B56" i="3"/>
  <c r="C56" i="3"/>
  <c r="D56" i="3"/>
  <c r="E56" i="3"/>
  <c r="BB56" i="3"/>
  <c r="BD56" i="3"/>
  <c r="B57" i="3"/>
  <c r="C57" i="3"/>
  <c r="D57" i="3"/>
  <c r="E57" i="3"/>
  <c r="BB57" i="3"/>
  <c r="BD57" i="3"/>
  <c r="B58" i="3"/>
  <c r="C58" i="3"/>
  <c r="D58" i="3"/>
  <c r="E58" i="3"/>
  <c r="BB58" i="3"/>
  <c r="BD58" i="3"/>
  <c r="B59" i="3"/>
  <c r="C59" i="3"/>
  <c r="D59" i="3"/>
  <c r="E59" i="3"/>
  <c r="BB59" i="3"/>
  <c r="BD59" i="3"/>
  <c r="B60" i="3"/>
  <c r="C60" i="3"/>
  <c r="D60" i="3"/>
  <c r="E60" i="3"/>
  <c r="BB60" i="3"/>
  <c r="BD60" i="3"/>
  <c r="B61" i="3"/>
  <c r="C61" i="3"/>
  <c r="D61" i="3"/>
  <c r="E61" i="3"/>
  <c r="BB61" i="3"/>
  <c r="BD61" i="3"/>
  <c r="B62" i="3"/>
  <c r="C62" i="3"/>
  <c r="D62" i="3"/>
  <c r="E62" i="3"/>
  <c r="BB62" i="3"/>
  <c r="BD62" i="3"/>
  <c r="B63" i="3"/>
  <c r="C63" i="3"/>
  <c r="D63" i="3"/>
  <c r="E63" i="3"/>
  <c r="BB63" i="3"/>
  <c r="BD63" i="3"/>
  <c r="J14" i="25" l="1"/>
  <c r="L14" i="25" s="1"/>
  <c r="H67" i="6"/>
  <c r="O9" i="9"/>
  <c r="P9" i="9" s="1"/>
  <c r="O10" i="9"/>
  <c r="P10" i="9" s="1"/>
  <c r="O11" i="9"/>
  <c r="P11" i="9" s="1"/>
  <c r="O12" i="9"/>
  <c r="P12" i="9" s="1"/>
  <c r="O13" i="9"/>
  <c r="P13" i="9" s="1"/>
  <c r="O14" i="9"/>
  <c r="P14" i="9" s="1"/>
  <c r="O15" i="9"/>
  <c r="P15" i="9" s="1"/>
  <c r="O16" i="9"/>
  <c r="P16" i="9" s="1"/>
  <c r="O17" i="9"/>
  <c r="P17" i="9" s="1"/>
  <c r="O18" i="9"/>
  <c r="P18" i="9" s="1"/>
  <c r="O19" i="9"/>
  <c r="P19" i="9" s="1"/>
  <c r="O20" i="9"/>
  <c r="P20" i="9" s="1"/>
  <c r="O21" i="9"/>
  <c r="P21" i="9" s="1"/>
  <c r="O22" i="9"/>
  <c r="P22" i="9" s="1"/>
  <c r="O23" i="9"/>
  <c r="P23" i="9" s="1"/>
  <c r="O24" i="9"/>
  <c r="P24" i="9" s="1"/>
  <c r="O25" i="9"/>
  <c r="P25" i="9" s="1"/>
  <c r="O26" i="9"/>
  <c r="P26" i="9" s="1"/>
  <c r="O27" i="9"/>
  <c r="P27" i="9" s="1"/>
  <c r="O28" i="9"/>
  <c r="P28" i="9" s="1"/>
  <c r="O29" i="9"/>
  <c r="P29" i="9" s="1"/>
  <c r="O30" i="9"/>
  <c r="P30" i="9" s="1"/>
  <c r="O31" i="9"/>
  <c r="P31" i="9" s="1"/>
  <c r="O32" i="9"/>
  <c r="P32" i="9" s="1"/>
  <c r="BC67" i="3" l="1"/>
  <c r="C10" i="9" l="1"/>
  <c r="R3" i="3" l="1"/>
  <c r="C4" i="4" l="1"/>
  <c r="C4" i="13"/>
  <c r="C4" i="14"/>
  <c r="F10" i="24"/>
  <c r="G10" i="24"/>
  <c r="F11" i="24"/>
  <c r="G11" i="24"/>
  <c r="F12" i="24"/>
  <c r="G12" i="24"/>
  <c r="F13" i="24"/>
  <c r="G13" i="24"/>
  <c r="F14" i="24"/>
  <c r="G14" i="24"/>
  <c r="F15" i="24"/>
  <c r="G15" i="24"/>
  <c r="F16" i="24"/>
  <c r="G16" i="24"/>
  <c r="G9" i="24"/>
  <c r="F9" i="24"/>
  <c r="F35" i="9"/>
  <c r="G35" i="9"/>
  <c r="F36" i="9"/>
  <c r="G36" i="9"/>
  <c r="F37" i="9"/>
  <c r="G37" i="9"/>
  <c r="F38" i="9"/>
  <c r="G38" i="9"/>
  <c r="F39" i="9"/>
  <c r="G39" i="9"/>
  <c r="F40" i="9"/>
  <c r="G40" i="9"/>
  <c r="F41" i="9"/>
  <c r="G41" i="9"/>
  <c r="F42" i="9"/>
  <c r="G42" i="9"/>
  <c r="F43" i="9"/>
  <c r="G43" i="9"/>
  <c r="F44" i="9"/>
  <c r="G44" i="9"/>
  <c r="F45" i="9"/>
  <c r="G45" i="9"/>
  <c r="F46" i="9"/>
  <c r="G46" i="9"/>
  <c r="F47" i="9"/>
  <c r="G47" i="9"/>
  <c r="F48" i="9"/>
  <c r="G48" i="9"/>
  <c r="F49" i="9"/>
  <c r="G49" i="9"/>
  <c r="F50" i="9"/>
  <c r="G50" i="9"/>
  <c r="F51" i="9"/>
  <c r="G51" i="9"/>
  <c r="F52" i="9"/>
  <c r="G52" i="9"/>
  <c r="F53" i="9"/>
  <c r="G53" i="9"/>
  <c r="F54" i="9"/>
  <c r="G54" i="9"/>
  <c r="F55" i="9"/>
  <c r="G55" i="9"/>
  <c r="F56" i="9"/>
  <c r="G56" i="9"/>
  <c r="F57" i="9"/>
  <c r="G57" i="9"/>
  <c r="F58" i="9"/>
  <c r="G58" i="9"/>
  <c r="F59" i="9"/>
  <c r="G59" i="9"/>
  <c r="F60" i="9"/>
  <c r="G60" i="9"/>
  <c r="F61" i="9"/>
  <c r="G61" i="9"/>
  <c r="F62" i="9"/>
  <c r="G62" i="9"/>
  <c r="F63" i="9"/>
  <c r="G63" i="9"/>
  <c r="F64" i="9"/>
  <c r="G64" i="9"/>
  <c r="F65" i="9"/>
  <c r="G65" i="9"/>
  <c r="F66" i="9"/>
  <c r="G66" i="9"/>
  <c r="E11" i="24"/>
  <c r="E12" i="24"/>
  <c r="E13" i="24"/>
  <c r="E14" i="24"/>
  <c r="E15" i="24"/>
  <c r="E16" i="24"/>
  <c r="E10" i="24"/>
  <c r="E9" i="24"/>
  <c r="C11" i="24"/>
  <c r="D11" i="24"/>
  <c r="C12" i="24"/>
  <c r="D12" i="24"/>
  <c r="C13" i="24"/>
  <c r="D13" i="24"/>
  <c r="C14" i="24"/>
  <c r="D14" i="24"/>
  <c r="C15" i="24"/>
  <c r="D15" i="24"/>
  <c r="C16" i="24"/>
  <c r="D16" i="24"/>
  <c r="C10" i="24"/>
  <c r="D10" i="24"/>
  <c r="D9" i="24"/>
  <c r="B10" i="24"/>
  <c r="B11" i="24"/>
  <c r="B12" i="24"/>
  <c r="B13" i="24"/>
  <c r="B14" i="24"/>
  <c r="B15" i="24"/>
  <c r="B16" i="24"/>
  <c r="C9" i="24"/>
  <c r="B9" i="24"/>
  <c r="J17" i="24"/>
  <c r="I17" i="24"/>
  <c r="C4" i="24"/>
  <c r="G67" i="9" l="1"/>
  <c r="F67" i="9"/>
  <c r="E17" i="24"/>
  <c r="G17" i="24"/>
  <c r="F17" i="24"/>
  <c r="B17" i="24"/>
  <c r="C4" i="7"/>
  <c r="BB64" i="3" l="1"/>
  <c r="BB65" i="3"/>
  <c r="BB66" i="3"/>
  <c r="E9" i="3"/>
  <c r="E10" i="3"/>
  <c r="E11" i="3"/>
  <c r="E12" i="3"/>
  <c r="E13" i="3"/>
  <c r="E14" i="3"/>
  <c r="E15" i="3"/>
  <c r="E16" i="3"/>
  <c r="E17" i="3"/>
  <c r="E18" i="3"/>
  <c r="E19" i="3"/>
  <c r="E20" i="3"/>
  <c r="E21" i="3"/>
  <c r="E22" i="3"/>
  <c r="E23" i="3"/>
  <c r="E24" i="3"/>
  <c r="E25" i="3"/>
  <c r="E26" i="3"/>
  <c r="E27" i="3"/>
  <c r="E28" i="3"/>
  <c r="E29" i="3"/>
  <c r="E30" i="3"/>
  <c r="E31" i="3"/>
  <c r="E32" i="3"/>
  <c r="E64" i="3"/>
  <c r="E65" i="3"/>
  <c r="E66" i="3"/>
  <c r="BD64" i="3"/>
  <c r="BD65" i="3"/>
  <c r="BD66" i="3"/>
  <c r="K66" i="9"/>
  <c r="K9"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AC69" i="4"/>
  <c r="AB69" i="4"/>
  <c r="AA69" i="4"/>
  <c r="Z69" i="4"/>
  <c r="Y69" i="4"/>
  <c r="X69" i="4"/>
  <c r="W69" i="4"/>
  <c r="V69" i="4"/>
  <c r="U69" i="4"/>
  <c r="T69" i="4"/>
  <c r="S69" i="4"/>
  <c r="R69" i="4"/>
  <c r="Q69" i="4"/>
  <c r="P69" i="4"/>
  <c r="O69" i="4"/>
  <c r="N69" i="4"/>
  <c r="M69" i="4"/>
  <c r="L69" i="4"/>
  <c r="K69" i="4"/>
  <c r="J69" i="4"/>
  <c r="G69" i="4"/>
  <c r="F69" i="4"/>
  <c r="BB67" i="3" l="1"/>
  <c r="BD9" i="3"/>
  <c r="BD67" i="3" s="1"/>
  <c r="E12" i="9"/>
  <c r="E14" i="9"/>
  <c r="E16" i="9"/>
  <c r="E17" i="9"/>
  <c r="E18" i="9"/>
  <c r="E20" i="9"/>
  <c r="E22" i="9"/>
  <c r="E25" i="9"/>
  <c r="E28" i="9"/>
  <c r="E29" i="9"/>
  <c r="E30" i="9"/>
  <c r="E34" i="9"/>
  <c r="E36" i="9"/>
  <c r="D9" i="3"/>
  <c r="D22" i="3"/>
  <c r="D28" i="3"/>
  <c r="D29" i="3"/>
  <c r="C29" i="3"/>
  <c r="C17" i="3"/>
  <c r="C18" i="3"/>
  <c r="B9" i="3"/>
  <c r="B10" i="3"/>
  <c r="B11" i="3"/>
  <c r="B12" i="3"/>
  <c r="B13" i="3"/>
  <c r="B14" i="3"/>
  <c r="B15" i="3"/>
  <c r="B16" i="3"/>
  <c r="B17" i="3"/>
  <c r="B18" i="3"/>
  <c r="B19" i="3"/>
  <c r="B20" i="3"/>
  <c r="B21" i="3"/>
  <c r="B22" i="3"/>
  <c r="B23" i="3"/>
  <c r="B24" i="3"/>
  <c r="B25" i="3"/>
  <c r="B26" i="3"/>
  <c r="B27" i="3"/>
  <c r="B28" i="3"/>
  <c r="B29" i="3"/>
  <c r="B30" i="3"/>
  <c r="B31" i="3"/>
  <c r="B32" i="3"/>
  <c r="K67" i="9"/>
  <c r="E66" i="9"/>
  <c r="D66" i="9"/>
  <c r="C66" i="9"/>
  <c r="B66" i="9"/>
  <c r="E65" i="9"/>
  <c r="D65" i="9"/>
  <c r="C65" i="9"/>
  <c r="B65" i="9"/>
  <c r="E64" i="9"/>
  <c r="D64" i="9"/>
  <c r="C64" i="9"/>
  <c r="B64" i="9"/>
  <c r="E63" i="9"/>
  <c r="D63" i="9"/>
  <c r="C63" i="9"/>
  <c r="B63" i="9"/>
  <c r="E62" i="9"/>
  <c r="D62" i="9"/>
  <c r="C62" i="9"/>
  <c r="B62" i="9"/>
  <c r="L63" i="9" s="1"/>
  <c r="E61" i="9"/>
  <c r="D61" i="9"/>
  <c r="C61" i="9"/>
  <c r="B61" i="9"/>
  <c r="L62" i="9" s="1"/>
  <c r="E60" i="9"/>
  <c r="D60" i="9"/>
  <c r="C60" i="9"/>
  <c r="B60" i="9"/>
  <c r="L61" i="9" s="1"/>
  <c r="E59" i="9"/>
  <c r="D59" i="9"/>
  <c r="C59" i="9"/>
  <c r="B59" i="9"/>
  <c r="L60" i="9" s="1"/>
  <c r="E58" i="9"/>
  <c r="D58" i="9"/>
  <c r="C58" i="9"/>
  <c r="B58" i="9"/>
  <c r="L59" i="9" s="1"/>
  <c r="E57" i="9"/>
  <c r="D57" i="9"/>
  <c r="C57" i="9"/>
  <c r="B57" i="9"/>
  <c r="L58" i="9" s="1"/>
  <c r="E56" i="9"/>
  <c r="D56" i="9"/>
  <c r="C56" i="9"/>
  <c r="B56" i="9"/>
  <c r="L57" i="9" s="1"/>
  <c r="E55" i="9"/>
  <c r="D55" i="9"/>
  <c r="C55" i="9"/>
  <c r="B55" i="9"/>
  <c r="E54" i="9"/>
  <c r="D54" i="9"/>
  <c r="C54" i="9"/>
  <c r="B54" i="9"/>
  <c r="E53" i="9"/>
  <c r="D53" i="9"/>
  <c r="C53" i="9"/>
  <c r="B53" i="9"/>
  <c r="E52" i="9"/>
  <c r="D52" i="9"/>
  <c r="C52" i="9"/>
  <c r="B52" i="9"/>
  <c r="E51" i="9"/>
  <c r="D51" i="9"/>
  <c r="C51" i="9"/>
  <c r="B51" i="9"/>
  <c r="E50" i="9"/>
  <c r="D50" i="9"/>
  <c r="C50" i="9"/>
  <c r="B50" i="9"/>
  <c r="E49" i="9"/>
  <c r="D49" i="9"/>
  <c r="C49" i="9"/>
  <c r="B49" i="9"/>
  <c r="E48" i="9"/>
  <c r="D48" i="9"/>
  <c r="C48" i="9"/>
  <c r="B48" i="9"/>
  <c r="E47" i="9"/>
  <c r="D47" i="9"/>
  <c r="C47" i="9"/>
  <c r="B47" i="9"/>
  <c r="E46" i="9"/>
  <c r="D46" i="9"/>
  <c r="C46" i="9"/>
  <c r="B46" i="9"/>
  <c r="E45" i="9"/>
  <c r="D45" i="9"/>
  <c r="C45" i="9"/>
  <c r="B45" i="9"/>
  <c r="E44" i="9"/>
  <c r="D44" i="9"/>
  <c r="C44" i="9"/>
  <c r="B44" i="9"/>
  <c r="E43" i="9"/>
  <c r="D43" i="9"/>
  <c r="C43" i="9"/>
  <c r="B43" i="9"/>
  <c r="E42" i="9"/>
  <c r="D42" i="9"/>
  <c r="C42" i="9"/>
  <c r="B42" i="9"/>
  <c r="E41" i="9"/>
  <c r="D41" i="9"/>
  <c r="C41" i="9"/>
  <c r="B41" i="9"/>
  <c r="E40" i="9"/>
  <c r="D40" i="9"/>
  <c r="C40" i="9"/>
  <c r="B40" i="9"/>
  <c r="E39" i="9"/>
  <c r="D39" i="9"/>
  <c r="C39" i="9"/>
  <c r="B39" i="9"/>
  <c r="E38" i="9"/>
  <c r="D38" i="9"/>
  <c r="C38" i="9"/>
  <c r="B38" i="9"/>
  <c r="E37" i="9"/>
  <c r="D37" i="9"/>
  <c r="C37" i="9"/>
  <c r="B37" i="9"/>
  <c r="D36" i="9"/>
  <c r="C36" i="9"/>
  <c r="B36" i="9"/>
  <c r="D35" i="9"/>
  <c r="C35" i="9"/>
  <c r="B35" i="9"/>
  <c r="D34" i="9"/>
  <c r="C34" i="9"/>
  <c r="B34" i="9"/>
  <c r="D33" i="9"/>
  <c r="C33" i="9"/>
  <c r="B33" i="9"/>
  <c r="D32" i="9"/>
  <c r="C32" i="9"/>
  <c r="B32" i="9"/>
  <c r="D31" i="9"/>
  <c r="C31" i="9"/>
  <c r="B31" i="9"/>
  <c r="D30" i="9"/>
  <c r="C30" i="9"/>
  <c r="B30" i="9"/>
  <c r="D29" i="9"/>
  <c r="C29" i="9"/>
  <c r="B29" i="9"/>
  <c r="D28" i="9"/>
  <c r="C28" i="9"/>
  <c r="B28" i="9"/>
  <c r="D27" i="9"/>
  <c r="C27" i="9"/>
  <c r="B27"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D12" i="9"/>
  <c r="C12" i="9"/>
  <c r="B12" i="9"/>
  <c r="D11" i="9"/>
  <c r="C11" i="9"/>
  <c r="B11" i="9"/>
  <c r="D9" i="9"/>
  <c r="C9" i="9"/>
  <c r="B9" i="9"/>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10" i="4"/>
  <c r="E9" i="4"/>
  <c r="D68" i="4"/>
  <c r="C68" i="4"/>
  <c r="B68" i="4"/>
  <c r="D67" i="4"/>
  <c r="C67" i="4"/>
  <c r="B67" i="4"/>
  <c r="D66" i="4"/>
  <c r="C66" i="4"/>
  <c r="B66" i="4"/>
  <c r="D65" i="4"/>
  <c r="C65" i="4"/>
  <c r="B65" i="4"/>
  <c r="D64" i="4"/>
  <c r="C64" i="4"/>
  <c r="B64" i="4"/>
  <c r="D63" i="4"/>
  <c r="C63" i="4"/>
  <c r="B63" i="4"/>
  <c r="D62" i="4"/>
  <c r="C62" i="4"/>
  <c r="B62" i="4"/>
  <c r="D61" i="4"/>
  <c r="C61" i="4"/>
  <c r="B61" i="4"/>
  <c r="D60" i="4"/>
  <c r="C60" i="4"/>
  <c r="B60" i="4"/>
  <c r="D59" i="4"/>
  <c r="C59" i="4"/>
  <c r="B59" i="4"/>
  <c r="D58" i="4"/>
  <c r="C58" i="4"/>
  <c r="B58" i="4"/>
  <c r="D57" i="4"/>
  <c r="C57" i="4"/>
  <c r="B57" i="4"/>
  <c r="D56" i="4"/>
  <c r="C56" i="4"/>
  <c r="B56" i="4"/>
  <c r="D55" i="4"/>
  <c r="C55" i="4"/>
  <c r="B55" i="4"/>
  <c r="D54" i="4"/>
  <c r="C54" i="4"/>
  <c r="B54" i="4"/>
  <c r="D53" i="4"/>
  <c r="C53" i="4"/>
  <c r="B53" i="4"/>
  <c r="D52" i="4"/>
  <c r="C52" i="4"/>
  <c r="B52" i="4"/>
  <c r="D51" i="4"/>
  <c r="C51" i="4"/>
  <c r="B51" i="4"/>
  <c r="D50" i="4"/>
  <c r="C50" i="4"/>
  <c r="B50" i="4"/>
  <c r="D49" i="4"/>
  <c r="C49" i="4"/>
  <c r="B49" i="4"/>
  <c r="D48" i="4"/>
  <c r="C48" i="4"/>
  <c r="B48" i="4"/>
  <c r="D47" i="4"/>
  <c r="C47" i="4"/>
  <c r="B47" i="4"/>
  <c r="D46" i="4"/>
  <c r="C46" i="4"/>
  <c r="B46" i="4"/>
  <c r="D45" i="4"/>
  <c r="C45" i="4"/>
  <c r="B45" i="4"/>
  <c r="D44" i="4"/>
  <c r="C44" i="4"/>
  <c r="B44" i="4"/>
  <c r="D43" i="4"/>
  <c r="C43" i="4"/>
  <c r="B43" i="4"/>
  <c r="D42" i="4"/>
  <c r="C42" i="4"/>
  <c r="B42" i="4"/>
  <c r="D41" i="4"/>
  <c r="C41" i="4"/>
  <c r="B41" i="4"/>
  <c r="D40" i="4"/>
  <c r="C40" i="4"/>
  <c r="B40" i="4"/>
  <c r="D39" i="4"/>
  <c r="C39" i="4"/>
  <c r="B39" i="4"/>
  <c r="D38" i="4"/>
  <c r="C38" i="4"/>
  <c r="B38" i="4"/>
  <c r="D37" i="4"/>
  <c r="C37" i="4"/>
  <c r="B37" i="4"/>
  <c r="D36" i="4"/>
  <c r="C36" i="4"/>
  <c r="B36" i="4"/>
  <c r="D35" i="4"/>
  <c r="C35" i="4"/>
  <c r="B35" i="4"/>
  <c r="D34" i="4"/>
  <c r="C34" i="4"/>
  <c r="B34" i="4"/>
  <c r="D33" i="4"/>
  <c r="C33" i="4"/>
  <c r="B33" i="4"/>
  <c r="D32" i="4"/>
  <c r="C32" i="4"/>
  <c r="B32" i="4"/>
  <c r="D31" i="4"/>
  <c r="C31" i="4"/>
  <c r="B31" i="4"/>
  <c r="D30" i="4"/>
  <c r="C30" i="4"/>
  <c r="B30" i="4"/>
  <c r="D29" i="4"/>
  <c r="C29" i="4"/>
  <c r="B29" i="4"/>
  <c r="D28" i="4"/>
  <c r="C28" i="4"/>
  <c r="B28" i="4"/>
  <c r="D27" i="4"/>
  <c r="C27" i="4"/>
  <c r="B27" i="4"/>
  <c r="D26" i="4"/>
  <c r="C26" i="4"/>
  <c r="B26" i="4"/>
  <c r="D25" i="4"/>
  <c r="C25" i="4"/>
  <c r="B25" i="4"/>
  <c r="D24" i="4"/>
  <c r="C24" i="4"/>
  <c r="B24" i="4"/>
  <c r="D23" i="4"/>
  <c r="C23" i="4"/>
  <c r="B23" i="4"/>
  <c r="D22" i="4"/>
  <c r="C22" i="4"/>
  <c r="B22" i="4"/>
  <c r="D21" i="4"/>
  <c r="C21" i="4"/>
  <c r="B21" i="4"/>
  <c r="D20" i="4"/>
  <c r="C20" i="4"/>
  <c r="B20" i="4"/>
  <c r="D19" i="4"/>
  <c r="C19" i="4"/>
  <c r="B19" i="4"/>
  <c r="D18" i="4"/>
  <c r="C18" i="4"/>
  <c r="B18" i="4"/>
  <c r="D17" i="4"/>
  <c r="C17" i="4"/>
  <c r="B17" i="4"/>
  <c r="D16" i="4"/>
  <c r="C16" i="4"/>
  <c r="B16" i="4"/>
  <c r="D15" i="4"/>
  <c r="C15" i="4"/>
  <c r="B15" i="4"/>
  <c r="D14" i="4"/>
  <c r="C14" i="4"/>
  <c r="B14" i="4"/>
  <c r="D13" i="4"/>
  <c r="C13" i="4"/>
  <c r="B13" i="4"/>
  <c r="D12" i="4"/>
  <c r="C12" i="4"/>
  <c r="B12" i="4"/>
  <c r="D11" i="4"/>
  <c r="C11" i="4"/>
  <c r="B11" i="4"/>
  <c r="D10" i="4"/>
  <c r="C10" i="4"/>
  <c r="B10" i="4"/>
  <c r="D9" i="4"/>
  <c r="C9" i="4"/>
  <c r="B9" i="4"/>
  <c r="B69" i="7"/>
  <c r="C9" i="3"/>
  <c r="C10" i="3"/>
  <c r="D10" i="3"/>
  <c r="C11" i="3"/>
  <c r="D11" i="3"/>
  <c r="C12" i="3"/>
  <c r="D12" i="3"/>
  <c r="C13" i="3"/>
  <c r="D13" i="3"/>
  <c r="C14" i="3"/>
  <c r="D14" i="3"/>
  <c r="C15" i="3"/>
  <c r="D15" i="3"/>
  <c r="C16" i="3"/>
  <c r="D16" i="3"/>
  <c r="D17" i="3"/>
  <c r="D18" i="3"/>
  <c r="C19" i="3"/>
  <c r="D19" i="3"/>
  <c r="C20" i="3"/>
  <c r="D20" i="3"/>
  <c r="C21" i="3"/>
  <c r="D21" i="3"/>
  <c r="C22" i="3"/>
  <c r="C23" i="3"/>
  <c r="D23" i="3"/>
  <c r="C24" i="3"/>
  <c r="D24" i="3"/>
  <c r="C25" i="3"/>
  <c r="D25" i="3"/>
  <c r="C26" i="3"/>
  <c r="D26" i="3"/>
  <c r="C27" i="3"/>
  <c r="D27" i="3"/>
  <c r="C28" i="3"/>
  <c r="C30" i="3"/>
  <c r="D30" i="3"/>
  <c r="C31" i="3"/>
  <c r="D31" i="3"/>
  <c r="C32" i="3"/>
  <c r="D32" i="3"/>
  <c r="B64" i="3"/>
  <c r="C64" i="3"/>
  <c r="D64" i="3"/>
  <c r="B65" i="3"/>
  <c r="C65" i="3"/>
  <c r="D65" i="3"/>
  <c r="B66" i="3"/>
  <c r="C66" i="3"/>
  <c r="D66" i="3"/>
  <c r="B67" i="6"/>
  <c r="I69" i="4"/>
  <c r="H69" i="4"/>
  <c r="N65" i="9" l="1"/>
  <c r="L65" i="9"/>
  <c r="N66" i="9"/>
  <c r="L66" i="9"/>
  <c r="N64" i="9"/>
  <c r="L64" i="9"/>
  <c r="O40" i="9"/>
  <c r="P39" i="9" s="1"/>
  <c r="N58" i="9"/>
  <c r="L43" i="9"/>
  <c r="N43" i="9"/>
  <c r="O38" i="9"/>
  <c r="P37" i="9" s="1"/>
  <c r="N44" i="9"/>
  <c r="L44" i="9"/>
  <c r="O44" i="9" s="1"/>
  <c r="P43" i="9" s="1"/>
  <c r="N47" i="9"/>
  <c r="O47" i="9"/>
  <c r="P46" i="9" s="1"/>
  <c r="L47" i="9"/>
  <c r="N50" i="9"/>
  <c r="O50" i="9"/>
  <c r="P49" i="9" s="1"/>
  <c r="L50" i="9"/>
  <c r="L53" i="9"/>
  <c r="O53" i="9"/>
  <c r="P52" i="9" s="1"/>
  <c r="N53" i="9"/>
  <c r="L56" i="9"/>
  <c r="O56" i="9" s="1"/>
  <c r="P55" i="9" s="1"/>
  <c r="N56" i="9"/>
  <c r="N59" i="9"/>
  <c r="N62" i="9"/>
  <c r="O62" i="9"/>
  <c r="P61" i="9" s="1"/>
  <c r="O65" i="9"/>
  <c r="P64" i="9" s="1"/>
  <c r="N61" i="9"/>
  <c r="O61" i="9" s="1"/>
  <c r="P60" i="9" s="1"/>
  <c r="N46" i="9"/>
  <c r="O46" i="9"/>
  <c r="P45" i="9" s="1"/>
  <c r="L46" i="9"/>
  <c r="N42" i="9"/>
  <c r="L42" i="9"/>
  <c r="N45" i="9"/>
  <c r="L45" i="9"/>
  <c r="O45" i="9" s="1"/>
  <c r="P44" i="9" s="1"/>
  <c r="N48" i="9"/>
  <c r="O48" i="9"/>
  <c r="P47" i="9" s="1"/>
  <c r="L48" i="9"/>
  <c r="N51" i="9"/>
  <c r="O51" i="9"/>
  <c r="P50" i="9" s="1"/>
  <c r="L51" i="9"/>
  <c r="L54" i="9"/>
  <c r="N54" i="9"/>
  <c r="N57" i="9"/>
  <c r="N60" i="9"/>
  <c r="O60" i="9"/>
  <c r="P59" i="9" s="1"/>
  <c r="N63" i="9"/>
  <c r="L52" i="9"/>
  <c r="N52" i="9"/>
  <c r="O52" i="9"/>
  <c r="P51" i="9" s="1"/>
  <c r="N49" i="9"/>
  <c r="O49" i="9"/>
  <c r="P48" i="9" s="1"/>
  <c r="L49" i="9"/>
  <c r="L55" i="9"/>
  <c r="N55" i="9"/>
  <c r="B69" i="4"/>
  <c r="E13" i="9"/>
  <c r="E21" i="9"/>
  <c r="E24" i="9"/>
  <c r="E11" i="9"/>
  <c r="E32" i="9"/>
  <c r="E26" i="9"/>
  <c r="E33" i="9"/>
  <c r="E15" i="9"/>
  <c r="E19" i="9"/>
  <c r="E23" i="9"/>
  <c r="E27" i="9"/>
  <c r="E31" i="9"/>
  <c r="E35" i="9"/>
  <c r="E9" i="9"/>
  <c r="E69" i="4"/>
  <c r="L67" i="9" l="1"/>
  <c r="E67" i="9"/>
  <c r="N67" i="9"/>
  <c r="O36" i="9"/>
  <c r="P35" i="9" s="1"/>
  <c r="O37" i="9"/>
  <c r="P36" i="9" s="1"/>
  <c r="O43" i="9"/>
  <c r="P42" i="9" s="1"/>
  <c r="O64" i="9"/>
  <c r="P63" i="9" s="1"/>
  <c r="O58" i="9"/>
  <c r="P57" i="9" s="1"/>
  <c r="O57" i="9"/>
  <c r="P56" i="9" s="1"/>
  <c r="O42" i="9"/>
  <c r="O39" i="9"/>
  <c r="P38" i="9" s="1"/>
  <c r="O66" i="9"/>
  <c r="P65" i="9" s="1"/>
  <c r="O59" i="9"/>
  <c r="P58" i="9" s="1"/>
  <c r="O54" i="9"/>
  <c r="P53" i="9" s="1"/>
  <c r="O41" i="9"/>
  <c r="P40" i="9" s="1"/>
  <c r="O63" i="9"/>
  <c r="P62" i="9" s="1"/>
  <c r="O55" i="9"/>
  <c r="P54" i="9" s="1"/>
  <c r="J15" i="25" l="1"/>
  <c r="L15" i="25" s="1"/>
  <c r="J13" i="25"/>
  <c r="P41" i="9"/>
  <c r="O67" i="9"/>
  <c r="P67" i="9" s="1"/>
  <c r="J17" i="25" l="1"/>
  <c r="J16" i="25"/>
  <c r="L16" i="25" s="1"/>
  <c r="L17" i="25" s="1"/>
  <c r="L13" i="25"/>
  <c r="E67" i="27" l="1"/>
  <c r="I67" i="27"/>
  <c r="G67" i="27"/>
  <c r="F67" i="27"/>
  <c r="H67" i="27"/>
  <c r="J67"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<sst xmlns="http://schemas.openxmlformats.org/spreadsheetml/2006/main" count="1797" uniqueCount="316">
  <si>
    <t>Date of Filing</t>
  </si>
  <si>
    <t>CCA Administrator Name</t>
  </si>
  <si>
    <t>Joule Assets Inc.</t>
  </si>
  <si>
    <t>CCA Administrator Contact Name</t>
  </si>
  <si>
    <t>Stephen Filler, Chief Legal Officer &amp; Vice President of Business Development</t>
  </si>
  <si>
    <t>CCA Administrator Contact Email</t>
  </si>
  <si>
    <t>regulation@joulecommunitypower.com</t>
  </si>
  <si>
    <t>CCA Administrator Phone</t>
  </si>
  <si>
    <t>(914) 977-4060</t>
  </si>
  <si>
    <t>CCA Administrator Alternate Contact Name</t>
  </si>
  <si>
    <t>CCA Administrator Alternate Contact Email</t>
  </si>
  <si>
    <t>CCA Administrator Alternate Phone</t>
  </si>
  <si>
    <t xml:space="preserve">Q1 </t>
  </si>
  <si>
    <t>Q2</t>
  </si>
  <si>
    <t>Q3</t>
  </si>
  <si>
    <t>Q4</t>
  </si>
  <si>
    <t>Annual</t>
  </si>
  <si>
    <t>March 31st</t>
  </si>
  <si>
    <t>June 30th</t>
  </si>
  <si>
    <t>Standard Supply Electric Delivered</t>
  </si>
  <si>
    <t>kWh</t>
  </si>
  <si>
    <t>September 30th</t>
  </si>
  <si>
    <t>December 31st</t>
  </si>
  <si>
    <t>Total Electric Supply Delivered</t>
  </si>
  <si>
    <t>Standard Supply Gas Delivered</t>
  </si>
  <si>
    <t>Municipalities Electric</t>
  </si>
  <si>
    <t>Municipalities Gas</t>
  </si>
  <si>
    <t>Municipalities Renewable Supply</t>
  </si>
  <si>
    <t>Customers Opt-Out Eligible</t>
  </si>
  <si>
    <t>Customers Beginning of Period</t>
  </si>
  <si>
    <t>Customers End of Period</t>
  </si>
  <si>
    <t>Number of Opt-Outs Period</t>
  </si>
  <si>
    <t>Number of Complaints Period</t>
  </si>
  <si>
    <t>Instructions: Please fill out and update quarterly for each municipality for the reporting year.
Each quarterly reporting should be updated with most recent data
Please add new municipalities at end of list, if pre-filled list is not correct, the information from this page is carried forward to other sheets</t>
  </si>
  <si>
    <t>CCA Administrator Name:</t>
  </si>
  <si>
    <t>*Opt-Out Eligible count for municipality from utility</t>
  </si>
  <si>
    <t>Annual Reporting Period Ending:</t>
  </si>
  <si>
    <t>check</t>
  </si>
  <si>
    <t>fill-in</t>
  </si>
  <si>
    <t>Municipality</t>
  </si>
  <si>
    <t>Type (Village, Town, City)</t>
  </si>
  <si>
    <t>Utility</t>
  </si>
  <si>
    <t>Utility Zone or Region</t>
  </si>
  <si>
    <t>CCA Program Name</t>
  </si>
  <si>
    <t>Default Product</t>
  </si>
  <si>
    <t>Opt-Out Eligible count*</t>
  </si>
  <si>
    <t>Village</t>
  </si>
  <si>
    <t>Finger Lakes Community Choice</t>
  </si>
  <si>
    <t>100% Renewable</t>
  </si>
  <si>
    <t>Geneva</t>
  </si>
  <si>
    <t>Town</t>
  </si>
  <si>
    <t>NYSEG</t>
  </si>
  <si>
    <t>Rochester</t>
  </si>
  <si>
    <t>City</t>
  </si>
  <si>
    <t>RG&amp;E</t>
  </si>
  <si>
    <t>Rochester Community Power</t>
  </si>
  <si>
    <t>Total</t>
  </si>
  <si>
    <t>* Enter the opt-out count from the initial new CCA Program opt-out letter</t>
  </si>
  <si>
    <t>Instructions: Please fill out and update quarterly for each municipality for the reporting year.
For each month update Renewable Load, Standard Load, and number of customers for electricity. Each quarterly reporting should be updated with most recent data from ESCO.
Customer count is total of Opt-Out and Opt-In Supply for CCA Aggregation</t>
  </si>
  <si>
    <t>auto</t>
  </si>
  <si>
    <t>MONTH</t>
  </si>
  <si>
    <t>JAN</t>
  </si>
  <si>
    <t>FEB</t>
  </si>
  <si>
    <t>MAR</t>
  </si>
  <si>
    <t>APR</t>
  </si>
  <si>
    <t>MAY</t>
  </si>
  <si>
    <t>JUN</t>
  </si>
  <si>
    <t>JUL</t>
  </si>
  <si>
    <t>AUG</t>
  </si>
  <si>
    <t>SEP</t>
  </si>
  <si>
    <t>OCT</t>
  </si>
  <si>
    <t>NOV</t>
  </si>
  <si>
    <t>DEC</t>
  </si>
  <si>
    <t>Opt-Out Eligible count for letter*</t>
  </si>
  <si>
    <t>CCA  Standard Load (kWh)</t>
  </si>
  <si>
    <t>CCA  Customer Count</t>
  </si>
  <si>
    <t>* Enter the opt-out eligible count from the initial new CCA Program opt-out letter</t>
  </si>
  <si>
    <t>Please place any additional Information on Monthly Electric Supply below: (text box will expand as text is entered)</t>
  </si>
  <si>
    <t>Instructions: Please fill out for each municipality.
Each quarterly reporting should be updated with most recent data
Please add new municipalities at end of list in the "Municipal Infor Electric" tab, the information from this page is carried forward to other sheets</t>
  </si>
  <si>
    <t>NOTE: Most values will be transferred from the Monthly Electric Worksheet</t>
  </si>
  <si>
    <t>Quarterly Reporting Period Ending:</t>
  </si>
  <si>
    <t>Price should be End of Quarter</t>
  </si>
  <si>
    <t>enter/check</t>
  </si>
  <si>
    <t>Fill-in</t>
  </si>
  <si>
    <t>calculated</t>
  </si>
  <si>
    <t>Electric Supply</t>
  </si>
  <si>
    <t>Customers</t>
  </si>
  <si>
    <t>Load</t>
  </si>
  <si>
    <t>Supply Price Period</t>
  </si>
  <si>
    <t xml:space="preserve">Program Opt-Out Eligible count </t>
  </si>
  <si>
    <t>Beginning of reporting period</t>
  </si>
  <si>
    <t>End of reporting period</t>
  </si>
  <si>
    <t xml:space="preserve">Initial Opt-Out Rate %*         </t>
  </si>
  <si>
    <t>Accounts Opting-Out During Current Period</t>
  </si>
  <si>
    <t>Complaints During Current Period</t>
  </si>
  <si>
    <t>Standard Load (kWh)</t>
  </si>
  <si>
    <t>Total Load (kWh)</t>
  </si>
  <si>
    <t>Standard Product Residential</t>
  </si>
  <si>
    <t>Standard Product Small Commercial</t>
  </si>
  <si>
    <t>50% Renewable Product Residential</t>
  </si>
  <si>
    <t>50% Renewable Product Small Commercial</t>
  </si>
  <si>
    <t>100% Renewable Product Residential</t>
  </si>
  <si>
    <t>100% Renewable Product Small Commercial</t>
  </si>
  <si>
    <t>Utility 12-Month Average Residential</t>
  </si>
  <si>
    <t>Utility 12-Month Average Small Commercial</t>
  </si>
  <si>
    <t>* Enter the opt-out rate from the initial new CCA Program opt-out letter</t>
  </si>
  <si>
    <t>Total Renewable</t>
  </si>
  <si>
    <t>Please place any additional Information on  Q1 Program details below: (Box will expand as text is entered)</t>
  </si>
  <si>
    <r>
      <t xml:space="preserve">Instructions: Please fill out and update quarterly for each Aggregation for the reporting year.
Each quarterly reporting should be updated with most recent data
</t>
    </r>
    <r>
      <rPr>
        <b/>
        <sz val="11"/>
        <color theme="1"/>
        <rFont val="Calibri"/>
        <family val="2"/>
        <scheme val="minor"/>
      </rPr>
      <t>*Largest Aggregation of common pricing should be reported, usually CCA Program, default product, in same utility and utility zone or region.</t>
    </r>
  </si>
  <si>
    <t>CCA Program, Region, and/or Municipality*</t>
  </si>
  <si>
    <t>Finger Lakes Community Choice
Town of Geneva</t>
  </si>
  <si>
    <t>Utility Service Territory</t>
  </si>
  <si>
    <t>Utility Zone or Region**</t>
  </si>
  <si>
    <t>Default Product***</t>
  </si>
  <si>
    <t>Number of Municipalities</t>
  </si>
  <si>
    <t>Month</t>
  </si>
  <si>
    <t>Default CCA Price Residential</t>
  </si>
  <si>
    <t>Default CCA Price Small Commercial</t>
  </si>
  <si>
    <t>January</t>
  </si>
  <si>
    <t>February</t>
  </si>
  <si>
    <t>March</t>
  </si>
  <si>
    <t>April</t>
  </si>
  <si>
    <t>May</t>
  </si>
  <si>
    <t>June</t>
  </si>
  <si>
    <t>July</t>
  </si>
  <si>
    <t>August</t>
  </si>
  <si>
    <t>September</t>
  </si>
  <si>
    <t>October</t>
  </si>
  <si>
    <t>November</t>
  </si>
  <si>
    <t>December</t>
  </si>
  <si>
    <t>12-Month Utility Average</t>
  </si>
  <si>
    <t>* Largest Aggregation of common pricing should be reported, usually CCA Program, default product, in same utility and utility zone or region.</t>
  </si>
  <si>
    <t>** Municipalities/CCA Programs that have multiple Utility Zones with the same distribution utility will have the Zones averaged</t>
  </si>
  <si>
    <t>*** Municipalities/CCA Program having a contract renewal for new program during reporting period may have more than one default product, default product should be listed in date order</t>
  </si>
  <si>
    <r>
      <t xml:space="preserve">Instructions: Please fill out and update quarterly for each utility zone or region, where product is supplied for the reporting year.
Each quarterly reporting should be updated with most recent data
</t>
    </r>
    <r>
      <rPr>
        <b/>
        <sz val="11"/>
        <color theme="1"/>
        <rFont val="Calibri"/>
        <family val="2"/>
        <scheme val="minor"/>
      </rPr>
      <t>Each utility reports monthly prices differently, please work with the utility to support the Utility CCA page</t>
    </r>
  </si>
  <si>
    <t>https://dps.ny.gov/industry-energy-service-company-esco-competitive-market-information</t>
  </si>
  <si>
    <t>Utility Price Residential</t>
  </si>
  <si>
    <t>Utility Price Small Commercial</t>
  </si>
  <si>
    <t>Instructions: Please fill out and update quarterly for each municipality for the reporting year.
Each quarterly reporting should be updated with most recent data
Please add new municipalities at end of list, this information from this page is carried forward to other sheets</t>
  </si>
  <si>
    <t xml:space="preserve">Opt-Out Eligible count </t>
  </si>
  <si>
    <t>Instructions: Please fill out and update quarterly for each municipality for the reporting year.
For each month update Renewable Load, Standard Load, and number of customers for electricity. Each quarterly reporting should be updated with most recent data from ESCO.
Customer count is total of Opt-Out and Opt-In</t>
  </si>
  <si>
    <t>CCA Gas Supply (Therm)</t>
  </si>
  <si>
    <t>NOTE: Most values will be transferred from the Monthly GAS Worksheet</t>
  </si>
  <si>
    <t xml:space="preserve">Instructions: Please fill out and update quarterly for each municipality for the reporting year.
Each quarterly reporting should be updated with most recent data
</t>
  </si>
  <si>
    <t>CCA Program, Region, or Municipality</t>
  </si>
  <si>
    <t>Standard GAS</t>
  </si>
  <si>
    <t>Please place any additional Information on Monthly Gas Supply below:</t>
  </si>
  <si>
    <t>NA</t>
  </si>
  <si>
    <t>West</t>
  </si>
  <si>
    <t>Clarkstown</t>
  </si>
  <si>
    <t>Grand View-on-Hudson</t>
  </si>
  <si>
    <t>Haverstraw</t>
  </si>
  <si>
    <t>Nyack</t>
  </si>
  <si>
    <t>Orangetown</t>
  </si>
  <si>
    <t>Upper Nyack</t>
  </si>
  <si>
    <t>Highlands</t>
  </si>
  <si>
    <t>Highland Falls</t>
  </si>
  <si>
    <t>O&amp;R</t>
  </si>
  <si>
    <t>Rockland Community Power</t>
  </si>
  <si>
    <t>Town of Highlands Community Power</t>
  </si>
  <si>
    <t>Village of Highland Falls Community Power</t>
  </si>
  <si>
    <t>50% Renewable</t>
  </si>
  <si>
    <t>Standard</t>
  </si>
  <si>
    <t>G</t>
  </si>
  <si>
    <t>CCA 100% NYS Renewable Load (kWh)</t>
  </si>
  <si>
    <t>CCA 50% NYS Renewable Load (kWh)</t>
  </si>
  <si>
    <t>100% NYS Renewable Load (kWh)</t>
  </si>
  <si>
    <t>50% NYS Renewable Load (kWh)</t>
  </si>
  <si>
    <t>Rockland Community Power                                                                                         Town of Orangetown</t>
  </si>
  <si>
    <t>Rockland Community Power                                                                                         Town of Clarkstown</t>
  </si>
  <si>
    <t>100% NYS Renewable</t>
  </si>
  <si>
    <t>50% NYS Renewable</t>
  </si>
  <si>
    <t>Rockland Community Power                                                                                         Villages of Grand View-on-Hudson, Haverstraw, Nyack &amp; Upper Nyack</t>
  </si>
  <si>
    <t>Town of Highlands Community Power &amp; Village of Highland Falls Community Power</t>
  </si>
  <si>
    <t>100% NYS Renewable Electric Supply Delivered</t>
  </si>
  <si>
    <t>50% NYS Renewable Electric Supply Delivered</t>
  </si>
  <si>
    <t>Cold Spring</t>
  </si>
  <si>
    <t>CenHud</t>
  </si>
  <si>
    <t>Gardiner</t>
  </si>
  <si>
    <t>Marbletown</t>
  </si>
  <si>
    <t>Nelsonville</t>
  </si>
  <si>
    <t>New Paltz</t>
  </si>
  <si>
    <t>Philipstown</t>
  </si>
  <si>
    <t>Poughkeepsie</t>
  </si>
  <si>
    <t>Red Hook</t>
  </si>
  <si>
    <t>Rhinebeck</t>
  </si>
  <si>
    <t>Saugerties</t>
  </si>
  <si>
    <t>Canandaigua</t>
  </si>
  <si>
    <t>Henrietta</t>
  </si>
  <si>
    <t>Hudson Valley Community Power</t>
  </si>
  <si>
    <t>Gateway Community Power</t>
  </si>
  <si>
    <t>Monroe Community Power</t>
  </si>
  <si>
    <t>CCA 100% NYS  Renewable Load (kWh)</t>
  </si>
  <si>
    <t>CCA 50% NYS  Renewable Load (kWh)</t>
  </si>
  <si>
    <t>Hudson Valley Community Power (Villages of Cold Spring &amp; New Paltz &amp; Towns of Gardiner, Red Hook &amp; Rhinebeck)</t>
  </si>
  <si>
    <t>Hudson Valley Community Power (City of Poughkeepsie, Villages of Nelsonville &amp; Saugerties &amp; Towns of Marbletown, New Paltz, Philipstown &amp; Saugerties)</t>
  </si>
  <si>
    <t>Beginning of reporting period (or contract start)</t>
  </si>
  <si>
    <t>CCA Standard Load (kWh)</t>
  </si>
  <si>
    <t>Percentage Renewable Supply</t>
  </si>
  <si>
    <t>End of reporting period (or contract end)</t>
  </si>
  <si>
    <t>% of Total Load Renewable**</t>
  </si>
  <si>
    <t xml:space="preserve">Rochester </t>
  </si>
  <si>
    <t>Gateway Community Power
City of Canandaigua</t>
  </si>
  <si>
    <t>hannah@joulecommunitypower.com</t>
  </si>
  <si>
    <t>Hannah Karp, Director of Municipal Care</t>
  </si>
  <si>
    <t>Q2 Reporting Period Ending:</t>
  </si>
  <si>
    <t>Monroe Community Power
Town of Henrietta</t>
  </si>
  <si>
    <t>Rochester Community Power
City of Rochester</t>
  </si>
  <si>
    <t>Please place any additional Information on  Q2 Program details below: (Box will expand as text is entered)</t>
  </si>
  <si>
    <t>Tuxedo</t>
  </si>
  <si>
    <t>Tuxedo Park</t>
  </si>
  <si>
    <t>Town of Tuxedo Community Power</t>
  </si>
  <si>
    <t>Village of Tuxedo Park Community Power</t>
  </si>
  <si>
    <t>Village of Tuxedo Park 
Community Power</t>
  </si>
  <si>
    <t>TBD</t>
  </si>
  <si>
    <t>*Lower number because of some O&amp;R contracts ending and customers returned to utility</t>
  </si>
  <si>
    <t>68,513*</t>
  </si>
  <si>
    <t>Instructions: Please fill out and update quarterly for each municipality for the reporting year.
Each quarterly reporting should be updated with most recent data
Municipal information will be autofilled from Municipal Info Electric and GAS, Use only Electric if Municipality has both Electric and GAS</t>
  </si>
  <si>
    <t>Program Financials</t>
  </si>
  <si>
    <t xml:space="preserve">Electric </t>
  </si>
  <si>
    <t>Administrator</t>
  </si>
  <si>
    <t>Fishkill</t>
  </si>
  <si>
    <t>Beacon</t>
  </si>
  <si>
    <t>Lima</t>
  </si>
  <si>
    <t>Brockport</t>
  </si>
  <si>
    <t>Victor</t>
  </si>
  <si>
    <t xml:space="preserve">Clinton </t>
  </si>
  <si>
    <t>Southampton</t>
  </si>
  <si>
    <t>Brighton</t>
  </si>
  <si>
    <t>Irondequoit</t>
  </si>
  <si>
    <t>Waddington</t>
  </si>
  <si>
    <t>Roseboom</t>
  </si>
  <si>
    <t>Canton</t>
  </si>
  <si>
    <t>West Haverstraw</t>
  </si>
  <si>
    <t>Montebello</t>
  </si>
  <si>
    <t>Rush</t>
  </si>
  <si>
    <t>Piermont</t>
  </si>
  <si>
    <t>Suffern</t>
  </si>
  <si>
    <t>Kendall</t>
  </si>
  <si>
    <t>North Tonawanda</t>
  </si>
  <si>
    <t>Pomona</t>
  </si>
  <si>
    <t>Potsdam</t>
  </si>
  <si>
    <t>Richmond</t>
  </si>
  <si>
    <t>Saranac Lake</t>
  </si>
  <si>
    <t>Turin</t>
  </si>
  <si>
    <t>Type</t>
  </si>
  <si>
    <t xml:space="preserve">Village </t>
  </si>
  <si>
    <t>Totals</t>
  </si>
  <si>
    <t>NatGrid</t>
  </si>
  <si>
    <t>ORU</t>
  </si>
  <si>
    <t>RGE</t>
  </si>
  <si>
    <t>LIPA</t>
  </si>
  <si>
    <t>NatGrid/RGE</t>
  </si>
  <si>
    <t>Revenue</t>
  </si>
  <si>
    <t>Aggregation</t>
  </si>
  <si>
    <t>Other income</t>
  </si>
  <si>
    <t>Total revenue</t>
  </si>
  <si>
    <t>Expense</t>
  </si>
  <si>
    <t>Advertising &amp; Marketing</t>
  </si>
  <si>
    <t>Contractors</t>
  </si>
  <si>
    <t>Data Services &amp; IT</t>
  </si>
  <si>
    <t>Direct Program Expenses</t>
  </si>
  <si>
    <t>Operations</t>
  </si>
  <si>
    <t>Outside Services</t>
  </si>
  <si>
    <t>Salaries and Related</t>
  </si>
  <si>
    <t>Total Expense</t>
  </si>
  <si>
    <t>Net Revenue</t>
  </si>
  <si>
    <t>GAS</t>
  </si>
  <si>
    <t xml:space="preserve"> $-   </t>
  </si>
  <si>
    <t>Please place any additional Information on Administrator Financials below:</t>
  </si>
  <si>
    <t>Martinsburg</t>
  </si>
  <si>
    <t>Newburgh</t>
  </si>
  <si>
    <t>Olive</t>
  </si>
  <si>
    <t>Cenhud</t>
  </si>
  <si>
    <t>Natgrid</t>
  </si>
  <si>
    <t xml:space="preserve"> $                   -  </t>
  </si>
  <si>
    <t xml:space="preserve"> $                          -  </t>
  </si>
  <si>
    <t>Instructions: Please fill out and update quarterly for each municipality for the reporting year.
Tolal number of customers that Opt-Out complaints (center column) should be sum of  Source of Opt-Out columns. There should be a captured Reason for Opt-Out for each of Opt-Out in the total. Use the Other Category for Opt-Out with no identified reason</t>
  </si>
  <si>
    <t>Opt-Out Reporting</t>
  </si>
  <si>
    <t>Source</t>
  </si>
  <si>
    <t>Total Number of customers to Opt-Out in Annual Reporting Period</t>
  </si>
  <si>
    <t>Reason for Opt-Out</t>
  </si>
  <si>
    <t>Opt-Outs</t>
  </si>
  <si>
    <t>CCA Administrator</t>
  </si>
  <si>
    <t>ESCO</t>
  </si>
  <si>
    <t>DER</t>
  </si>
  <si>
    <t>Does not agree with opt-out enrollment</t>
  </si>
  <si>
    <t>Is unfamiliar with the program or its offering</t>
  </si>
  <si>
    <t xml:space="preserve">Does not like the CCA program or Administrator </t>
  </si>
  <si>
    <t>Does not feel they will benefit form the CCA Program</t>
  </si>
  <si>
    <t>Other</t>
  </si>
  <si>
    <t>Q1</t>
  </si>
  <si>
    <t/>
  </si>
  <si>
    <t>Instructions: Please fill out and update quarterly for each municipality for the reporting year.
Tolal complaints (center column) should be sum of  Source of Complaint columns. There should be a captured Reason for Complaint for each of those in the total. Use the Other Category for Complaints with no identified reason</t>
  </si>
  <si>
    <t>Complaints</t>
  </si>
  <si>
    <t>Total Number of Complaints in Reporting Period</t>
  </si>
  <si>
    <t>Reason for Complaint</t>
  </si>
  <si>
    <t>DPS</t>
  </si>
  <si>
    <t>Enrolled without notice</t>
  </si>
  <si>
    <t>Difficulty Enrolling or Dropping Enrollment</t>
  </si>
  <si>
    <t>Does Not Feel They Would Benefit From CCA Program</t>
  </si>
  <si>
    <t>Dissatisfaction with Terms of CCA Product</t>
  </si>
  <si>
    <t>Does  Not Like the CCA Program / Administrator</t>
  </si>
  <si>
    <t>Grand View-On-Hudson</t>
  </si>
  <si>
    <t>Pittsford</t>
  </si>
  <si>
    <t>Grand View -On-Hudson</t>
  </si>
  <si>
    <t xml:space="preserve">Town </t>
  </si>
  <si>
    <t xml:space="preserve">City </t>
  </si>
  <si>
    <t>Honeoye Falls</t>
  </si>
  <si>
    <t>Black Brook</t>
  </si>
  <si>
    <t>*Note: Of the utilities, only RGE provided opt out data</t>
  </si>
  <si>
    <t>**Note: Not all data was provided by quarters (utility data), so quarter/y data will not add up to totals</t>
  </si>
  <si>
    <t>Utility*</t>
  </si>
  <si>
    <t>Quarterly**</t>
  </si>
  <si>
    <t>Joule Assets, Inc.</t>
  </si>
  <si>
    <t>Joule Assets,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</si>
</sst>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0.00000"/>
    <numFmt numFmtId="166" formatCode="0.000000"/>
    <numFmt numFmtId="167" formatCode="0.0000"/>
    <numFmt numFmtId="168" formatCode="#,##0.00000"/>
    <numFmt numFmtId="169" formatCode="_-[$$-409]* #,##0.00_ ;_-[$$-409]* \-#,##0.00\ ;_-[$$-409]* &quot;-&quot;??_ ;_-@_ "/>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u/>
      <sz val="11"/>
      <color theme="1"/>
      <name val="Calibri"/>
      <family val="2"/>
      <scheme val="minor"/>
    </font>
    <font>
      <u/>
      <sz val="12"/>
      <color theme="1"/>
      <name val="Calibri"/>
      <family val="2"/>
      <scheme val="minor"/>
    </font>
    <font>
      <b/>
      <sz val="14"/>
      <color theme="1"/>
      <name val="Calibri"/>
      <family val="2"/>
      <scheme val="minor"/>
    </font>
    <font>
      <b/>
      <sz val="16"/>
      <color theme="1"/>
      <name val="Calibri"/>
      <family val="2"/>
      <scheme val="minor"/>
    </font>
    <font>
      <sz val="8"/>
      <name val="Calibri"/>
      <family val="2"/>
      <scheme val="minor"/>
    </font>
    <font>
      <sz val="14"/>
      <color theme="1"/>
      <name val="Calibri"/>
      <family val="2"/>
      <scheme val="minor"/>
    </font>
    <font>
      <sz val="11"/>
      <color rgb="FFFF0000"/>
      <name val="Calibri"/>
      <family val="2"/>
      <scheme val="minor"/>
    </font>
    <font>
      <u/>
      <sz val="16"/>
      <color rgb="FFFF0000"/>
      <name val="Calibri"/>
      <family val="2"/>
      <scheme val="minor"/>
    </font>
    <font>
      <sz val="16"/>
      <color rgb="FFFF0000"/>
      <name val="Calibri"/>
      <family val="2"/>
      <scheme val="minor"/>
    </font>
    <font>
      <sz val="11"/>
      <color rgb="FF000000"/>
      <name val="Calibri"/>
      <family val="2"/>
    </font>
    <font>
      <sz val="11"/>
      <color rgb="FF006100"/>
      <name val="Calibri"/>
      <family val="2"/>
      <scheme val="minor"/>
    </font>
    <font>
      <u/>
      <sz val="11"/>
      <color theme="10"/>
      <name val="Calibri"/>
      <family val="2"/>
      <scheme val="minor"/>
    </font>
    <font>
      <b/>
      <sz val="20"/>
      <color theme="1"/>
      <name val="Calibri"/>
      <family val="2"/>
      <scheme val="minor"/>
    </font>
    <font>
      <b/>
      <sz val="11"/>
      <color rgb="FF006100"/>
      <name val="Calibri"/>
      <family val="2"/>
      <scheme val="minor"/>
    </font>
    <font>
      <b/>
      <sz val="12"/>
      <color rgb="FF006100"/>
      <name val="Calibri"/>
      <family val="2"/>
      <scheme val="minor"/>
    </font>
    <font>
      <b/>
      <sz val="18"/>
      <color theme="1"/>
      <name val="Calibri"/>
      <family val="2"/>
      <scheme val="minor"/>
    </font>
    <font>
      <sz val="11"/>
      <name val="Calibri"/>
      <family val="2"/>
      <scheme val="minor"/>
    </font>
    <font>
      <sz val="14"/>
      <color rgb="FF000000"/>
      <name val="Calibri"/>
      <family val="2"/>
      <scheme val="minor"/>
    </font>
    <font>
      <sz val="11"/>
      <color rgb="FF000000"/>
      <name val="Calibri"/>
      <family val="2"/>
      <scheme val="minor"/>
    </font>
    <font>
      <b/>
      <sz val="14"/>
      <color theme="0"/>
      <name val="Calibri"/>
      <family val="2"/>
      <scheme val="minor"/>
    </font>
    <font>
      <b/>
      <sz val="14"/>
      <name val="Calibri"/>
      <family val="2"/>
      <scheme val="minor"/>
    </font>
  </fonts>
  <fills count="16">
    <fill>
      <patternFill patternType="none"/>
    </fill>
    <fill>
      <patternFill patternType="gray125"/>
    </fill>
    <fill>
      <patternFill patternType="solid">
        <fgColor theme="8" tint="0.79998168889431442"/>
        <bgColor indexed="65"/>
      </patternFill>
    </fill>
    <fill>
      <patternFill patternType="solid">
        <fgColor theme="8" tint="0.79998168889431442"/>
        <bgColor indexed="64"/>
      </patternFill>
    </fill>
    <fill>
      <patternFill patternType="solid">
        <fgColor theme="4" tint="0.79998168889431442"/>
        <bgColor indexed="64"/>
      </patternFill>
    </fill>
    <fill>
      <patternFill patternType="solid">
        <fgColor rgb="FFC6EFCE"/>
      </patternFill>
    </fill>
    <fill>
      <patternFill patternType="solid">
        <fgColor theme="9" tint="0.59996337778862885"/>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rgb="FFB4C6E7"/>
        <bgColor rgb="FF000000"/>
      </patternFill>
    </fill>
    <fill>
      <patternFill patternType="solid">
        <fgColor theme="8"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D9E1F2"/>
        <bgColor rgb="FF000000"/>
      </patternFill>
    </fill>
    <fill>
      <patternFill patternType="solid">
        <fgColor theme="4" tint="0.39997558519241921"/>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indexed="64"/>
      </left>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ck">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xf numFmtId="0" fontId="1" fillId="2" borderId="0" applyNumberFormat="0" applyBorder="0" applyAlignment="0" applyProtection="0"/>
    <xf numFmtId="0" fontId="16" fillId="5" borderId="0" applyNumberFormat="0" applyBorder="0" applyAlignment="0" applyProtection="0"/>
    <xf numFmtId="0" fontId="17" fillId="0" borderId="0" applyNumberFormat="0" applyFill="0" applyBorder="0" applyAlignment="0" applyProtection="0"/>
    <xf numFmtId="0" fontId="16" fillId="5" borderId="0" applyNumberFormat="0" applyBorder="0" applyAlignment="0" applyProtection="0"/>
  </cellStyleXfs>
  <cellXfs count="388">
    <xf numFmtId="0" fontId="0" fillId="0" borderId="0" xfId="0"/>
    <xf numFmtId="1" fontId="0" fillId="0" borderId="10" xfId="0" applyNumberFormat="1" applyBorder="1"/>
    <xf numFmtId="3" fontId="0" fillId="0" borderId="10" xfId="0" applyNumberFormat="1" applyBorder="1"/>
    <xf numFmtId="0" fontId="2" fillId="0" borderId="0" xfId="0" applyFont="1" applyAlignment="1">
      <alignment horizontal="right" indent="1"/>
    </xf>
    <xf numFmtId="1" fontId="1" fillId="2" borderId="16" xfId="2" applyNumberFormat="1" applyBorder="1"/>
    <xf numFmtId="1" fontId="1" fillId="2" borderId="18" xfId="2" applyNumberFormat="1" applyBorder="1"/>
    <xf numFmtId="0" fontId="5" fillId="0" borderId="7" xfId="0" applyFont="1" applyBorder="1" applyAlignment="1">
      <alignment horizontal="left"/>
    </xf>
    <xf numFmtId="0" fontId="5" fillId="0" borderId="0" xfId="0" applyFont="1" applyAlignment="1">
      <alignment horizontal="left"/>
    </xf>
    <xf numFmtId="0" fontId="6" fillId="0" borderId="0" xfId="0" applyFont="1" applyAlignment="1">
      <alignment horizontal="center"/>
    </xf>
    <xf numFmtId="14" fontId="4" fillId="0" borderId="23" xfId="0" applyNumberFormat="1" applyFont="1" applyBorder="1" applyAlignment="1">
      <alignment horizontal="left"/>
    </xf>
    <xf numFmtId="1" fontId="4" fillId="0" borderId="7" xfId="0" applyNumberFormat="1" applyFont="1" applyBorder="1" applyAlignment="1">
      <alignment horizontal="left"/>
    </xf>
    <xf numFmtId="0" fontId="7" fillId="0" borderId="0" xfId="0" applyFont="1" applyAlignment="1">
      <alignment horizontal="left"/>
    </xf>
    <xf numFmtId="0" fontId="7" fillId="0" borderId="0" xfId="0" applyFont="1" applyAlignment="1">
      <alignment horizontal="left" vertical="top"/>
    </xf>
    <xf numFmtId="0" fontId="3" fillId="0" borderId="0" xfId="0" applyFont="1" applyAlignment="1">
      <alignment horizontal="center" vertical="center"/>
    </xf>
    <xf numFmtId="0" fontId="8" fillId="0" borderId="0" xfId="0" applyFont="1" applyAlignment="1">
      <alignment horizontal="center" wrapText="1"/>
    </xf>
    <xf numFmtId="0" fontId="8" fillId="0" borderId="24" xfId="0" applyFont="1"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21" xfId="0" applyBorder="1" applyAlignment="1">
      <alignment horizontal="center" wrapText="1"/>
    </xf>
    <xf numFmtId="0" fontId="0" fillId="0" borderId="10" xfId="0" applyBorder="1"/>
    <xf numFmtId="1" fontId="1" fillId="2" borderId="30" xfId="2" applyNumberFormat="1" applyBorder="1"/>
    <xf numFmtId="1" fontId="1" fillId="0" borderId="0" xfId="2" applyNumberFormat="1" applyFill="1" applyBorder="1"/>
    <xf numFmtId="1" fontId="1" fillId="0" borderId="31" xfId="2" applyNumberFormat="1" applyFill="1" applyBorder="1"/>
    <xf numFmtId="9" fontId="1" fillId="0" borderId="0" xfId="2" applyNumberFormat="1" applyFill="1" applyBorder="1"/>
    <xf numFmtId="0" fontId="9" fillId="0" borderId="0" xfId="0" applyFont="1"/>
    <xf numFmtId="0" fontId="5" fillId="0" borderId="0" xfId="0" applyFont="1" applyAlignment="1">
      <alignment horizontal="center" vertical="center"/>
    </xf>
    <xf numFmtId="0" fontId="0" fillId="0" borderId="0" xfId="0" applyAlignment="1">
      <alignment horizontal="center" vertical="center"/>
    </xf>
    <xf numFmtId="1" fontId="0" fillId="0" borderId="32" xfId="0" applyNumberFormat="1" applyBorder="1"/>
    <xf numFmtId="3" fontId="0" fillId="0" borderId="0" xfId="0" applyNumberFormat="1"/>
    <xf numFmtId="9" fontId="0" fillId="0" borderId="0" xfId="1" applyFont="1" applyFill="1" applyBorder="1"/>
    <xf numFmtId="1" fontId="1" fillId="0" borderId="32" xfId="2" applyNumberFormat="1" applyFill="1" applyBorder="1"/>
    <xf numFmtId="1" fontId="1" fillId="2" borderId="26" xfId="2" applyNumberFormat="1" applyBorder="1"/>
    <xf numFmtId="1" fontId="1" fillId="2" borderId="34" xfId="2" applyNumberFormat="1" applyBorder="1"/>
    <xf numFmtId="1" fontId="1" fillId="2" borderId="35" xfId="2" applyNumberFormat="1" applyBorder="1"/>
    <xf numFmtId="0" fontId="4" fillId="0" borderId="26" xfId="0" applyFont="1"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3" fontId="1" fillId="2" borderId="18" xfId="2" applyNumberFormat="1" applyBorder="1"/>
    <xf numFmtId="0" fontId="0" fillId="0" borderId="11" xfId="0" applyBorder="1"/>
    <xf numFmtId="0" fontId="8" fillId="0" borderId="26" xfId="0" applyFont="1" applyBorder="1" applyAlignment="1">
      <alignment horizontal="center" wrapText="1"/>
    </xf>
    <xf numFmtId="0" fontId="8" fillId="0" borderId="34" xfId="0" applyFont="1" applyBorder="1" applyAlignment="1">
      <alignment horizontal="center" wrapText="1"/>
    </xf>
    <xf numFmtId="0" fontId="8" fillId="0" borderId="35" xfId="0" applyFont="1" applyBorder="1" applyAlignment="1">
      <alignment horizontal="center" wrapText="1"/>
    </xf>
    <xf numFmtId="0" fontId="8" fillId="0" borderId="21" xfId="0" applyFont="1" applyBorder="1" applyAlignment="1">
      <alignment horizontal="center" wrapText="1"/>
    </xf>
    <xf numFmtId="0" fontId="8" fillId="0" borderId="25" xfId="0" applyFont="1" applyBorder="1" applyAlignment="1">
      <alignment horizontal="center" wrapText="1"/>
    </xf>
    <xf numFmtId="0" fontId="8" fillId="0" borderId="1" xfId="0" applyFont="1" applyBorder="1" applyAlignment="1">
      <alignment horizontal="center" wrapText="1"/>
    </xf>
    <xf numFmtId="0" fontId="8" fillId="0" borderId="37" xfId="0" applyFont="1" applyBorder="1" applyAlignment="1">
      <alignment horizontal="center" wrapText="1"/>
    </xf>
    <xf numFmtId="0" fontId="5" fillId="0" borderId="24" xfId="0" applyFont="1" applyBorder="1" applyAlignment="1">
      <alignment horizontal="center" vertical="center"/>
    </xf>
    <xf numFmtId="0" fontId="0" fillId="0" borderId="24" xfId="0" applyBorder="1"/>
    <xf numFmtId="1" fontId="1" fillId="2" borderId="19" xfId="2" applyNumberFormat="1" applyBorder="1"/>
    <xf numFmtId="0" fontId="0" fillId="0" borderId="22" xfId="0" applyBorder="1"/>
    <xf numFmtId="0" fontId="0" fillId="0" borderId="12" xfId="0" applyBorder="1"/>
    <xf numFmtId="0" fontId="0" fillId="0" borderId="43" xfId="0" applyBorder="1"/>
    <xf numFmtId="1" fontId="1" fillId="2" borderId="21" xfId="2" applyNumberFormat="1" applyBorder="1"/>
    <xf numFmtId="1" fontId="1" fillId="2" borderId="2" xfId="2" applyNumberFormat="1" applyBorder="1"/>
    <xf numFmtId="1" fontId="1" fillId="2" borderId="37" xfId="2" applyNumberFormat="1" applyBorder="1"/>
    <xf numFmtId="1" fontId="1" fillId="2" borderId="1" xfId="2" applyNumberFormat="1" applyBorder="1"/>
    <xf numFmtId="0" fontId="4" fillId="0" borderId="0" xfId="0" applyFont="1"/>
    <xf numFmtId="0" fontId="5" fillId="0" borderId="21" xfId="0" applyFont="1" applyBorder="1" applyAlignment="1">
      <alignment horizontal="center" wrapText="1"/>
    </xf>
    <xf numFmtId="0" fontId="5" fillId="0" borderId="37" xfId="0" applyFont="1" applyBorder="1" applyAlignment="1">
      <alignment horizontal="center" wrapText="1"/>
    </xf>
    <xf numFmtId="0" fontId="5" fillId="0" borderId="1" xfId="0" applyFont="1" applyBorder="1" applyAlignment="1">
      <alignment horizontal="center" wrapText="1"/>
    </xf>
    <xf numFmtId="1" fontId="4" fillId="0" borderId="7" xfId="0" applyNumberFormat="1" applyFont="1" applyBorder="1" applyAlignment="1" applyProtection="1">
      <alignment horizontal="left"/>
      <protection locked="0"/>
    </xf>
    <xf numFmtId="0" fontId="5" fillId="0" borderId="7" xfId="0" applyFont="1" applyBorder="1" applyAlignment="1" applyProtection="1">
      <alignment horizontal="left"/>
      <protection locked="0"/>
    </xf>
    <xf numFmtId="0" fontId="5" fillId="0" borderId="0" xfId="0" applyFont="1" applyAlignment="1" applyProtection="1">
      <alignment horizontal="left"/>
      <protection locked="0"/>
    </xf>
    <xf numFmtId="0" fontId="0" fillId="0" borderId="0" xfId="0" applyProtection="1">
      <protection locked="0"/>
    </xf>
    <xf numFmtId="0" fontId="6" fillId="0" borderId="0" xfId="0" applyFont="1" applyAlignment="1" applyProtection="1">
      <alignment horizontal="center"/>
      <protection locked="0"/>
    </xf>
    <xf numFmtId="14" fontId="4" fillId="0" borderId="23" xfId="0" applyNumberFormat="1" applyFont="1" applyBorder="1" applyAlignment="1" applyProtection="1">
      <alignment horizontal="left"/>
      <protection locked="0"/>
    </xf>
    <xf numFmtId="0" fontId="7" fillId="0" borderId="0" xfId="0" applyFont="1" applyAlignment="1" applyProtection="1">
      <alignment horizontal="left"/>
      <protection locked="0"/>
    </xf>
    <xf numFmtId="0" fontId="4" fillId="0" borderId="46" xfId="0" applyFont="1" applyBorder="1" applyAlignment="1">
      <alignment horizontal="center" wrapText="1"/>
    </xf>
    <xf numFmtId="1" fontId="0" fillId="0" borderId="0" xfId="0" applyNumberFormat="1"/>
    <xf numFmtId="1" fontId="1" fillId="2" borderId="48" xfId="2" applyNumberFormat="1" applyBorder="1"/>
    <xf numFmtId="1" fontId="1" fillId="2" borderId="49" xfId="2" applyNumberFormat="1" applyBorder="1"/>
    <xf numFmtId="1" fontId="1" fillId="2" borderId="52" xfId="2" applyNumberFormat="1" applyBorder="1"/>
    <xf numFmtId="0" fontId="0" fillId="6" borderId="10" xfId="0" applyFill="1" applyBorder="1"/>
    <xf numFmtId="0" fontId="0" fillId="6" borderId="11" xfId="0" applyFill="1" applyBorder="1"/>
    <xf numFmtId="3" fontId="0" fillId="6" borderId="10" xfId="0" applyNumberFormat="1" applyFill="1" applyBorder="1" applyProtection="1">
      <protection locked="0"/>
    </xf>
    <xf numFmtId="0" fontId="0" fillId="6" borderId="11" xfId="0" applyFill="1" applyBorder="1" applyProtection="1">
      <protection locked="0"/>
    </xf>
    <xf numFmtId="0" fontId="0" fillId="7" borderId="4" xfId="0" applyFill="1" applyBorder="1"/>
    <xf numFmtId="0" fontId="0" fillId="7" borderId="5" xfId="0" applyFill="1" applyBorder="1"/>
    <xf numFmtId="0" fontId="0" fillId="7" borderId="9" xfId="0" applyFill="1" applyBorder="1"/>
    <xf numFmtId="0" fontId="0" fillId="7" borderId="10" xfId="0" applyFill="1" applyBorder="1"/>
    <xf numFmtId="3" fontId="0" fillId="8" borderId="13" xfId="0" applyNumberFormat="1" applyFill="1" applyBorder="1"/>
    <xf numFmtId="0" fontId="0" fillId="8" borderId="9" xfId="0" applyFill="1" applyBorder="1"/>
    <xf numFmtId="0" fontId="0" fillId="8" borderId="10" xfId="0" applyFill="1" applyBorder="1"/>
    <xf numFmtId="1" fontId="0" fillId="8" borderId="13" xfId="0" applyNumberFormat="1" applyFill="1" applyBorder="1"/>
    <xf numFmtId="3" fontId="0" fillId="7" borderId="14" xfId="0" applyNumberFormat="1" applyFill="1" applyBorder="1"/>
    <xf numFmtId="0" fontId="2" fillId="0" borderId="0" xfId="0" applyFont="1"/>
    <xf numFmtId="3" fontId="15" fillId="9" borderId="13" xfId="0" applyNumberFormat="1" applyFont="1" applyFill="1" applyBorder="1"/>
    <xf numFmtId="0" fontId="3" fillId="0" borderId="1" xfId="0" applyFont="1" applyBorder="1" applyAlignment="1">
      <alignment horizontal="center" vertical="center"/>
    </xf>
    <xf numFmtId="0" fontId="0" fillId="7" borderId="53" xfId="0" applyFill="1" applyBorder="1"/>
    <xf numFmtId="0" fontId="8" fillId="4" borderId="26" xfId="0" applyFont="1" applyFill="1" applyBorder="1" applyAlignment="1">
      <alignment horizontal="center" wrapText="1"/>
    </xf>
    <xf numFmtId="0" fontId="8" fillId="4" borderId="34" xfId="0" applyFont="1" applyFill="1" applyBorder="1" applyAlignment="1">
      <alignment horizontal="center" wrapText="1"/>
    </xf>
    <xf numFmtId="0" fontId="8" fillId="4" borderId="37" xfId="0" applyFont="1" applyFill="1" applyBorder="1" applyAlignment="1">
      <alignment horizontal="center" wrapText="1"/>
    </xf>
    <xf numFmtId="0" fontId="8" fillId="4" borderId="35" xfId="0" applyFont="1" applyFill="1" applyBorder="1" applyAlignment="1">
      <alignment horizontal="center" wrapText="1"/>
    </xf>
    <xf numFmtId="0" fontId="7" fillId="0" borderId="0" xfId="0" applyFont="1" applyAlignment="1">
      <alignment horizontal="center" vertical="center"/>
    </xf>
    <xf numFmtId="0" fontId="6" fillId="0" borderId="0" xfId="0" applyFont="1" applyAlignment="1">
      <alignment horizontal="center" vertical="center"/>
    </xf>
    <xf numFmtId="0" fontId="16" fillId="5" borderId="9" xfId="3" applyBorder="1" applyAlignment="1" applyProtection="1">
      <alignment horizontal="center" vertical="center" wrapText="1"/>
      <protection locked="0"/>
    </xf>
    <xf numFmtId="0" fontId="16" fillId="5" borderId="10" xfId="3" applyBorder="1" applyAlignment="1" applyProtection="1">
      <alignment horizontal="center" vertical="center" wrapText="1"/>
      <protection locked="0"/>
    </xf>
    <xf numFmtId="0" fontId="16" fillId="5" borderId="11" xfId="3" applyBorder="1" applyAlignment="1" applyProtection="1">
      <protection locked="0"/>
    </xf>
    <xf numFmtId="0" fontId="16" fillId="5" borderId="10" xfId="3" applyBorder="1" applyAlignment="1" applyProtection="1">
      <alignment horizontal="center" vertical="center"/>
      <protection locked="0"/>
    </xf>
    <xf numFmtId="0" fontId="16" fillId="5" borderId="9" xfId="3" applyBorder="1" applyAlignment="1" applyProtection="1">
      <alignment horizontal="center" vertical="center"/>
      <protection locked="0"/>
    </xf>
    <xf numFmtId="0" fontId="16" fillId="5" borderId="9" xfId="3" applyBorder="1" applyProtection="1">
      <protection locked="0"/>
    </xf>
    <xf numFmtId="0" fontId="16" fillId="5" borderId="10" xfId="3" applyBorder="1" applyProtection="1">
      <protection locked="0"/>
    </xf>
    <xf numFmtId="0" fontId="16" fillId="5" borderId="11" xfId="3" applyBorder="1" applyProtection="1">
      <protection locked="0"/>
    </xf>
    <xf numFmtId="0" fontId="16" fillId="5" borderId="16" xfId="3" applyBorder="1" applyProtection="1">
      <protection locked="0"/>
    </xf>
    <xf numFmtId="0" fontId="16" fillId="5" borderId="18" xfId="3" applyBorder="1" applyProtection="1">
      <protection locked="0"/>
    </xf>
    <xf numFmtId="0" fontId="16" fillId="5" borderId="19" xfId="3" applyBorder="1" applyProtection="1">
      <protection locked="0"/>
    </xf>
    <xf numFmtId="164" fontId="16" fillId="5" borderId="14" xfId="3" applyNumberFormat="1" applyBorder="1" applyProtection="1">
      <protection locked="0"/>
    </xf>
    <xf numFmtId="3" fontId="16" fillId="5" borderId="14" xfId="3" applyNumberFormat="1" applyBorder="1" applyProtection="1">
      <protection locked="0"/>
    </xf>
    <xf numFmtId="164" fontId="16" fillId="5" borderId="10" xfId="3" applyNumberFormat="1" applyBorder="1" applyProtection="1">
      <protection locked="0"/>
    </xf>
    <xf numFmtId="3" fontId="16" fillId="5" borderId="10" xfId="3" applyNumberFormat="1" applyBorder="1" applyProtection="1">
      <protection locked="0"/>
    </xf>
    <xf numFmtId="3" fontId="0" fillId="7" borderId="14" xfId="1" applyNumberFormat="1" applyFont="1" applyFill="1" applyBorder="1" applyProtection="1"/>
    <xf numFmtId="164" fontId="0" fillId="7" borderId="27" xfId="1" applyNumberFormat="1" applyFont="1" applyFill="1" applyBorder="1" applyProtection="1"/>
    <xf numFmtId="1" fontId="1" fillId="2" borderId="18" xfId="2" applyNumberFormat="1" applyBorder="1" applyProtection="1"/>
    <xf numFmtId="164" fontId="1" fillId="2" borderId="18" xfId="2" applyNumberFormat="1" applyBorder="1" applyProtection="1"/>
    <xf numFmtId="165" fontId="16" fillId="5" borderId="10" xfId="3" applyNumberFormat="1" applyBorder="1" applyAlignment="1" applyProtection="1">
      <alignment horizontal="center" vertical="center" wrapText="1"/>
      <protection locked="0"/>
    </xf>
    <xf numFmtId="165" fontId="16" fillId="5" borderId="11" xfId="3" applyNumberFormat="1" applyBorder="1" applyAlignment="1" applyProtection="1">
      <alignment horizontal="center" vertical="center"/>
      <protection locked="0"/>
    </xf>
    <xf numFmtId="165" fontId="16" fillId="5" borderId="10" xfId="3" applyNumberFormat="1" applyBorder="1" applyAlignment="1" applyProtection="1">
      <alignment horizontal="center" vertical="center"/>
      <protection locked="0"/>
    </xf>
    <xf numFmtId="1" fontId="1" fillId="2" borderId="16" xfId="2" applyNumberFormat="1" applyBorder="1" applyProtection="1"/>
    <xf numFmtId="3" fontId="1" fillId="2" borderId="18" xfId="2" applyNumberFormat="1" applyBorder="1" applyProtection="1"/>
    <xf numFmtId="1" fontId="1" fillId="2" borderId="52" xfId="2" applyNumberFormat="1" applyBorder="1" applyProtection="1"/>
    <xf numFmtId="1" fontId="1" fillId="2" borderId="49" xfId="2" applyNumberFormat="1" applyBorder="1" applyProtection="1"/>
    <xf numFmtId="0" fontId="16" fillId="5" borderId="4" xfId="3" quotePrefix="1" applyBorder="1" applyProtection="1">
      <protection locked="0"/>
    </xf>
    <xf numFmtId="1" fontId="16" fillId="5" borderId="5" xfId="3" applyNumberFormat="1" applyBorder="1" applyProtection="1">
      <protection locked="0"/>
    </xf>
    <xf numFmtId="1" fontId="16" fillId="5" borderId="13" xfId="3" applyNumberFormat="1" applyBorder="1" applyProtection="1">
      <protection locked="0"/>
    </xf>
    <xf numFmtId="1" fontId="16" fillId="5" borderId="27" xfId="3" applyNumberFormat="1" applyBorder="1" applyProtection="1">
      <protection locked="0"/>
    </xf>
    <xf numFmtId="0" fontId="16" fillId="5" borderId="9" xfId="3" quotePrefix="1" applyBorder="1" applyProtection="1">
      <protection locked="0"/>
    </xf>
    <xf numFmtId="1" fontId="16" fillId="5" borderId="10" xfId="3" applyNumberFormat="1" applyBorder="1" applyProtection="1">
      <protection locked="0"/>
    </xf>
    <xf numFmtId="1" fontId="16" fillId="5" borderId="15" xfId="3" applyNumberFormat="1" applyBorder="1" applyProtection="1">
      <protection locked="0"/>
    </xf>
    <xf numFmtId="1" fontId="16" fillId="5" borderId="33" xfId="3" applyNumberFormat="1" applyBorder="1" applyProtection="1">
      <protection locked="0"/>
    </xf>
    <xf numFmtId="0" fontId="6" fillId="0" borderId="0" xfId="0" applyFont="1"/>
    <xf numFmtId="0" fontId="2" fillId="0" borderId="9" xfId="0" applyFont="1" applyBorder="1"/>
    <xf numFmtId="164" fontId="0" fillId="0" borderId="10" xfId="0" applyNumberFormat="1" applyBorder="1"/>
    <xf numFmtId="0" fontId="2" fillId="0" borderId="16" xfId="0" applyFont="1" applyBorder="1"/>
    <xf numFmtId="0" fontId="0" fillId="0" borderId="18" xfId="0" applyBorder="1"/>
    <xf numFmtId="0" fontId="0" fillId="0" borderId="19" xfId="0" applyBorder="1"/>
    <xf numFmtId="0" fontId="0" fillId="0" borderId="57" xfId="0" applyBorder="1"/>
    <xf numFmtId="0" fontId="6" fillId="0" borderId="24" xfId="0" applyFont="1" applyBorder="1" applyAlignment="1">
      <alignment horizontal="center" vertical="center"/>
    </xf>
    <xf numFmtId="0" fontId="0" fillId="0" borderId="24" xfId="0" applyBorder="1" applyAlignment="1">
      <alignment horizontal="center" vertical="center"/>
    </xf>
    <xf numFmtId="0" fontId="13" fillId="0" borderId="0" xfId="0" applyFont="1"/>
    <xf numFmtId="0" fontId="14" fillId="0" borderId="0" xfId="0" applyFont="1"/>
    <xf numFmtId="3" fontId="0" fillId="6" borderId="13" xfId="0" applyNumberFormat="1" applyFill="1" applyBorder="1" applyProtection="1">
      <protection locked="0"/>
    </xf>
    <xf numFmtId="3" fontId="0" fillId="6" borderId="14" xfId="0" applyNumberFormat="1" applyFill="1" applyBorder="1" applyProtection="1">
      <protection locked="0"/>
    </xf>
    <xf numFmtId="3" fontId="0" fillId="6" borderId="27" xfId="1" applyNumberFormat="1" applyFont="1" applyFill="1" applyBorder="1" applyProtection="1">
      <protection locked="0"/>
    </xf>
    <xf numFmtId="3" fontId="0" fillId="6" borderId="28" xfId="1" applyNumberFormat="1" applyFont="1" applyFill="1" applyBorder="1" applyProtection="1">
      <protection locked="0"/>
    </xf>
    <xf numFmtId="3" fontId="0" fillId="6" borderId="10" xfId="1" applyNumberFormat="1" applyFont="1" applyFill="1" applyBorder="1" applyProtection="1">
      <protection locked="0"/>
    </xf>
    <xf numFmtId="3" fontId="0" fillId="6" borderId="15" xfId="0" applyNumberFormat="1" applyFill="1" applyBorder="1" applyProtection="1">
      <protection locked="0"/>
    </xf>
    <xf numFmtId="3" fontId="1" fillId="2" borderId="16" xfId="2" applyNumberFormat="1" applyBorder="1"/>
    <xf numFmtId="3" fontId="1" fillId="2" borderId="17" xfId="2" applyNumberFormat="1" applyBorder="1"/>
    <xf numFmtId="165" fontId="16" fillId="5" borderId="10" xfId="3" applyNumberFormat="1" applyBorder="1" applyProtection="1">
      <protection locked="0"/>
    </xf>
    <xf numFmtId="165" fontId="16" fillId="5" borderId="11" xfId="3" applyNumberFormat="1" applyBorder="1" applyProtection="1">
      <protection locked="0"/>
    </xf>
    <xf numFmtId="165" fontId="16" fillId="5" borderId="15" xfId="3" applyNumberFormat="1" applyBorder="1"/>
    <xf numFmtId="165" fontId="16" fillId="5" borderId="11" xfId="3" applyNumberFormat="1" applyBorder="1"/>
    <xf numFmtId="165" fontId="16" fillId="5" borderId="10" xfId="3" applyNumberFormat="1" applyBorder="1"/>
    <xf numFmtId="165" fontId="16" fillId="5" borderId="9" xfId="3" applyNumberFormat="1" applyBorder="1"/>
    <xf numFmtId="165" fontId="16" fillId="5" borderId="36" xfId="3" applyNumberFormat="1" applyBorder="1"/>
    <xf numFmtId="165" fontId="16" fillId="5" borderId="44" xfId="3" applyNumberFormat="1" applyBorder="1"/>
    <xf numFmtId="165" fontId="16" fillId="5" borderId="33" xfId="3" applyNumberFormat="1" applyBorder="1"/>
    <xf numFmtId="165" fontId="16" fillId="5" borderId="45" xfId="3" applyNumberFormat="1" applyBorder="1"/>
    <xf numFmtId="165" fontId="0" fillId="6" borderId="15" xfId="0" applyNumberFormat="1" applyFill="1" applyBorder="1" applyProtection="1">
      <protection locked="0"/>
    </xf>
    <xf numFmtId="165" fontId="0" fillId="6" borderId="11" xfId="0" applyNumberFormat="1" applyFill="1" applyBorder="1" applyProtection="1">
      <protection locked="0"/>
    </xf>
    <xf numFmtId="165" fontId="0" fillId="6" borderId="10" xfId="0" applyNumberFormat="1" applyFill="1" applyBorder="1" applyProtection="1">
      <protection locked="0"/>
    </xf>
    <xf numFmtId="165" fontId="0" fillId="6" borderId="9" xfId="0" applyNumberFormat="1" applyFill="1" applyBorder="1" applyProtection="1">
      <protection locked="0"/>
    </xf>
    <xf numFmtId="165" fontId="0" fillId="6" borderId="44" xfId="0" applyNumberFormat="1" applyFill="1" applyBorder="1" applyProtection="1">
      <protection locked="0"/>
    </xf>
    <xf numFmtId="165" fontId="0" fillId="6" borderId="33" xfId="0" applyNumberFormat="1" applyFill="1" applyBorder="1" applyProtection="1">
      <protection locked="0"/>
    </xf>
    <xf numFmtId="0" fontId="0" fillId="0" borderId="0" xfId="0" applyAlignment="1">
      <alignment wrapText="1"/>
    </xf>
    <xf numFmtId="0" fontId="0" fillId="0" borderId="0" xfId="0" applyAlignment="1">
      <alignment horizontal="center" wrapText="1"/>
    </xf>
    <xf numFmtId="0" fontId="0" fillId="0" borderId="0" xfId="0" applyAlignment="1">
      <alignment vertical="center"/>
    </xf>
    <xf numFmtId="0" fontId="0" fillId="0" borderId="0" xfId="0" applyAlignment="1">
      <alignment horizontal="center"/>
    </xf>
    <xf numFmtId="0" fontId="2" fillId="0" borderId="0" xfId="0" applyFont="1" applyAlignment="1">
      <alignment horizontal="center" vertical="center"/>
    </xf>
    <xf numFmtId="3" fontId="16" fillId="5" borderId="11" xfId="3" applyNumberFormat="1" applyBorder="1" applyAlignment="1" applyProtection="1">
      <protection locked="0"/>
    </xf>
    <xf numFmtId="3" fontId="0" fillId="10" borderId="13" xfId="0" applyNumberFormat="1" applyFill="1" applyBorder="1"/>
    <xf numFmtId="14" fontId="4" fillId="11" borderId="23" xfId="0" applyNumberFormat="1" applyFont="1" applyFill="1" applyBorder="1" applyAlignment="1">
      <alignment horizontal="left"/>
    </xf>
    <xf numFmtId="0" fontId="0" fillId="0" borderId="1" xfId="0" applyBorder="1" applyAlignment="1">
      <alignment horizontal="center" wrapText="1"/>
    </xf>
    <xf numFmtId="3" fontId="0" fillId="7" borderId="13" xfId="0" applyNumberFormat="1" applyFill="1" applyBorder="1"/>
    <xf numFmtId="3" fontId="0" fillId="0" borderId="0" xfId="0" applyNumberFormat="1" applyAlignment="1">
      <alignment wrapText="1"/>
    </xf>
    <xf numFmtId="165" fontId="0" fillId="6" borderId="15" xfId="0" applyNumberFormat="1" applyFill="1" applyBorder="1" applyAlignment="1" applyProtection="1">
      <alignment horizontal="right"/>
      <protection locked="0"/>
    </xf>
    <xf numFmtId="165" fontId="0" fillId="6" borderId="11" xfId="0" applyNumberFormat="1" applyFill="1" applyBorder="1" applyAlignment="1" applyProtection="1">
      <alignment horizontal="right"/>
      <protection locked="0"/>
    </xf>
    <xf numFmtId="166" fontId="22" fillId="3" borderId="35" xfId="3" applyNumberFormat="1" applyFont="1" applyFill="1" applyBorder="1" applyAlignment="1" applyProtection="1">
      <alignment horizontal="right" vertical="center" wrapText="1"/>
      <protection locked="0"/>
    </xf>
    <xf numFmtId="166" fontId="22" fillId="3" borderId="34" xfId="3" applyNumberFormat="1" applyFont="1" applyFill="1" applyBorder="1" applyAlignment="1" applyProtection="1">
      <alignment horizontal="right" vertical="center" wrapText="1"/>
      <protection locked="0"/>
    </xf>
    <xf numFmtId="165" fontId="22" fillId="3" borderId="26" xfId="3" applyNumberFormat="1" applyFont="1" applyFill="1" applyBorder="1" applyAlignment="1" applyProtection="1">
      <alignment horizontal="right" vertical="center" wrapText="1"/>
      <protection locked="0"/>
    </xf>
    <xf numFmtId="165" fontId="22" fillId="3" borderId="35" xfId="3" applyNumberFormat="1" applyFont="1" applyFill="1" applyBorder="1" applyAlignment="1" applyProtection="1">
      <alignment horizontal="right" vertical="center"/>
      <protection locked="0"/>
    </xf>
    <xf numFmtId="3" fontId="16" fillId="5" borderId="14" xfId="3" applyNumberFormat="1" applyBorder="1" applyAlignment="1" applyProtection="1">
      <alignment horizontal="center"/>
      <protection locked="0"/>
    </xf>
    <xf numFmtId="1" fontId="0" fillId="0" borderId="18" xfId="0" applyNumberFormat="1" applyBorder="1" applyAlignment="1">
      <alignment horizontal="right"/>
    </xf>
    <xf numFmtId="0" fontId="2" fillId="0" borderId="41" xfId="0" applyFont="1" applyBorder="1"/>
    <xf numFmtId="0" fontId="0" fillId="0" borderId="15" xfId="0" applyBorder="1"/>
    <xf numFmtId="0" fontId="0" fillId="0" borderId="33" xfId="0" applyBorder="1"/>
    <xf numFmtId="0" fontId="0" fillId="0" borderId="10" xfId="0" applyBorder="1" applyAlignment="1">
      <alignment horizontal="right"/>
    </xf>
    <xf numFmtId="3" fontId="0" fillId="0" borderId="10" xfId="0" applyNumberFormat="1" applyBorder="1" applyAlignment="1">
      <alignment horizontal="right"/>
    </xf>
    <xf numFmtId="0" fontId="2" fillId="0" borderId="0" xfId="0" applyFont="1" applyAlignment="1">
      <alignment vertical="center"/>
    </xf>
    <xf numFmtId="165" fontId="0" fillId="6" borderId="42" xfId="0" applyNumberFormat="1" applyFill="1" applyBorder="1" applyProtection="1">
      <protection locked="0"/>
    </xf>
    <xf numFmtId="165" fontId="1" fillId="2" borderId="37" xfId="2" applyNumberFormat="1" applyBorder="1"/>
    <xf numFmtId="165" fontId="1" fillId="2" borderId="35" xfId="2" applyNumberFormat="1" applyBorder="1"/>
    <xf numFmtId="0" fontId="0" fillId="0" borderId="3" xfId="0" applyBorder="1" applyAlignment="1">
      <alignment horizontal="center" wrapText="1"/>
    </xf>
    <xf numFmtId="0" fontId="3" fillId="0" borderId="58" xfId="0" applyFont="1" applyBorder="1" applyAlignment="1">
      <alignment horizontal="center" vertical="center"/>
    </xf>
    <xf numFmtId="0" fontId="0" fillId="0" borderId="2" xfId="0" applyBorder="1" applyAlignment="1">
      <alignment horizontal="center" wrapText="1"/>
    </xf>
    <xf numFmtId="0" fontId="4" fillId="0" borderId="21" xfId="0" applyFont="1" applyBorder="1" applyAlignment="1">
      <alignment horizontal="center" wrapText="1"/>
    </xf>
    <xf numFmtId="0" fontId="0" fillId="0" borderId="32" xfId="0" applyBorder="1"/>
    <xf numFmtId="3" fontId="1" fillId="2" borderId="17" xfId="2" applyNumberFormat="1" applyBorder="1" applyProtection="1"/>
    <xf numFmtId="3" fontId="1" fillId="2" borderId="50" xfId="2" applyNumberFormat="1" applyBorder="1"/>
    <xf numFmtId="3" fontId="0" fillId="7" borderId="10" xfId="0" applyNumberFormat="1" applyFill="1" applyBorder="1"/>
    <xf numFmtId="3" fontId="0" fillId="8" borderId="10" xfId="0" applyNumberFormat="1" applyFill="1" applyBorder="1"/>
    <xf numFmtId="44" fontId="0" fillId="0" borderId="0" xfId="0" applyNumberFormat="1"/>
    <xf numFmtId="0" fontId="0" fillId="0" borderId="0" xfId="0" applyAlignment="1">
      <alignment horizontal="left" vertical="top" wrapText="1"/>
    </xf>
    <xf numFmtId="167" fontId="0" fillId="6" borderId="15" xfId="0" applyNumberFormat="1" applyFill="1" applyBorder="1" applyAlignment="1" applyProtection="1">
      <alignment horizontal="right"/>
      <protection locked="0"/>
    </xf>
    <xf numFmtId="167" fontId="0" fillId="6" borderId="6" xfId="0" applyNumberFormat="1" applyFill="1" applyBorder="1" applyAlignment="1" applyProtection="1">
      <alignment horizontal="right"/>
      <protection locked="0"/>
    </xf>
    <xf numFmtId="167" fontId="0" fillId="6" borderId="11" xfId="0" applyNumberFormat="1" applyFill="1" applyBorder="1" applyAlignment="1" applyProtection="1">
      <alignment horizontal="right"/>
      <protection locked="0"/>
    </xf>
    <xf numFmtId="165" fontId="0" fillId="6" borderId="6" xfId="0" applyNumberFormat="1" applyFill="1" applyBorder="1" applyAlignment="1" applyProtection="1">
      <alignment horizontal="right"/>
      <protection locked="0"/>
    </xf>
    <xf numFmtId="3" fontId="1" fillId="6" borderId="28" xfId="1" applyNumberFormat="1" applyFont="1" applyFill="1" applyBorder="1" applyProtection="1">
      <protection locked="0"/>
    </xf>
    <xf numFmtId="1" fontId="1" fillId="0" borderId="21" xfId="2" applyNumberFormat="1" applyFill="1" applyBorder="1"/>
    <xf numFmtId="168" fontId="0" fillId="0" borderId="10" xfId="0" applyNumberFormat="1" applyBorder="1"/>
    <xf numFmtId="0" fontId="0" fillId="0" borderId="31" xfId="0" applyBorder="1"/>
    <xf numFmtId="1" fontId="1" fillId="0" borderId="30" xfId="2" applyNumberFormat="1" applyFill="1" applyBorder="1"/>
    <xf numFmtId="0" fontId="0" fillId="6" borderId="18" xfId="0" applyFill="1" applyBorder="1"/>
    <xf numFmtId="0" fontId="0" fillId="6" borderId="44" xfId="0" applyFill="1" applyBorder="1"/>
    <xf numFmtId="3" fontId="0" fillId="12" borderId="10" xfId="0" applyNumberFormat="1" applyFill="1" applyBorder="1" applyProtection="1">
      <protection locked="0"/>
    </xf>
    <xf numFmtId="3" fontId="0" fillId="12" borderId="10" xfId="1" applyNumberFormat="1" applyFont="1" applyFill="1" applyBorder="1" applyProtection="1">
      <protection locked="0"/>
    </xf>
    <xf numFmtId="3" fontId="0" fillId="13" borderId="10" xfId="0" applyNumberFormat="1" applyFill="1" applyBorder="1"/>
    <xf numFmtId="164" fontId="16" fillId="5" borderId="10" xfId="3" applyNumberFormat="1" applyBorder="1" applyAlignment="1" applyProtection="1">
      <alignment horizontal="right"/>
      <protection locked="0"/>
    </xf>
    <xf numFmtId="165" fontId="22" fillId="3" borderId="34" xfId="3" applyNumberFormat="1" applyFont="1" applyFill="1" applyBorder="1" applyAlignment="1" applyProtection="1">
      <alignment horizontal="right" vertical="center" wrapText="1"/>
      <protection locked="0"/>
    </xf>
    <xf numFmtId="165" fontId="22" fillId="3" borderId="35" xfId="3" applyNumberFormat="1" applyFont="1" applyFill="1" applyBorder="1" applyAlignment="1" applyProtection="1">
      <alignment horizontal="right" vertical="center" wrapText="1"/>
      <protection locked="0"/>
    </xf>
    <xf numFmtId="166" fontId="22" fillId="3" borderId="26" xfId="3" applyNumberFormat="1" applyFont="1" applyFill="1" applyBorder="1" applyAlignment="1" applyProtection="1">
      <alignment horizontal="right" vertical="center" wrapText="1"/>
      <protection locked="0"/>
    </xf>
    <xf numFmtId="166" fontId="22" fillId="3" borderId="35" xfId="3" applyNumberFormat="1" applyFont="1" applyFill="1" applyBorder="1" applyAlignment="1" applyProtection="1">
      <alignment horizontal="right" vertical="center"/>
      <protection locked="0"/>
    </xf>
    <xf numFmtId="3" fontId="0" fillId="12" borderId="14" xfId="0" applyNumberFormat="1" applyFill="1" applyBorder="1" applyProtection="1">
      <protection locked="0"/>
    </xf>
    <xf numFmtId="0" fontId="23" fillId="0" borderId="0" xfId="0" applyFont="1"/>
    <xf numFmtId="0" fontId="24" fillId="0" borderId="0" xfId="0" applyFont="1"/>
    <xf numFmtId="0" fontId="24" fillId="14" borderId="10" xfId="0" applyFont="1" applyFill="1" applyBorder="1"/>
    <xf numFmtId="0" fontId="24" fillId="14" borderId="10" xfId="0" applyFont="1" applyFill="1" applyBorder="1" applyAlignment="1">
      <alignment horizontal="center"/>
    </xf>
    <xf numFmtId="0" fontId="0" fillId="8" borderId="4" xfId="0" applyFill="1" applyBorder="1"/>
    <xf numFmtId="0" fontId="0" fillId="8" borderId="5" xfId="0" applyFill="1" applyBorder="1"/>
    <xf numFmtId="0" fontId="0" fillId="8" borderId="6" xfId="0" applyFill="1" applyBorder="1"/>
    <xf numFmtId="0" fontId="24" fillId="14" borderId="15" xfId="0" applyFont="1" applyFill="1" applyBorder="1" applyAlignment="1">
      <alignment horizontal="center"/>
    </xf>
    <xf numFmtId="0" fontId="0" fillId="8" borderId="11" xfId="0" applyFill="1" applyBorder="1"/>
    <xf numFmtId="0" fontId="0" fillId="8" borderId="16" xfId="0" applyFill="1" applyBorder="1"/>
    <xf numFmtId="0" fontId="0" fillId="8" borderId="18" xfId="0" applyFill="1" applyBorder="1"/>
    <xf numFmtId="0" fontId="0" fillId="8" borderId="19" xfId="0" applyFill="1" applyBorder="1"/>
    <xf numFmtId="0" fontId="24" fillId="0" borderId="59" xfId="0" applyFont="1" applyBorder="1"/>
    <xf numFmtId="0" fontId="24" fillId="0" borderId="10" xfId="0" applyFont="1" applyBorder="1"/>
    <xf numFmtId="0" fontId="24" fillId="0" borderId="14" xfId="0" applyFont="1" applyBorder="1"/>
    <xf numFmtId="0" fontId="24" fillId="14" borderId="10" xfId="0" applyFont="1" applyFill="1" applyBorder="1" applyAlignment="1">
      <alignment horizontal="left" indent="1"/>
    </xf>
    <xf numFmtId="0" fontId="24" fillId="0" borderId="59" xfId="0" applyFont="1" applyBorder="1" applyAlignment="1">
      <alignment horizontal="left" indent="2"/>
    </xf>
    <xf numFmtId="169" fontId="24" fillId="0" borderId="10" xfId="0" applyNumberFormat="1" applyFont="1" applyBorder="1"/>
    <xf numFmtId="169" fontId="16" fillId="5" borderId="10" xfId="3" applyNumberFormat="1" applyBorder="1"/>
    <xf numFmtId="169" fontId="24" fillId="0" borderId="59" xfId="0" applyNumberFormat="1" applyFont="1" applyBorder="1" applyAlignment="1">
      <alignment horizontal="left" indent="2"/>
    </xf>
    <xf numFmtId="0" fontId="16" fillId="5" borderId="10" xfId="3" applyBorder="1"/>
    <xf numFmtId="169" fontId="24" fillId="14" borderId="10" xfId="0" applyNumberFormat="1" applyFont="1" applyFill="1" applyBorder="1"/>
    <xf numFmtId="169" fontId="24" fillId="14" borderId="10" xfId="0" applyNumberFormat="1" applyFont="1" applyFill="1" applyBorder="1" applyAlignment="1">
      <alignment horizontal="left" indent="1"/>
    </xf>
    <xf numFmtId="169" fontId="24" fillId="0" borderId="60" xfId="0" applyNumberFormat="1" applyFont="1" applyBorder="1"/>
    <xf numFmtId="0" fontId="24" fillId="0" borderId="60" xfId="0" applyFont="1" applyBorder="1"/>
    <xf numFmtId="169" fontId="24" fillId="0" borderId="59" xfId="0" applyNumberFormat="1" applyFont="1" applyBorder="1"/>
    <xf numFmtId="0" fontId="16" fillId="5" borderId="33" xfId="3" applyBorder="1" applyAlignment="1">
      <alignment horizontal="left" indent="2"/>
    </xf>
    <xf numFmtId="0" fontId="24" fillId="0" borderId="33" xfId="0" applyFont="1" applyBorder="1" applyAlignment="1">
      <alignment horizontal="left" indent="2"/>
    </xf>
    <xf numFmtId="0" fontId="16" fillId="5" borderId="61" xfId="3" applyBorder="1" applyAlignment="1">
      <alignment horizontal="left" indent="2"/>
    </xf>
    <xf numFmtId="0" fontId="24" fillId="0" borderId="61" xfId="0" applyFont="1" applyBorder="1" applyAlignment="1">
      <alignment horizontal="left" indent="2"/>
    </xf>
    <xf numFmtId="0" fontId="16" fillId="5" borderId="14" xfId="3" applyBorder="1" applyAlignment="1">
      <alignment horizontal="left" indent="2"/>
    </xf>
    <xf numFmtId="0" fontId="24" fillId="0" borderId="14" xfId="0" applyFont="1" applyBorder="1" applyAlignment="1">
      <alignment horizontal="left" indent="2"/>
    </xf>
    <xf numFmtId="8" fontId="24" fillId="0" borderId="10" xfId="0" applyNumberFormat="1" applyFont="1" applyBorder="1"/>
    <xf numFmtId="8" fontId="16" fillId="5" borderId="10" xfId="3" applyNumberFormat="1" applyBorder="1"/>
    <xf numFmtId="169" fontId="0" fillId="0" borderId="57" xfId="0" applyNumberFormat="1" applyBorder="1"/>
    <xf numFmtId="0" fontId="25" fillId="0" borderId="0" xfId="0" applyFont="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8" fillId="0" borderId="21" xfId="0" applyFont="1" applyBorder="1" applyAlignment="1">
      <alignment horizontal="center" vertical="center"/>
    </xf>
    <xf numFmtId="1" fontId="16" fillId="5" borderId="63" xfId="3" applyNumberFormat="1" applyBorder="1"/>
    <xf numFmtId="1" fontId="16" fillId="5" borderId="13" xfId="3" applyNumberFormat="1" applyBorder="1"/>
    <xf numFmtId="1" fontId="16" fillId="5" borderId="10" xfId="3" applyNumberFormat="1" applyBorder="1"/>
    <xf numFmtId="1" fontId="16" fillId="5" borderId="11" xfId="3" applyNumberFormat="1" applyBorder="1"/>
    <xf numFmtId="1" fontId="16" fillId="5" borderId="15" xfId="3" applyNumberFormat="1" applyBorder="1"/>
    <xf numFmtId="1" fontId="16" fillId="5" borderId="28" xfId="3" applyNumberFormat="1" applyBorder="1"/>
    <xf numFmtId="1" fontId="16" fillId="5" borderId="9" xfId="3" applyNumberFormat="1" applyBorder="1"/>
    <xf numFmtId="1" fontId="16" fillId="5" borderId="64" xfId="3" applyNumberFormat="1" applyBorder="1"/>
    <xf numFmtId="1" fontId="16" fillId="5" borderId="12" xfId="3" applyNumberFormat="1" applyBorder="1"/>
    <xf numFmtId="1" fontId="1" fillId="2" borderId="17" xfId="2" applyNumberFormat="1" applyBorder="1"/>
    <xf numFmtId="1" fontId="2" fillId="2" borderId="16" xfId="2" applyNumberFormat="1" applyFont="1" applyBorder="1"/>
    <xf numFmtId="0" fontId="24" fillId="14" borderId="10" xfId="0" applyFont="1" applyFill="1" applyBorder="1" applyAlignment="1">
      <alignment wrapText="1"/>
    </xf>
    <xf numFmtId="0" fontId="24" fillId="14" borderId="10" xfId="0" applyFont="1" applyFill="1" applyBorder="1" applyAlignment="1">
      <alignment horizontal="center" wrapText="1"/>
    </xf>
    <xf numFmtId="0" fontId="0" fillId="8" borderId="9" xfId="0" applyFill="1" applyBorder="1" applyAlignment="1">
      <alignment wrapText="1"/>
    </xf>
    <xf numFmtId="0" fontId="0" fillId="8" borderId="10" xfId="0" applyFill="1" applyBorder="1" applyAlignment="1">
      <alignment wrapText="1"/>
    </xf>
    <xf numFmtId="0" fontId="0" fillId="8" borderId="11" xfId="0" applyFill="1" applyBorder="1" applyAlignment="1">
      <alignment wrapText="1"/>
    </xf>
    <xf numFmtId="0" fontId="24" fillId="14" borderId="15" xfId="0" applyFont="1" applyFill="1" applyBorder="1" applyAlignment="1">
      <alignment horizontal="center" wrapText="1"/>
    </xf>
    <xf numFmtId="164" fontId="0" fillId="7" borderId="14" xfId="1" applyNumberFormat="1" applyFont="1" applyFill="1" applyBorder="1"/>
    <xf numFmtId="0" fontId="21" fillId="0" borderId="0" xfId="0" applyFont="1" applyAlignment="1">
      <alignment horizontal="center" vertical="center"/>
    </xf>
    <xf numFmtId="0" fontId="2" fillId="0" borderId="51" xfId="0" applyFont="1" applyBorder="1" applyAlignment="1">
      <alignment horizontal="center" vertical="center"/>
    </xf>
    <xf numFmtId="0" fontId="2" fillId="0" borderId="54" xfId="0" applyFont="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55" xfId="0" applyFont="1" applyBorder="1" applyAlignment="1">
      <alignment horizontal="center" vertical="center"/>
    </xf>
    <xf numFmtId="0" fontId="2" fillId="0" borderId="8" xfId="0" applyFont="1" applyBorder="1" applyAlignment="1">
      <alignment horizontal="center" vertical="center"/>
    </xf>
    <xf numFmtId="0" fontId="0" fillId="0" borderId="0" xfId="0" applyAlignment="1">
      <alignment horizontal="left"/>
    </xf>
    <xf numFmtId="0" fontId="17" fillId="0" borderId="0" xfId="4" applyFill="1" applyAlignment="1" applyProtection="1">
      <alignment horizontal="left"/>
      <protection locked="0"/>
    </xf>
    <xf numFmtId="0" fontId="0" fillId="0" borderId="0" xfId="0" applyAlignment="1" applyProtection="1">
      <alignment horizontal="left"/>
      <protection locked="0"/>
    </xf>
    <xf numFmtId="0" fontId="18" fillId="0" borderId="47" xfId="0" applyFont="1" applyBorder="1" applyAlignment="1">
      <alignment horizontal="center" vertical="center"/>
    </xf>
    <xf numFmtId="0" fontId="18" fillId="0" borderId="56" xfId="0" applyFont="1" applyBorder="1" applyAlignment="1">
      <alignment horizontal="center" vertical="center"/>
    </xf>
    <xf numFmtId="0" fontId="17" fillId="0" borderId="0" xfId="4" applyAlignment="1" applyProtection="1">
      <alignment horizontal="left"/>
      <protection locked="0"/>
    </xf>
    <xf numFmtId="14" fontId="0" fillId="0" borderId="0" xfId="0" applyNumberFormat="1" applyAlignment="1" applyProtection="1">
      <alignment horizontal="left"/>
      <protection locked="0"/>
    </xf>
    <xf numFmtId="0" fontId="2" fillId="0" borderId="0" xfId="0" applyFont="1" applyAlignment="1" applyProtection="1">
      <alignment horizontal="left"/>
      <protection locked="0"/>
    </xf>
    <xf numFmtId="0" fontId="0" fillId="0" borderId="0" xfId="0" applyAlignment="1">
      <alignment wrapText="1"/>
    </xf>
    <xf numFmtId="0" fontId="8" fillId="0" borderId="0" xfId="0" applyFont="1" applyAlignment="1">
      <alignment horizontal="right"/>
    </xf>
    <xf numFmtId="0" fontId="0" fillId="0" borderId="0" xfId="0" applyAlignment="1">
      <alignment horizont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0" fillId="0" borderId="0" xfId="0" applyAlignment="1">
      <alignment horizontal="left" vertical="top" wrapText="1"/>
    </xf>
    <xf numFmtId="0" fontId="2" fillId="0" borderId="0" xfId="0" applyFont="1" applyAlignment="1">
      <alignment vertical="center"/>
    </xf>
    <xf numFmtId="0" fontId="0" fillId="0" borderId="0" xfId="0"/>
    <xf numFmtId="0" fontId="5" fillId="0" borderId="21" xfId="0" applyFont="1" applyBorder="1" applyAlignment="1">
      <alignment horizontal="center" vertical="center"/>
    </xf>
    <xf numFmtId="0" fontId="0" fillId="0" borderId="21" xfId="0" applyBorder="1"/>
    <xf numFmtId="0" fontId="0" fillId="0" borderId="31" xfId="0" applyBorder="1"/>
    <xf numFmtId="0" fontId="13" fillId="0" borderId="0" xfId="0" applyFont="1" applyAlignment="1">
      <alignment horizontal="center"/>
    </xf>
    <xf numFmtId="0" fontId="14" fillId="0" borderId="0" xfId="0" applyFont="1" applyAlignment="1">
      <alignment horizontal="center"/>
    </xf>
    <xf numFmtId="0" fontId="12" fillId="0" borderId="0" xfId="0" applyFont="1"/>
    <xf numFmtId="0" fontId="0" fillId="0" borderId="0" xfId="0"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2" xfId="0" applyFont="1" applyBorder="1" applyAlignment="1">
      <alignment horizontal="center" vertical="center"/>
    </xf>
    <xf numFmtId="0" fontId="11" fillId="0" borderId="2" xfId="0" applyFont="1" applyBorder="1" applyAlignment="1">
      <alignment horizontal="center" vertical="center"/>
    </xf>
    <xf numFmtId="0" fontId="8" fillId="0" borderId="1" xfId="0" applyFont="1" applyBorder="1" applyAlignment="1">
      <alignment horizontal="center" vertical="center"/>
    </xf>
    <xf numFmtId="0" fontId="5" fillId="6" borderId="38" xfId="0" applyFont="1" applyFill="1" applyBorder="1" applyAlignment="1" applyProtection="1">
      <alignment horizontal="center" vertical="center" wrapText="1"/>
      <protection locked="0"/>
    </xf>
    <xf numFmtId="0" fontId="4" fillId="6" borderId="39" xfId="0" applyFont="1" applyFill="1" applyBorder="1" applyAlignment="1" applyProtection="1">
      <alignment horizontal="center" vertical="center" wrapText="1"/>
      <protection locked="0"/>
    </xf>
    <xf numFmtId="0" fontId="4" fillId="6" borderId="40"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protection locked="0"/>
    </xf>
    <xf numFmtId="0" fontId="4" fillId="6" borderId="29" xfId="0" applyFont="1" applyFill="1" applyBorder="1" applyAlignment="1" applyProtection="1">
      <alignment horizontal="center" vertical="center"/>
      <protection locked="0"/>
    </xf>
    <xf numFmtId="0" fontId="4" fillId="6" borderId="20" xfId="0" applyFont="1" applyFill="1" applyBorder="1" applyAlignment="1" applyProtection="1">
      <alignment horizontal="center" vertical="center"/>
      <protection locked="0"/>
    </xf>
    <xf numFmtId="0" fontId="4" fillId="6" borderId="40"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4" fillId="6" borderId="39" xfId="0" applyFont="1" applyFill="1" applyBorder="1" applyAlignment="1" applyProtection="1">
      <alignment horizontal="center" vertical="center"/>
      <protection locked="0"/>
    </xf>
    <xf numFmtId="0" fontId="5" fillId="6" borderId="38" xfId="0" applyFont="1" applyFill="1" applyBorder="1" applyAlignment="1" applyProtection="1">
      <alignment horizontal="center" vertical="center"/>
      <protection locked="0"/>
    </xf>
    <xf numFmtId="0" fontId="4" fillId="6" borderId="41" xfId="0" applyFont="1" applyFill="1" applyBorder="1" applyAlignment="1" applyProtection="1">
      <alignment horizontal="center" vertical="center"/>
      <protection locked="0"/>
    </xf>
    <xf numFmtId="0" fontId="4" fillId="6" borderId="42" xfId="0" applyFont="1" applyFill="1" applyBorder="1" applyAlignment="1" applyProtection="1">
      <alignment horizontal="center" vertical="center"/>
      <protection locked="0"/>
    </xf>
    <xf numFmtId="0" fontId="4" fillId="12" borderId="40" xfId="0" applyFont="1" applyFill="1" applyBorder="1" applyAlignment="1" applyProtection="1">
      <alignment horizontal="center" vertical="center"/>
      <protection locked="0"/>
    </xf>
    <xf numFmtId="0" fontId="4" fillId="12" borderId="8" xfId="0" applyFont="1"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8" fillId="6" borderId="38" xfId="0" applyFont="1" applyFill="1" applyBorder="1" applyAlignment="1" applyProtection="1">
      <alignment horizontal="center" vertical="center"/>
      <protection locked="0"/>
    </xf>
    <xf numFmtId="0" fontId="0" fillId="6" borderId="39" xfId="0" applyFill="1" applyBorder="1" applyAlignment="1" applyProtection="1">
      <alignment horizontal="center" vertical="center"/>
      <protection locked="0"/>
    </xf>
    <xf numFmtId="0" fontId="0" fillId="6" borderId="40"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41"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0" fillId="0" borderId="0" xfId="0" applyAlignment="1">
      <alignment horizontal="left" wrapText="1"/>
    </xf>
    <xf numFmtId="0" fontId="17" fillId="0" borderId="0" xfId="4" applyAlignment="1">
      <alignment horizontal="left" wrapText="1"/>
    </xf>
    <xf numFmtId="0" fontId="3"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62" xfId="0"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2" fillId="0" borderId="0" xfId="0" applyFont="1" applyAlignment="1">
      <alignment horizontal="right"/>
    </xf>
    <xf numFmtId="0" fontId="26"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right" wrapText="1"/>
    </xf>
    <xf numFmtId="0" fontId="0" fillId="0" borderId="0" xfId="0" applyAlignment="1">
      <alignment vertical="center"/>
    </xf>
    <xf numFmtId="0" fontId="2" fillId="0" borderId="0" xfId="0" applyFont="1" applyAlignment="1">
      <alignment horizontal="center" vertical="center"/>
    </xf>
    <xf numFmtId="0" fontId="0" fillId="0" borderId="0" xfId="0" applyAlignment="1" applyProtection="1">
      <alignment wrapText="1"/>
      <protection locked="0"/>
    </xf>
    <xf numFmtId="0" fontId="8" fillId="0" borderId="0" xfId="0" applyFont="1" applyAlignment="1" applyProtection="1">
      <alignment horizontal="right"/>
      <protection locked="0"/>
    </xf>
    <xf numFmtId="0" fontId="0" fillId="0" borderId="21" xfId="0" applyBorder="1" applyAlignment="1">
      <alignment horizontal="center" vertical="center"/>
    </xf>
    <xf numFmtId="0" fontId="2" fillId="0" borderId="21" xfId="0" applyFont="1" applyBorder="1" applyAlignment="1">
      <alignment horizontal="center" vertical="center"/>
    </xf>
    <xf numFmtId="0" fontId="7" fillId="0" borderId="3" xfId="0" applyFont="1" applyBorder="1" applyAlignment="1">
      <alignment horizontal="center" vertical="center"/>
    </xf>
    <xf numFmtId="0" fontId="19" fillId="5" borderId="38" xfId="3" applyFont="1" applyBorder="1" applyAlignment="1">
      <alignment horizontal="center" vertical="center"/>
    </xf>
    <xf numFmtId="0" fontId="19" fillId="5" borderId="39" xfId="3" applyFont="1" applyBorder="1" applyAlignment="1">
      <alignment horizontal="center" vertical="center"/>
    </xf>
    <xf numFmtId="0" fontId="16" fillId="5" borderId="40" xfId="3" applyBorder="1" applyAlignment="1">
      <alignment horizontal="center" vertical="center"/>
    </xf>
    <xf numFmtId="0" fontId="16" fillId="5" borderId="8" xfId="3" applyBorder="1" applyAlignment="1">
      <alignment horizontal="center" vertical="center"/>
    </xf>
    <xf numFmtId="0" fontId="16" fillId="5" borderId="41" xfId="3" applyBorder="1" applyAlignment="1">
      <alignment horizontal="center" vertical="center"/>
    </xf>
    <xf numFmtId="0" fontId="16" fillId="5" borderId="42" xfId="3" applyBorder="1" applyAlignment="1">
      <alignment horizontal="center" vertical="center"/>
    </xf>
    <xf numFmtId="0" fontId="16" fillId="5" borderId="29" xfId="3" applyBorder="1" applyAlignment="1">
      <alignment horizontal="center" vertical="center"/>
    </xf>
    <xf numFmtId="0" fontId="16" fillId="5" borderId="20" xfId="3" applyBorder="1" applyAlignment="1">
      <alignment horizontal="center" vertical="center"/>
    </xf>
    <xf numFmtId="0" fontId="20" fillId="5" borderId="38" xfId="3" applyFont="1" applyBorder="1" applyAlignment="1" applyProtection="1">
      <alignment horizontal="center" vertical="center"/>
      <protection locked="0"/>
    </xf>
    <xf numFmtId="0" fontId="20" fillId="5" borderId="39" xfId="3" applyFont="1" applyBorder="1" applyAlignment="1" applyProtection="1">
      <alignment horizontal="center" vertical="center"/>
      <protection locked="0"/>
    </xf>
    <xf numFmtId="0" fontId="16" fillId="5" borderId="40" xfId="3" applyBorder="1" applyAlignment="1" applyProtection="1">
      <alignment horizontal="center" vertical="center"/>
      <protection locked="0"/>
    </xf>
    <xf numFmtId="0" fontId="16" fillId="5" borderId="8" xfId="3" applyBorder="1" applyAlignment="1" applyProtection="1">
      <alignment horizontal="center" vertical="center"/>
      <protection locked="0"/>
    </xf>
    <xf numFmtId="0" fontId="16" fillId="5" borderId="41" xfId="3" applyBorder="1" applyAlignment="1" applyProtection="1">
      <alignment horizontal="center" vertical="center"/>
      <protection locked="0"/>
    </xf>
    <xf numFmtId="0" fontId="16" fillId="5" borderId="42" xfId="3" applyBorder="1" applyAlignment="1" applyProtection="1">
      <alignment horizontal="center" vertical="center"/>
      <protection locked="0"/>
    </xf>
    <xf numFmtId="0" fontId="16" fillId="5" borderId="29" xfId="3" applyBorder="1" applyAlignment="1" applyProtection="1">
      <alignment horizontal="center" vertical="center"/>
      <protection locked="0"/>
    </xf>
    <xf numFmtId="0" fontId="16" fillId="5" borderId="20" xfId="3" applyBorder="1" applyAlignment="1" applyProtection="1">
      <alignment horizontal="center" vertical="center"/>
      <protection locked="0"/>
    </xf>
  </cellXfs>
  <cellStyles count="6">
    <cellStyle name="20% - Accent5" xfId="2" builtinId="46"/>
    <cellStyle name="Good" xfId="3" builtinId="26"/>
    <cellStyle name="Good 2" xfId="5" xr:uid="{E828EBEB-7D2C-4DAF-8FE4-E7CE347872AF}"/>
    <cellStyle name="Hyperlink" xfId="4"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9525</xdr:colOff>
      <xdr:row>2</xdr:row>
      <xdr:rowOff>180975</xdr:rowOff>
    </xdr:from>
    <xdr:ext cx="12192000" cy="21823538"/>
    <xdr:sp macro="" textlink="">
      <xdr:nvSpPr>
        <xdr:cNvPr id="2" name="TextBox 1">
          <a:extLst>
            <a:ext uri="{FF2B5EF4-FFF2-40B4-BE49-F238E27FC236}">
              <a16:creationId xmlns:a16="http://schemas.microsoft.com/office/drawing/2014/main" id="{86B1CD49-63B3-4ACC-BE07-94F828FEEF70}"/>
            </a:ext>
          </a:extLst>
        </xdr:cNvPr>
        <xdr:cNvSpPr txBox="1"/>
      </xdr:nvSpPr>
      <xdr:spPr>
        <a:xfrm>
          <a:off x="619125" y="561975"/>
          <a:ext cx="12192000" cy="218235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200" b="0"/>
            <a:t>This Quarterly</a:t>
          </a:r>
          <a:r>
            <a:rPr lang="en-US" sz="1200" b="0" baseline="0"/>
            <a:t> Template will be provided each quarter partially filled in with data submitted in the DPS DMM filing system. It is the Administrators responsibility to check the pre-filled information. The pre-filled categories will be protected, but not with a password so Administrators can alter pre-filled or add information. </a:t>
          </a:r>
          <a:r>
            <a:rPr lang="en-US" sz="1200" b="0" baseline="0">
              <a:solidFill>
                <a:sysClr val="windowText" lastClr="000000"/>
              </a:solidFill>
            </a:rPr>
            <a:t>Please protect again after any needed changes. </a:t>
          </a:r>
          <a:r>
            <a:rPr lang="en-US" sz="1200" b="0" baseline="0"/>
            <a:t>Administrator data will be open to change even when sheets are protected.</a:t>
          </a:r>
        </a:p>
        <a:p>
          <a:endParaRPr lang="en-US" sz="1200" b="0"/>
        </a:p>
        <a:p>
          <a:r>
            <a:rPr lang="en-US" sz="1400" b="1"/>
            <a:t>Instructions</a:t>
          </a:r>
        </a:p>
        <a:p>
          <a:endParaRPr lang="en-US" sz="1200" b="0" i="0"/>
        </a:p>
        <a:p>
          <a:r>
            <a:rPr lang="en-US" sz="1200" b="0" i="0" baseline="0"/>
            <a:t>These templates are to be filled out Quarterly to provide transparency and fulfill the Commission reporting requirements and </a:t>
          </a:r>
          <a:r>
            <a:rPr lang="en-US" sz="1100">
              <a:solidFill>
                <a:schemeClr val="dk1"/>
              </a:solidFill>
              <a:effectLst/>
              <a:latin typeface="+mn-lt"/>
              <a:ea typeface="+mn-ea"/>
              <a:cs typeface="+mn-cs"/>
            </a:rPr>
            <a:t>availability </a:t>
          </a:r>
          <a:r>
            <a:rPr lang="en-US" sz="1200" b="0" i="0" baseline="0"/>
            <a:t> of the reported data on the DPS CCA webpage.</a:t>
          </a:r>
        </a:p>
        <a:p>
          <a:r>
            <a:rPr lang="en-US" sz="1200" b="0" i="0" baseline="0"/>
            <a:t>Please feel free to contact DPS using the CCA Program mailbox cca@dps.ny.gov or Mick Cipollo at 518-473-6176 for question regarding this template</a:t>
          </a:r>
          <a:endParaRPr lang="en-US" sz="1200" b="0" i="0"/>
        </a:p>
        <a:p>
          <a:endParaRPr lang="en-US" sz="1200" b="1"/>
        </a:p>
        <a:p>
          <a:r>
            <a:rPr lang="en-US" sz="1200" b="1"/>
            <a:t>Data Quarterly</a:t>
          </a:r>
        </a:p>
        <a:p>
          <a:r>
            <a:rPr lang="en-US" sz="1200" b="0"/>
            <a:t>-Municipal Opt-Out supply data</a:t>
          </a:r>
        </a:p>
        <a:p>
          <a:pPr lvl="1"/>
          <a:r>
            <a:rPr lang="en-US" sz="1200" b="1"/>
            <a:t>Municipal Info Electric </a:t>
          </a:r>
          <a:r>
            <a:rPr lang="en-US" sz="1200" b="0"/>
            <a:t>TAB</a:t>
          </a:r>
        </a:p>
        <a:p>
          <a:pPr lvl="1"/>
          <a:r>
            <a:rPr lang="en-US" sz="1200" b="0"/>
            <a:t>-Opt-Out</a:t>
          </a:r>
          <a:r>
            <a:rPr lang="en-US" sz="1200" b="0" baseline="0"/>
            <a:t> Eligible reported by municipality for Opt-Out Letters for 1st letter of CCA Supply, one-time per new CCA supply program</a:t>
          </a:r>
        </a:p>
        <a:p>
          <a:pPr lvl="1"/>
          <a:r>
            <a:rPr lang="en-US" sz="1200" b="1" baseline="0"/>
            <a:t>Monthly Electric Supply (kWh) </a:t>
          </a:r>
          <a:r>
            <a:rPr lang="en-US" sz="1200" b="0" baseline="0"/>
            <a:t>TAB</a:t>
          </a:r>
          <a:endParaRPr lang="en-US" sz="1200" b="1" baseline="0"/>
        </a:p>
        <a:p>
          <a:pPr lvl="1"/>
          <a:r>
            <a:rPr lang="en-US" sz="1200" b="0" baseline="0"/>
            <a:t>-Monthly Energy Data</a:t>
          </a:r>
        </a:p>
        <a:p>
          <a:pPr lvl="2"/>
          <a:r>
            <a:rPr lang="en-US" sz="1200" b="0" baseline="0"/>
            <a:t>-Standard Supply kWh from ESCO</a:t>
          </a:r>
        </a:p>
        <a:p>
          <a:pPr lvl="2"/>
          <a:r>
            <a:rPr lang="en-US" sz="1200" b="0" baseline="0"/>
            <a:t>-Renewable Supply kWh from ESCO</a:t>
          </a:r>
        </a:p>
        <a:p>
          <a:pPr lvl="2"/>
          <a:r>
            <a:rPr lang="en-US" sz="1200" b="0" baseline="0"/>
            <a:t>-participants for load from ESCO</a:t>
          </a:r>
        </a:p>
        <a:p>
          <a:pPr lvl="2"/>
          <a:r>
            <a:rPr lang="en-US" sz="1200" b="0" baseline="0"/>
            <a:t>-Gas Supply therms, if applicable</a:t>
          </a:r>
        </a:p>
        <a:p>
          <a:pPr lvl="1"/>
          <a:r>
            <a:rPr lang="en-US" sz="1200" b="1" baseline="0"/>
            <a:t>Q1 Electric Reporting </a:t>
          </a:r>
          <a:r>
            <a:rPr lang="en-US" sz="1200" b="0" baseline="0"/>
            <a:t>TAB</a:t>
          </a:r>
        </a:p>
        <a:p>
          <a:pPr lvl="1"/>
          <a:r>
            <a:rPr lang="en-US" sz="1200" b="0" baseline="0"/>
            <a:t>-Initial </a:t>
          </a:r>
          <a:r>
            <a:rPr lang="en-US" sz="1100" b="0">
              <a:solidFill>
                <a:schemeClr val="dk1"/>
              </a:solidFill>
              <a:effectLst/>
              <a:latin typeface="+mn-lt"/>
              <a:ea typeface="+mn-ea"/>
              <a:cs typeface="+mn-cs"/>
            </a:rPr>
            <a:t>Opt-Out</a:t>
          </a:r>
          <a:r>
            <a:rPr lang="en-US" sz="1100" b="0" baseline="0">
              <a:solidFill>
                <a:schemeClr val="dk1"/>
              </a:solidFill>
              <a:effectLst/>
              <a:latin typeface="+mn-lt"/>
              <a:ea typeface="+mn-ea"/>
              <a:cs typeface="+mn-cs"/>
            </a:rPr>
            <a:t> rate (%) for 1st letter of CCA Supply, one-time per new CCA supply program]</a:t>
          </a:r>
        </a:p>
        <a:p>
          <a:pPr lvl="1"/>
          <a:r>
            <a:rPr lang="en-US" sz="1100" b="0" baseline="0">
              <a:solidFill>
                <a:schemeClr val="dk1"/>
              </a:solidFill>
              <a:effectLst/>
              <a:latin typeface="+mn-lt"/>
              <a:ea typeface="+mn-ea"/>
              <a:cs typeface="+mn-cs"/>
            </a:rPr>
            <a:t>-Accounts Opting-Out During Current Period</a:t>
          </a:r>
        </a:p>
        <a:p>
          <a:pPr lvl="1"/>
          <a:r>
            <a:rPr lang="en-US" sz="1100" b="0" baseline="0">
              <a:solidFill>
                <a:schemeClr val="dk1"/>
              </a:solidFill>
              <a:effectLst/>
              <a:latin typeface="+mn-lt"/>
              <a:ea typeface="+mn-ea"/>
              <a:cs typeface="+mn-cs"/>
            </a:rPr>
            <a:t>-Complaints During Current Period</a:t>
          </a:r>
        </a:p>
        <a:p>
          <a:pPr lvl="1"/>
          <a:r>
            <a:rPr lang="en-US" sz="1200" b="1" baseline="0">
              <a:solidFill>
                <a:schemeClr val="dk1"/>
              </a:solidFill>
              <a:effectLst/>
              <a:latin typeface="+mn-lt"/>
              <a:ea typeface="+mn-ea"/>
              <a:cs typeface="+mn-cs"/>
            </a:rPr>
            <a:t>Q1 Opt-Out CDG </a:t>
          </a:r>
          <a:r>
            <a:rPr lang="en-US" sz="1200" b="0" baseline="0">
              <a:solidFill>
                <a:schemeClr val="dk1"/>
              </a:solidFill>
              <a:effectLst/>
              <a:latin typeface="+mn-lt"/>
              <a:ea typeface="+mn-ea"/>
              <a:cs typeface="+mn-cs"/>
            </a:rPr>
            <a:t>TAB</a:t>
          </a:r>
        </a:p>
        <a:p>
          <a:pPr lvl="1"/>
          <a:r>
            <a:rPr lang="en-US" sz="1100" b="0" baseline="0">
              <a:solidFill>
                <a:schemeClr val="dk1"/>
              </a:solidFill>
              <a:effectLst/>
              <a:latin typeface="+mn-lt"/>
              <a:ea typeface="+mn-ea"/>
              <a:cs typeface="+mn-cs"/>
            </a:rPr>
            <a:t>-Number of CDG participants</a:t>
          </a:r>
        </a:p>
        <a:p>
          <a:pPr lvl="1"/>
          <a:r>
            <a:rPr lang="en-US" sz="1100" b="0" baseline="0">
              <a:solidFill>
                <a:schemeClr val="dk1"/>
              </a:solidFill>
              <a:effectLst/>
              <a:latin typeface="+mn-lt"/>
              <a:ea typeface="+mn-ea"/>
              <a:cs typeface="+mn-cs"/>
            </a:rPr>
            <a:t>-Number of APP customers</a:t>
          </a:r>
        </a:p>
        <a:p>
          <a:pPr lvl="1"/>
          <a:r>
            <a:rPr lang="en-US" sz="1100" b="0" baseline="0">
              <a:solidFill>
                <a:schemeClr val="dk1"/>
              </a:solidFill>
              <a:effectLst/>
              <a:latin typeface="+mn-lt"/>
              <a:ea typeface="+mn-ea"/>
              <a:cs typeface="+mn-cs"/>
            </a:rPr>
            <a:t>-Quarterly Drop Rate</a:t>
          </a:r>
        </a:p>
        <a:p>
          <a:pPr lvl="1"/>
          <a:r>
            <a:rPr lang="en-US" sz="1100" b="0" baseline="0">
              <a:solidFill>
                <a:schemeClr val="dk1"/>
              </a:solidFill>
              <a:effectLst/>
              <a:latin typeface="+mn-lt"/>
              <a:ea typeface="+mn-ea"/>
              <a:cs typeface="+mn-cs"/>
            </a:rPr>
            <a:t>-Number of Complaints</a:t>
          </a:r>
        </a:p>
        <a:p>
          <a:pPr lvl="1"/>
          <a:r>
            <a:rPr lang="en-US" sz="1100" b="0" baseline="0">
              <a:solidFill>
                <a:schemeClr val="dk1"/>
              </a:solidFill>
              <a:effectLst/>
              <a:latin typeface="+mn-lt"/>
              <a:ea typeface="+mn-ea"/>
              <a:cs typeface="+mn-cs"/>
            </a:rPr>
            <a:t>-Number of Opt-Outs Quarter</a:t>
          </a:r>
          <a:endParaRPr lang="en-US" sz="1200" b="1"/>
        </a:p>
        <a:p>
          <a:endParaRPr lang="en-US" sz="1200" b="1"/>
        </a:p>
        <a:p>
          <a:r>
            <a:rPr lang="en-US" sz="1200" b="1"/>
            <a:t>Quarterly Requirements</a:t>
          </a:r>
          <a:endParaRPr lang="en-US" sz="1200" b="0"/>
        </a:p>
        <a:p>
          <a:endParaRPr lang="en-US" sz="1200" b="0" baseline="0"/>
        </a:p>
        <a:p>
          <a:r>
            <a:rPr lang="en-US" sz="1200" b="0" baseline="0"/>
            <a:t>The Modification Order, January 2023,  requires the Quarterly Reporting of all CCA Opt-Out offerings, due 90 days from the end of the quarterly period. </a:t>
          </a:r>
        </a:p>
        <a:p>
          <a:endParaRPr lang="en-US" sz="1200" b="0" baseline="0"/>
        </a:p>
        <a:p>
          <a:r>
            <a:rPr lang="en-US" sz="1200" b="0" baseline="0"/>
            <a:t>The four Quarterly reports will be combined with year-end reporting of additional templates and written reporting. "Additionally, for clarification the [Annual] reporting period is January 1 – December 31 and must include information on all CCA participants, this means both opt-in supply and opt-out participants." </a:t>
          </a:r>
        </a:p>
        <a:p>
          <a:endParaRPr lang="en-US" sz="1200" b="0" baseline="0"/>
        </a:p>
        <a:p>
          <a:r>
            <a:rPr lang="en-US" sz="1200" b="0" baseline="0"/>
            <a:t>Filing will be in excel(workbook) format </a:t>
          </a:r>
          <a:r>
            <a:rPr lang="en-US" sz="1100" b="0" baseline="0">
              <a:solidFill>
                <a:schemeClr val="dk1"/>
              </a:solidFill>
              <a:effectLst/>
              <a:latin typeface="+mn-lt"/>
              <a:ea typeface="+mn-ea"/>
              <a:cs typeface="+mn-cs"/>
            </a:rPr>
            <a:t>Quarterly</a:t>
          </a:r>
          <a:r>
            <a:rPr lang="en-US" sz="1200" b="0" baseline="0"/>
            <a:t> in case # 17-00974</a:t>
          </a:r>
        </a:p>
        <a:p>
          <a:endParaRPr lang="en-US" sz="1200" b="0" baseline="0"/>
        </a:p>
        <a:p>
          <a:r>
            <a:rPr lang="en-US" sz="1200" b="0" baseline="0"/>
            <a:t>Annual report Guidence will provided in the upcoming quarters</a:t>
          </a:r>
        </a:p>
        <a:p>
          <a:endParaRPr lang="en-US" sz="1200" b="0" baseline="0"/>
        </a:p>
        <a:p>
          <a:r>
            <a:rPr lang="en-US" sz="1200" b="0" baseline="0"/>
            <a:t>We welcome feedback to make this process streamlined.</a:t>
          </a:r>
        </a:p>
        <a:p>
          <a:endParaRPr lang="en-US" sz="1200" b="0" baseline="0"/>
        </a:p>
        <a:p>
          <a:r>
            <a:rPr lang="en-US" sz="1200" b="1" baseline="0"/>
            <a:t>Categories / Sheets (Only those sheets required for Administrator will be available)</a:t>
          </a:r>
        </a:p>
        <a:p>
          <a:endParaRPr lang="en-US" sz="1200" b="0" baseline="0"/>
        </a:p>
        <a:p>
          <a:r>
            <a:rPr lang="en-US" sz="1200" b="1" baseline="0"/>
            <a:t>CCA Administrator Dashboard </a:t>
          </a:r>
          <a:r>
            <a:rPr lang="en-US" sz="1200" b="0" baseline="0"/>
            <a:t>(CCA Admin Dashboard)</a:t>
          </a:r>
          <a:endParaRPr lang="en-US" sz="1200" b="1" baseline="0"/>
        </a:p>
        <a:p>
          <a:r>
            <a:rPr lang="en-US" sz="1200" b="0" baseline="0"/>
            <a:t>-Contains summary of filled in Quarterly and Annual reporting numberic templates</a:t>
          </a:r>
        </a:p>
        <a:p>
          <a:r>
            <a:rPr lang="en-US" sz="1200" b="0" baseline="0"/>
            <a:t>-Contains CCA Administrator's information submitted on the Master Implementation Plan and/or Municipality Filing Template</a:t>
          </a:r>
        </a:p>
        <a:p>
          <a:pPr marL="0" marR="0" lvl="0" indent="0" defTabSz="914400" eaLnBrk="1" fontAlgn="auto" latinLnBrk="0" hangingPunct="1">
            <a:lnSpc>
              <a:spcPct val="100000"/>
            </a:lnSpc>
            <a:spcBef>
              <a:spcPts val="0"/>
            </a:spcBef>
            <a:spcAft>
              <a:spcPts val="0"/>
            </a:spcAft>
            <a:buClrTx/>
            <a:buSzTx/>
            <a:buFontTx/>
            <a:buNone/>
            <a:tabLst/>
            <a:defRPr/>
          </a:pPr>
          <a:r>
            <a:rPr lang="en-US" sz="1100" b="0" u="sng" baseline="0">
              <a:solidFill>
                <a:schemeClr val="dk1"/>
              </a:solidFill>
              <a:effectLst/>
              <a:latin typeface="+mn-lt"/>
              <a:ea typeface="+mn-ea"/>
              <a:cs typeface="+mn-cs"/>
            </a:rPr>
            <a:t>-Check and Update and information (you may need to unprotect workbook to update, please protect after any change)</a:t>
          </a:r>
          <a:endParaRPr lang="en-US" sz="1200">
            <a:effectLst/>
          </a:endParaRPr>
        </a:p>
        <a:p>
          <a:endParaRPr lang="en-US" sz="1200" b="0" baseline="0"/>
        </a:p>
        <a:p>
          <a:r>
            <a:rPr lang="en-US" sz="1200" b="1" baseline="0"/>
            <a:t>Municipal Infomation Electric </a:t>
          </a:r>
          <a:r>
            <a:rPr lang="en-US" sz="1200" b="0" baseline="0"/>
            <a:t>(Municipal Info Electric)</a:t>
          </a:r>
        </a:p>
        <a:p>
          <a:r>
            <a:rPr lang="en-US" sz="1200" b="0"/>
            <a:t>-List of CCA Programs with supply contracts</a:t>
          </a:r>
          <a:r>
            <a:rPr lang="en-US" sz="1200" b="0" baseline="0"/>
            <a:t> for Quarterly and Annual Reporting</a:t>
          </a:r>
        </a:p>
        <a:p>
          <a:r>
            <a:rPr lang="en-US" sz="1200" b="0" baseline="0"/>
            <a:t>-This list will be transferred to other sheets for entering of required reporting requirements</a:t>
          </a:r>
        </a:p>
        <a:p>
          <a:r>
            <a:rPr lang="en-US" sz="1200" b="0" baseline="0"/>
            <a:t>-The list of municipalities is sorted by CCA Program, Utility, Municipality A-Z, Type A-Z, this should match the ESA supply contract most of the time</a:t>
          </a:r>
        </a:p>
        <a:p>
          <a:r>
            <a:rPr lang="en-US" sz="1200" b="0" baseline="0"/>
            <a:t>-Enter the number of Opt-Out eligible customers for the municipality reported from utility during new (first) program opt-out letter</a:t>
          </a:r>
        </a:p>
        <a:p>
          <a:r>
            <a:rPr lang="en-US" sz="1200" b="0" u="sng" baseline="0"/>
            <a:t>-Check and Update and information (you may need to unprotect workbook to update, please protect after any change)</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Monthly Electric Supply (kWh) </a:t>
          </a:r>
          <a:r>
            <a:rPr lang="en-US" sz="1100" b="0" baseline="0">
              <a:solidFill>
                <a:schemeClr val="dk1"/>
              </a:solidFill>
              <a:effectLst/>
              <a:latin typeface="+mn-lt"/>
              <a:ea typeface="+mn-ea"/>
              <a:cs typeface="+mn-cs"/>
            </a:rPr>
            <a:t>(Monthly Electric Supply)</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sz="1200">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sz="1200">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u="sng">
              <a:effectLst/>
            </a:rPr>
            <a:t>-Enter</a:t>
          </a:r>
          <a:r>
            <a:rPr lang="en-US" sz="1200" u="sng" baseline="0">
              <a:effectLst/>
            </a:rPr>
            <a:t> the Monthly Energy Data provided by the ESCO for the Quarter, where noted, this data will be used to pre-fill the Q1 Electric Reporting</a:t>
          </a:r>
        </a:p>
        <a:p>
          <a:pPr lvl="1"/>
          <a:r>
            <a:rPr lang="en-US" sz="1100" b="0" u="sng" baseline="0">
              <a:solidFill>
                <a:schemeClr val="dk1"/>
              </a:solidFill>
              <a:effectLst/>
              <a:latin typeface="+mn-lt"/>
              <a:ea typeface="+mn-ea"/>
              <a:cs typeface="+mn-cs"/>
            </a:rPr>
            <a:t>-Standard Electric Supply kWh from ESCO</a:t>
          </a:r>
          <a:endParaRPr lang="en-US" u="sng">
            <a:effectLst/>
          </a:endParaRPr>
        </a:p>
        <a:p>
          <a:pPr lvl="1"/>
          <a:r>
            <a:rPr lang="en-US" sz="1100" b="0" u="sng" baseline="0">
              <a:solidFill>
                <a:schemeClr val="dk1"/>
              </a:solidFill>
              <a:effectLst/>
              <a:latin typeface="+mn-lt"/>
              <a:ea typeface="+mn-ea"/>
              <a:cs typeface="+mn-cs"/>
            </a:rPr>
            <a:t>-Renewable Electric Supply kWh from ESCO</a:t>
          </a:r>
          <a:endParaRPr lang="en-US" u="sng">
            <a:effectLst/>
          </a:endParaRPr>
        </a:p>
        <a:p>
          <a:pPr lvl="1"/>
          <a:r>
            <a:rPr lang="en-US" sz="1100" b="0" u="sng" baseline="0">
              <a:solidFill>
                <a:schemeClr val="dk1"/>
              </a:solidFill>
              <a:effectLst/>
              <a:latin typeface="+mn-lt"/>
              <a:ea typeface="+mn-ea"/>
              <a:cs typeface="+mn-cs"/>
            </a:rPr>
            <a:t>-participants for load from ESCO</a:t>
          </a:r>
        </a:p>
        <a:p>
          <a:pPr lvl="1"/>
          <a:endParaRPr lang="en-US" sz="1100" b="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Q1 Electric Supply Reporting </a:t>
          </a:r>
          <a:r>
            <a:rPr lang="en-US" sz="1100" b="0" baseline="0">
              <a:solidFill>
                <a:schemeClr val="dk1"/>
              </a:solidFill>
              <a:effectLst/>
              <a:latin typeface="+mn-lt"/>
              <a:ea typeface="+mn-ea"/>
              <a:cs typeface="+mn-cs"/>
            </a:rPr>
            <a:t>(Q1 Electric Reporting)</a:t>
          </a:r>
          <a:endParaRPr lang="en-US">
            <a:effectLst/>
          </a:endParaRPr>
        </a:p>
        <a:p>
          <a:pPr eaLnBrk="1" fontAlgn="auto" latinLnBrk="0" hangingPunct="1"/>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a:effectLst/>
          </a:endParaRPr>
        </a:p>
        <a:p>
          <a:r>
            <a:rPr lang="en-US" sz="1100" b="0" u="sng" baseline="0">
              <a:solidFill>
                <a:schemeClr val="dk1"/>
              </a:solidFill>
              <a:effectLst/>
              <a:latin typeface="+mn-lt"/>
              <a:ea typeface="+mn-ea"/>
              <a:cs typeface="+mn-cs"/>
            </a:rPr>
            <a:t>-Enter the Municipality specific Opt-Out and Complaint info for reporting quarter</a:t>
          </a:r>
          <a:endParaRPr lang="en-US">
            <a:effectLst/>
          </a:endParaRPr>
        </a:p>
        <a:p>
          <a:r>
            <a:rPr lang="en-US" sz="1100" b="0" u="sng" baseline="0">
              <a:solidFill>
                <a:schemeClr val="dk1"/>
              </a:solidFill>
              <a:effectLst/>
              <a:latin typeface="+mn-lt"/>
              <a:ea typeface="+mn-ea"/>
              <a:cs typeface="+mn-cs"/>
            </a:rPr>
            <a:t>-Initial </a:t>
          </a:r>
          <a:r>
            <a:rPr lang="en-US" sz="1100" b="0" u="sng">
              <a:solidFill>
                <a:schemeClr val="dk1"/>
              </a:solidFill>
              <a:effectLst/>
              <a:latin typeface="+mn-lt"/>
              <a:ea typeface="+mn-ea"/>
              <a:cs typeface="+mn-cs"/>
            </a:rPr>
            <a:t>Opt-Out</a:t>
          </a:r>
          <a:r>
            <a:rPr lang="en-US" sz="1100" b="0" u="sng" baseline="0">
              <a:solidFill>
                <a:schemeClr val="dk1"/>
              </a:solidFill>
              <a:effectLst/>
              <a:latin typeface="+mn-lt"/>
              <a:ea typeface="+mn-ea"/>
              <a:cs typeface="+mn-cs"/>
            </a:rPr>
            <a:t> rate (%) for 1st letter of CCA Supply, one-time per new CCA supply program]</a:t>
          </a:r>
          <a:endParaRPr lang="en-US">
            <a:effectLst/>
          </a:endParaRPr>
        </a:p>
        <a:p>
          <a:r>
            <a:rPr lang="en-US" sz="1100" b="0" u="sng" baseline="0">
              <a:solidFill>
                <a:schemeClr val="dk1"/>
              </a:solidFill>
              <a:effectLst/>
              <a:latin typeface="+mn-lt"/>
              <a:ea typeface="+mn-ea"/>
              <a:cs typeface="+mn-cs"/>
            </a:rPr>
            <a:t>-Accounts Opting-Out During Current Period</a:t>
          </a:r>
          <a:endParaRPr lang="en-US">
            <a:effectLst/>
          </a:endParaRPr>
        </a:p>
        <a:p>
          <a:r>
            <a:rPr lang="en-US" sz="1100" b="0" u="sng" baseline="0">
              <a:solidFill>
                <a:schemeClr val="dk1"/>
              </a:solidFill>
              <a:effectLst/>
              <a:latin typeface="+mn-lt"/>
              <a:ea typeface="+mn-ea"/>
              <a:cs typeface="+mn-cs"/>
            </a:rPr>
            <a:t>-Complaints During Current Period</a:t>
          </a:r>
        </a:p>
        <a:p>
          <a:endParaRPr lang="en-US" sz="1100" b="0" u="sng" baseline="0">
            <a:solidFill>
              <a:schemeClr val="dk1"/>
            </a:solidFill>
            <a:effectLst/>
            <a:latin typeface="+mn-lt"/>
            <a:ea typeface="+mn-ea"/>
            <a:cs typeface="+mn-cs"/>
          </a:endParaRPr>
        </a:p>
        <a:p>
          <a:r>
            <a:rPr lang="en-US" b="1">
              <a:effectLst/>
            </a:rPr>
            <a:t>Monthly CCA Electric Price </a:t>
          </a:r>
          <a:r>
            <a:rPr lang="en-US">
              <a:effectLst/>
            </a:rPr>
            <a:t>(Monthly CCA Electric Price)</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-List of CCA Programs with electric supply grouped mostly by utility and load zone</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-Each price is for Default Supply, many municipalities have a different default supply option for a CCA Program</a:t>
          </a:r>
        </a:p>
        <a:p>
          <a:pPr marL="0" marR="0" lvl="0" indent="0" defTabSz="914400" eaLnBrk="1" fontAlgn="auto" latinLnBrk="0" hangingPunct="1">
            <a:lnSpc>
              <a:spcPct val="100000"/>
            </a:lnSpc>
            <a:spcBef>
              <a:spcPts val="0"/>
            </a:spcBef>
            <a:spcAft>
              <a:spcPts val="0"/>
            </a:spcAft>
            <a:buClrTx/>
            <a:buSzTx/>
            <a:buFontTx/>
            <a:buNone/>
            <a:tabLst/>
            <a:defRPr/>
          </a:pPr>
          <a:r>
            <a:rPr lang="en-US" sz="1100" b="0" u="sng" baseline="0">
              <a:solidFill>
                <a:schemeClr val="dk1"/>
              </a:solidFill>
              <a:effectLst/>
              <a:latin typeface="+mn-lt"/>
              <a:ea typeface="+mn-ea"/>
              <a:cs typeface="+mn-cs"/>
            </a:rPr>
            <a:t>-Enter/check prices of CCA Program supply</a:t>
          </a:r>
        </a:p>
        <a:p>
          <a:pPr marL="0" marR="0" lvl="0" indent="0" defTabSz="914400" eaLnBrk="1" fontAlgn="auto" latinLnBrk="0" hangingPunct="1">
            <a:lnSpc>
              <a:spcPct val="100000"/>
            </a:lnSpc>
            <a:spcBef>
              <a:spcPts val="0"/>
            </a:spcBef>
            <a:spcAft>
              <a:spcPts val="0"/>
            </a:spcAft>
            <a:buClrTx/>
            <a:buSzTx/>
            <a:buFontTx/>
            <a:buNone/>
            <a:tabLst/>
            <a:defRPr/>
          </a:pPr>
          <a:r>
            <a:rPr lang="en-US" sz="1100" b="0" u="sng" baseline="0">
              <a:solidFill>
                <a:schemeClr val="dk1"/>
              </a:solidFill>
              <a:effectLst/>
              <a:latin typeface="+mn-lt"/>
              <a:ea typeface="+mn-ea"/>
              <a:cs typeface="+mn-cs"/>
            </a:rPr>
            <a:t>-Enter/check Utility/Load/Region CCA Program</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Monthly Utility Electric Price </a:t>
          </a:r>
          <a:r>
            <a:rPr lang="en-US" sz="1100">
              <a:solidFill>
                <a:schemeClr val="dk1"/>
              </a:solidFill>
              <a:effectLst/>
              <a:latin typeface="+mn-lt"/>
              <a:ea typeface="+mn-ea"/>
              <a:cs typeface="+mn-cs"/>
            </a:rPr>
            <a:t>(Monthly Utility Electric Price)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-List of Utilities and Load Zone/Region for Municipalities</a:t>
          </a:r>
        </a:p>
        <a:p>
          <a:pPr eaLnBrk="1" fontAlgn="auto" latinLnBrk="0" hangingPunct="1"/>
          <a:r>
            <a:rPr lang="en-US" sz="1100" b="0" u="sng" baseline="0">
              <a:solidFill>
                <a:schemeClr val="dk1"/>
              </a:solidFill>
              <a:effectLst/>
              <a:latin typeface="+mn-lt"/>
              <a:ea typeface="+mn-ea"/>
              <a:cs typeface="+mn-cs"/>
            </a:rPr>
            <a:t>-Enter/check prices Utility supply</a:t>
          </a:r>
          <a:endParaRPr lang="en-US">
            <a:effectLst/>
          </a:endParaRPr>
        </a:p>
        <a:p>
          <a:pPr eaLnBrk="1" fontAlgn="auto" latinLnBrk="0" hangingPunct="1"/>
          <a:r>
            <a:rPr lang="en-US" sz="1100" b="0" u="sng" baseline="0">
              <a:solidFill>
                <a:schemeClr val="dk1"/>
              </a:solidFill>
              <a:effectLst/>
              <a:latin typeface="+mn-lt"/>
              <a:ea typeface="+mn-ea"/>
              <a:cs typeface="+mn-cs"/>
            </a:rPr>
            <a:t>-Enter/check Utility/Load/Region for current annual reporting CCA Programs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Municipal Info GAS</a:t>
          </a:r>
          <a:endParaRPr lang="en-US">
            <a:effectLst/>
          </a:endParaRPr>
        </a:p>
        <a:p>
          <a:pPr eaLnBrk="1" fontAlgn="auto" latinLnBrk="0" hangingPunct="1"/>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a:effectLst/>
          </a:endParaRPr>
        </a:p>
        <a:p>
          <a:pPr eaLnBrk="1" fontAlgn="auto" latinLnBrk="0" hangingPunct="1"/>
          <a:r>
            <a:rPr lang="en-US" sz="1100" b="0" u="sng" baseline="0">
              <a:solidFill>
                <a:schemeClr val="dk1"/>
              </a:solidFill>
              <a:effectLst/>
              <a:latin typeface="+mn-lt"/>
              <a:ea typeface="+mn-ea"/>
              <a:cs typeface="+mn-cs"/>
            </a:rPr>
            <a:t>-Check and Update and information (you may need to unprotect workbook to update, please protect after any change)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Monthly Gas Supply (therms) </a:t>
          </a:r>
          <a:r>
            <a:rPr lang="en-US" sz="1100" b="0" baseline="0">
              <a:solidFill>
                <a:schemeClr val="dk1"/>
              </a:solidFill>
              <a:effectLst/>
              <a:latin typeface="+mn-lt"/>
              <a:ea typeface="+mn-ea"/>
              <a:cs typeface="+mn-cs"/>
            </a:rPr>
            <a:t>(Monthly Gas Supply)</a:t>
          </a:r>
        </a:p>
        <a:p>
          <a:pPr eaLnBrk="1" fontAlgn="auto" latinLnBrk="0" hangingPunct="1"/>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a:effectLst/>
          </a:endParaRPr>
        </a:p>
        <a:p>
          <a:pPr eaLnBrk="1" fontAlgn="auto" latinLnBrk="0" hangingPunct="1"/>
          <a:r>
            <a:rPr lang="en-US" sz="1100" u="sng">
              <a:solidFill>
                <a:schemeClr val="dk1"/>
              </a:solidFill>
              <a:effectLst/>
              <a:latin typeface="+mn-lt"/>
              <a:ea typeface="+mn-ea"/>
              <a:cs typeface="+mn-cs"/>
            </a:rPr>
            <a:t>-Enter</a:t>
          </a:r>
          <a:r>
            <a:rPr lang="en-US" sz="1100" u="sng" baseline="0">
              <a:solidFill>
                <a:schemeClr val="dk1"/>
              </a:solidFill>
              <a:effectLst/>
              <a:latin typeface="+mn-lt"/>
              <a:ea typeface="+mn-ea"/>
              <a:cs typeface="+mn-cs"/>
            </a:rPr>
            <a:t> the Monthly GAS Data provided by the ESCO for the Quarter, where noted, this data will be used to pre-fill the Q1 GAS Reporting</a:t>
          </a:r>
          <a:endParaRPr lang="en-US" u="sng">
            <a:effectLst/>
          </a:endParaRPr>
        </a:p>
        <a:p>
          <a:pPr lvl="1"/>
          <a:r>
            <a:rPr lang="en-US" sz="1100" b="0" u="sng" baseline="0">
              <a:solidFill>
                <a:schemeClr val="dk1"/>
              </a:solidFill>
              <a:effectLst/>
              <a:latin typeface="+mn-lt"/>
              <a:ea typeface="+mn-ea"/>
              <a:cs typeface="+mn-cs"/>
            </a:rPr>
            <a:t>-Standard GAS Supply kWh from ESCO</a:t>
          </a:r>
          <a:endParaRPr lang="en-US" u="sng">
            <a:effectLst/>
          </a:endParaRPr>
        </a:p>
        <a:p>
          <a:pPr lvl="1"/>
          <a:r>
            <a:rPr lang="en-US" sz="1100" b="0" u="sng" baseline="0">
              <a:solidFill>
                <a:schemeClr val="dk1"/>
              </a:solidFill>
              <a:effectLst/>
              <a:latin typeface="+mn-lt"/>
              <a:ea typeface="+mn-ea"/>
              <a:cs typeface="+mn-cs"/>
            </a:rPr>
            <a:t>-participants for load from ESCO</a:t>
          </a:r>
        </a:p>
        <a:p>
          <a:endParaRPr lang="en-US" sz="1100" b="0" baseline="0">
            <a:effectLst/>
          </a:endParaRPr>
        </a:p>
        <a:p>
          <a:r>
            <a:rPr lang="en-US" sz="1100" b="1" baseline="0">
              <a:solidFill>
                <a:schemeClr val="dk1"/>
              </a:solidFill>
              <a:effectLst/>
              <a:latin typeface="+mn-lt"/>
              <a:ea typeface="+mn-ea"/>
              <a:cs typeface="+mn-cs"/>
            </a:rPr>
            <a:t>Q1 Gas Supply Reporting </a:t>
          </a:r>
          <a:r>
            <a:rPr lang="en-US" sz="1100" b="0" baseline="0">
              <a:solidFill>
                <a:schemeClr val="dk1"/>
              </a:solidFill>
              <a:effectLst/>
              <a:latin typeface="+mn-lt"/>
              <a:ea typeface="+mn-ea"/>
              <a:cs typeface="+mn-cs"/>
            </a:rPr>
            <a:t>(Q1 GAS Reporting)</a:t>
          </a:r>
          <a:endParaRPr lang="en-US" sz="1200">
            <a:effectLst/>
          </a:endParaRPr>
        </a:p>
        <a:p>
          <a:pPr eaLnBrk="1" fontAlgn="auto" latinLnBrk="0" hangingPunct="1"/>
          <a:r>
            <a:rPr lang="en-US" sz="1100" b="0">
              <a:solidFill>
                <a:schemeClr val="dk1"/>
              </a:solidFill>
              <a:effectLst/>
              <a:latin typeface="+mn-lt"/>
              <a:ea typeface="+mn-ea"/>
              <a:cs typeface="+mn-cs"/>
            </a:rPr>
            <a:t>-List of CCA Programs with supply contracts</a:t>
          </a:r>
          <a:r>
            <a:rPr lang="en-US" sz="1100" b="0" baseline="0">
              <a:solidFill>
                <a:schemeClr val="dk1"/>
              </a:solidFill>
              <a:effectLst/>
              <a:latin typeface="+mn-lt"/>
              <a:ea typeface="+mn-ea"/>
              <a:cs typeface="+mn-cs"/>
            </a:rPr>
            <a:t> for Quarterly and Annual Reporting</a:t>
          </a:r>
          <a:endParaRPr lang="en-US" sz="1200">
            <a:effectLst/>
          </a:endParaRPr>
        </a:p>
        <a:p>
          <a:r>
            <a:rPr lang="en-US" sz="1100" b="0" baseline="0">
              <a:solidFill>
                <a:schemeClr val="dk1"/>
              </a:solidFill>
              <a:effectLst/>
              <a:latin typeface="+mn-lt"/>
              <a:ea typeface="+mn-ea"/>
              <a:cs typeface="+mn-cs"/>
            </a:rPr>
            <a:t>-This list will be transferred to other sheets for entering of required reporting requirements</a:t>
          </a:r>
          <a:endParaRPr lang="en-US" sz="1200">
            <a:effectLst/>
          </a:endParaRPr>
        </a:p>
        <a:p>
          <a:r>
            <a:rPr lang="en-US" sz="1100" b="0" baseline="0">
              <a:solidFill>
                <a:schemeClr val="dk1"/>
              </a:solidFill>
              <a:effectLst/>
              <a:latin typeface="+mn-lt"/>
              <a:ea typeface="+mn-ea"/>
              <a:cs typeface="+mn-cs"/>
            </a:rPr>
            <a:t>-The list of municipalities is sorted by CCA Program, Utility, Municipality A-Z, Type A-Z, this should match the ESA supply contract most of the time</a:t>
          </a:r>
          <a:endParaRPr lang="en-US" sz="1200">
            <a:effectLst/>
          </a:endParaRPr>
        </a:p>
        <a:p>
          <a:r>
            <a:rPr lang="en-US" sz="1100" b="0" u="sng" baseline="0">
              <a:solidFill>
                <a:schemeClr val="dk1"/>
              </a:solidFill>
              <a:effectLst/>
              <a:latin typeface="+mn-lt"/>
              <a:ea typeface="+mn-ea"/>
              <a:cs typeface="+mn-cs"/>
            </a:rPr>
            <a:t>-Enter the Municipality specific Opt-Out and Complaint info for reporting quarter</a:t>
          </a:r>
          <a:endParaRPr lang="en-US" sz="1200" u="sng">
            <a:effectLst/>
          </a:endParaRPr>
        </a:p>
        <a:p>
          <a:pPr lvl="1"/>
          <a:r>
            <a:rPr lang="en-US" sz="1100" b="0" u="sng" baseline="0">
              <a:solidFill>
                <a:schemeClr val="dk1"/>
              </a:solidFill>
              <a:effectLst/>
              <a:latin typeface="+mn-lt"/>
              <a:ea typeface="+mn-ea"/>
              <a:cs typeface="+mn-cs"/>
            </a:rPr>
            <a:t>-Initial </a:t>
          </a:r>
          <a:r>
            <a:rPr lang="en-US" sz="1100" b="0" u="sng">
              <a:solidFill>
                <a:schemeClr val="dk1"/>
              </a:solidFill>
              <a:effectLst/>
              <a:latin typeface="+mn-lt"/>
              <a:ea typeface="+mn-ea"/>
              <a:cs typeface="+mn-cs"/>
            </a:rPr>
            <a:t>Opt-Out</a:t>
          </a:r>
          <a:r>
            <a:rPr lang="en-US" sz="1100" b="0" u="sng" baseline="0">
              <a:solidFill>
                <a:schemeClr val="dk1"/>
              </a:solidFill>
              <a:effectLst/>
              <a:latin typeface="+mn-lt"/>
              <a:ea typeface="+mn-ea"/>
              <a:cs typeface="+mn-cs"/>
            </a:rPr>
            <a:t> rate (%) for 1st letter of CCA Supply, one-time per new CCA supply program]</a:t>
          </a:r>
          <a:endParaRPr lang="en-US" sz="1200" u="sng">
            <a:effectLst/>
          </a:endParaRPr>
        </a:p>
        <a:p>
          <a:pPr lvl="1"/>
          <a:r>
            <a:rPr lang="en-US" sz="1100" b="0" u="sng" baseline="0">
              <a:solidFill>
                <a:schemeClr val="dk1"/>
              </a:solidFill>
              <a:effectLst/>
              <a:latin typeface="+mn-lt"/>
              <a:ea typeface="+mn-ea"/>
              <a:cs typeface="+mn-cs"/>
            </a:rPr>
            <a:t>-Accounts Opting-Out During Current Period</a:t>
          </a:r>
          <a:endParaRPr lang="en-US" sz="1200" u="sng">
            <a:effectLst/>
          </a:endParaRPr>
        </a:p>
        <a:p>
          <a:pPr lvl="1"/>
          <a:r>
            <a:rPr lang="en-US" sz="1100" b="0" u="sng" baseline="0">
              <a:solidFill>
                <a:schemeClr val="dk1"/>
              </a:solidFill>
              <a:effectLst/>
              <a:latin typeface="+mn-lt"/>
              <a:ea typeface="+mn-ea"/>
              <a:cs typeface="+mn-cs"/>
            </a:rPr>
            <a:t>-Complaints During Current Period</a:t>
          </a:r>
          <a:endParaRPr lang="en-US" sz="1200" u="sng">
            <a:effectLst/>
          </a:endParaRPr>
        </a:p>
        <a:p>
          <a:pPr lvl="0"/>
          <a:endParaRPr lang="en-US" sz="1200">
            <a:effectLst/>
          </a:endParaRPr>
        </a:p>
        <a:p>
          <a:r>
            <a:rPr lang="en-US" sz="1100" b="1">
              <a:solidFill>
                <a:schemeClr val="dk1"/>
              </a:solidFill>
              <a:effectLst/>
              <a:latin typeface="+mn-lt"/>
              <a:ea typeface="+mn-ea"/>
              <a:cs typeface="+mn-cs"/>
            </a:rPr>
            <a:t>Monthly CCA GAS Price </a:t>
          </a:r>
          <a:r>
            <a:rPr lang="en-US" sz="1100">
              <a:solidFill>
                <a:schemeClr val="dk1"/>
              </a:solidFill>
              <a:effectLst/>
              <a:latin typeface="+mn-lt"/>
              <a:ea typeface="+mn-ea"/>
              <a:cs typeface="+mn-cs"/>
            </a:rPr>
            <a:t>(Monthly CCA GAS Price)</a:t>
          </a:r>
          <a:endParaRPr lang="en-US" sz="1200">
            <a:effectLst/>
          </a:endParaRPr>
        </a:p>
        <a:p>
          <a:pPr eaLnBrk="1" fontAlgn="auto" latinLnBrk="0" hangingPunct="1"/>
          <a:r>
            <a:rPr lang="en-US" sz="1100" b="0" baseline="0">
              <a:solidFill>
                <a:schemeClr val="dk1"/>
              </a:solidFill>
              <a:effectLst/>
              <a:latin typeface="+mn-lt"/>
              <a:ea typeface="+mn-ea"/>
              <a:cs typeface="+mn-cs"/>
            </a:rPr>
            <a:t>-List of CCA Programs with electric supply grouped mostly by utility and load zone</a:t>
          </a:r>
          <a:endParaRPr lang="en-US" sz="1200">
            <a:effectLst/>
          </a:endParaRPr>
        </a:p>
        <a:p>
          <a:pPr eaLnBrk="1" fontAlgn="auto" latinLnBrk="0" hangingPunct="1"/>
          <a:r>
            <a:rPr lang="en-US" sz="1100" b="0" baseline="0">
              <a:solidFill>
                <a:schemeClr val="dk1"/>
              </a:solidFill>
              <a:effectLst/>
              <a:latin typeface="+mn-lt"/>
              <a:ea typeface="+mn-ea"/>
              <a:cs typeface="+mn-cs"/>
            </a:rPr>
            <a:t>-Each price is for Default Supply, many municipalities have a different default supply option for a CCA Program</a:t>
          </a:r>
          <a:endParaRPr lang="en-US" sz="1200">
            <a:effectLst/>
          </a:endParaRPr>
        </a:p>
        <a:p>
          <a:pPr eaLnBrk="1" fontAlgn="auto" latinLnBrk="0" hangingPunct="1"/>
          <a:r>
            <a:rPr lang="en-US" sz="1100" b="0" u="sng" baseline="0">
              <a:solidFill>
                <a:schemeClr val="dk1"/>
              </a:solidFill>
              <a:effectLst/>
              <a:latin typeface="+mn-lt"/>
              <a:ea typeface="+mn-ea"/>
              <a:cs typeface="+mn-cs"/>
            </a:rPr>
            <a:t>-Enter/check prices of CCA Program supply</a:t>
          </a:r>
          <a:endParaRPr lang="en-US" sz="1200">
            <a:effectLst/>
          </a:endParaRPr>
        </a:p>
        <a:p>
          <a:pPr eaLnBrk="1" fontAlgn="auto" latinLnBrk="0" hangingPunct="1"/>
          <a:r>
            <a:rPr lang="en-US" sz="1100" b="0" u="sng" baseline="0">
              <a:solidFill>
                <a:schemeClr val="dk1"/>
              </a:solidFill>
              <a:effectLst/>
              <a:latin typeface="+mn-lt"/>
              <a:ea typeface="+mn-ea"/>
              <a:cs typeface="+mn-cs"/>
            </a:rPr>
            <a:t>-Enter/check Utility/Load/Region CCA Program</a:t>
          </a:r>
        </a:p>
        <a:p>
          <a:pPr eaLnBrk="1" fontAlgn="auto" latinLnBrk="0" hangingPunct="1"/>
          <a:endParaRPr lang="en-US" sz="1200">
            <a:effectLst/>
          </a:endParaRPr>
        </a:p>
        <a:p>
          <a:pPr eaLnBrk="1" fontAlgn="auto" latinLnBrk="0" hangingPunct="1"/>
          <a:r>
            <a:rPr lang="en-US" sz="1100" b="1">
              <a:solidFill>
                <a:schemeClr val="dk1"/>
              </a:solidFill>
              <a:effectLst/>
              <a:latin typeface="+mn-lt"/>
              <a:ea typeface="+mn-ea"/>
              <a:cs typeface="+mn-cs"/>
            </a:rPr>
            <a:t>Monthly Utility GAS Price </a:t>
          </a:r>
          <a:r>
            <a:rPr lang="en-US" sz="1100">
              <a:solidFill>
                <a:schemeClr val="dk1"/>
              </a:solidFill>
              <a:effectLst/>
              <a:latin typeface="+mn-lt"/>
              <a:ea typeface="+mn-ea"/>
              <a:cs typeface="+mn-cs"/>
            </a:rPr>
            <a:t>(Monthly Utility GAS Price)</a:t>
          </a:r>
          <a:endParaRPr lang="en-US" sz="1200">
            <a:effectLst/>
          </a:endParaRPr>
        </a:p>
        <a:p>
          <a:pPr eaLnBrk="1" fontAlgn="auto" latinLnBrk="0" hangingPunct="1"/>
          <a:r>
            <a:rPr lang="en-US" sz="1100" b="0" baseline="0">
              <a:solidFill>
                <a:schemeClr val="dk1"/>
              </a:solidFill>
              <a:effectLst/>
              <a:latin typeface="+mn-lt"/>
              <a:ea typeface="+mn-ea"/>
              <a:cs typeface="+mn-cs"/>
            </a:rPr>
            <a:t>-List of Utilities and Load Zone/Region for Municipalities</a:t>
          </a:r>
          <a:endParaRPr lang="en-US" sz="1200">
            <a:effectLst/>
          </a:endParaRPr>
        </a:p>
        <a:p>
          <a:pPr eaLnBrk="1" fontAlgn="auto" latinLnBrk="0" hangingPunct="1"/>
          <a:r>
            <a:rPr lang="en-US" sz="1100" b="0" u="sng" baseline="0">
              <a:solidFill>
                <a:schemeClr val="dk1"/>
              </a:solidFill>
              <a:effectLst/>
              <a:latin typeface="+mn-lt"/>
              <a:ea typeface="+mn-ea"/>
              <a:cs typeface="+mn-cs"/>
            </a:rPr>
            <a:t>-Enter/check prices Utility supply</a:t>
          </a:r>
          <a:endParaRPr lang="en-US" sz="1200">
            <a:effectLst/>
          </a:endParaRPr>
        </a:p>
        <a:p>
          <a:pPr eaLnBrk="1" fontAlgn="auto" latinLnBrk="0" hangingPunct="1"/>
          <a:r>
            <a:rPr lang="en-US" sz="1100" b="0" u="sng" baseline="0">
              <a:solidFill>
                <a:schemeClr val="dk1"/>
              </a:solidFill>
              <a:effectLst/>
              <a:latin typeface="+mn-lt"/>
              <a:ea typeface="+mn-ea"/>
              <a:cs typeface="+mn-cs"/>
            </a:rPr>
            <a:t>-Enter/check Utility/Load/Region for current annual reporting CCA Programs </a:t>
          </a:r>
          <a:endParaRPr lang="en-US" sz="1200">
            <a:effectLst/>
          </a:endParaRPr>
        </a:p>
        <a:p>
          <a:endParaRPr lang="en-US" sz="1200" b="0" baseline="0"/>
        </a:p>
        <a:p>
          <a:endParaRPr lang="en-US" sz="1200" b="0"/>
        </a:p>
      </xdr:txBody>
    </xdr:sp>
    <xdr:clientData/>
  </xdr:oneCellAnchor>
  <xdr:twoCellAnchor>
    <xdr:from>
      <xdr:col>1</xdr:col>
      <xdr:colOff>3175</xdr:colOff>
      <xdr:row>121</xdr:row>
      <xdr:rowOff>95250</xdr:rowOff>
    </xdr:from>
    <xdr:to>
      <xdr:col>21</xdr:col>
      <xdr:colOff>3175</xdr:colOff>
      <xdr:row>127</xdr:row>
      <xdr:rowOff>34925</xdr:rowOff>
    </xdr:to>
    <xdr:sp macro="" textlink="">
      <xdr:nvSpPr>
        <xdr:cNvPr id="3" name="TextBox 2">
          <a:extLst>
            <a:ext uri="{FF2B5EF4-FFF2-40B4-BE49-F238E27FC236}">
              <a16:creationId xmlns:a16="http://schemas.microsoft.com/office/drawing/2014/main" id="{0A9EDA5F-D635-4D09-810D-53B21C4950A6}"/>
            </a:ext>
          </a:extLst>
        </xdr:cNvPr>
        <xdr:cNvSpPr txBox="1"/>
      </xdr:nvSpPr>
      <xdr:spPr>
        <a:xfrm>
          <a:off x="612775" y="22377400"/>
          <a:ext cx="12192000" cy="1044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Guidance</a:t>
          </a:r>
        </a:p>
        <a:p>
          <a:endParaRPr lang="en-US" sz="1200" b="0"/>
        </a:p>
        <a:p>
          <a:r>
            <a:rPr lang="en-US" sz="1100" b="0" i="0" u="none" strike="noStrike" baseline="0">
              <a:solidFill>
                <a:schemeClr val="dk1"/>
              </a:solidFill>
              <a:latin typeface="+mn-lt"/>
              <a:ea typeface="+mn-ea"/>
              <a:cs typeface="+mn-cs"/>
            </a:rPr>
            <a:t>It is recommended to provide updates, upcoming plans, details for any unusual reporting metrics (such as unusually high opt-out in a specific area), or additional information that you feel should be included in the report.</a:t>
          </a:r>
        </a:p>
        <a:p>
          <a:endParaRPr lang="en-US" sz="1200" b="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xdr:colOff>
      <xdr:row>73</xdr:row>
      <xdr:rowOff>9525</xdr:rowOff>
    </xdr:from>
    <xdr:ext cx="15411450" cy="781240"/>
    <xdr:sp macro="" textlink="">
      <xdr:nvSpPr>
        <xdr:cNvPr id="2" name="TextBox 1">
          <a:extLst>
            <a:ext uri="{FF2B5EF4-FFF2-40B4-BE49-F238E27FC236}">
              <a16:creationId xmlns:a16="http://schemas.microsoft.com/office/drawing/2014/main" id="{EAE15899-D383-4609-92C5-0CAF47C84B23}"/>
            </a:ext>
          </a:extLst>
        </xdr:cNvPr>
        <xdr:cNvSpPr txBox="1"/>
      </xdr:nvSpPr>
      <xdr:spPr>
        <a:xfrm>
          <a:off x="866775" y="14667442"/>
          <a:ext cx="15411450" cy="781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b="0" i="0" u="none" strike="noStrike" baseline="0">
              <a:solidFill>
                <a:schemeClr val="dk1"/>
              </a:solidFill>
              <a:latin typeface="+mn-lt"/>
              <a:ea typeface="+mn-ea"/>
              <a:cs typeface="+mn-cs"/>
            </a:rPr>
            <a:t>The usage and customer numbers across the year have been updated to reflect year end adjustments from supplier's data.</a:t>
          </a:r>
        </a:p>
        <a:p>
          <a:r>
            <a:rPr lang="en-US" sz="1100" b="0" i="0" u="none" strike="noStrike" baseline="0">
              <a:solidFill>
                <a:schemeClr val="dk1"/>
              </a:solidFill>
              <a:latin typeface="+mn-lt"/>
              <a:ea typeface="+mn-ea"/>
              <a:cs typeface="+mn-cs"/>
            </a:rPr>
            <a:t> </a:t>
          </a:r>
        </a:p>
        <a:p>
          <a:endParaRPr lang="en-US" sz="1100" b="0" i="0" u="none" strike="noStrike" baseline="0">
            <a:solidFill>
              <a:schemeClr val="dk1"/>
            </a:solidFill>
            <a:latin typeface="+mn-lt"/>
            <a:ea typeface="+mn-ea"/>
            <a:cs typeface="+mn-cs"/>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74</xdr:row>
      <xdr:rowOff>0</xdr:rowOff>
    </xdr:from>
    <xdr:ext cx="12287250" cy="781240"/>
    <xdr:sp macro="" textlink="">
      <xdr:nvSpPr>
        <xdr:cNvPr id="2" name="TextBox 1">
          <a:extLst>
            <a:ext uri="{FF2B5EF4-FFF2-40B4-BE49-F238E27FC236}">
              <a16:creationId xmlns:a16="http://schemas.microsoft.com/office/drawing/2014/main" id="{49261EB8-B664-23C1-C376-F9B5E65D7947}"/>
            </a:ext>
          </a:extLst>
        </xdr:cNvPr>
        <xdr:cNvSpPr txBox="1"/>
      </xdr:nvSpPr>
      <xdr:spPr>
        <a:xfrm>
          <a:off x="623358" y="15176500"/>
          <a:ext cx="12287250" cy="781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The contracts</a:t>
          </a:r>
          <a:r>
            <a:rPr lang="en-US" sz="1100" baseline="0"/>
            <a:t> for Orangetown, Clarkstown, Highlands, Highland Falls, Nyack, Upper Nyack, Haverstraw and Grand View-On-Hudson ended in Q4 of 2024, which explains the customers numbers decreasing. </a:t>
          </a:r>
        </a:p>
        <a:p>
          <a:endParaRPr lang="en-US" sz="1100" baseline="0"/>
        </a:p>
        <a:p>
          <a:r>
            <a:rPr lang="en-US" sz="1100" baseline="0"/>
            <a:t>The num</a:t>
          </a:r>
          <a:endParaRPr lang="en-US" sz="1100"/>
        </a:p>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55</xdr:row>
      <xdr:rowOff>9525</xdr:rowOff>
    </xdr:from>
    <xdr:to>
      <xdr:col>14</xdr:col>
      <xdr:colOff>1057275</xdr:colOff>
      <xdr:row>71</xdr:row>
      <xdr:rowOff>0</xdr:rowOff>
    </xdr:to>
    <xdr:sp macro="" textlink="">
      <xdr:nvSpPr>
        <xdr:cNvPr id="3" name="TextBox 2">
          <a:extLst>
            <a:ext uri="{FF2B5EF4-FFF2-40B4-BE49-F238E27FC236}">
              <a16:creationId xmlns:a16="http://schemas.microsoft.com/office/drawing/2014/main" id="{855E8BFA-D166-4D17-8F37-72452ADB8CA5}"/>
            </a:ext>
          </a:extLst>
        </xdr:cNvPr>
        <xdr:cNvSpPr txBox="1"/>
      </xdr:nvSpPr>
      <xdr:spPr>
        <a:xfrm>
          <a:off x="609600" y="10687050"/>
          <a:ext cx="19792950" cy="303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74</xdr:row>
      <xdr:rowOff>0</xdr:rowOff>
    </xdr:from>
    <xdr:to>
      <xdr:col>20</xdr:col>
      <xdr:colOff>390525</xdr:colOff>
      <xdr:row>89</xdr:row>
      <xdr:rowOff>180975</xdr:rowOff>
    </xdr:to>
    <xdr:sp macro="" textlink="">
      <xdr:nvSpPr>
        <xdr:cNvPr id="2" name="TextBox 1">
          <a:extLst>
            <a:ext uri="{FF2B5EF4-FFF2-40B4-BE49-F238E27FC236}">
              <a16:creationId xmlns:a16="http://schemas.microsoft.com/office/drawing/2014/main" id="{01B9EC47-E155-4175-B06A-FAEEC253A269}"/>
            </a:ext>
          </a:extLst>
        </xdr:cNvPr>
        <xdr:cNvSpPr txBox="1"/>
      </xdr:nvSpPr>
      <xdr:spPr>
        <a:xfrm>
          <a:off x="619125" y="14725650"/>
          <a:ext cx="15411450" cy="303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73</xdr:row>
      <xdr:rowOff>180975</xdr:rowOff>
    </xdr:from>
    <xdr:ext cx="15411450" cy="781240"/>
    <xdr:sp macro="" textlink="">
      <xdr:nvSpPr>
        <xdr:cNvPr id="4" name="TextBox 3">
          <a:extLst>
            <a:ext uri="{FF2B5EF4-FFF2-40B4-BE49-F238E27FC236}">
              <a16:creationId xmlns:a16="http://schemas.microsoft.com/office/drawing/2014/main" id="{348DE93C-92E3-4BFA-A031-BDA4AAF7313B}"/>
            </a:ext>
          </a:extLst>
        </xdr:cNvPr>
        <xdr:cNvSpPr txBox="1"/>
      </xdr:nvSpPr>
      <xdr:spPr>
        <a:xfrm>
          <a:off x="609600" y="14639925"/>
          <a:ext cx="15411450" cy="781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b="0" i="0" u="none" strike="noStrike" baseline="0">
              <a:solidFill>
                <a:schemeClr val="dk1"/>
              </a:solidFill>
              <a:latin typeface="+mn-lt"/>
              <a:ea typeface="+mn-ea"/>
              <a:cs typeface="+mn-cs"/>
            </a:rPr>
            <a:t>It is recommended to provide updates, upcoming plans, details for any unusual reporting metrics (such as unusually high opt-out in a specific area), or additional information that you feel should be included in the report.</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24</xdr:row>
      <xdr:rowOff>0</xdr:rowOff>
    </xdr:from>
    <xdr:ext cx="12287250" cy="609013"/>
    <xdr:sp macro="" textlink="">
      <xdr:nvSpPr>
        <xdr:cNvPr id="2" name="TextBox 1">
          <a:extLst>
            <a:ext uri="{FF2B5EF4-FFF2-40B4-BE49-F238E27FC236}">
              <a16:creationId xmlns:a16="http://schemas.microsoft.com/office/drawing/2014/main" id="{0411D487-EE63-4A43-97C4-77FBACE8FD0A}"/>
            </a:ext>
          </a:extLst>
        </xdr:cNvPr>
        <xdr:cNvSpPr txBox="1"/>
      </xdr:nvSpPr>
      <xdr:spPr>
        <a:xfrm>
          <a:off x="619125" y="15535275"/>
          <a:ext cx="12287250" cy="6090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endParaRPr lang="en-US" sz="1100"/>
        </a:p>
        <a:p>
          <a:endParaRPr lang="en-US" sz="1100"/>
        </a:p>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31</xdr:row>
      <xdr:rowOff>0</xdr:rowOff>
    </xdr:from>
    <xdr:to>
      <xdr:col>12</xdr:col>
      <xdr:colOff>895350</xdr:colOff>
      <xdr:row>46</xdr:row>
      <xdr:rowOff>180975</xdr:rowOff>
    </xdr:to>
    <xdr:sp macro="" textlink="">
      <xdr:nvSpPr>
        <xdr:cNvPr id="2" name="TextBox 1">
          <a:extLst>
            <a:ext uri="{FF2B5EF4-FFF2-40B4-BE49-F238E27FC236}">
              <a16:creationId xmlns:a16="http://schemas.microsoft.com/office/drawing/2014/main" id="{B59F8109-4EFF-4494-8ECF-230DEBEDFE59}"/>
            </a:ext>
          </a:extLst>
        </xdr:cNvPr>
        <xdr:cNvSpPr txBox="1"/>
      </xdr:nvSpPr>
      <xdr:spPr>
        <a:xfrm>
          <a:off x="609600" y="7391400"/>
          <a:ext cx="15411450" cy="303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gulation@joulecommunitypower.com" TargetMode="External"/><Relationship Id="rId1" Type="http://schemas.openxmlformats.org/officeDocument/2006/relationships/hyperlink" Target="mailto:hannah@joulecommunitypower.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ps.ny.gov/industry-energy-service-company-esco-competitive-market-information"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CAB6C-7D29-4B94-8594-C18F5A15396B}">
  <sheetPr>
    <tabColor theme="4" tint="0.39997558519241921"/>
  </sheetPr>
  <dimension ref="B1:P2"/>
  <sheetViews>
    <sheetView topLeftCell="B1" workbookViewId="0">
      <selection activeCell="B3" sqref="B3"/>
    </sheetView>
  </sheetViews>
  <sheetFormatPr defaultRowHeight="15" x14ac:dyDescent="0.25"/>
  <sheetData>
    <row r="1" spans="2:16" x14ac:dyDescent="0.25">
      <c r="B1" s="282" t="s">
        <v>2</v>
      </c>
      <c r="C1" s="282"/>
      <c r="D1" s="282"/>
      <c r="E1" s="282"/>
      <c r="F1" s="282"/>
      <c r="G1" s="282"/>
      <c r="H1" s="282"/>
      <c r="I1" s="282"/>
      <c r="J1" s="282"/>
      <c r="K1" s="282"/>
      <c r="L1" s="282"/>
      <c r="M1" s="282"/>
      <c r="N1" s="282"/>
      <c r="O1" s="282"/>
      <c r="P1" s="282"/>
    </row>
    <row r="2" spans="2:16" x14ac:dyDescent="0.25">
      <c r="B2" s="282"/>
      <c r="C2" s="282"/>
      <c r="D2" s="282"/>
      <c r="E2" s="282"/>
      <c r="F2" s="282"/>
      <c r="G2" s="282"/>
      <c r="H2" s="282"/>
      <c r="I2" s="282"/>
      <c r="J2" s="282"/>
      <c r="K2" s="282"/>
      <c r="L2" s="282"/>
      <c r="M2" s="282"/>
      <c r="N2" s="282"/>
      <c r="O2" s="282"/>
      <c r="P2" s="282"/>
    </row>
  </sheetData>
  <mergeCells count="1">
    <mergeCell ref="B1:P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9B23-B6E0-47A7-B3A9-30D008CAD306}">
  <sheetPr>
    <tabColor theme="4" tint="0.39997558519241921"/>
  </sheetPr>
  <dimension ref="B2:R34"/>
  <sheetViews>
    <sheetView tabSelected="1" workbookViewId="0">
      <selection activeCell="P25" sqref="P25"/>
    </sheetView>
  </sheetViews>
  <sheetFormatPr defaultRowHeight="15" x14ac:dyDescent="0.25"/>
  <cols>
    <col min="3" max="3" width="46" customWidth="1"/>
    <col min="4" max="4" width="19" customWidth="1"/>
    <col min="5" max="5" width="5" bestFit="1" customWidth="1"/>
    <col min="6" max="6" width="21.5703125" customWidth="1"/>
    <col min="7" max="7" width="5" bestFit="1" customWidth="1"/>
    <col min="8" max="8" width="20.7109375" customWidth="1"/>
    <col min="9" max="9" width="5" bestFit="1" customWidth="1"/>
    <col min="10" max="10" width="21.140625" customWidth="1"/>
    <col min="11" max="11" width="5" bestFit="1" customWidth="1"/>
    <col min="12" max="12" width="22.5703125" customWidth="1"/>
    <col min="13" max="13" width="5" bestFit="1" customWidth="1"/>
    <col min="16" max="16" width="15.28515625" bestFit="1" customWidth="1"/>
    <col min="18" max="18" width="11.5703125" customWidth="1"/>
  </cols>
  <sheetData>
    <row r="2" spans="2:16" x14ac:dyDescent="0.25">
      <c r="B2" s="289" t="s">
        <v>0</v>
      </c>
      <c r="C2" s="289"/>
      <c r="D2" s="295">
        <v>45747</v>
      </c>
      <c r="E2" s="295"/>
      <c r="F2" s="295"/>
      <c r="G2" s="295"/>
      <c r="H2" s="295"/>
    </row>
    <row r="3" spans="2:16" x14ac:dyDescent="0.25">
      <c r="B3" s="289" t="s">
        <v>1</v>
      </c>
      <c r="C3" s="289"/>
      <c r="D3" s="296" t="s">
        <v>2</v>
      </c>
      <c r="E3" s="296"/>
      <c r="F3" s="296"/>
      <c r="G3" s="296"/>
      <c r="H3" s="296"/>
    </row>
    <row r="4" spans="2:16" x14ac:dyDescent="0.25">
      <c r="B4" s="289" t="s">
        <v>3</v>
      </c>
      <c r="C4" s="289"/>
      <c r="D4" s="291" t="s">
        <v>4</v>
      </c>
      <c r="E4" s="291"/>
      <c r="F4" s="291"/>
      <c r="G4" s="291"/>
      <c r="H4" s="291"/>
    </row>
    <row r="5" spans="2:16" x14ac:dyDescent="0.25">
      <c r="B5" s="289" t="s">
        <v>5</v>
      </c>
      <c r="C5" s="289"/>
      <c r="D5" s="294" t="s">
        <v>6</v>
      </c>
      <c r="E5" s="291"/>
      <c r="F5" s="291"/>
      <c r="G5" s="291"/>
      <c r="H5" s="291"/>
    </row>
    <row r="6" spans="2:16" x14ac:dyDescent="0.25">
      <c r="B6" s="289" t="s">
        <v>7</v>
      </c>
      <c r="C6" s="289"/>
      <c r="D6" s="291" t="s">
        <v>8</v>
      </c>
      <c r="E6" s="291"/>
      <c r="F6" s="291"/>
      <c r="G6" s="291"/>
      <c r="H6" s="291"/>
    </row>
    <row r="7" spans="2:16" x14ac:dyDescent="0.25">
      <c r="B7" s="289" t="s">
        <v>9</v>
      </c>
      <c r="C7" s="289"/>
      <c r="D7" s="291" t="s">
        <v>204</v>
      </c>
      <c r="E7" s="291"/>
      <c r="F7" s="291"/>
      <c r="G7" s="291"/>
      <c r="H7" s="291"/>
    </row>
    <row r="8" spans="2:16" x14ac:dyDescent="0.25">
      <c r="B8" s="289" t="s">
        <v>10</v>
      </c>
      <c r="C8" s="289"/>
      <c r="D8" s="290" t="s">
        <v>203</v>
      </c>
      <c r="E8" s="291"/>
      <c r="F8" s="291"/>
      <c r="G8" s="291"/>
      <c r="H8" s="291"/>
    </row>
    <row r="9" spans="2:16" x14ac:dyDescent="0.25">
      <c r="B9" s="289" t="s">
        <v>11</v>
      </c>
      <c r="C9" s="289"/>
      <c r="D9" s="291"/>
      <c r="E9" s="291"/>
      <c r="F9" s="291"/>
      <c r="G9" s="291"/>
      <c r="H9" s="291"/>
    </row>
    <row r="10" spans="2:16" ht="15.75" thickBot="1" x14ac:dyDescent="0.3">
      <c r="C10" s="85"/>
      <c r="D10" s="85"/>
    </row>
    <row r="11" spans="2:16" ht="15" customHeight="1" x14ac:dyDescent="0.25">
      <c r="C11" s="292">
        <v>2024</v>
      </c>
      <c r="D11" s="283" t="s">
        <v>12</v>
      </c>
      <c r="E11" s="284"/>
      <c r="F11" s="283" t="s">
        <v>13</v>
      </c>
      <c r="G11" s="284"/>
      <c r="H11" s="283" t="s">
        <v>14</v>
      </c>
      <c r="I11" s="284"/>
      <c r="J11" s="283" t="s">
        <v>15</v>
      </c>
      <c r="K11" s="284"/>
      <c r="L11" s="283" t="s">
        <v>16</v>
      </c>
      <c r="M11" s="287"/>
      <c r="O11" s="85" t="s">
        <v>12</v>
      </c>
      <c r="P11" s="85" t="s">
        <v>17</v>
      </c>
    </row>
    <row r="12" spans="2:16" ht="15" customHeight="1" x14ac:dyDescent="0.25">
      <c r="C12" s="293"/>
      <c r="D12" s="285"/>
      <c r="E12" s="286"/>
      <c r="F12" s="285"/>
      <c r="G12" s="286"/>
      <c r="H12" s="285"/>
      <c r="I12" s="286"/>
      <c r="J12" s="285"/>
      <c r="K12" s="286"/>
      <c r="L12" s="285"/>
      <c r="M12" s="288"/>
      <c r="O12" s="85" t="s">
        <v>13</v>
      </c>
      <c r="P12" s="85" t="s">
        <v>18</v>
      </c>
    </row>
    <row r="13" spans="2:16" x14ac:dyDescent="0.25">
      <c r="C13" s="130" t="s">
        <v>19</v>
      </c>
      <c r="D13" s="2">
        <f>'Monthly Electric Supply (kWh)'!H67+'Monthly Electric Supply (kWh)'!L67+'Monthly Electric Supply (kWh)'!P67</f>
        <v>18904882</v>
      </c>
      <c r="E13" s="19" t="s">
        <v>20</v>
      </c>
      <c r="F13" s="2">
        <f>'Monthly Electric Supply (kWh)'!T67+'Monthly Electric Supply (kWh)'!X67+'Monthly Electric Supply (kWh)'!AB67</f>
        <v>19551113.477000002</v>
      </c>
      <c r="G13" s="19" t="s">
        <v>20</v>
      </c>
      <c r="H13" s="2">
        <f>'Monthly Electric Supply (kWh)'!AF67+'Monthly Electric Supply (kWh)'!AJ67+'Monthly Electric Supply (kWh)'!AN67</f>
        <v>29774447.033</v>
      </c>
      <c r="I13" s="19" t="s">
        <v>20</v>
      </c>
      <c r="J13" s="2">
        <f>'Q4 Electric Reporting'!$L$67</f>
        <v>7363126.919999999</v>
      </c>
      <c r="K13" s="19" t="s">
        <v>20</v>
      </c>
      <c r="L13" s="2">
        <f>SUM(D13,F13,H13,J13)</f>
        <v>75593569.429999992</v>
      </c>
      <c r="M13" s="38" t="s">
        <v>20</v>
      </c>
      <c r="O13" s="85" t="s">
        <v>14</v>
      </c>
      <c r="P13" s="85" t="s">
        <v>21</v>
      </c>
    </row>
    <row r="14" spans="2:16" x14ac:dyDescent="0.25">
      <c r="C14" s="130" t="s">
        <v>175</v>
      </c>
      <c r="D14" s="2">
        <f>'Monthly Electric Supply (kWh)'!G67+'Monthly Electric Supply (kWh)'!K67+'Monthly Electric Supply (kWh)'!O67</f>
        <v>138371048</v>
      </c>
      <c r="E14" s="19" t="s">
        <v>20</v>
      </c>
      <c r="F14" s="2">
        <f>'Monthly Electric Supply (kWh)'!S67+'Monthly Electric Supply (kWh)'!W67+'Monthly Electric Supply (kWh)'!AA67</f>
        <v>118103687.48</v>
      </c>
      <c r="G14" s="19" t="s">
        <v>20</v>
      </c>
      <c r="H14" s="2">
        <f>'Monthly Electric Supply (kWh)'!AE67+'Monthly Electric Supply (kWh)'!AI67+'Monthly Electric Supply (kWh)'!AM67</f>
        <v>156322105.676</v>
      </c>
      <c r="I14" s="19" t="s">
        <v>20</v>
      </c>
      <c r="J14" s="2">
        <f>'Q4 Electric Reporting'!$M$67</f>
        <v>98278817.770000011</v>
      </c>
      <c r="K14" s="19" t="s">
        <v>20</v>
      </c>
      <c r="L14" s="2">
        <f>SUM(D14,F14,H14,J14)</f>
        <v>511075658.926</v>
      </c>
      <c r="M14" s="38" t="s">
        <v>20</v>
      </c>
      <c r="O14" s="85" t="s">
        <v>15</v>
      </c>
      <c r="P14" s="85" t="s">
        <v>22</v>
      </c>
    </row>
    <row r="15" spans="2:16" x14ac:dyDescent="0.25">
      <c r="C15" s="130" t="s">
        <v>174</v>
      </c>
      <c r="D15" s="2">
        <f>'Monthly Electric Supply (kWh)'!F67+'Monthly Electric Supply (kWh)'!J67+'Monthly Electric Supply (kWh)'!N67</f>
        <v>32030935.5</v>
      </c>
      <c r="E15" s="19" t="s">
        <v>20</v>
      </c>
      <c r="F15" s="2">
        <f>'Monthly Electric Supply (kWh)'!R67+'Monthly Electric Supply (kWh)'!V67+'Monthly Electric Supply (kWh)'!Z67</f>
        <v>25777312.520000003</v>
      </c>
      <c r="G15" s="19" t="s">
        <v>20</v>
      </c>
      <c r="H15" s="2">
        <f>'Monthly Electric Supply (kWh)'!AD67+'Monthly Electric Supply (kWh)'!AH67+'Monthly Electric Supply (kWh)'!AL67</f>
        <v>34099376.884000003</v>
      </c>
      <c r="I15" s="19" t="s">
        <v>20</v>
      </c>
      <c r="J15" s="2">
        <f>'Q4 Electric Reporting'!$N$67</f>
        <v>19049153.969999999</v>
      </c>
      <c r="K15" s="19" t="s">
        <v>20</v>
      </c>
      <c r="L15" s="2">
        <f>SUM(D15,F15,H15,J15)</f>
        <v>110956778.87400001</v>
      </c>
      <c r="M15" s="38" t="s">
        <v>20</v>
      </c>
    </row>
    <row r="16" spans="2:16" x14ac:dyDescent="0.25">
      <c r="C16" s="130" t="s">
        <v>23</v>
      </c>
      <c r="D16" s="2">
        <f>SUM(D13:D15)</f>
        <v>189306865.5</v>
      </c>
      <c r="E16" s="19" t="s">
        <v>20</v>
      </c>
      <c r="F16" s="2">
        <f>SUM(F13:F15)</f>
        <v>163432113.47700003</v>
      </c>
      <c r="G16" s="19" t="s">
        <v>20</v>
      </c>
      <c r="H16" s="2">
        <f>SUM(H13:H15)</f>
        <v>220195929.59299999</v>
      </c>
      <c r="I16" s="19" t="s">
        <v>20</v>
      </c>
      <c r="J16" s="2">
        <f>SUM(J13:J15)</f>
        <v>124691098.66000001</v>
      </c>
      <c r="K16" s="19" t="s">
        <v>20</v>
      </c>
      <c r="L16" s="2">
        <f>SUM(D16+F16+H16+J16)</f>
        <v>697626007.2299999</v>
      </c>
      <c r="M16" s="38" t="s">
        <v>20</v>
      </c>
    </row>
    <row r="17" spans="3:18" x14ac:dyDescent="0.25">
      <c r="C17" s="130" t="s">
        <v>198</v>
      </c>
      <c r="D17" s="131">
        <v>0.9</v>
      </c>
      <c r="E17" s="19"/>
      <c r="F17" s="131">
        <v>0.88</v>
      </c>
      <c r="G17" s="131"/>
      <c r="H17" s="131">
        <f>(H14+H15)/H16</f>
        <v>0.86478202804187299</v>
      </c>
      <c r="I17" s="131"/>
      <c r="J17" s="131">
        <f>'Q4 Electric Reporting'!$P$67</f>
        <v>0.94094905731741685</v>
      </c>
      <c r="K17" s="131"/>
      <c r="L17" s="131">
        <f>(L14+L15)/L16</f>
        <v>0.89164169820710604</v>
      </c>
      <c r="M17" s="38"/>
    </row>
    <row r="18" spans="3:18" x14ac:dyDescent="0.25">
      <c r="C18" s="130"/>
      <c r="D18" s="19"/>
      <c r="E18" s="19"/>
      <c r="F18" s="19"/>
      <c r="G18" s="19"/>
      <c r="H18" s="19"/>
      <c r="I18" s="19"/>
      <c r="J18" s="19"/>
      <c r="K18" s="19"/>
      <c r="L18" s="19"/>
      <c r="M18" s="38"/>
    </row>
    <row r="19" spans="3:18" x14ac:dyDescent="0.25">
      <c r="C19" s="130" t="s">
        <v>24</v>
      </c>
      <c r="D19" s="186" t="s">
        <v>147</v>
      </c>
      <c r="E19" s="186"/>
      <c r="F19" s="187" t="s">
        <v>147</v>
      </c>
      <c r="G19" s="19"/>
      <c r="H19" s="187" t="s">
        <v>147</v>
      </c>
      <c r="I19" s="19"/>
      <c r="J19" s="187" t="s">
        <v>147</v>
      </c>
      <c r="K19" s="19"/>
      <c r="L19" s="187" t="s">
        <v>147</v>
      </c>
      <c r="M19" s="38"/>
    </row>
    <row r="20" spans="3:18" x14ac:dyDescent="0.25">
      <c r="C20" s="130"/>
      <c r="D20" s="19"/>
      <c r="E20" s="19"/>
      <c r="F20" s="19"/>
      <c r="G20" s="19"/>
      <c r="H20" s="19"/>
      <c r="I20" s="19"/>
      <c r="J20" s="19"/>
      <c r="K20" s="19"/>
      <c r="L20" s="19"/>
      <c r="M20" s="38"/>
      <c r="R20" s="209"/>
    </row>
    <row r="21" spans="3:18" x14ac:dyDescent="0.25">
      <c r="C21" s="130" t="s">
        <v>25</v>
      </c>
      <c r="D21" s="1">
        <v>24</v>
      </c>
      <c r="E21" s="19"/>
      <c r="F21" s="1">
        <v>24</v>
      </c>
      <c r="G21" s="19"/>
      <c r="H21" s="1">
        <v>26</v>
      </c>
      <c r="I21" s="19"/>
      <c r="J21" s="1">
        <v>26</v>
      </c>
      <c r="K21" s="19"/>
      <c r="L21" s="1">
        <v>26</v>
      </c>
      <c r="M21" s="38"/>
    </row>
    <row r="22" spans="3:18" x14ac:dyDescent="0.25">
      <c r="C22" s="130" t="s">
        <v>26</v>
      </c>
      <c r="D22" s="1">
        <v>0</v>
      </c>
      <c r="E22" s="19"/>
      <c r="F22" s="1">
        <v>0</v>
      </c>
      <c r="G22" s="19"/>
      <c r="H22" s="1">
        <v>0</v>
      </c>
      <c r="I22" s="19"/>
      <c r="J22" s="1">
        <v>0</v>
      </c>
      <c r="K22" s="19"/>
      <c r="L22" s="1">
        <v>0</v>
      </c>
      <c r="M22" s="38"/>
    </row>
    <row r="23" spans="3:18" x14ac:dyDescent="0.25">
      <c r="C23" s="130"/>
      <c r="D23" s="19"/>
      <c r="E23" s="19"/>
      <c r="F23" s="19"/>
      <c r="G23" s="19"/>
      <c r="H23" s="19"/>
      <c r="I23" s="19"/>
      <c r="J23" s="19"/>
      <c r="K23" s="19"/>
      <c r="L23" s="19"/>
      <c r="M23" s="38"/>
    </row>
    <row r="24" spans="3:18" x14ac:dyDescent="0.25">
      <c r="C24" s="130" t="s">
        <v>27</v>
      </c>
      <c r="D24" s="1">
        <v>23</v>
      </c>
      <c r="E24" s="19"/>
      <c r="F24" s="1">
        <v>23</v>
      </c>
      <c r="G24" s="19"/>
      <c r="H24" s="1">
        <v>25</v>
      </c>
      <c r="I24" s="19"/>
      <c r="J24" s="1">
        <v>25</v>
      </c>
      <c r="K24" s="19"/>
      <c r="L24" s="1">
        <v>25</v>
      </c>
      <c r="M24" s="38"/>
    </row>
    <row r="25" spans="3:18" x14ac:dyDescent="0.25">
      <c r="C25" s="130"/>
      <c r="D25" s="185"/>
      <c r="E25" s="19"/>
      <c r="F25" s="19"/>
      <c r="G25" s="19"/>
      <c r="H25" s="19"/>
      <c r="I25" s="19"/>
      <c r="J25" s="19"/>
      <c r="K25" s="19"/>
      <c r="L25" s="19"/>
      <c r="M25" s="38"/>
    </row>
    <row r="26" spans="3:18" x14ac:dyDescent="0.25">
      <c r="C26" s="183" t="s">
        <v>28</v>
      </c>
      <c r="D26" s="2">
        <v>138666</v>
      </c>
      <c r="E26" s="184"/>
      <c r="F26" s="2">
        <v>138666</v>
      </c>
      <c r="G26" s="19"/>
      <c r="H26" s="2">
        <v>140262</v>
      </c>
      <c r="I26" s="19"/>
      <c r="J26" s="2">
        <v>140262</v>
      </c>
      <c r="K26" s="19"/>
      <c r="L26" s="2">
        <v>140262</v>
      </c>
      <c r="M26" s="38"/>
    </row>
    <row r="27" spans="3:18" x14ac:dyDescent="0.25">
      <c r="C27" s="183" t="s">
        <v>29</v>
      </c>
      <c r="D27" s="2">
        <v>98062</v>
      </c>
      <c r="E27" s="184"/>
      <c r="F27" s="2">
        <v>94285</v>
      </c>
      <c r="G27" s="19"/>
      <c r="H27" s="2">
        <v>92293</v>
      </c>
      <c r="I27" s="19"/>
      <c r="J27" s="2">
        <v>97649</v>
      </c>
      <c r="K27" s="19"/>
      <c r="L27" s="2">
        <v>98062</v>
      </c>
      <c r="M27" s="38"/>
    </row>
    <row r="28" spans="3:18" x14ac:dyDescent="0.25">
      <c r="C28" s="130" t="s">
        <v>30</v>
      </c>
      <c r="D28" s="2">
        <v>92602</v>
      </c>
      <c r="E28" s="184"/>
      <c r="F28" s="2">
        <v>90623</v>
      </c>
      <c r="G28" s="19"/>
      <c r="H28" s="187">
        <v>84315</v>
      </c>
      <c r="I28" s="19"/>
      <c r="J28" s="187" t="s">
        <v>216</v>
      </c>
      <c r="K28" s="19"/>
      <c r="L28" s="2">
        <v>68513</v>
      </c>
      <c r="M28" s="38"/>
    </row>
    <row r="29" spans="3:18" x14ac:dyDescent="0.25">
      <c r="C29" s="130"/>
      <c r="D29" s="19"/>
      <c r="E29" s="19"/>
      <c r="F29" s="19"/>
      <c r="G29" s="19"/>
      <c r="H29" s="19"/>
      <c r="I29" s="19"/>
      <c r="J29" s="19"/>
      <c r="K29" s="19"/>
      <c r="L29" s="19"/>
      <c r="M29" s="38"/>
    </row>
    <row r="30" spans="3:18" x14ac:dyDescent="0.25">
      <c r="C30" s="130" t="s">
        <v>31</v>
      </c>
      <c r="D30" s="187" t="s">
        <v>147</v>
      </c>
      <c r="E30" s="19"/>
      <c r="F30" s="187" t="s">
        <v>147</v>
      </c>
      <c r="G30" s="19"/>
      <c r="H30" s="187" t="s">
        <v>147</v>
      </c>
      <c r="I30" s="19"/>
      <c r="J30" s="187" t="s">
        <v>147</v>
      </c>
      <c r="K30" s="19"/>
      <c r="L30" s="187">
        <v>5359</v>
      </c>
      <c r="M30" s="38"/>
    </row>
    <row r="31" spans="3:18" x14ac:dyDescent="0.25">
      <c r="C31" s="130"/>
      <c r="D31" s="19"/>
      <c r="E31" s="19"/>
      <c r="F31" s="19"/>
      <c r="G31" s="19"/>
      <c r="H31" s="19"/>
      <c r="I31" s="19"/>
      <c r="J31" s="19"/>
      <c r="K31" s="19"/>
      <c r="L31" s="19"/>
      <c r="M31" s="38"/>
    </row>
    <row r="32" spans="3:18" ht="15.75" thickBot="1" x14ac:dyDescent="0.3">
      <c r="C32" s="132" t="s">
        <v>32</v>
      </c>
      <c r="D32" s="182" t="s">
        <v>147</v>
      </c>
      <c r="E32" s="133"/>
      <c r="F32" s="182" t="s">
        <v>147</v>
      </c>
      <c r="G32" s="133"/>
      <c r="H32" s="182" t="s">
        <v>147</v>
      </c>
      <c r="I32" s="133"/>
      <c r="J32" s="182" t="s">
        <v>147</v>
      </c>
      <c r="K32" s="133"/>
      <c r="L32" s="182">
        <v>329</v>
      </c>
      <c r="M32" s="134"/>
    </row>
    <row r="34" spans="3:3" x14ac:dyDescent="0.25">
      <c r="C34" t="s">
        <v>215</v>
      </c>
    </row>
  </sheetData>
  <mergeCells count="22">
    <mergeCell ref="B2:C2"/>
    <mergeCell ref="D2:H2"/>
    <mergeCell ref="B3:C3"/>
    <mergeCell ref="D3:H3"/>
    <mergeCell ref="B4:C4"/>
    <mergeCell ref="D4:H4"/>
    <mergeCell ref="B5:C5"/>
    <mergeCell ref="D5:H5"/>
    <mergeCell ref="B6:C6"/>
    <mergeCell ref="D6:H6"/>
    <mergeCell ref="B7:C7"/>
    <mergeCell ref="D7:H7"/>
    <mergeCell ref="J11:K12"/>
    <mergeCell ref="L11:M12"/>
    <mergeCell ref="B8:C8"/>
    <mergeCell ref="D8:H8"/>
    <mergeCell ref="B9:C9"/>
    <mergeCell ref="D9:H9"/>
    <mergeCell ref="C11:C12"/>
    <mergeCell ref="D11:E12"/>
    <mergeCell ref="F11:G12"/>
    <mergeCell ref="H11:I12"/>
  </mergeCells>
  <hyperlinks>
    <hyperlink ref="D8" r:id="rId1" xr:uid="{B60B72BF-706D-44AC-AD64-CFB967A864C6}"/>
    <hyperlink ref="D5" r:id="rId2" xr:uid="{369835CC-2574-4124-8D7E-5F51DAE06597}"/>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49F6-5C27-4630-A47D-0887A82423A2}">
  <sheetPr>
    <tabColor rgb="FF92D050"/>
  </sheetPr>
  <dimension ref="A1:AP69"/>
  <sheetViews>
    <sheetView workbookViewId="0">
      <pane ySplit="8" topLeftCell="A9" activePane="bottomLeft" state="frozen"/>
      <selection activeCell="C12" sqref="C12:D12"/>
      <selection pane="bottomLeft" activeCell="K11" sqref="K11"/>
    </sheetView>
  </sheetViews>
  <sheetFormatPr defaultRowHeight="15" x14ac:dyDescent="0.25"/>
  <cols>
    <col min="1" max="1" width="9.28515625" customWidth="1"/>
    <col min="2" max="2" width="26" customWidth="1"/>
    <col min="3" max="3" width="16" customWidth="1"/>
    <col min="4" max="4" width="13.140625" bestFit="1" customWidth="1"/>
    <col min="5" max="5" width="25.28515625" customWidth="1"/>
    <col min="6" max="7" width="22.85546875" customWidth="1"/>
    <col min="8" max="8" width="12.28515625" customWidth="1"/>
  </cols>
  <sheetData>
    <row r="1" spans="1:42" x14ac:dyDescent="0.25">
      <c r="A1" s="297" t="s">
        <v>33</v>
      </c>
      <c r="B1" s="297"/>
      <c r="C1" s="297"/>
      <c r="D1" s="297"/>
      <c r="E1" s="297"/>
      <c r="F1" s="297"/>
      <c r="G1" s="297"/>
      <c r="H1" s="297"/>
      <c r="I1" s="297"/>
      <c r="J1" s="297"/>
      <c r="K1" s="297"/>
      <c r="L1" s="297"/>
      <c r="M1" s="297"/>
    </row>
    <row r="2" spans="1:42" x14ac:dyDescent="0.25">
      <c r="A2" s="297"/>
      <c r="B2" s="297"/>
      <c r="C2" s="297"/>
      <c r="D2" s="297"/>
      <c r="E2" s="297"/>
      <c r="F2" s="297"/>
      <c r="G2" s="297"/>
      <c r="H2" s="297"/>
      <c r="I2" s="297"/>
      <c r="J2" s="297"/>
      <c r="K2" s="297"/>
      <c r="L2" s="297"/>
      <c r="M2" s="297"/>
    </row>
    <row r="3" spans="1:42" x14ac:dyDescent="0.25">
      <c r="A3" s="297"/>
      <c r="B3" s="297"/>
      <c r="C3" s="297"/>
      <c r="D3" s="297"/>
      <c r="E3" s="297"/>
      <c r="F3" s="297"/>
      <c r="G3" s="297"/>
      <c r="H3" s="297"/>
      <c r="I3" s="297"/>
      <c r="J3" s="297"/>
      <c r="K3" s="297"/>
      <c r="L3" s="297"/>
      <c r="M3" s="297"/>
    </row>
    <row r="4" spans="1:42" ht="18.75" x14ac:dyDescent="0.3">
      <c r="A4" s="298" t="s">
        <v>34</v>
      </c>
      <c r="B4" s="298"/>
      <c r="C4" s="6" t="s">
        <v>2</v>
      </c>
      <c r="D4" s="7"/>
      <c r="F4" s="8"/>
      <c r="G4" s="8"/>
      <c r="H4" s="299" t="s">
        <v>35</v>
      </c>
      <c r="I4" s="299"/>
      <c r="J4" s="299"/>
      <c r="K4" s="8"/>
      <c r="L4" s="8"/>
      <c r="M4" s="8"/>
    </row>
    <row r="5" spans="1:42" ht="15.75" x14ac:dyDescent="0.25">
      <c r="A5" s="297" t="s">
        <v>80</v>
      </c>
      <c r="B5" s="297"/>
      <c r="C5" s="171" t="s">
        <v>22</v>
      </c>
      <c r="D5" s="10">
        <v>2024</v>
      </c>
      <c r="F5" s="11"/>
      <c r="G5" s="11"/>
      <c r="H5" s="299"/>
      <c r="I5" s="299"/>
      <c r="J5" s="299"/>
      <c r="K5" s="8"/>
      <c r="L5" s="8"/>
      <c r="M5" s="8"/>
    </row>
    <row r="7" spans="1:42" ht="16.5" thickBot="1" x14ac:dyDescent="0.3">
      <c r="B7" s="94" t="s">
        <v>37</v>
      </c>
      <c r="C7" s="94" t="s">
        <v>37</v>
      </c>
      <c r="D7" s="94" t="s">
        <v>37</v>
      </c>
      <c r="E7" s="94" t="s">
        <v>37</v>
      </c>
      <c r="F7" s="94" t="s">
        <v>37</v>
      </c>
      <c r="G7" s="94" t="s">
        <v>37</v>
      </c>
      <c r="H7" s="94" t="s">
        <v>38</v>
      </c>
      <c r="I7" s="26"/>
      <c r="J7" s="168"/>
      <c r="K7" s="168"/>
      <c r="L7" s="168"/>
      <c r="M7" s="168"/>
      <c r="N7" s="168"/>
      <c r="O7" s="168"/>
      <c r="P7" s="25"/>
      <c r="Q7" s="25"/>
      <c r="R7" s="25"/>
      <c r="S7" s="25"/>
      <c r="V7" s="25"/>
      <c r="W7" s="25"/>
      <c r="X7" s="25"/>
      <c r="Y7" s="25"/>
      <c r="Z7" s="25"/>
      <c r="AA7" s="25"/>
      <c r="AB7" s="25"/>
      <c r="AC7" s="25"/>
      <c r="AD7" s="25"/>
      <c r="AE7" s="25"/>
      <c r="AF7" s="25"/>
      <c r="AG7" s="25"/>
      <c r="AH7" s="25"/>
      <c r="AI7" s="25"/>
      <c r="AJ7" s="25"/>
      <c r="AK7" s="25"/>
      <c r="AL7" s="25"/>
      <c r="AM7" s="25"/>
      <c r="AN7" s="25"/>
      <c r="AO7" s="25"/>
      <c r="AP7" s="25"/>
    </row>
    <row r="8" spans="1:42" ht="57" thickBot="1" x14ac:dyDescent="0.35">
      <c r="B8" s="89" t="s">
        <v>39</v>
      </c>
      <c r="C8" s="90" t="s">
        <v>40</v>
      </c>
      <c r="D8" s="90" t="s">
        <v>41</v>
      </c>
      <c r="E8" s="90" t="s">
        <v>42</v>
      </c>
      <c r="F8" s="90" t="s">
        <v>43</v>
      </c>
      <c r="G8" s="91" t="s">
        <v>44</v>
      </c>
      <c r="H8" s="92" t="s">
        <v>45</v>
      </c>
      <c r="I8" s="14"/>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row>
    <row r="9" spans="1:42" ht="30" x14ac:dyDescent="0.25">
      <c r="B9" s="95" t="s">
        <v>49</v>
      </c>
      <c r="C9" s="96" t="s">
        <v>50</v>
      </c>
      <c r="D9" s="96" t="s">
        <v>51</v>
      </c>
      <c r="E9" s="96" t="s">
        <v>148</v>
      </c>
      <c r="F9" s="96" t="s">
        <v>47</v>
      </c>
      <c r="G9" s="96" t="s">
        <v>161</v>
      </c>
      <c r="H9" s="97">
        <v>501</v>
      </c>
      <c r="I9" s="68"/>
      <c r="J9" s="28"/>
      <c r="K9" s="28"/>
      <c r="L9" s="28"/>
      <c r="M9" s="29"/>
      <c r="N9" s="29"/>
      <c r="O9" s="29"/>
      <c r="P9" s="29"/>
      <c r="Q9" s="29"/>
      <c r="R9" s="29"/>
      <c r="S9" s="29"/>
      <c r="T9" s="29"/>
      <c r="U9" s="29"/>
      <c r="V9" s="29"/>
      <c r="AE9" s="29"/>
    </row>
    <row r="10" spans="1:42" ht="30" x14ac:dyDescent="0.25">
      <c r="B10" s="95" t="s">
        <v>52</v>
      </c>
      <c r="C10" s="96" t="s">
        <v>53</v>
      </c>
      <c r="D10" s="96" t="s">
        <v>54</v>
      </c>
      <c r="E10" s="96" t="s">
        <v>148</v>
      </c>
      <c r="F10" s="96" t="s">
        <v>55</v>
      </c>
      <c r="G10" s="96" t="s">
        <v>161</v>
      </c>
      <c r="H10" s="169">
        <v>34468</v>
      </c>
      <c r="I10" s="68"/>
      <c r="J10" s="28"/>
      <c r="K10" s="28"/>
      <c r="L10" s="28"/>
      <c r="M10" s="29"/>
      <c r="N10" s="29"/>
      <c r="O10" s="29"/>
      <c r="P10" s="29"/>
      <c r="Q10" s="29"/>
      <c r="R10" s="29"/>
      <c r="S10" s="29"/>
      <c r="T10" s="29"/>
      <c r="U10" s="29"/>
      <c r="V10" s="29"/>
      <c r="AE10" s="29"/>
    </row>
    <row r="11" spans="1:42" ht="30" x14ac:dyDescent="0.25">
      <c r="B11" s="95" t="s">
        <v>149</v>
      </c>
      <c r="C11" s="96" t="s">
        <v>50</v>
      </c>
      <c r="D11" s="98" t="s">
        <v>157</v>
      </c>
      <c r="E11" s="98" t="s">
        <v>163</v>
      </c>
      <c r="F11" s="96" t="s">
        <v>158</v>
      </c>
      <c r="G11" s="96" t="s">
        <v>161</v>
      </c>
      <c r="H11" s="169">
        <v>20568</v>
      </c>
      <c r="I11" s="68"/>
      <c r="J11" s="28"/>
      <c r="K11" s="28"/>
      <c r="L11" s="28"/>
      <c r="M11" s="29"/>
      <c r="N11" s="29"/>
      <c r="O11" s="29"/>
      <c r="P11" s="29"/>
      <c r="Q11" s="29"/>
      <c r="R11" s="29"/>
      <c r="S11" s="29"/>
      <c r="T11" s="29"/>
      <c r="U11" s="29"/>
      <c r="V11" s="29"/>
      <c r="AE11" s="29"/>
    </row>
    <row r="12" spans="1:42" ht="30" x14ac:dyDescent="0.25">
      <c r="B12" s="95" t="s">
        <v>150</v>
      </c>
      <c r="C12" s="96" t="s">
        <v>46</v>
      </c>
      <c r="D12" s="96" t="s">
        <v>157</v>
      </c>
      <c r="E12" s="96" t="s">
        <v>163</v>
      </c>
      <c r="F12" s="96" t="s">
        <v>158</v>
      </c>
      <c r="G12" s="96" t="s">
        <v>48</v>
      </c>
      <c r="H12" s="97">
        <v>121</v>
      </c>
      <c r="I12" s="68"/>
      <c r="J12" s="28"/>
      <c r="K12" s="28"/>
      <c r="L12" s="28"/>
      <c r="M12" s="29"/>
      <c r="N12" s="29"/>
      <c r="O12" s="29"/>
      <c r="P12" s="29"/>
      <c r="Q12" s="29"/>
      <c r="R12" s="29"/>
      <c r="S12" s="29"/>
      <c r="T12" s="29"/>
      <c r="U12" s="29"/>
      <c r="V12" s="29"/>
      <c r="AE12" s="29"/>
    </row>
    <row r="13" spans="1:42" ht="30" x14ac:dyDescent="0.25">
      <c r="B13" s="95" t="s">
        <v>151</v>
      </c>
      <c r="C13" s="96" t="s">
        <v>46</v>
      </c>
      <c r="D13" s="96" t="s">
        <v>157</v>
      </c>
      <c r="E13" s="96" t="s">
        <v>163</v>
      </c>
      <c r="F13" s="96" t="s">
        <v>158</v>
      </c>
      <c r="G13" s="96" t="s">
        <v>48</v>
      </c>
      <c r="H13" s="169">
        <v>2360</v>
      </c>
      <c r="I13" s="68"/>
      <c r="J13" s="28"/>
      <c r="K13" s="28"/>
      <c r="L13" s="28"/>
      <c r="M13" s="29"/>
      <c r="N13" s="29"/>
      <c r="O13" s="29"/>
      <c r="P13" s="29"/>
      <c r="Q13" s="29"/>
      <c r="R13" s="29"/>
      <c r="S13" s="29"/>
      <c r="T13" s="29"/>
      <c r="U13" s="29"/>
      <c r="V13" s="29"/>
      <c r="AE13" s="29"/>
    </row>
    <row r="14" spans="1:42" ht="30" x14ac:dyDescent="0.25">
      <c r="B14" s="95" t="s">
        <v>152</v>
      </c>
      <c r="C14" s="96" t="s">
        <v>46</v>
      </c>
      <c r="D14" s="96" t="s">
        <v>157</v>
      </c>
      <c r="E14" s="96" t="s">
        <v>163</v>
      </c>
      <c r="F14" s="96" t="s">
        <v>158</v>
      </c>
      <c r="G14" s="96" t="s">
        <v>48</v>
      </c>
      <c r="H14" s="169">
        <v>1949</v>
      </c>
      <c r="I14" s="68"/>
      <c r="J14" s="28"/>
      <c r="K14" s="28"/>
      <c r="L14" s="28"/>
      <c r="M14" s="29"/>
      <c r="N14" s="29"/>
      <c r="O14" s="29"/>
      <c r="P14" s="29"/>
      <c r="Q14" s="29"/>
      <c r="R14" s="29"/>
      <c r="S14" s="29"/>
      <c r="T14" s="29"/>
      <c r="U14" s="29"/>
      <c r="V14" s="29"/>
      <c r="AE14" s="29"/>
    </row>
    <row r="15" spans="1:42" ht="30" x14ac:dyDescent="0.25">
      <c r="B15" s="95" t="s">
        <v>153</v>
      </c>
      <c r="C15" s="96" t="s">
        <v>50</v>
      </c>
      <c r="D15" s="96" t="s">
        <v>157</v>
      </c>
      <c r="E15" s="96" t="s">
        <v>163</v>
      </c>
      <c r="F15" s="96" t="s">
        <v>158</v>
      </c>
      <c r="G15" s="96" t="s">
        <v>162</v>
      </c>
      <c r="H15" s="169">
        <v>10960</v>
      </c>
      <c r="I15" s="68"/>
      <c r="J15" s="28"/>
      <c r="K15" s="28"/>
      <c r="L15" s="28"/>
      <c r="M15" s="29"/>
      <c r="N15" s="29"/>
      <c r="O15" s="29"/>
      <c r="P15" s="29"/>
      <c r="Q15" s="29"/>
      <c r="R15" s="29"/>
      <c r="S15" s="29"/>
      <c r="T15" s="29"/>
      <c r="U15" s="29"/>
      <c r="V15" s="29"/>
      <c r="AE15" s="29"/>
    </row>
    <row r="16" spans="1:42" ht="30" x14ac:dyDescent="0.25">
      <c r="B16" s="95" t="s">
        <v>154</v>
      </c>
      <c r="C16" s="96" t="s">
        <v>46</v>
      </c>
      <c r="D16" s="96" t="s">
        <v>157</v>
      </c>
      <c r="E16" s="96" t="s">
        <v>163</v>
      </c>
      <c r="F16" s="96" t="s">
        <v>158</v>
      </c>
      <c r="G16" s="96" t="s">
        <v>48</v>
      </c>
      <c r="H16" s="97">
        <v>617</v>
      </c>
      <c r="I16" s="68"/>
      <c r="J16" s="28"/>
      <c r="K16" s="28"/>
      <c r="L16" s="28"/>
      <c r="M16" s="29"/>
      <c r="N16" s="29"/>
      <c r="O16" s="29"/>
      <c r="P16" s="29"/>
      <c r="Q16" s="29"/>
      <c r="R16" s="29"/>
      <c r="S16" s="29"/>
      <c r="T16" s="29"/>
      <c r="U16" s="29"/>
      <c r="V16" s="29"/>
      <c r="AE16" s="29"/>
    </row>
    <row r="17" spans="2:31" ht="30" x14ac:dyDescent="0.25">
      <c r="B17" s="95" t="s">
        <v>155</v>
      </c>
      <c r="C17" s="96" t="s">
        <v>50</v>
      </c>
      <c r="D17" s="96" t="s">
        <v>157</v>
      </c>
      <c r="E17" s="96" t="s">
        <v>163</v>
      </c>
      <c r="F17" s="96" t="s">
        <v>159</v>
      </c>
      <c r="G17" s="96" t="s">
        <v>48</v>
      </c>
      <c r="H17" s="97">
        <v>948</v>
      </c>
      <c r="I17" s="68"/>
      <c r="J17" s="28"/>
      <c r="K17" s="28"/>
      <c r="L17" s="28"/>
      <c r="M17" s="29"/>
      <c r="N17" s="29"/>
      <c r="O17" s="29"/>
      <c r="P17" s="29"/>
      <c r="Q17" s="29"/>
      <c r="R17" s="29"/>
      <c r="S17" s="29"/>
      <c r="T17" s="29"/>
      <c r="U17" s="29"/>
      <c r="V17" s="29"/>
      <c r="AE17" s="29"/>
    </row>
    <row r="18" spans="2:31" ht="30" x14ac:dyDescent="0.25">
      <c r="B18" s="95" t="s">
        <v>156</v>
      </c>
      <c r="C18" s="96" t="s">
        <v>46</v>
      </c>
      <c r="D18" s="96" t="s">
        <v>157</v>
      </c>
      <c r="E18" s="96" t="s">
        <v>163</v>
      </c>
      <c r="F18" s="96" t="s">
        <v>160</v>
      </c>
      <c r="G18" s="96" t="s">
        <v>48</v>
      </c>
      <c r="H18" s="169">
        <v>1717</v>
      </c>
      <c r="I18" s="68"/>
      <c r="J18" s="28"/>
      <c r="K18" s="28"/>
      <c r="L18" s="28"/>
      <c r="M18" s="29"/>
      <c r="N18" s="29"/>
      <c r="O18" s="29"/>
      <c r="P18" s="29"/>
      <c r="Q18" s="29"/>
      <c r="R18" s="29"/>
      <c r="S18" s="29"/>
      <c r="T18" s="29"/>
      <c r="U18" s="29"/>
      <c r="V18" s="29"/>
      <c r="AE18" s="29"/>
    </row>
    <row r="19" spans="2:31" ht="30" x14ac:dyDescent="0.25">
      <c r="B19" s="95" t="s">
        <v>176</v>
      </c>
      <c r="C19" s="96" t="s">
        <v>46</v>
      </c>
      <c r="D19" s="96" t="s">
        <v>177</v>
      </c>
      <c r="E19" s="96" t="s">
        <v>163</v>
      </c>
      <c r="F19" s="96" t="s">
        <v>189</v>
      </c>
      <c r="G19" s="96" t="s">
        <v>48</v>
      </c>
      <c r="H19" s="169">
        <v>1123</v>
      </c>
      <c r="I19" s="68"/>
      <c r="J19" s="28"/>
      <c r="K19" s="28"/>
      <c r="L19" s="28"/>
      <c r="M19" s="29"/>
      <c r="N19" s="29"/>
      <c r="O19" s="29"/>
      <c r="P19" s="29"/>
      <c r="Q19" s="29"/>
      <c r="R19" s="29"/>
      <c r="S19" s="29"/>
      <c r="T19" s="29"/>
      <c r="U19" s="29"/>
      <c r="V19" s="29"/>
      <c r="AE19" s="29"/>
    </row>
    <row r="20" spans="2:31" ht="30" x14ac:dyDescent="0.25">
      <c r="B20" s="95" t="s">
        <v>178</v>
      </c>
      <c r="C20" s="96" t="s">
        <v>50</v>
      </c>
      <c r="D20" s="96" t="s">
        <v>177</v>
      </c>
      <c r="E20" s="96" t="s">
        <v>163</v>
      </c>
      <c r="F20" s="96" t="s">
        <v>189</v>
      </c>
      <c r="G20" s="96" t="s">
        <v>48</v>
      </c>
      <c r="H20" s="169">
        <v>2765</v>
      </c>
      <c r="I20" s="68"/>
      <c r="J20" s="28"/>
      <c r="K20" s="28"/>
      <c r="L20" s="28"/>
      <c r="M20" s="29"/>
      <c r="N20" s="29"/>
      <c r="O20" s="29"/>
      <c r="P20" s="29"/>
      <c r="Q20" s="29"/>
      <c r="R20" s="29"/>
      <c r="S20" s="29"/>
      <c r="T20" s="29"/>
      <c r="U20" s="29"/>
      <c r="V20" s="29"/>
      <c r="AE20" s="29"/>
    </row>
    <row r="21" spans="2:31" ht="30" x14ac:dyDescent="0.25">
      <c r="B21" s="95" t="s">
        <v>179</v>
      </c>
      <c r="C21" s="96" t="s">
        <v>50</v>
      </c>
      <c r="D21" s="96" t="s">
        <v>177</v>
      </c>
      <c r="E21" s="96" t="s">
        <v>163</v>
      </c>
      <c r="F21" s="96" t="s">
        <v>189</v>
      </c>
      <c r="G21" s="96" t="s">
        <v>161</v>
      </c>
      <c r="H21" s="169">
        <v>3269</v>
      </c>
      <c r="I21" s="68"/>
      <c r="J21" s="28"/>
      <c r="K21" s="28"/>
      <c r="L21" s="28"/>
      <c r="M21" s="29"/>
      <c r="N21" s="29"/>
      <c r="O21" s="29"/>
      <c r="P21" s="29"/>
      <c r="Q21" s="29"/>
      <c r="R21" s="29"/>
      <c r="S21" s="29"/>
      <c r="T21" s="29"/>
      <c r="U21" s="29"/>
      <c r="V21" s="29"/>
      <c r="AE21" s="29"/>
    </row>
    <row r="22" spans="2:31" ht="30" x14ac:dyDescent="0.25">
      <c r="B22" s="95" t="s">
        <v>180</v>
      </c>
      <c r="C22" s="96" t="s">
        <v>46</v>
      </c>
      <c r="D22" s="96" t="s">
        <v>177</v>
      </c>
      <c r="E22" s="96" t="s">
        <v>163</v>
      </c>
      <c r="F22" s="96" t="s">
        <v>189</v>
      </c>
      <c r="G22" s="96" t="s">
        <v>161</v>
      </c>
      <c r="H22" s="97">
        <v>267</v>
      </c>
      <c r="I22" s="68"/>
      <c r="J22" s="28"/>
      <c r="K22" s="28"/>
      <c r="L22" s="28"/>
      <c r="M22" s="29"/>
      <c r="N22" s="29"/>
      <c r="O22" s="29"/>
      <c r="P22" s="29"/>
      <c r="Q22" s="29"/>
      <c r="R22" s="29"/>
      <c r="S22" s="29"/>
      <c r="T22" s="29"/>
      <c r="U22" s="29"/>
      <c r="V22" s="29"/>
      <c r="AE22" s="29"/>
    </row>
    <row r="23" spans="2:31" ht="30" x14ac:dyDescent="0.25">
      <c r="B23" s="95" t="s">
        <v>181</v>
      </c>
      <c r="C23" s="96" t="s">
        <v>50</v>
      </c>
      <c r="D23" s="96" t="s">
        <v>177</v>
      </c>
      <c r="E23" s="96" t="s">
        <v>163</v>
      </c>
      <c r="F23" s="96" t="s">
        <v>189</v>
      </c>
      <c r="G23" s="96" t="s">
        <v>161</v>
      </c>
      <c r="H23" s="169">
        <v>3035</v>
      </c>
      <c r="I23" s="68"/>
      <c r="J23" s="28"/>
      <c r="K23" s="28"/>
      <c r="L23" s="28"/>
      <c r="M23" s="29"/>
      <c r="N23" s="29"/>
      <c r="O23" s="29"/>
      <c r="P23" s="29"/>
      <c r="Q23" s="29"/>
      <c r="R23" s="29"/>
      <c r="S23" s="29"/>
      <c r="T23" s="29"/>
      <c r="U23" s="29"/>
      <c r="V23" s="29"/>
      <c r="AE23" s="29"/>
    </row>
    <row r="24" spans="2:31" ht="30" x14ac:dyDescent="0.25">
      <c r="B24" s="95" t="s">
        <v>181</v>
      </c>
      <c r="C24" s="96" t="s">
        <v>46</v>
      </c>
      <c r="D24" s="96" t="s">
        <v>177</v>
      </c>
      <c r="E24" s="96" t="s">
        <v>163</v>
      </c>
      <c r="F24" s="96" t="s">
        <v>189</v>
      </c>
      <c r="G24" s="96" t="s">
        <v>48</v>
      </c>
      <c r="H24" s="169">
        <v>2192</v>
      </c>
      <c r="I24" s="68"/>
      <c r="J24" s="28"/>
      <c r="K24" s="28"/>
      <c r="L24" s="28"/>
      <c r="M24" s="29"/>
      <c r="N24" s="29"/>
      <c r="O24" s="29"/>
      <c r="P24" s="29"/>
      <c r="Q24" s="29"/>
      <c r="R24" s="29"/>
      <c r="S24" s="29"/>
      <c r="T24" s="29"/>
      <c r="U24" s="29"/>
      <c r="V24" s="29"/>
      <c r="AE24" s="29"/>
    </row>
    <row r="25" spans="2:31" ht="30" x14ac:dyDescent="0.25">
      <c r="B25" s="95" t="s">
        <v>182</v>
      </c>
      <c r="C25" s="96" t="s">
        <v>50</v>
      </c>
      <c r="D25" s="96" t="s">
        <v>177</v>
      </c>
      <c r="E25" s="96" t="s">
        <v>163</v>
      </c>
      <c r="F25" s="96" t="s">
        <v>189</v>
      </c>
      <c r="G25" s="96" t="s">
        <v>161</v>
      </c>
      <c r="H25" s="169">
        <v>3265</v>
      </c>
      <c r="I25" s="68"/>
      <c r="J25" s="28"/>
      <c r="K25" s="28"/>
      <c r="L25" s="28"/>
      <c r="M25" s="29"/>
      <c r="N25" s="29"/>
      <c r="O25" s="29"/>
      <c r="P25" s="29"/>
      <c r="Q25" s="29"/>
      <c r="R25" s="29"/>
      <c r="S25" s="29"/>
      <c r="T25" s="29"/>
      <c r="U25" s="29"/>
      <c r="V25" s="29"/>
      <c r="AE25" s="29"/>
    </row>
    <row r="26" spans="2:31" ht="30" x14ac:dyDescent="0.25">
      <c r="B26" s="95" t="s">
        <v>183</v>
      </c>
      <c r="C26" s="96" t="s">
        <v>53</v>
      </c>
      <c r="D26" s="96" t="s">
        <v>177</v>
      </c>
      <c r="E26" s="96" t="s">
        <v>163</v>
      </c>
      <c r="F26" s="96" t="s">
        <v>189</v>
      </c>
      <c r="G26" s="96" t="s">
        <v>161</v>
      </c>
      <c r="H26" s="169">
        <v>14367</v>
      </c>
      <c r="I26" s="68"/>
      <c r="J26" s="28"/>
      <c r="K26" s="28"/>
      <c r="L26" s="28"/>
      <c r="M26" s="29"/>
      <c r="N26" s="29"/>
      <c r="O26" s="29"/>
      <c r="P26" s="29"/>
      <c r="Q26" s="29"/>
      <c r="R26" s="29"/>
      <c r="S26" s="29"/>
      <c r="T26" s="29"/>
      <c r="U26" s="29"/>
      <c r="V26" s="29"/>
      <c r="AE26" s="29"/>
    </row>
    <row r="27" spans="2:31" ht="30" x14ac:dyDescent="0.25">
      <c r="B27" s="95" t="s">
        <v>184</v>
      </c>
      <c r="C27" s="96" t="s">
        <v>50</v>
      </c>
      <c r="D27" s="96" t="s">
        <v>177</v>
      </c>
      <c r="E27" s="96" t="s">
        <v>163</v>
      </c>
      <c r="F27" s="96" t="s">
        <v>189</v>
      </c>
      <c r="G27" s="96" t="s">
        <v>48</v>
      </c>
      <c r="H27" s="169">
        <v>2759</v>
      </c>
      <c r="I27" s="68"/>
      <c r="J27" s="28"/>
      <c r="K27" s="28"/>
      <c r="L27" s="28"/>
      <c r="M27" s="29"/>
      <c r="N27" s="29"/>
      <c r="O27" s="29"/>
      <c r="P27" s="29"/>
      <c r="Q27" s="29"/>
      <c r="R27" s="29"/>
      <c r="S27" s="29"/>
      <c r="T27" s="29"/>
      <c r="U27" s="29"/>
      <c r="V27" s="29"/>
      <c r="AE27" s="29"/>
    </row>
    <row r="28" spans="2:31" ht="30" x14ac:dyDescent="0.25">
      <c r="B28" s="95" t="s">
        <v>185</v>
      </c>
      <c r="C28" s="96" t="s">
        <v>50</v>
      </c>
      <c r="D28" s="96" t="s">
        <v>177</v>
      </c>
      <c r="E28" s="96" t="s">
        <v>163</v>
      </c>
      <c r="F28" s="96" t="s">
        <v>189</v>
      </c>
      <c r="G28" s="96" t="s">
        <v>48</v>
      </c>
      <c r="H28" s="169">
        <v>2846</v>
      </c>
      <c r="I28" s="68"/>
      <c r="J28" s="28"/>
      <c r="K28" s="28"/>
      <c r="L28" s="28"/>
      <c r="M28" s="29"/>
      <c r="N28" s="29"/>
      <c r="O28" s="29"/>
      <c r="P28" s="29"/>
      <c r="Q28" s="29"/>
      <c r="R28" s="29"/>
      <c r="S28" s="29"/>
      <c r="T28" s="29"/>
      <c r="U28" s="29"/>
      <c r="V28" s="29"/>
      <c r="AE28" s="29"/>
    </row>
    <row r="29" spans="2:31" ht="30" x14ac:dyDescent="0.25">
      <c r="B29" s="99" t="s">
        <v>186</v>
      </c>
      <c r="C29" s="98" t="s">
        <v>50</v>
      </c>
      <c r="D29" s="96" t="s">
        <v>177</v>
      </c>
      <c r="E29" s="96" t="s">
        <v>163</v>
      </c>
      <c r="F29" s="96" t="s">
        <v>189</v>
      </c>
      <c r="G29" s="96" t="s">
        <v>161</v>
      </c>
      <c r="H29" s="169">
        <v>7859</v>
      </c>
      <c r="I29" s="68"/>
      <c r="J29" s="28"/>
      <c r="K29" s="28"/>
      <c r="L29" s="28"/>
      <c r="M29" s="29"/>
      <c r="N29" s="29"/>
      <c r="O29" s="29"/>
      <c r="P29" s="29"/>
      <c r="Q29" s="29"/>
      <c r="R29" s="29"/>
      <c r="S29" s="29"/>
      <c r="T29" s="29"/>
      <c r="U29" s="29"/>
      <c r="V29" s="29"/>
      <c r="AE29" s="29"/>
    </row>
    <row r="30" spans="2:31" ht="30" x14ac:dyDescent="0.25">
      <c r="B30" s="95" t="s">
        <v>186</v>
      </c>
      <c r="C30" s="96" t="s">
        <v>46</v>
      </c>
      <c r="D30" s="96" t="s">
        <v>177</v>
      </c>
      <c r="E30" s="96" t="s">
        <v>163</v>
      </c>
      <c r="F30" s="96" t="s">
        <v>189</v>
      </c>
      <c r="G30" s="96" t="s">
        <v>161</v>
      </c>
      <c r="H30" s="169">
        <v>1971</v>
      </c>
      <c r="I30" s="68"/>
      <c r="J30" s="28"/>
      <c r="K30" s="28"/>
      <c r="L30" s="28"/>
      <c r="M30" s="29"/>
      <c r="N30" s="29"/>
      <c r="O30" s="29"/>
      <c r="P30" s="29"/>
      <c r="Q30" s="29"/>
      <c r="R30" s="29"/>
      <c r="S30" s="29"/>
      <c r="T30" s="29"/>
      <c r="U30" s="29"/>
      <c r="V30" s="29"/>
      <c r="AE30" s="29"/>
    </row>
    <row r="31" spans="2:31" ht="30" x14ac:dyDescent="0.25">
      <c r="B31" s="95" t="s">
        <v>187</v>
      </c>
      <c r="C31" s="96" t="s">
        <v>53</v>
      </c>
      <c r="D31" s="98" t="s">
        <v>54</v>
      </c>
      <c r="E31" s="98" t="s">
        <v>148</v>
      </c>
      <c r="F31" s="96" t="s">
        <v>190</v>
      </c>
      <c r="G31" s="96" t="s">
        <v>48</v>
      </c>
      <c r="H31" s="169">
        <v>4588</v>
      </c>
      <c r="I31" s="68"/>
      <c r="J31" s="28"/>
      <c r="K31" s="28"/>
      <c r="L31" s="28"/>
      <c r="M31" s="29"/>
      <c r="N31" s="29"/>
      <c r="O31" s="29"/>
      <c r="P31" s="29"/>
      <c r="Q31" s="29"/>
      <c r="R31" s="29"/>
      <c r="S31" s="29"/>
      <c r="T31" s="29"/>
      <c r="U31" s="29"/>
      <c r="V31" s="29"/>
      <c r="AE31" s="29"/>
    </row>
    <row r="32" spans="2:31" ht="30" x14ac:dyDescent="0.25">
      <c r="B32" s="95" t="s">
        <v>188</v>
      </c>
      <c r="C32" s="96" t="s">
        <v>50</v>
      </c>
      <c r="D32" s="98" t="s">
        <v>54</v>
      </c>
      <c r="E32" s="96" t="s">
        <v>148</v>
      </c>
      <c r="F32" s="96" t="s">
        <v>191</v>
      </c>
      <c r="G32" s="96" t="s">
        <v>161</v>
      </c>
      <c r="H32" s="169">
        <v>14151</v>
      </c>
      <c r="I32" s="68"/>
      <c r="J32" s="28"/>
      <c r="K32" s="28"/>
      <c r="L32" s="28"/>
      <c r="M32" s="29"/>
      <c r="N32" s="29"/>
      <c r="O32" s="29"/>
      <c r="P32" s="29"/>
      <c r="Q32" s="29"/>
      <c r="R32" s="29"/>
      <c r="S32" s="29"/>
      <c r="T32" s="29"/>
      <c r="U32" s="29"/>
      <c r="V32" s="29"/>
      <c r="AE32" s="29"/>
    </row>
    <row r="33" spans="2:31" ht="30" x14ac:dyDescent="0.25">
      <c r="B33" s="95" t="s">
        <v>209</v>
      </c>
      <c r="C33" s="96" t="s">
        <v>50</v>
      </c>
      <c r="D33" s="96" t="s">
        <v>157</v>
      </c>
      <c r="E33" s="96" t="s">
        <v>163</v>
      </c>
      <c r="F33" s="96" t="s">
        <v>211</v>
      </c>
      <c r="G33" s="96" t="s">
        <v>161</v>
      </c>
      <c r="H33" s="169">
        <v>1263</v>
      </c>
      <c r="I33" s="68"/>
      <c r="J33" s="28"/>
      <c r="K33" s="28"/>
      <c r="L33" s="28"/>
      <c r="M33" s="29"/>
      <c r="N33" s="29"/>
      <c r="O33" s="29"/>
      <c r="P33" s="29"/>
      <c r="Q33" s="29"/>
      <c r="R33" s="29"/>
      <c r="S33" s="29"/>
      <c r="T33" s="29"/>
      <c r="U33" s="29"/>
      <c r="V33" s="29"/>
      <c r="AE33" s="29"/>
    </row>
    <row r="34" spans="2:31" ht="30" x14ac:dyDescent="0.25">
      <c r="B34" s="95" t="s">
        <v>210</v>
      </c>
      <c r="C34" s="96" t="s">
        <v>46</v>
      </c>
      <c r="D34" s="96" t="s">
        <v>157</v>
      </c>
      <c r="E34" s="96" t="s">
        <v>163</v>
      </c>
      <c r="F34" s="96" t="s">
        <v>212</v>
      </c>
      <c r="G34" s="96" t="s">
        <v>161</v>
      </c>
      <c r="H34" s="169">
        <v>333</v>
      </c>
      <c r="I34" s="68"/>
      <c r="J34" s="28"/>
      <c r="K34" s="28"/>
      <c r="L34" s="28"/>
      <c r="M34" s="29"/>
      <c r="N34" s="29"/>
      <c r="O34" s="29"/>
      <c r="P34" s="29"/>
      <c r="Q34" s="29"/>
      <c r="R34" s="29"/>
      <c r="S34" s="29"/>
      <c r="T34" s="29"/>
      <c r="U34" s="29"/>
      <c r="V34" s="29"/>
      <c r="AE34" s="29"/>
    </row>
    <row r="35" spans="2:31" ht="15" customHeight="1" x14ac:dyDescent="0.25">
      <c r="B35" s="95"/>
      <c r="C35" s="96"/>
      <c r="D35" s="96"/>
      <c r="E35" s="96"/>
      <c r="F35" s="96"/>
      <c r="G35" s="96"/>
      <c r="H35" s="97"/>
      <c r="I35" s="68"/>
      <c r="J35" s="28"/>
      <c r="K35" s="28"/>
      <c r="L35" s="28"/>
      <c r="M35" s="29"/>
      <c r="N35" s="29"/>
      <c r="O35" s="29"/>
      <c r="P35" s="29"/>
      <c r="Q35" s="29"/>
      <c r="R35" s="29"/>
      <c r="S35" s="29"/>
      <c r="T35" s="29"/>
      <c r="U35" s="29"/>
      <c r="V35" s="29"/>
      <c r="AE35" s="29"/>
    </row>
    <row r="36" spans="2:31" ht="15" customHeight="1" x14ac:dyDescent="0.25">
      <c r="B36" s="95"/>
      <c r="C36" s="96"/>
      <c r="D36" s="98"/>
      <c r="E36" s="96"/>
      <c r="F36" s="96"/>
      <c r="G36" s="96"/>
      <c r="H36" s="97"/>
      <c r="I36" s="68"/>
      <c r="J36" s="28"/>
      <c r="K36" s="28"/>
      <c r="L36" s="28"/>
      <c r="M36" s="29"/>
      <c r="N36" s="29"/>
      <c r="O36" s="29"/>
      <c r="P36" s="29"/>
      <c r="Q36" s="29"/>
      <c r="R36" s="29"/>
      <c r="S36" s="29"/>
      <c r="T36" s="29"/>
      <c r="U36" s="29"/>
      <c r="V36" s="29"/>
      <c r="AE36" s="29"/>
    </row>
    <row r="37" spans="2:31" ht="15" customHeight="1" x14ac:dyDescent="0.25">
      <c r="B37" s="100"/>
      <c r="C37" s="101"/>
      <c r="D37" s="101"/>
      <c r="E37" s="101"/>
      <c r="F37" s="101"/>
      <c r="G37" s="101"/>
      <c r="H37" s="102"/>
      <c r="I37" s="68"/>
      <c r="J37" s="28"/>
      <c r="K37" s="28"/>
      <c r="L37" s="28"/>
      <c r="M37" s="29"/>
      <c r="N37" s="29"/>
      <c r="O37" s="29"/>
      <c r="P37" s="29"/>
      <c r="Q37" s="29"/>
      <c r="R37" s="29"/>
      <c r="S37" s="29"/>
      <c r="T37" s="29"/>
      <c r="U37" s="29"/>
      <c r="V37" s="29"/>
      <c r="AE37" s="29"/>
    </row>
    <row r="38" spans="2:31" ht="15" customHeight="1" x14ac:dyDescent="0.25">
      <c r="B38" s="100"/>
      <c r="C38" s="101"/>
      <c r="D38" s="101"/>
      <c r="E38" s="101"/>
      <c r="F38" s="101"/>
      <c r="G38" s="101"/>
      <c r="H38" s="102"/>
      <c r="I38" s="68"/>
      <c r="J38" s="28"/>
      <c r="K38" s="28"/>
      <c r="L38" s="28"/>
      <c r="M38" s="29"/>
      <c r="N38" s="29"/>
      <c r="O38" s="29"/>
      <c r="P38" s="29"/>
      <c r="Q38" s="29"/>
      <c r="R38" s="29"/>
      <c r="S38" s="29"/>
      <c r="T38" s="29"/>
      <c r="U38" s="29"/>
      <c r="V38" s="29"/>
      <c r="AE38" s="29"/>
    </row>
    <row r="39" spans="2:31" ht="15" customHeight="1" x14ac:dyDescent="0.25">
      <c r="B39" s="100"/>
      <c r="C39" s="101"/>
      <c r="D39" s="101"/>
      <c r="E39" s="101"/>
      <c r="F39" s="101"/>
      <c r="G39" s="101"/>
      <c r="H39" s="102"/>
      <c r="I39" s="68"/>
      <c r="J39" s="28"/>
      <c r="K39" s="28"/>
      <c r="L39" s="28"/>
      <c r="M39" s="29"/>
      <c r="N39" s="29"/>
      <c r="O39" s="29"/>
      <c r="P39" s="29"/>
      <c r="Q39" s="29"/>
      <c r="R39" s="29"/>
      <c r="S39" s="29"/>
      <c r="T39" s="29"/>
      <c r="U39" s="29"/>
      <c r="V39" s="29"/>
      <c r="AE39" s="29"/>
    </row>
    <row r="40" spans="2:31" x14ac:dyDescent="0.25">
      <c r="B40" s="100"/>
      <c r="C40" s="101"/>
      <c r="D40" s="101"/>
      <c r="E40" s="101"/>
      <c r="F40" s="101"/>
      <c r="G40" s="101"/>
      <c r="H40" s="102"/>
      <c r="I40" s="68"/>
      <c r="J40" s="28"/>
      <c r="K40" s="28"/>
      <c r="L40" s="28"/>
      <c r="M40" s="29"/>
      <c r="N40" s="29"/>
      <c r="O40" s="29"/>
      <c r="P40" s="29"/>
      <c r="Q40" s="29"/>
      <c r="R40" s="29"/>
      <c r="S40" s="29"/>
      <c r="T40" s="29"/>
      <c r="U40" s="29"/>
      <c r="V40" s="29"/>
      <c r="AE40" s="29"/>
    </row>
    <row r="41" spans="2:31" x14ac:dyDescent="0.25">
      <c r="B41" s="100"/>
      <c r="C41" s="101"/>
      <c r="D41" s="101"/>
      <c r="E41" s="101"/>
      <c r="F41" s="101"/>
      <c r="G41" s="101"/>
      <c r="H41" s="102"/>
      <c r="I41" s="68"/>
      <c r="J41" s="28"/>
      <c r="K41" s="28"/>
      <c r="L41" s="28"/>
      <c r="M41" s="29"/>
      <c r="N41" s="29"/>
      <c r="O41" s="29"/>
      <c r="P41" s="29"/>
      <c r="Q41" s="29"/>
      <c r="R41" s="29"/>
      <c r="S41" s="29"/>
      <c r="T41" s="29"/>
      <c r="U41" s="29"/>
      <c r="V41" s="29"/>
      <c r="AE41" s="29"/>
    </row>
    <row r="42" spans="2:31" x14ac:dyDescent="0.25">
      <c r="B42" s="100"/>
      <c r="C42" s="101"/>
      <c r="D42" s="101"/>
      <c r="E42" s="101"/>
      <c r="F42" s="101"/>
      <c r="G42" s="101"/>
      <c r="H42" s="102"/>
      <c r="I42" s="68"/>
      <c r="J42" s="28"/>
      <c r="K42" s="28"/>
      <c r="L42" s="28"/>
      <c r="M42" s="29"/>
      <c r="N42" s="29"/>
      <c r="O42" s="29"/>
      <c r="P42" s="29"/>
      <c r="Q42" s="29"/>
      <c r="R42" s="29"/>
      <c r="S42" s="29"/>
      <c r="T42" s="29"/>
      <c r="U42" s="29"/>
      <c r="V42" s="29"/>
      <c r="AE42" s="29"/>
    </row>
    <row r="43" spans="2:31" x14ac:dyDescent="0.25">
      <c r="B43" s="100"/>
      <c r="C43" s="101"/>
      <c r="D43" s="101"/>
      <c r="E43" s="101"/>
      <c r="F43" s="101"/>
      <c r="G43" s="101"/>
      <c r="H43" s="102"/>
      <c r="I43" s="68"/>
      <c r="J43" s="28"/>
      <c r="K43" s="28"/>
      <c r="L43" s="28"/>
      <c r="M43" s="29"/>
      <c r="N43" s="29"/>
      <c r="O43" s="29"/>
      <c r="P43" s="29"/>
      <c r="Q43" s="29"/>
      <c r="R43" s="29"/>
      <c r="S43" s="29"/>
      <c r="T43" s="29"/>
      <c r="U43" s="29"/>
      <c r="V43" s="29"/>
      <c r="AE43" s="29"/>
    </row>
    <row r="44" spans="2:31" x14ac:dyDescent="0.25">
      <c r="B44" s="100"/>
      <c r="C44" s="101"/>
      <c r="D44" s="101"/>
      <c r="E44" s="101"/>
      <c r="F44" s="101"/>
      <c r="G44" s="101"/>
      <c r="H44" s="102"/>
      <c r="I44" s="68"/>
      <c r="J44" s="28"/>
      <c r="K44" s="28"/>
      <c r="L44" s="28"/>
      <c r="M44" s="29"/>
      <c r="N44" s="29"/>
      <c r="O44" s="29"/>
      <c r="P44" s="29"/>
      <c r="Q44" s="29"/>
      <c r="R44" s="29"/>
      <c r="S44" s="29"/>
      <c r="T44" s="29"/>
      <c r="U44" s="29"/>
      <c r="V44" s="29"/>
      <c r="AE44" s="29"/>
    </row>
    <row r="45" spans="2:31" x14ac:dyDescent="0.25">
      <c r="B45" s="100"/>
      <c r="C45" s="101"/>
      <c r="D45" s="101"/>
      <c r="E45" s="101"/>
      <c r="F45" s="101"/>
      <c r="G45" s="101"/>
      <c r="H45" s="102"/>
      <c r="I45" s="68"/>
      <c r="J45" s="28"/>
      <c r="K45" s="28"/>
      <c r="L45" s="28"/>
      <c r="M45" s="29"/>
      <c r="N45" s="29"/>
      <c r="O45" s="29"/>
      <c r="P45" s="29"/>
      <c r="Q45" s="29"/>
      <c r="R45" s="29"/>
      <c r="S45" s="29"/>
      <c r="T45" s="29"/>
      <c r="U45" s="29"/>
      <c r="V45" s="29"/>
      <c r="AE45" s="29"/>
    </row>
    <row r="46" spans="2:31" x14ac:dyDescent="0.25">
      <c r="B46" s="100"/>
      <c r="C46" s="101"/>
      <c r="D46" s="101"/>
      <c r="E46" s="101"/>
      <c r="F46" s="101"/>
      <c r="G46" s="101"/>
      <c r="H46" s="102"/>
      <c r="I46" s="68"/>
      <c r="J46" s="28"/>
      <c r="K46" s="28"/>
      <c r="L46" s="28"/>
      <c r="M46" s="29"/>
      <c r="N46" s="29"/>
      <c r="O46" s="29"/>
      <c r="P46" s="29"/>
      <c r="Q46" s="29"/>
      <c r="R46" s="29"/>
      <c r="S46" s="29"/>
      <c r="T46" s="29"/>
      <c r="U46" s="29"/>
      <c r="V46" s="29"/>
      <c r="AE46" s="29"/>
    </row>
    <row r="47" spans="2:31" x14ac:dyDescent="0.25">
      <c r="B47" s="100"/>
      <c r="C47" s="101"/>
      <c r="D47" s="101"/>
      <c r="E47" s="101"/>
      <c r="F47" s="101"/>
      <c r="G47" s="101"/>
      <c r="H47" s="102"/>
      <c r="I47" s="68"/>
      <c r="J47" s="28"/>
      <c r="K47" s="28"/>
      <c r="L47" s="28"/>
      <c r="M47" s="29"/>
      <c r="N47" s="29"/>
      <c r="O47" s="29"/>
      <c r="P47" s="29"/>
      <c r="Q47" s="29"/>
      <c r="R47" s="29"/>
      <c r="S47" s="29"/>
      <c r="T47" s="29"/>
      <c r="U47" s="29"/>
      <c r="V47" s="29"/>
      <c r="AE47" s="29"/>
    </row>
    <row r="48" spans="2:31" x14ac:dyDescent="0.25">
      <c r="B48" s="100"/>
      <c r="C48" s="101"/>
      <c r="D48" s="101"/>
      <c r="E48" s="101"/>
      <c r="F48" s="101"/>
      <c r="G48" s="101"/>
      <c r="H48" s="102"/>
      <c r="I48" s="68"/>
      <c r="J48" s="28"/>
      <c r="K48" s="28"/>
      <c r="L48" s="28"/>
      <c r="M48" s="29"/>
      <c r="N48" s="29"/>
      <c r="O48" s="29"/>
      <c r="P48" s="29"/>
      <c r="Q48" s="29"/>
      <c r="R48" s="29"/>
      <c r="S48" s="29"/>
      <c r="T48" s="29"/>
      <c r="U48" s="29"/>
      <c r="V48" s="29"/>
      <c r="AE48" s="29"/>
    </row>
    <row r="49" spans="2:31" x14ac:dyDescent="0.25">
      <c r="B49" s="100"/>
      <c r="C49" s="101"/>
      <c r="D49" s="101"/>
      <c r="E49" s="101"/>
      <c r="F49" s="101"/>
      <c r="G49" s="101"/>
      <c r="H49" s="102"/>
      <c r="I49" s="68"/>
      <c r="J49" s="28"/>
      <c r="K49" s="28"/>
      <c r="L49" s="28"/>
      <c r="M49" s="29"/>
      <c r="N49" s="29"/>
      <c r="O49" s="29"/>
      <c r="P49" s="29"/>
      <c r="Q49" s="29"/>
      <c r="R49" s="29"/>
      <c r="S49" s="29"/>
      <c r="T49" s="29"/>
      <c r="U49" s="29"/>
      <c r="V49" s="29"/>
      <c r="AE49" s="29"/>
    </row>
    <row r="50" spans="2:31" x14ac:dyDescent="0.25">
      <c r="B50" s="100"/>
      <c r="C50" s="101"/>
      <c r="D50" s="101"/>
      <c r="E50" s="101"/>
      <c r="F50" s="101"/>
      <c r="G50" s="101"/>
      <c r="H50" s="102"/>
      <c r="I50" s="68"/>
      <c r="J50" s="28"/>
      <c r="K50" s="28"/>
      <c r="L50" s="28"/>
      <c r="M50" s="29"/>
      <c r="N50" s="29"/>
      <c r="O50" s="29"/>
      <c r="P50" s="29"/>
      <c r="Q50" s="29"/>
      <c r="R50" s="29"/>
      <c r="S50" s="29"/>
      <c r="T50" s="29"/>
      <c r="U50" s="29"/>
      <c r="V50" s="29"/>
      <c r="AE50" s="29"/>
    </row>
    <row r="51" spans="2:31" x14ac:dyDescent="0.25">
      <c r="B51" s="100"/>
      <c r="C51" s="101"/>
      <c r="D51" s="101"/>
      <c r="E51" s="101"/>
      <c r="F51" s="101"/>
      <c r="G51" s="101"/>
      <c r="H51" s="102"/>
      <c r="I51" s="68"/>
      <c r="J51" s="28"/>
      <c r="K51" s="28"/>
      <c r="L51" s="28"/>
      <c r="M51" s="29"/>
      <c r="N51" s="29"/>
      <c r="O51" s="29"/>
      <c r="P51" s="29"/>
      <c r="Q51" s="29"/>
      <c r="R51" s="29"/>
      <c r="S51" s="29"/>
      <c r="T51" s="29"/>
      <c r="U51" s="29"/>
      <c r="V51" s="29"/>
      <c r="AE51" s="29"/>
    </row>
    <row r="52" spans="2:31" x14ac:dyDescent="0.25">
      <c r="B52" s="100"/>
      <c r="C52" s="101"/>
      <c r="D52" s="101"/>
      <c r="E52" s="101"/>
      <c r="F52" s="101"/>
      <c r="G52" s="101"/>
      <c r="H52" s="102"/>
      <c r="I52" s="68"/>
      <c r="J52" s="28"/>
      <c r="K52" s="28"/>
      <c r="L52" s="28"/>
      <c r="M52" s="29"/>
      <c r="N52" s="29"/>
      <c r="O52" s="29"/>
      <c r="P52" s="29"/>
      <c r="Q52" s="29"/>
      <c r="R52" s="29"/>
      <c r="S52" s="29"/>
      <c r="T52" s="29"/>
      <c r="U52" s="29"/>
      <c r="V52" s="29"/>
      <c r="AE52" s="29"/>
    </row>
    <row r="53" spans="2:31" x14ac:dyDescent="0.25">
      <c r="B53" s="100"/>
      <c r="C53" s="101"/>
      <c r="D53" s="101"/>
      <c r="E53" s="101"/>
      <c r="F53" s="101"/>
      <c r="G53" s="101"/>
      <c r="H53" s="102"/>
      <c r="I53" s="68"/>
      <c r="J53" s="28"/>
      <c r="K53" s="28"/>
      <c r="L53" s="28"/>
      <c r="M53" s="29"/>
      <c r="N53" s="29"/>
      <c r="O53" s="29"/>
      <c r="P53" s="29"/>
      <c r="Q53" s="29"/>
      <c r="R53" s="29"/>
      <c r="S53" s="29"/>
      <c r="T53" s="29"/>
      <c r="U53" s="29"/>
      <c r="V53" s="29"/>
      <c r="AE53" s="29"/>
    </row>
    <row r="54" spans="2:31" x14ac:dyDescent="0.25">
      <c r="B54" s="100"/>
      <c r="C54" s="101"/>
      <c r="D54" s="101"/>
      <c r="E54" s="101"/>
      <c r="F54" s="101"/>
      <c r="G54" s="101"/>
      <c r="H54" s="102"/>
      <c r="I54" s="68"/>
      <c r="J54" s="28"/>
      <c r="K54" s="28"/>
      <c r="L54" s="28"/>
      <c r="M54" s="29"/>
      <c r="N54" s="29"/>
      <c r="O54" s="29"/>
      <c r="P54" s="29"/>
      <c r="Q54" s="29"/>
      <c r="R54" s="29"/>
      <c r="S54" s="29"/>
      <c r="T54" s="29"/>
      <c r="U54" s="29"/>
      <c r="V54" s="29"/>
      <c r="AE54" s="29"/>
    </row>
    <row r="55" spans="2:31" x14ac:dyDescent="0.25">
      <c r="B55" s="100"/>
      <c r="C55" s="101"/>
      <c r="D55" s="101"/>
      <c r="E55" s="101"/>
      <c r="F55" s="101"/>
      <c r="G55" s="101"/>
      <c r="H55" s="102"/>
      <c r="I55" s="68"/>
      <c r="J55" s="28"/>
      <c r="K55" s="28"/>
      <c r="L55" s="28"/>
      <c r="M55" s="29"/>
      <c r="N55" s="29"/>
      <c r="O55" s="29"/>
      <c r="P55" s="29"/>
      <c r="Q55" s="29"/>
      <c r="R55" s="29"/>
      <c r="S55" s="29"/>
      <c r="T55" s="29"/>
      <c r="U55" s="29"/>
      <c r="V55" s="29"/>
      <c r="AE55" s="29"/>
    </row>
    <row r="56" spans="2:31" x14ac:dyDescent="0.25">
      <c r="B56" s="100"/>
      <c r="C56" s="101"/>
      <c r="D56" s="101"/>
      <c r="E56" s="101"/>
      <c r="F56" s="101"/>
      <c r="G56" s="101"/>
      <c r="H56" s="102"/>
      <c r="I56" s="68"/>
      <c r="J56" s="28"/>
      <c r="K56" s="28"/>
      <c r="L56" s="28"/>
      <c r="M56" s="29"/>
      <c r="N56" s="29"/>
      <c r="O56" s="29"/>
      <c r="P56" s="29"/>
      <c r="Q56" s="29"/>
      <c r="R56" s="29"/>
      <c r="S56" s="29"/>
      <c r="T56" s="29"/>
      <c r="U56" s="29"/>
      <c r="V56" s="29"/>
      <c r="AE56" s="29"/>
    </row>
    <row r="57" spans="2:31" x14ac:dyDescent="0.25">
      <c r="B57" s="100"/>
      <c r="C57" s="101"/>
      <c r="D57" s="101"/>
      <c r="E57" s="101"/>
      <c r="F57" s="101"/>
      <c r="G57" s="101"/>
      <c r="H57" s="102"/>
      <c r="I57" s="68"/>
      <c r="J57" s="28"/>
      <c r="K57" s="28"/>
      <c r="L57" s="28"/>
      <c r="M57" s="29"/>
      <c r="N57" s="29"/>
      <c r="O57" s="29"/>
      <c r="P57" s="29"/>
      <c r="Q57" s="29"/>
      <c r="R57" s="29"/>
      <c r="S57" s="29"/>
      <c r="T57" s="29"/>
      <c r="U57" s="29"/>
      <c r="V57" s="29"/>
      <c r="AE57" s="29"/>
    </row>
    <row r="58" spans="2:31" x14ac:dyDescent="0.25">
      <c r="B58" s="100"/>
      <c r="C58" s="101"/>
      <c r="D58" s="101"/>
      <c r="E58" s="101"/>
      <c r="F58" s="101"/>
      <c r="G58" s="101"/>
      <c r="H58" s="102"/>
      <c r="I58" s="68"/>
      <c r="J58" s="28"/>
      <c r="K58" s="28"/>
      <c r="L58" s="28"/>
      <c r="M58" s="29"/>
      <c r="N58" s="29"/>
      <c r="O58" s="29"/>
      <c r="P58" s="29"/>
      <c r="Q58" s="29"/>
      <c r="R58" s="29"/>
      <c r="S58" s="29"/>
      <c r="T58" s="29"/>
      <c r="U58" s="29"/>
      <c r="V58" s="29"/>
      <c r="AE58" s="29"/>
    </row>
    <row r="59" spans="2:31" x14ac:dyDescent="0.25">
      <c r="B59" s="100"/>
      <c r="C59" s="101"/>
      <c r="D59" s="101"/>
      <c r="E59" s="101"/>
      <c r="F59" s="101"/>
      <c r="G59" s="101"/>
      <c r="H59" s="102"/>
      <c r="I59" s="68"/>
      <c r="J59" s="28"/>
      <c r="K59" s="28"/>
      <c r="L59" s="28"/>
      <c r="M59" s="29"/>
      <c r="N59" s="29"/>
      <c r="O59" s="29"/>
      <c r="P59" s="29"/>
      <c r="Q59" s="29"/>
      <c r="R59" s="29"/>
      <c r="S59" s="29"/>
      <c r="T59" s="29"/>
      <c r="U59" s="29"/>
      <c r="V59" s="29"/>
      <c r="AE59" s="29"/>
    </row>
    <row r="60" spans="2:31" x14ac:dyDescent="0.25">
      <c r="B60" s="100"/>
      <c r="C60" s="101"/>
      <c r="D60" s="101"/>
      <c r="E60" s="101"/>
      <c r="F60" s="101"/>
      <c r="G60" s="101"/>
      <c r="H60" s="102"/>
      <c r="I60" s="68"/>
      <c r="J60" s="28"/>
      <c r="K60" s="28"/>
      <c r="L60" s="28"/>
      <c r="M60" s="29"/>
      <c r="N60" s="29"/>
      <c r="O60" s="29"/>
      <c r="P60" s="29"/>
      <c r="Q60" s="29"/>
      <c r="R60" s="29"/>
      <c r="S60" s="29"/>
      <c r="T60" s="29"/>
      <c r="U60" s="29"/>
      <c r="V60" s="29"/>
      <c r="AE60" s="29"/>
    </row>
    <row r="61" spans="2:31" x14ac:dyDescent="0.25">
      <c r="B61" s="100"/>
      <c r="C61" s="101"/>
      <c r="D61" s="101"/>
      <c r="E61" s="101"/>
      <c r="F61" s="101"/>
      <c r="G61" s="101"/>
      <c r="H61" s="102"/>
      <c r="I61" s="68"/>
      <c r="J61" s="28"/>
      <c r="K61" s="28"/>
      <c r="L61" s="28"/>
      <c r="M61" s="29"/>
      <c r="N61" s="29"/>
      <c r="O61" s="29"/>
      <c r="P61" s="29"/>
      <c r="Q61" s="29"/>
      <c r="R61" s="29"/>
      <c r="S61" s="29"/>
      <c r="T61" s="29"/>
      <c r="U61" s="29"/>
      <c r="V61" s="29"/>
      <c r="AE61" s="29"/>
    </row>
    <row r="62" spans="2:31" x14ac:dyDescent="0.25">
      <c r="B62" s="100"/>
      <c r="C62" s="101"/>
      <c r="D62" s="101"/>
      <c r="E62" s="101"/>
      <c r="F62" s="101"/>
      <c r="G62" s="101"/>
      <c r="H62" s="102"/>
      <c r="I62" s="68"/>
      <c r="J62" s="28"/>
      <c r="K62" s="28"/>
      <c r="L62" s="28"/>
      <c r="M62" s="29"/>
      <c r="N62" s="29"/>
      <c r="O62" s="29"/>
      <c r="P62" s="29"/>
      <c r="Q62" s="29"/>
      <c r="R62" s="29"/>
      <c r="S62" s="29"/>
      <c r="T62" s="29"/>
      <c r="U62" s="29"/>
      <c r="V62" s="29"/>
      <c r="AE62" s="29"/>
    </row>
    <row r="63" spans="2:31" x14ac:dyDescent="0.25">
      <c r="B63" s="100"/>
      <c r="C63" s="101"/>
      <c r="D63" s="101"/>
      <c r="E63" s="101"/>
      <c r="F63" s="101"/>
      <c r="G63" s="101"/>
      <c r="H63" s="102"/>
      <c r="I63" s="68"/>
      <c r="J63" s="28"/>
      <c r="K63" s="28"/>
      <c r="L63" s="28"/>
      <c r="M63" s="29"/>
      <c r="N63" s="29"/>
      <c r="O63" s="29"/>
      <c r="P63" s="29"/>
      <c r="Q63" s="29"/>
      <c r="R63" s="29"/>
      <c r="S63" s="29"/>
      <c r="T63" s="29"/>
      <c r="U63" s="29"/>
      <c r="V63" s="29"/>
      <c r="AE63" s="29"/>
    </row>
    <row r="64" spans="2:31" x14ac:dyDescent="0.25">
      <c r="B64" s="100"/>
      <c r="C64" s="101"/>
      <c r="D64" s="101"/>
      <c r="E64" s="101"/>
      <c r="F64" s="101"/>
      <c r="G64" s="101"/>
      <c r="H64" s="102"/>
      <c r="I64" s="68"/>
      <c r="J64" s="28"/>
      <c r="K64" s="28"/>
      <c r="L64" s="28"/>
      <c r="M64" s="29"/>
      <c r="N64" s="29"/>
      <c r="O64" s="29"/>
      <c r="P64" s="29"/>
      <c r="Q64" s="29"/>
      <c r="R64" s="29"/>
      <c r="S64" s="29"/>
      <c r="T64" s="29"/>
      <c r="U64" s="29"/>
      <c r="V64" s="29"/>
      <c r="AE64" s="29"/>
    </row>
    <row r="65" spans="1:42" x14ac:dyDescent="0.25">
      <c r="B65" s="100"/>
      <c r="C65" s="101"/>
      <c r="D65" s="101"/>
      <c r="E65" s="101"/>
      <c r="F65" s="101"/>
      <c r="G65" s="101"/>
      <c r="H65" s="102"/>
      <c r="I65" s="68"/>
      <c r="J65" s="28"/>
      <c r="K65" s="28"/>
      <c r="L65" s="28"/>
      <c r="M65" s="29"/>
      <c r="N65" s="29"/>
      <c r="O65" s="29"/>
      <c r="P65" s="29"/>
      <c r="Q65" s="29"/>
      <c r="R65" s="29"/>
      <c r="S65" s="29"/>
      <c r="T65" s="29"/>
      <c r="U65" s="29"/>
      <c r="V65" s="29"/>
      <c r="AE65" s="29"/>
    </row>
    <row r="66" spans="1:42" ht="15.75" thickBot="1" x14ac:dyDescent="0.3">
      <c r="B66" s="103"/>
      <c r="C66" s="104"/>
      <c r="D66" s="104"/>
      <c r="E66" s="104"/>
      <c r="F66" s="104"/>
      <c r="G66" s="104"/>
      <c r="H66" s="105"/>
      <c r="I66" s="68"/>
      <c r="J66" s="28"/>
      <c r="K66" s="28"/>
      <c r="L66" s="28"/>
      <c r="M66" s="29"/>
      <c r="N66" s="29"/>
      <c r="O66" s="29"/>
      <c r="P66" s="29"/>
      <c r="Q66" s="29"/>
      <c r="R66" s="29"/>
      <c r="S66" s="29"/>
      <c r="T66" s="29"/>
      <c r="U66" s="29"/>
      <c r="V66" s="29"/>
      <c r="AE66" s="29"/>
    </row>
    <row r="67" spans="1:42" ht="15.75" thickBot="1" x14ac:dyDescent="0.3">
      <c r="B67" s="69">
        <f>COUNTA(B9:B66)</f>
        <v>26</v>
      </c>
      <c r="C67" s="70"/>
      <c r="D67" s="70"/>
      <c r="E67" s="70"/>
      <c r="F67" s="70"/>
      <c r="G67" s="71"/>
      <c r="H67" s="198">
        <f>SUM(H9:H66)</f>
        <v>140262</v>
      </c>
      <c r="I67" s="68"/>
      <c r="J67" s="28"/>
      <c r="K67" s="28"/>
      <c r="L67" s="28"/>
      <c r="M67" s="29"/>
      <c r="N67" s="29"/>
      <c r="O67" s="29"/>
      <c r="P67" s="29"/>
      <c r="Q67" s="29"/>
      <c r="R67" s="29"/>
      <c r="S67" s="29"/>
      <c r="T67" s="29"/>
      <c r="U67" s="29"/>
      <c r="V67" s="29"/>
      <c r="AE67" s="29"/>
    </row>
    <row r="68" spans="1:42" x14ac:dyDescent="0.25">
      <c r="B68" t="s">
        <v>57</v>
      </c>
      <c r="I68" s="68"/>
      <c r="J68" s="28"/>
      <c r="K68" s="28"/>
      <c r="L68" s="28"/>
      <c r="M68" s="29"/>
      <c r="N68" s="29"/>
      <c r="O68" s="29"/>
      <c r="P68" s="29"/>
      <c r="Q68" s="29"/>
      <c r="R68" s="29"/>
      <c r="S68" s="29"/>
      <c r="T68" s="29"/>
      <c r="U68" s="29"/>
      <c r="V68" s="29"/>
      <c r="AE68" s="29"/>
    </row>
    <row r="69" spans="1:42" x14ac:dyDescent="0.25">
      <c r="A69" s="3" t="s">
        <v>56</v>
      </c>
      <c r="I69" s="30"/>
      <c r="J69" s="21"/>
      <c r="K69" s="21"/>
      <c r="L69" s="21"/>
      <c r="M69" s="21"/>
      <c r="N69" s="21"/>
      <c r="O69" s="21"/>
      <c r="P69" s="21"/>
      <c r="Q69" s="21"/>
      <c r="R69" s="21"/>
      <c r="S69" s="21"/>
      <c r="T69" s="21"/>
      <c r="U69" s="21"/>
      <c r="V69" s="23"/>
      <c r="W69" s="23"/>
      <c r="X69" s="23"/>
      <c r="Y69" s="23"/>
      <c r="Z69" s="23"/>
      <c r="AA69" s="23"/>
      <c r="AB69" s="23"/>
      <c r="AC69" s="23"/>
      <c r="AD69" s="23"/>
      <c r="AE69" s="23"/>
      <c r="AF69" s="23"/>
      <c r="AG69" s="23"/>
      <c r="AH69" s="23"/>
      <c r="AI69" s="23"/>
      <c r="AJ69" s="23"/>
      <c r="AK69" s="23"/>
      <c r="AL69" s="23"/>
      <c r="AM69" s="23"/>
      <c r="AN69" s="23"/>
      <c r="AO69" s="23"/>
      <c r="AP69" s="23"/>
    </row>
  </sheetData>
  <mergeCells count="4">
    <mergeCell ref="A1:M3"/>
    <mergeCell ref="A4:B4"/>
    <mergeCell ref="A5:B5"/>
    <mergeCell ref="H4:J5"/>
  </mergeCells>
  <phoneticPr fontId="10" type="noConversion"/>
  <dataValidations count="10">
    <dataValidation errorStyle="warning" allowBlank="1" showInputMessage="1" showErrorMessage="1" error="Pick from list" promptTitle="Enter" prompt="Administrator" sqref="C4" xr:uid="{28A9FF86-2466-4C42-B443-844D0E1B2C08}"/>
    <dataValidation allowBlank="1" showInputMessage="1" showErrorMessage="1" prompt="Report Quarter" sqref="C5" xr:uid="{FC225354-0ED5-420A-BCBF-26E813A55290}"/>
    <dataValidation allowBlank="1" showInputMessage="1" showErrorMessage="1" prompt="Year" sqref="D5" xr:uid="{D032D142-AFAA-467A-856B-287FDF294DD9}"/>
    <dataValidation allowBlank="1" showInputMessage="1" showErrorMessage="1" promptTitle="Enter" prompt="Number of customers that are opt-out eligible for CCA reported by Utility" sqref="H37:H66" xr:uid="{4A926A52-4C25-4FB4-BDB3-1F77FC97789A}"/>
    <dataValidation allowBlank="1" showInputMessage="1" showErrorMessage="1" promptTitle="Enter" prompt="Municipality" sqref="B37:B66" xr:uid="{3CE87FC3-7887-4CB7-8994-1804322E6A75}"/>
    <dataValidation allowBlank="1" showInputMessage="1" showErrorMessage="1" promptTitle="Enter" prompt="Type of Municipality_x000a_(Village, Town, or City)" sqref="C9:C66" xr:uid="{261D83BB-DCF7-433F-ACC5-82F0D57C53F9}"/>
    <dataValidation allowBlank="1" showInputMessage="1" showErrorMessage="1" promptTitle="Enter" prompt="Utility" sqref="D9:D66" xr:uid="{01C4C4EA-E967-45DB-A4C6-461F0D91FD3C}"/>
    <dataValidation allowBlank="1" showInputMessage="1" showErrorMessage="1" promptTitle="Enter" prompt="NYISO Utility Zone or Load Region" sqref="E9:E66" xr:uid="{3573301A-746F-435B-98B8-A35ABB3B72DE}"/>
    <dataValidation allowBlank="1" showInputMessage="1" showErrorMessage="1" promptTitle="Enter" prompt="CCA Program that Municipality is Aggregated with for Supply Price" sqref="F9:G66" xr:uid="{4CBB8359-EE73-445A-A333-DC63A2633D20}"/>
    <dataValidation errorStyle="warning" allowBlank="1" showInputMessage="1" showErrorMessage="1" error="pick from list" promptTitle="Pick" prompt="Municipality" sqref="B9:B36" xr:uid="{3B1AB6CC-AB0E-4A4C-A081-6F1DD4B943AA}"/>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35F2-F2DE-48A3-9B95-2B57A15F83F9}">
  <sheetPr>
    <tabColor rgb="FF92D050"/>
  </sheetPr>
  <dimension ref="A1:BM73"/>
  <sheetViews>
    <sheetView zoomScale="90" zoomScaleNormal="90" workbookViewId="0">
      <selection activeCell="C5" sqref="C5"/>
    </sheetView>
  </sheetViews>
  <sheetFormatPr defaultRowHeight="15" x14ac:dyDescent="0.25"/>
  <cols>
    <col min="1" max="1" width="12.85546875" customWidth="1"/>
    <col min="2" max="2" width="22.85546875" customWidth="1"/>
    <col min="3" max="3" width="16.85546875" customWidth="1"/>
    <col min="4" max="4" width="13.140625" bestFit="1" customWidth="1"/>
    <col min="5" max="5" width="12" customWidth="1"/>
    <col min="6" max="7" width="13.5703125" customWidth="1"/>
    <col min="8" max="9" width="12" customWidth="1"/>
    <col min="10" max="11" width="13.85546875" customWidth="1"/>
    <col min="12" max="13" width="12" customWidth="1"/>
    <col min="14" max="15" width="13.85546875" customWidth="1"/>
    <col min="16" max="17" width="12" customWidth="1"/>
    <col min="18" max="18" width="12.7109375" customWidth="1"/>
    <col min="19" max="21" width="12" customWidth="1"/>
    <col min="22" max="22" width="13.42578125" customWidth="1"/>
    <col min="23" max="25" width="12" customWidth="1"/>
    <col min="26" max="26" width="13.5703125" customWidth="1"/>
    <col min="27" max="29" width="12" customWidth="1"/>
    <col min="30" max="31" width="14" customWidth="1"/>
    <col min="32" max="33" width="12" customWidth="1"/>
    <col min="34" max="34" width="13.7109375" customWidth="1"/>
    <col min="35" max="37" width="12" customWidth="1"/>
    <col min="38" max="38" width="14" customWidth="1"/>
    <col min="39" max="41" width="12" customWidth="1"/>
    <col min="42" max="42" width="14" customWidth="1"/>
    <col min="43" max="45" width="12" customWidth="1"/>
    <col min="46" max="46" width="14.140625" customWidth="1"/>
    <col min="47" max="49" width="12" customWidth="1"/>
    <col min="50" max="50" width="14.28515625" customWidth="1"/>
    <col min="51" max="53" width="12" customWidth="1"/>
    <col min="54" max="54" width="12.42578125" customWidth="1"/>
    <col min="55" max="55" width="12" customWidth="1"/>
    <col min="56" max="56" width="11.85546875" customWidth="1"/>
    <col min="58" max="59" width="10.7109375" bestFit="1" customWidth="1"/>
    <col min="60" max="60" width="9.7109375" bestFit="1" customWidth="1"/>
    <col min="61" max="61" width="10.7109375" bestFit="1" customWidth="1"/>
    <col min="62" max="62" width="9.7109375" bestFit="1" customWidth="1"/>
    <col min="64" max="64" width="10.140625" bestFit="1" customWidth="1"/>
    <col min="65" max="65" width="9.7109375" bestFit="1" customWidth="1"/>
  </cols>
  <sheetData>
    <row r="1" spans="1:65" ht="15" customHeight="1" x14ac:dyDescent="0.25">
      <c r="A1" s="310" t="s">
        <v>58</v>
      </c>
      <c r="B1" s="310"/>
      <c r="C1" s="310"/>
      <c r="D1" s="310"/>
      <c r="E1" s="310"/>
      <c r="F1" s="310"/>
      <c r="G1" s="310"/>
      <c r="H1" s="310"/>
      <c r="I1" s="310"/>
      <c r="J1" s="310"/>
      <c r="K1" s="310"/>
      <c r="L1" s="310"/>
      <c r="M1" s="310"/>
      <c r="N1" s="310"/>
      <c r="O1" s="202"/>
      <c r="P1" s="164"/>
      <c r="Q1" s="164"/>
      <c r="R1" s="164"/>
      <c r="S1" s="164"/>
    </row>
    <row r="2" spans="1:65" x14ac:dyDescent="0.25">
      <c r="A2" s="310"/>
      <c r="B2" s="310"/>
      <c r="C2" s="310"/>
      <c r="D2" s="310"/>
      <c r="E2" s="310"/>
      <c r="F2" s="310"/>
      <c r="G2" s="310"/>
      <c r="H2" s="310"/>
      <c r="I2" s="310"/>
      <c r="J2" s="310"/>
      <c r="K2" s="310"/>
      <c r="L2" s="310"/>
      <c r="M2" s="310"/>
      <c r="N2" s="310"/>
      <c r="O2" s="202"/>
      <c r="P2" s="164"/>
      <c r="Q2" s="164"/>
      <c r="R2" s="164"/>
      <c r="S2" s="164"/>
    </row>
    <row r="3" spans="1:65" x14ac:dyDescent="0.25">
      <c r="A3" s="310"/>
      <c r="B3" s="310"/>
      <c r="C3" s="310"/>
      <c r="D3" s="310"/>
      <c r="E3" s="310"/>
      <c r="F3" s="310"/>
      <c r="G3" s="310"/>
      <c r="H3" s="310"/>
      <c r="I3" s="310"/>
      <c r="J3" s="310"/>
      <c r="K3" s="310"/>
      <c r="L3" s="310"/>
      <c r="M3" s="310"/>
      <c r="N3" s="310"/>
      <c r="O3" s="202"/>
      <c r="P3" s="164"/>
      <c r="Q3" s="164"/>
      <c r="R3" s="174">
        <f>SUM(R10,V10,Z10)</f>
        <v>130510</v>
      </c>
      <c r="S3" s="164"/>
    </row>
    <row r="4" spans="1:65" ht="18.75" x14ac:dyDescent="0.3">
      <c r="A4" s="298" t="s">
        <v>34</v>
      </c>
      <c r="B4" s="298"/>
      <c r="C4" s="6" t="s">
        <v>314</v>
      </c>
      <c r="D4" s="7"/>
      <c r="F4" s="8"/>
      <c r="G4" s="8"/>
      <c r="H4" s="8"/>
      <c r="I4" s="8"/>
      <c r="J4" s="8"/>
      <c r="K4" s="8"/>
      <c r="L4" s="8"/>
      <c r="M4" s="8"/>
      <c r="N4" s="8"/>
      <c r="O4" s="8"/>
      <c r="P4" s="8"/>
      <c r="Q4" s="8"/>
      <c r="R4" s="8"/>
      <c r="S4" s="8"/>
      <c r="T4" s="8"/>
      <c r="U4" s="8"/>
      <c r="V4" s="8"/>
      <c r="W4" s="8"/>
      <c r="X4" s="8"/>
      <c r="Y4" s="167"/>
      <c r="Z4" s="167"/>
      <c r="AA4" s="167"/>
      <c r="AB4" s="167"/>
      <c r="AC4" s="167"/>
    </row>
    <row r="5" spans="1:65" ht="16.5" thickBot="1" x14ac:dyDescent="0.3">
      <c r="A5" s="297" t="s">
        <v>205</v>
      </c>
      <c r="B5" s="297"/>
      <c r="C5" s="171" t="s">
        <v>22</v>
      </c>
      <c r="D5" s="10">
        <v>2024</v>
      </c>
      <c r="E5" s="94" t="s">
        <v>59</v>
      </c>
      <c r="F5" s="93" t="s">
        <v>38</v>
      </c>
      <c r="G5" s="93"/>
      <c r="H5" s="93" t="s">
        <v>38</v>
      </c>
      <c r="I5" s="93" t="s">
        <v>38</v>
      </c>
      <c r="J5" s="93" t="s">
        <v>38</v>
      </c>
      <c r="K5" s="93"/>
      <c r="L5" s="93" t="s">
        <v>38</v>
      </c>
      <c r="M5" s="93" t="s">
        <v>38</v>
      </c>
      <c r="N5" s="93" t="s">
        <v>38</v>
      </c>
      <c r="O5" s="93"/>
      <c r="P5" s="93" t="s">
        <v>38</v>
      </c>
      <c r="Q5" s="93" t="s">
        <v>38</v>
      </c>
      <c r="R5" s="8"/>
      <c r="S5" s="8"/>
      <c r="T5" s="8"/>
      <c r="U5" s="8"/>
      <c r="V5" s="8"/>
      <c r="W5" s="8"/>
      <c r="X5" s="8"/>
      <c r="Y5" s="8"/>
      <c r="Z5" s="167"/>
      <c r="AA5" s="167"/>
      <c r="AB5" s="167"/>
      <c r="AC5" s="167"/>
      <c r="AD5" s="167"/>
      <c r="AE5" s="167"/>
    </row>
    <row r="6" spans="1:65" ht="16.5" thickBot="1" x14ac:dyDescent="0.3">
      <c r="B6" s="12"/>
      <c r="C6" s="12"/>
      <c r="D6" s="12"/>
      <c r="E6" s="12"/>
      <c r="F6" s="308" t="s">
        <v>60</v>
      </c>
      <c r="G6" s="309"/>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4"/>
      <c r="BB6" s="12"/>
      <c r="BC6" s="12"/>
      <c r="BD6" s="12"/>
    </row>
    <row r="7" spans="1:65" ht="16.5" thickBot="1" x14ac:dyDescent="0.3">
      <c r="C7" s="13"/>
      <c r="D7" s="13"/>
      <c r="E7" s="193"/>
      <c r="F7" s="300" t="s">
        <v>61</v>
      </c>
      <c r="G7" s="301"/>
      <c r="H7" s="303"/>
      <c r="I7" s="304"/>
      <c r="J7" s="305" t="s">
        <v>62</v>
      </c>
      <c r="K7" s="306"/>
      <c r="L7" s="306"/>
      <c r="M7" s="307"/>
      <c r="N7" s="305" t="s">
        <v>63</v>
      </c>
      <c r="O7" s="306"/>
      <c r="P7" s="306"/>
      <c r="Q7" s="307"/>
      <c r="R7" s="300" t="s">
        <v>64</v>
      </c>
      <c r="S7" s="301"/>
      <c r="T7" s="301"/>
      <c r="U7" s="302"/>
      <c r="V7" s="313" t="s">
        <v>65</v>
      </c>
      <c r="W7" s="313"/>
      <c r="X7" s="314"/>
      <c r="Y7" s="314"/>
      <c r="Z7" s="300" t="s">
        <v>66</v>
      </c>
      <c r="AA7" s="301"/>
      <c r="AB7" s="301"/>
      <c r="AC7" s="302"/>
      <c r="AD7" s="300" t="s">
        <v>67</v>
      </c>
      <c r="AE7" s="301"/>
      <c r="AF7" s="301"/>
      <c r="AG7" s="302"/>
      <c r="AH7" s="300" t="s">
        <v>68</v>
      </c>
      <c r="AI7" s="301"/>
      <c r="AJ7" s="301"/>
      <c r="AK7" s="302"/>
      <c r="AL7" s="300" t="s">
        <v>69</v>
      </c>
      <c r="AM7" s="301"/>
      <c r="AN7" s="301"/>
      <c r="AO7" s="302"/>
      <c r="AP7" s="300" t="s">
        <v>70</v>
      </c>
      <c r="AQ7" s="301"/>
      <c r="AR7" s="301"/>
      <c r="AS7" s="302"/>
      <c r="AT7" s="300" t="s">
        <v>71</v>
      </c>
      <c r="AU7" s="301"/>
      <c r="AV7" s="301"/>
      <c r="AW7" s="302"/>
      <c r="AX7" s="300" t="s">
        <v>72</v>
      </c>
      <c r="AY7" s="301"/>
      <c r="AZ7" s="301"/>
      <c r="BA7" s="302"/>
      <c r="BB7" s="13"/>
      <c r="BC7" s="13"/>
      <c r="BD7" s="13"/>
    </row>
    <row r="8" spans="1:65" ht="64.5" thickBot="1" x14ac:dyDescent="0.35">
      <c r="B8" s="14" t="s">
        <v>39</v>
      </c>
      <c r="C8" s="15" t="s">
        <v>40</v>
      </c>
      <c r="D8" s="15" t="s">
        <v>41</v>
      </c>
      <c r="E8" s="195" t="s">
        <v>73</v>
      </c>
      <c r="F8" s="192" t="s">
        <v>164</v>
      </c>
      <c r="G8" s="18" t="s">
        <v>165</v>
      </c>
      <c r="H8" s="18" t="s">
        <v>74</v>
      </c>
      <c r="I8" s="18" t="s">
        <v>75</v>
      </c>
      <c r="J8" s="18" t="s">
        <v>164</v>
      </c>
      <c r="K8" s="18" t="s">
        <v>165</v>
      </c>
      <c r="L8" s="194" t="s">
        <v>74</v>
      </c>
      <c r="M8" s="18" t="s">
        <v>75</v>
      </c>
      <c r="N8" s="18" t="s">
        <v>164</v>
      </c>
      <c r="O8" s="18" t="s">
        <v>165</v>
      </c>
      <c r="P8" s="16" t="s">
        <v>74</v>
      </c>
      <c r="Q8" s="36" t="s">
        <v>75</v>
      </c>
      <c r="R8" s="192" t="s">
        <v>164</v>
      </c>
      <c r="S8" s="18" t="s">
        <v>165</v>
      </c>
      <c r="T8" s="16" t="s">
        <v>74</v>
      </c>
      <c r="U8" s="18" t="s">
        <v>75</v>
      </c>
      <c r="V8" s="194" t="s">
        <v>164</v>
      </c>
      <c r="W8" s="18" t="s">
        <v>165</v>
      </c>
      <c r="X8" s="194" t="s">
        <v>74</v>
      </c>
      <c r="Y8" s="18" t="s">
        <v>75</v>
      </c>
      <c r="Z8" s="194" t="s">
        <v>164</v>
      </c>
      <c r="AA8" s="172" t="s">
        <v>165</v>
      </c>
      <c r="AB8" s="172" t="s">
        <v>74</v>
      </c>
      <c r="AC8" s="172" t="s">
        <v>75</v>
      </c>
      <c r="AD8" s="172" t="s">
        <v>192</v>
      </c>
      <c r="AE8" s="18" t="s">
        <v>193</v>
      </c>
      <c r="AF8" s="194" t="s">
        <v>74</v>
      </c>
      <c r="AG8" s="172" t="s">
        <v>75</v>
      </c>
      <c r="AH8" s="172" t="s">
        <v>192</v>
      </c>
      <c r="AI8" s="18" t="s">
        <v>193</v>
      </c>
      <c r="AJ8" s="194" t="s">
        <v>74</v>
      </c>
      <c r="AK8" s="18" t="s">
        <v>75</v>
      </c>
      <c r="AL8" s="18" t="s">
        <v>192</v>
      </c>
      <c r="AM8" s="18" t="s">
        <v>193</v>
      </c>
      <c r="AN8" s="194" t="s">
        <v>74</v>
      </c>
      <c r="AO8" s="18" t="s">
        <v>75</v>
      </c>
      <c r="AP8" s="194" t="s">
        <v>164</v>
      </c>
      <c r="AQ8" s="18" t="s">
        <v>165</v>
      </c>
      <c r="AR8" s="18" t="s">
        <v>74</v>
      </c>
      <c r="AS8" s="18" t="s">
        <v>75</v>
      </c>
      <c r="AT8" s="194" t="s">
        <v>164</v>
      </c>
      <c r="AU8" s="172" t="s">
        <v>165</v>
      </c>
      <c r="AV8" s="172" t="s">
        <v>74</v>
      </c>
      <c r="AW8" s="18" t="s">
        <v>75</v>
      </c>
      <c r="AX8" s="18" t="s">
        <v>164</v>
      </c>
      <c r="AY8" s="194" t="s">
        <v>165</v>
      </c>
      <c r="AZ8" s="172" t="s">
        <v>74</v>
      </c>
      <c r="BA8" s="18" t="s">
        <v>75</v>
      </c>
      <c r="BB8" s="192" t="s">
        <v>197</v>
      </c>
      <c r="BC8" s="192" t="s">
        <v>165</v>
      </c>
      <c r="BD8" s="18" t="s">
        <v>164</v>
      </c>
      <c r="BE8" s="196"/>
      <c r="BG8" s="165"/>
      <c r="BH8" s="165"/>
      <c r="BI8" s="165"/>
    </row>
    <row r="9" spans="1:65" x14ac:dyDescent="0.25">
      <c r="B9" s="78" t="str">
        <f>IF(ISBLANK('Municipal Info Electric'!B9),"",'Municipal Info Electric'!B9)</f>
        <v>Geneva</v>
      </c>
      <c r="C9" s="79" t="str">
        <f>IF(ISBLANK('Municipal Info Electric'!C9),"",'Municipal Info Electric'!C9)</f>
        <v>Town</v>
      </c>
      <c r="D9" s="79" t="str">
        <f>IF(ISBLANK('Municipal Info Electric'!D9),"",'Municipal Info Electric'!D9)</f>
        <v>NYSEG</v>
      </c>
      <c r="E9" s="199">
        <f>IF(ISBLANK('Municipal Info Electric'!H9),"",'Municipal Info Electric'!H9)</f>
        <v>501</v>
      </c>
      <c r="F9" s="140">
        <v>0</v>
      </c>
      <c r="G9" s="140">
        <v>262744</v>
      </c>
      <c r="H9" s="140">
        <v>1305</v>
      </c>
      <c r="I9" s="141">
        <v>367</v>
      </c>
      <c r="J9" s="140">
        <v>0</v>
      </c>
      <c r="K9" s="140">
        <v>243698</v>
      </c>
      <c r="L9" s="140">
        <v>1415</v>
      </c>
      <c r="M9" s="141">
        <v>311</v>
      </c>
      <c r="N9" s="140">
        <v>0</v>
      </c>
      <c r="O9" s="140">
        <v>233607</v>
      </c>
      <c r="P9" s="140">
        <v>1208</v>
      </c>
      <c r="Q9" s="142">
        <v>369</v>
      </c>
      <c r="R9" s="143">
        <v>0</v>
      </c>
      <c r="S9" s="143">
        <v>185652</v>
      </c>
      <c r="T9" s="143">
        <v>570</v>
      </c>
      <c r="U9" s="143">
        <v>362</v>
      </c>
      <c r="V9" s="144">
        <v>0</v>
      </c>
      <c r="W9" s="144">
        <v>216314</v>
      </c>
      <c r="X9" s="144">
        <v>880</v>
      </c>
      <c r="Y9" s="144">
        <v>390</v>
      </c>
      <c r="Z9" s="144">
        <v>0</v>
      </c>
      <c r="AA9" s="144">
        <v>232548</v>
      </c>
      <c r="AB9" s="74">
        <v>521</v>
      </c>
      <c r="AC9" s="74">
        <v>386</v>
      </c>
      <c r="AD9" s="214">
        <v>0</v>
      </c>
      <c r="AE9" s="214">
        <v>222811</v>
      </c>
      <c r="AF9" s="214">
        <v>490</v>
      </c>
      <c r="AG9" s="214">
        <v>328</v>
      </c>
      <c r="AH9" s="214">
        <v>0</v>
      </c>
      <c r="AI9" s="214">
        <v>375404</v>
      </c>
      <c r="AJ9" s="214">
        <v>536</v>
      </c>
      <c r="AK9" s="214">
        <v>417</v>
      </c>
      <c r="AL9" s="215">
        <v>0</v>
      </c>
      <c r="AM9" s="215">
        <v>246552</v>
      </c>
      <c r="AN9" s="214">
        <v>437</v>
      </c>
      <c r="AO9" s="214">
        <v>331</v>
      </c>
      <c r="AP9" s="222">
        <v>0</v>
      </c>
      <c r="AQ9" s="222">
        <v>227028</v>
      </c>
      <c r="AR9" s="222">
        <v>348</v>
      </c>
      <c r="AS9" s="222">
        <v>389</v>
      </c>
      <c r="AT9" s="222">
        <v>0</v>
      </c>
      <c r="AU9" s="222">
        <v>180405</v>
      </c>
      <c r="AV9" s="222">
        <v>745</v>
      </c>
      <c r="AW9" s="222">
        <v>305</v>
      </c>
      <c r="AX9" s="222">
        <v>0</v>
      </c>
      <c r="AY9" s="222">
        <v>230739</v>
      </c>
      <c r="AZ9" s="222">
        <v>1176</v>
      </c>
      <c r="BA9" s="222">
        <v>354</v>
      </c>
      <c r="BB9" s="84">
        <f>IF(ISBLANK(F9),"",SUM(H9+L9+P9+T9+X9+AB9+AF9+AJ9+AN9+AR9+AV9+AZ9))</f>
        <v>9631</v>
      </c>
      <c r="BC9" s="173">
        <f>SUM(G9,K9,O9,S9,W9,AA9,AE9,AI9,AM9,AQ9,AU9,AY9)</f>
        <v>2857502</v>
      </c>
      <c r="BD9" s="86">
        <f>IF(ISBLANK(F9),"",SUM(F9+J9+N9+R9+V9+Z9+AD9+AH9+AL9+AP9+AT9+AX9))</f>
        <v>0</v>
      </c>
      <c r="BF9" s="28"/>
      <c r="BG9" s="28"/>
      <c r="BH9" s="28"/>
      <c r="BI9" s="28"/>
      <c r="BJ9" s="28"/>
      <c r="BL9" s="201"/>
      <c r="BM9" s="28"/>
    </row>
    <row r="10" spans="1:65" x14ac:dyDescent="0.25">
      <c r="B10" s="78" t="str">
        <f>IF(ISBLANK('Municipal Info Electric'!B10),"",'Municipal Info Electric'!B10)</f>
        <v>Rochester</v>
      </c>
      <c r="C10" s="79" t="str">
        <f>IF(ISBLANK('Municipal Info Electric'!C10),"",'Municipal Info Electric'!C10)</f>
        <v>City</v>
      </c>
      <c r="D10" s="79" t="str">
        <f>IF(ISBLANK('Municipal Info Electric'!D10),"",'Municipal Info Electric'!D10)</f>
        <v>RG&amp;E</v>
      </c>
      <c r="E10" s="199">
        <f>IF(ISBLANK('Municipal Info Electric'!H10),"",'Municipal Info Electric'!H10)</f>
        <v>34468</v>
      </c>
      <c r="F10" s="140">
        <v>61061</v>
      </c>
      <c r="G10" s="140">
        <v>16166454</v>
      </c>
      <c r="H10" s="140">
        <v>201092</v>
      </c>
      <c r="I10" s="141">
        <v>27963</v>
      </c>
      <c r="J10" s="140">
        <v>59580</v>
      </c>
      <c r="K10" s="140">
        <v>15352750</v>
      </c>
      <c r="L10" s="140">
        <v>219866</v>
      </c>
      <c r="M10" s="141">
        <v>27540</v>
      </c>
      <c r="N10" s="140">
        <v>46034</v>
      </c>
      <c r="O10" s="140">
        <v>12814435</v>
      </c>
      <c r="P10" s="140">
        <v>215344</v>
      </c>
      <c r="Q10" s="142">
        <v>25873</v>
      </c>
      <c r="R10" s="143">
        <v>42817</v>
      </c>
      <c r="S10" s="143">
        <v>13507397</v>
      </c>
      <c r="T10" s="143">
        <v>238204</v>
      </c>
      <c r="U10" s="143">
        <v>28890</v>
      </c>
      <c r="V10" s="144">
        <v>41627</v>
      </c>
      <c r="W10" s="144">
        <v>12477595</v>
      </c>
      <c r="X10" s="144">
        <v>224987</v>
      </c>
      <c r="Y10" s="144">
        <v>28139</v>
      </c>
      <c r="Z10" s="144">
        <v>46066</v>
      </c>
      <c r="AA10" s="144">
        <v>13335223</v>
      </c>
      <c r="AB10" s="74">
        <v>251666</v>
      </c>
      <c r="AC10" s="74">
        <v>27031</v>
      </c>
      <c r="AD10" s="214">
        <v>59572</v>
      </c>
      <c r="AE10" s="214">
        <v>15363453</v>
      </c>
      <c r="AF10" s="214">
        <v>312369</v>
      </c>
      <c r="AG10" s="214">
        <v>26656</v>
      </c>
      <c r="AH10" s="214">
        <v>57202</v>
      </c>
      <c r="AI10" s="214">
        <v>15440522</v>
      </c>
      <c r="AJ10" s="214">
        <v>311472</v>
      </c>
      <c r="AK10" s="214">
        <v>25589</v>
      </c>
      <c r="AL10" s="215">
        <v>48366</v>
      </c>
      <c r="AM10" s="215">
        <v>13221912</v>
      </c>
      <c r="AN10" s="214">
        <v>300003</v>
      </c>
      <c r="AO10" s="214">
        <v>24529</v>
      </c>
      <c r="AP10" s="222">
        <v>44552</v>
      </c>
      <c r="AQ10" s="222">
        <v>13915110</v>
      </c>
      <c r="AR10" s="222">
        <v>279384</v>
      </c>
      <c r="AS10" s="222">
        <v>31046</v>
      </c>
      <c r="AT10" s="222">
        <v>35920</v>
      </c>
      <c r="AU10" s="222">
        <v>10870081</v>
      </c>
      <c r="AV10" s="222">
        <v>218891</v>
      </c>
      <c r="AW10" s="222">
        <v>23073</v>
      </c>
      <c r="AX10" s="222">
        <v>62102</v>
      </c>
      <c r="AY10" s="222">
        <v>15566238</v>
      </c>
      <c r="AZ10" s="222">
        <v>342098</v>
      </c>
      <c r="BA10" s="222">
        <v>28072</v>
      </c>
      <c r="BB10" s="84">
        <f t="shared" ref="BB10:BB34" si="0">IF(ISBLANK(F10),"",SUM(H10+L10+P10+T10+X10+AB10+AF10+AJ10+AN10+AR10+AV10+AZ10))</f>
        <v>3115376</v>
      </c>
      <c r="BC10" s="173">
        <f t="shared" ref="BC10:BC34" si="1">SUM(G10,K10,O10,S10,W10,AA10,AE10,AI10,AM10,AQ10,AU10,AY10)</f>
        <v>168031170</v>
      </c>
      <c r="BD10" s="86">
        <f t="shared" ref="BD10:BD34" si="2">IF(ISBLANK(F10),"",SUM(F10+J10+N10+R10+V10+Z10+AD10+AH10+AL10+AP10+AT10+AX10))</f>
        <v>604899</v>
      </c>
      <c r="BF10" s="28"/>
      <c r="BG10" s="28"/>
      <c r="BH10" s="28"/>
      <c r="BI10" s="28"/>
      <c r="BJ10" s="28"/>
      <c r="BL10" s="28"/>
      <c r="BM10" s="28"/>
    </row>
    <row r="11" spans="1:65" x14ac:dyDescent="0.25">
      <c r="B11" s="78" t="str">
        <f>IF(ISBLANK('Municipal Info Electric'!B11),"",'Municipal Info Electric'!B11)</f>
        <v>Clarkstown</v>
      </c>
      <c r="C11" s="79" t="str">
        <f>IF(ISBLANK('Municipal Info Electric'!C11),"",'Municipal Info Electric'!C11)</f>
        <v>Town</v>
      </c>
      <c r="D11" s="79" t="str">
        <f>IF(ISBLANK('Municipal Info Electric'!D11),"",'Municipal Info Electric'!D11)</f>
        <v>O&amp;R</v>
      </c>
      <c r="E11" s="199">
        <f>IF(ISBLANK('Municipal Info Electric'!H11),"",'Municipal Info Electric'!H11)</f>
        <v>20568</v>
      </c>
      <c r="F11" s="140">
        <v>11314</v>
      </c>
      <c r="G11" s="140">
        <v>12841156</v>
      </c>
      <c r="H11" s="140">
        <v>82224</v>
      </c>
      <c r="I11" s="141">
        <v>15001</v>
      </c>
      <c r="J11" s="140">
        <v>9752</v>
      </c>
      <c r="K11" s="140">
        <v>11993577</v>
      </c>
      <c r="L11" s="140">
        <v>74494</v>
      </c>
      <c r="M11" s="141">
        <v>14880</v>
      </c>
      <c r="N11" s="140">
        <v>13232</v>
      </c>
      <c r="O11" s="140">
        <v>11193784</v>
      </c>
      <c r="P11" s="140">
        <v>67288</v>
      </c>
      <c r="Q11" s="142">
        <v>14753</v>
      </c>
      <c r="R11" s="143">
        <v>11823</v>
      </c>
      <c r="S11" s="143">
        <v>10057542</v>
      </c>
      <c r="T11" s="143">
        <v>49255</v>
      </c>
      <c r="U11" s="143">
        <v>14578</v>
      </c>
      <c r="V11" s="144">
        <v>11495</v>
      </c>
      <c r="W11" s="144">
        <v>9753191</v>
      </c>
      <c r="X11" s="144">
        <v>54315</v>
      </c>
      <c r="Y11" s="144">
        <v>14554</v>
      </c>
      <c r="Z11" s="144">
        <v>12158</v>
      </c>
      <c r="AA11" s="144">
        <v>13000491.48</v>
      </c>
      <c r="AB11" s="74">
        <v>85028</v>
      </c>
      <c r="AC11" s="74">
        <v>15262</v>
      </c>
      <c r="AD11" s="214">
        <v>18254</v>
      </c>
      <c r="AE11" s="214">
        <v>19488120.295999996</v>
      </c>
      <c r="AF11" s="214">
        <v>135579.54999999999</v>
      </c>
      <c r="AG11" s="214">
        <v>15040</v>
      </c>
      <c r="AH11" s="214">
        <v>16111</v>
      </c>
      <c r="AI11" s="214">
        <v>19553997.459999997</v>
      </c>
      <c r="AJ11" s="214">
        <v>122119.5</v>
      </c>
      <c r="AK11" s="214">
        <v>14891</v>
      </c>
      <c r="AL11" s="215">
        <v>12240</v>
      </c>
      <c r="AM11" s="215">
        <v>14709738.020000001</v>
      </c>
      <c r="AN11" s="214">
        <v>93530.01</v>
      </c>
      <c r="AO11" s="214">
        <v>14690</v>
      </c>
      <c r="AP11" s="222">
        <v>8532</v>
      </c>
      <c r="AQ11" s="222">
        <v>10279202.120000001</v>
      </c>
      <c r="AR11" s="222">
        <v>57829.9</v>
      </c>
      <c r="AS11" s="222">
        <v>14440</v>
      </c>
      <c r="AT11" s="222">
        <v>0</v>
      </c>
      <c r="AU11" s="222">
        <v>32296.47</v>
      </c>
      <c r="AV11" s="222">
        <v>0</v>
      </c>
      <c r="AW11" s="222">
        <v>36</v>
      </c>
      <c r="AX11" s="222">
        <v>0</v>
      </c>
      <c r="AY11" s="222">
        <v>14242.71</v>
      </c>
      <c r="AZ11" s="222">
        <v>0</v>
      </c>
      <c r="BA11" s="222">
        <v>21</v>
      </c>
      <c r="BB11" s="84">
        <f t="shared" si="0"/>
        <v>821662.96000000008</v>
      </c>
      <c r="BC11" s="173">
        <f t="shared" si="1"/>
        <v>132917338.55599998</v>
      </c>
      <c r="BD11" s="86">
        <f t="shared" si="2"/>
        <v>124911</v>
      </c>
      <c r="BF11" s="28"/>
      <c r="BG11" s="28"/>
      <c r="BH11" s="28"/>
      <c r="BI11" s="28"/>
      <c r="BJ11" s="28"/>
      <c r="BL11" s="28"/>
      <c r="BM11" s="28"/>
    </row>
    <row r="12" spans="1:65" x14ac:dyDescent="0.25">
      <c r="B12" s="78" t="str">
        <f>IF(ISBLANK('Municipal Info Electric'!B12),"",'Municipal Info Electric'!B12)</f>
        <v>Grand View-on-Hudson</v>
      </c>
      <c r="C12" s="79" t="str">
        <f>IF(ISBLANK('Municipal Info Electric'!C12),"",'Municipal Info Electric'!C12)</f>
        <v>Village</v>
      </c>
      <c r="D12" s="79" t="str">
        <f>IF(ISBLANK('Municipal Info Electric'!D12),"",'Municipal Info Electric'!D12)</f>
        <v>O&amp;R</v>
      </c>
      <c r="E12" s="199">
        <f>IF(ISBLANK('Municipal Info Electric'!H12),"",'Municipal Info Electric'!H12)</f>
        <v>121</v>
      </c>
      <c r="F12" s="140">
        <v>95474</v>
      </c>
      <c r="G12" s="140">
        <v>0</v>
      </c>
      <c r="H12" s="140">
        <v>0</v>
      </c>
      <c r="I12" s="141">
        <v>101</v>
      </c>
      <c r="J12" s="140">
        <v>81081</v>
      </c>
      <c r="K12" s="140">
        <v>0</v>
      </c>
      <c r="L12" s="140">
        <v>0</v>
      </c>
      <c r="M12" s="141">
        <v>103</v>
      </c>
      <c r="N12" s="140">
        <v>68576</v>
      </c>
      <c r="O12" s="140">
        <v>0</v>
      </c>
      <c r="P12" s="140">
        <v>0</v>
      </c>
      <c r="Q12" s="142">
        <v>98</v>
      </c>
      <c r="R12" s="143">
        <v>66148</v>
      </c>
      <c r="S12" s="143">
        <v>0</v>
      </c>
      <c r="T12" s="143">
        <v>0</v>
      </c>
      <c r="U12" s="143">
        <v>99</v>
      </c>
      <c r="V12" s="144">
        <v>67513</v>
      </c>
      <c r="W12" s="144">
        <v>0</v>
      </c>
      <c r="X12" s="144">
        <v>0</v>
      </c>
      <c r="Y12" s="144">
        <v>99</v>
      </c>
      <c r="Z12" s="144">
        <v>111971</v>
      </c>
      <c r="AA12" s="144">
        <v>0</v>
      </c>
      <c r="AB12" s="74">
        <v>0</v>
      </c>
      <c r="AC12" s="74">
        <v>101</v>
      </c>
      <c r="AD12" s="214">
        <v>171833.79</v>
      </c>
      <c r="AE12" s="214">
        <v>0</v>
      </c>
      <c r="AF12" s="214">
        <v>0</v>
      </c>
      <c r="AG12" s="214">
        <v>102</v>
      </c>
      <c r="AH12" s="214">
        <v>145855.9</v>
      </c>
      <c r="AI12" s="214">
        <v>0</v>
      </c>
      <c r="AJ12" s="214">
        <v>0</v>
      </c>
      <c r="AK12" s="214">
        <v>99</v>
      </c>
      <c r="AL12" s="215">
        <v>95973.3</v>
      </c>
      <c r="AM12" s="215">
        <v>0</v>
      </c>
      <c r="AN12" s="214">
        <v>0</v>
      </c>
      <c r="AO12" s="214">
        <v>98</v>
      </c>
      <c r="AP12" s="222">
        <v>70285.350000000006</v>
      </c>
      <c r="AQ12" s="222">
        <v>0</v>
      </c>
      <c r="AR12" s="222">
        <v>0</v>
      </c>
      <c r="AS12" s="222">
        <v>95</v>
      </c>
      <c r="AT12" s="222">
        <v>0</v>
      </c>
      <c r="AU12" s="222">
        <v>0</v>
      </c>
      <c r="AV12" s="222">
        <v>0</v>
      </c>
      <c r="AW12" s="222">
        <v>0</v>
      </c>
      <c r="AX12" s="222">
        <v>0</v>
      </c>
      <c r="AY12" s="222">
        <v>0</v>
      </c>
      <c r="AZ12" s="222">
        <v>0</v>
      </c>
      <c r="BA12" s="222">
        <v>0</v>
      </c>
      <c r="BB12" s="84">
        <f t="shared" si="0"/>
        <v>0</v>
      </c>
      <c r="BC12" s="173">
        <f t="shared" si="1"/>
        <v>0</v>
      </c>
      <c r="BD12" s="86">
        <f t="shared" si="2"/>
        <v>974711.34000000008</v>
      </c>
      <c r="BF12" s="28"/>
      <c r="BG12" s="28"/>
      <c r="BH12" s="28"/>
      <c r="BI12" s="28"/>
      <c r="BJ12" s="28"/>
      <c r="BL12" s="28"/>
      <c r="BM12" s="28"/>
    </row>
    <row r="13" spans="1:65" x14ac:dyDescent="0.25">
      <c r="B13" s="78" t="str">
        <f>IF(ISBLANK('Municipal Info Electric'!B13),"",'Municipal Info Electric'!B13)</f>
        <v>Haverstraw</v>
      </c>
      <c r="C13" s="79" t="str">
        <f>IF(ISBLANK('Municipal Info Electric'!C13),"",'Municipal Info Electric'!C13)</f>
        <v>Village</v>
      </c>
      <c r="D13" s="79" t="str">
        <f>IF(ISBLANK('Municipal Info Electric'!D13),"",'Municipal Info Electric'!D13)</f>
        <v>O&amp;R</v>
      </c>
      <c r="E13" s="199">
        <f>IF(ISBLANK('Municipal Info Electric'!H13),"",'Municipal Info Electric'!H13)</f>
        <v>2360</v>
      </c>
      <c r="F13" s="140">
        <v>980015</v>
      </c>
      <c r="G13" s="140">
        <v>0</v>
      </c>
      <c r="H13" s="140">
        <v>9890</v>
      </c>
      <c r="I13" s="141">
        <v>1784</v>
      </c>
      <c r="J13" s="140">
        <v>987546</v>
      </c>
      <c r="K13" s="140">
        <v>0</v>
      </c>
      <c r="L13" s="140">
        <v>10322</v>
      </c>
      <c r="M13" s="141">
        <v>1756</v>
      </c>
      <c r="N13" s="140">
        <v>879842</v>
      </c>
      <c r="O13" s="140">
        <v>0</v>
      </c>
      <c r="P13" s="140">
        <v>10925</v>
      </c>
      <c r="Q13" s="142">
        <v>1711</v>
      </c>
      <c r="R13" s="143">
        <v>746053</v>
      </c>
      <c r="S13" s="143">
        <v>0</v>
      </c>
      <c r="T13" s="143">
        <v>8193</v>
      </c>
      <c r="U13" s="143">
        <v>1668</v>
      </c>
      <c r="V13" s="144">
        <v>733485</v>
      </c>
      <c r="W13" s="144">
        <v>0</v>
      </c>
      <c r="X13" s="144">
        <v>7838</v>
      </c>
      <c r="Y13" s="144">
        <v>1637</v>
      </c>
      <c r="Z13" s="144">
        <v>974132</v>
      </c>
      <c r="AA13" s="144">
        <v>0</v>
      </c>
      <c r="AB13" s="74">
        <v>9539</v>
      </c>
      <c r="AC13" s="74">
        <v>1818</v>
      </c>
      <c r="AD13" s="214">
        <v>1363722.517</v>
      </c>
      <c r="AE13" s="214">
        <v>0</v>
      </c>
      <c r="AF13" s="214">
        <v>15266.02</v>
      </c>
      <c r="AG13" s="214">
        <v>1780</v>
      </c>
      <c r="AH13" s="214">
        <v>1557011.9499999997</v>
      </c>
      <c r="AI13" s="214">
        <v>0</v>
      </c>
      <c r="AJ13" s="214">
        <v>18098.259999999998</v>
      </c>
      <c r="AK13" s="214">
        <v>1747</v>
      </c>
      <c r="AL13" s="215">
        <v>1241957.1700000002</v>
      </c>
      <c r="AM13" s="215">
        <v>0</v>
      </c>
      <c r="AN13" s="214">
        <v>15935.11</v>
      </c>
      <c r="AO13" s="214">
        <v>1719</v>
      </c>
      <c r="AP13" s="222">
        <v>835546.58000000007</v>
      </c>
      <c r="AQ13" s="222">
        <v>0</v>
      </c>
      <c r="AR13" s="222">
        <v>9770.15</v>
      </c>
      <c r="AS13" s="222">
        <v>1663</v>
      </c>
      <c r="AT13" s="222">
        <v>3904</v>
      </c>
      <c r="AU13" s="222">
        <v>0</v>
      </c>
      <c r="AV13" s="222">
        <v>0</v>
      </c>
      <c r="AW13" s="222">
        <v>11</v>
      </c>
      <c r="AX13" s="222">
        <v>1449</v>
      </c>
      <c r="AY13" s="222">
        <v>0</v>
      </c>
      <c r="AZ13" s="222">
        <v>0</v>
      </c>
      <c r="BA13" s="222">
        <v>8</v>
      </c>
      <c r="BB13" s="84">
        <f t="shared" si="0"/>
        <v>115776.54</v>
      </c>
      <c r="BC13" s="173">
        <f t="shared" si="1"/>
        <v>0</v>
      </c>
      <c r="BD13" s="86">
        <f t="shared" si="2"/>
        <v>10304664.217</v>
      </c>
      <c r="BF13" s="28"/>
      <c r="BG13" s="28"/>
      <c r="BH13" s="28"/>
      <c r="BI13" s="28"/>
      <c r="BJ13" s="28"/>
      <c r="BL13" s="28"/>
      <c r="BM13" s="28"/>
    </row>
    <row r="14" spans="1:65" x14ac:dyDescent="0.25">
      <c r="B14" s="78" t="str">
        <f>IF(ISBLANK('Municipal Info Electric'!B14),"",'Municipal Info Electric'!B14)</f>
        <v>Nyack</v>
      </c>
      <c r="C14" s="79" t="str">
        <f>IF(ISBLANK('Municipal Info Electric'!C14),"",'Municipal Info Electric'!C14)</f>
        <v>Village</v>
      </c>
      <c r="D14" s="79" t="str">
        <f>IF(ISBLANK('Municipal Info Electric'!D14),"",'Municipal Info Electric'!D14)</f>
        <v>O&amp;R</v>
      </c>
      <c r="E14" s="199">
        <f>IF(ISBLANK('Municipal Info Electric'!H14),"",'Municipal Info Electric'!H14)</f>
        <v>1949</v>
      </c>
      <c r="F14" s="140">
        <v>1041786.95</v>
      </c>
      <c r="G14" s="140">
        <v>0</v>
      </c>
      <c r="H14" s="140">
        <v>8927</v>
      </c>
      <c r="I14" s="141">
        <v>1802</v>
      </c>
      <c r="J14" s="140">
        <v>986636.32000000007</v>
      </c>
      <c r="K14" s="140">
        <v>0</v>
      </c>
      <c r="L14" s="140">
        <v>11181</v>
      </c>
      <c r="M14" s="141">
        <v>1784</v>
      </c>
      <c r="N14" s="140">
        <v>910178.23</v>
      </c>
      <c r="O14" s="140">
        <v>0</v>
      </c>
      <c r="P14" s="140">
        <v>10815</v>
      </c>
      <c r="Q14" s="142">
        <v>1759</v>
      </c>
      <c r="R14" s="143">
        <v>779819.05</v>
      </c>
      <c r="S14" s="143">
        <v>0</v>
      </c>
      <c r="T14" s="143">
        <v>34687</v>
      </c>
      <c r="U14" s="143">
        <v>1723</v>
      </c>
      <c r="V14" s="144">
        <v>782197.12</v>
      </c>
      <c r="W14" s="144">
        <v>0</v>
      </c>
      <c r="X14" s="144">
        <v>8826</v>
      </c>
      <c r="Y14" s="144">
        <v>1720</v>
      </c>
      <c r="Z14" s="144">
        <v>1016189.35</v>
      </c>
      <c r="AA14" s="144">
        <v>0</v>
      </c>
      <c r="AB14" s="74">
        <v>9184</v>
      </c>
      <c r="AC14" s="74">
        <v>1718</v>
      </c>
      <c r="AD14" s="214">
        <v>1492272.7100000002</v>
      </c>
      <c r="AE14" s="214">
        <v>0</v>
      </c>
      <c r="AF14" s="214">
        <v>9845</v>
      </c>
      <c r="AG14" s="214">
        <v>1702</v>
      </c>
      <c r="AH14" s="214">
        <v>1536010.93</v>
      </c>
      <c r="AI14" s="214">
        <v>0</v>
      </c>
      <c r="AJ14" s="214">
        <v>12475</v>
      </c>
      <c r="AK14" s="214">
        <v>1671</v>
      </c>
      <c r="AL14" s="215">
        <v>1185569.69</v>
      </c>
      <c r="AM14" s="215">
        <v>0</v>
      </c>
      <c r="AN14" s="214">
        <v>9173</v>
      </c>
      <c r="AO14" s="214">
        <v>1637</v>
      </c>
      <c r="AP14" s="222">
        <v>836488.75</v>
      </c>
      <c r="AQ14" s="222">
        <v>0</v>
      </c>
      <c r="AR14" s="222">
        <v>8436</v>
      </c>
      <c r="AS14" s="222">
        <v>1599</v>
      </c>
      <c r="AT14" s="222">
        <v>4584.1900000000005</v>
      </c>
      <c r="AU14" s="222">
        <v>0</v>
      </c>
      <c r="AV14" s="222">
        <v>0</v>
      </c>
      <c r="AW14" s="222">
        <v>8</v>
      </c>
      <c r="AX14" s="222">
        <v>3747.22</v>
      </c>
      <c r="AY14" s="222">
        <v>0</v>
      </c>
      <c r="AZ14" s="222">
        <v>0</v>
      </c>
      <c r="BA14" s="222">
        <v>4</v>
      </c>
      <c r="BB14" s="84">
        <f t="shared" si="0"/>
        <v>123549</v>
      </c>
      <c r="BC14" s="173">
        <f t="shared" si="1"/>
        <v>0</v>
      </c>
      <c r="BD14" s="86">
        <f t="shared" si="2"/>
        <v>10575480.51</v>
      </c>
      <c r="BF14" s="28"/>
      <c r="BG14" s="28"/>
      <c r="BH14" s="28"/>
      <c r="BI14" s="28"/>
      <c r="BJ14" s="28"/>
      <c r="BL14" s="28"/>
      <c r="BM14" s="28"/>
    </row>
    <row r="15" spans="1:65" x14ac:dyDescent="0.25">
      <c r="B15" s="78" t="str">
        <f>IF(ISBLANK('Municipal Info Electric'!B15),"",'Municipal Info Electric'!B15)</f>
        <v>Orangetown</v>
      </c>
      <c r="C15" s="79" t="str">
        <f>IF(ISBLANK('Municipal Info Electric'!C15),"",'Municipal Info Electric'!C15)</f>
        <v>Town</v>
      </c>
      <c r="D15" s="79" t="str">
        <f>IF(ISBLANK('Municipal Info Electric'!D15),"",'Municipal Info Electric'!D15)</f>
        <v>O&amp;R</v>
      </c>
      <c r="E15" s="199">
        <f>IF(ISBLANK('Municipal Info Electric'!H15),"",'Municipal Info Electric'!H15)</f>
        <v>10960</v>
      </c>
      <c r="F15" s="140">
        <v>53981</v>
      </c>
      <c r="G15" s="140">
        <v>0</v>
      </c>
      <c r="H15" s="140">
        <v>6194790</v>
      </c>
      <c r="I15" s="141">
        <v>7904</v>
      </c>
      <c r="J15" s="140">
        <v>50716</v>
      </c>
      <c r="K15" s="140">
        <v>0</v>
      </c>
      <c r="L15" s="140">
        <v>5394304</v>
      </c>
      <c r="M15" s="141">
        <v>7823</v>
      </c>
      <c r="N15" s="140">
        <v>47385</v>
      </c>
      <c r="O15" s="140">
        <v>0</v>
      </c>
      <c r="P15" s="140">
        <v>4811566</v>
      </c>
      <c r="Q15" s="142">
        <v>7794</v>
      </c>
      <c r="R15" s="143">
        <v>45863</v>
      </c>
      <c r="S15" s="143">
        <v>0</v>
      </c>
      <c r="T15" s="143">
        <v>4700128</v>
      </c>
      <c r="U15" s="143">
        <v>7730</v>
      </c>
      <c r="V15" s="144">
        <v>51659</v>
      </c>
      <c r="W15" s="144">
        <v>0</v>
      </c>
      <c r="X15" s="144">
        <v>5031024.0500000007</v>
      </c>
      <c r="Y15" s="144">
        <v>7886</v>
      </c>
      <c r="Z15" s="144">
        <v>69639</v>
      </c>
      <c r="AA15" s="144">
        <v>0</v>
      </c>
      <c r="AB15" s="74">
        <v>7516970.4270000001</v>
      </c>
      <c r="AC15" s="74">
        <v>7956</v>
      </c>
      <c r="AD15" s="214">
        <v>92868.2</v>
      </c>
      <c r="AE15" s="214">
        <v>0</v>
      </c>
      <c r="AF15" s="214">
        <v>10317946.753</v>
      </c>
      <c r="AG15" s="214">
        <v>7892</v>
      </c>
      <c r="AH15" s="214">
        <v>93479.75</v>
      </c>
      <c r="AI15" s="214">
        <v>0</v>
      </c>
      <c r="AJ15" s="214">
        <v>9396121.2000000011</v>
      </c>
      <c r="AK15" s="214">
        <v>7825</v>
      </c>
      <c r="AL15" s="215">
        <v>70283.929999999993</v>
      </c>
      <c r="AM15" s="215">
        <v>0</v>
      </c>
      <c r="AN15" s="214">
        <v>6936575.6299999999</v>
      </c>
      <c r="AO15" s="214">
        <v>7743</v>
      </c>
      <c r="AP15" s="222">
        <v>54849.07</v>
      </c>
      <c r="AQ15" s="222">
        <v>0</v>
      </c>
      <c r="AR15" s="222">
        <v>5108831.0099999988</v>
      </c>
      <c r="AS15" s="222">
        <v>7641</v>
      </c>
      <c r="AT15" s="222">
        <v>0</v>
      </c>
      <c r="AU15" s="222">
        <v>0</v>
      </c>
      <c r="AV15" s="222">
        <v>5729.86</v>
      </c>
      <c r="AW15" s="222">
        <v>10</v>
      </c>
      <c r="AX15" s="222">
        <v>0</v>
      </c>
      <c r="AY15" s="222">
        <v>0</v>
      </c>
      <c r="AZ15" s="222">
        <v>2011</v>
      </c>
      <c r="BA15" s="222">
        <v>4</v>
      </c>
      <c r="BB15" s="84">
        <f t="shared" si="0"/>
        <v>65415997.93</v>
      </c>
      <c r="BC15" s="173">
        <f t="shared" si="1"/>
        <v>0</v>
      </c>
      <c r="BD15" s="86">
        <f t="shared" si="2"/>
        <v>630723.94999999995</v>
      </c>
      <c r="BF15" s="28"/>
      <c r="BG15" s="28"/>
      <c r="BH15" s="28"/>
      <c r="BI15" s="28"/>
      <c r="BJ15" s="28"/>
      <c r="BL15" s="28"/>
      <c r="BM15" s="28"/>
    </row>
    <row r="16" spans="1:65" x14ac:dyDescent="0.25">
      <c r="B16" s="78" t="str">
        <f>IF(ISBLANK('Municipal Info Electric'!B16),"",'Municipal Info Electric'!B16)</f>
        <v>Upper Nyack</v>
      </c>
      <c r="C16" s="79" t="str">
        <f>IF(ISBLANK('Municipal Info Electric'!C16),"",'Municipal Info Electric'!C16)</f>
        <v>Village</v>
      </c>
      <c r="D16" s="79" t="str">
        <f>IF(ISBLANK('Municipal Info Electric'!D16),"",'Municipal Info Electric'!D16)</f>
        <v>O&amp;R</v>
      </c>
      <c r="E16" s="199">
        <f>IF(ISBLANK('Municipal Info Electric'!H16),"",'Municipal Info Electric'!H16)</f>
        <v>617</v>
      </c>
      <c r="F16" s="140">
        <v>422693</v>
      </c>
      <c r="G16" s="140">
        <v>0</v>
      </c>
      <c r="H16" s="140">
        <v>3045</v>
      </c>
      <c r="I16" s="141">
        <v>494</v>
      </c>
      <c r="J16" s="140">
        <v>415228</v>
      </c>
      <c r="K16" s="140">
        <v>0</v>
      </c>
      <c r="L16" s="140">
        <v>2463</v>
      </c>
      <c r="M16" s="141">
        <v>497</v>
      </c>
      <c r="N16" s="140">
        <v>358027</v>
      </c>
      <c r="O16" s="140">
        <v>0</v>
      </c>
      <c r="P16" s="140">
        <v>2537</v>
      </c>
      <c r="Q16" s="142">
        <v>490</v>
      </c>
      <c r="R16" s="143">
        <v>305508</v>
      </c>
      <c r="S16" s="143">
        <v>0</v>
      </c>
      <c r="T16" s="143">
        <v>2289</v>
      </c>
      <c r="U16" s="143">
        <v>481</v>
      </c>
      <c r="V16" s="144">
        <v>319281</v>
      </c>
      <c r="W16" s="144">
        <v>0</v>
      </c>
      <c r="X16" s="144">
        <v>2371</v>
      </c>
      <c r="Y16" s="144">
        <v>482</v>
      </c>
      <c r="Z16" s="144">
        <v>369784</v>
      </c>
      <c r="AA16" s="144">
        <v>0</v>
      </c>
      <c r="AB16" s="74">
        <v>2029</v>
      </c>
      <c r="AC16" s="74">
        <v>485</v>
      </c>
      <c r="AD16" s="214">
        <v>547074.27700000012</v>
      </c>
      <c r="AE16" s="214">
        <v>0</v>
      </c>
      <c r="AF16" s="214">
        <v>2593</v>
      </c>
      <c r="AG16" s="214">
        <v>481</v>
      </c>
      <c r="AH16" s="214">
        <v>672708.21</v>
      </c>
      <c r="AI16" s="214">
        <v>0</v>
      </c>
      <c r="AJ16" s="214">
        <v>3305</v>
      </c>
      <c r="AK16" s="214">
        <v>476</v>
      </c>
      <c r="AL16" s="214">
        <v>547271.36</v>
      </c>
      <c r="AM16" s="214">
        <v>0</v>
      </c>
      <c r="AN16" s="214">
        <v>3028</v>
      </c>
      <c r="AO16" s="214">
        <v>470</v>
      </c>
      <c r="AP16" s="222">
        <v>382200.97000000003</v>
      </c>
      <c r="AQ16" s="222">
        <v>0</v>
      </c>
      <c r="AR16" s="222">
        <v>2050</v>
      </c>
      <c r="AS16" s="222">
        <v>465</v>
      </c>
      <c r="AT16" s="222">
        <v>0</v>
      </c>
      <c r="AU16" s="222">
        <v>0</v>
      </c>
      <c r="AV16" s="222">
        <v>0</v>
      </c>
      <c r="AW16" s="222">
        <v>0</v>
      </c>
      <c r="AX16" s="222">
        <v>0</v>
      </c>
      <c r="AY16" s="222">
        <v>0</v>
      </c>
      <c r="AZ16" s="222">
        <v>0</v>
      </c>
      <c r="BA16" s="222">
        <v>0</v>
      </c>
      <c r="BB16" s="84">
        <f t="shared" si="0"/>
        <v>25710</v>
      </c>
      <c r="BC16" s="173">
        <f t="shared" si="1"/>
        <v>0</v>
      </c>
      <c r="BD16" s="86">
        <f t="shared" si="2"/>
        <v>4339775.8169999998</v>
      </c>
      <c r="BF16" s="28"/>
      <c r="BG16" s="28"/>
      <c r="BH16" s="28"/>
      <c r="BI16" s="28"/>
      <c r="BJ16" s="28"/>
      <c r="BL16" s="28"/>
      <c r="BM16" s="28"/>
    </row>
    <row r="17" spans="2:65" x14ac:dyDescent="0.25">
      <c r="B17" s="78" t="str">
        <f>IF(ISBLANK('Municipal Info Electric'!B17),"",'Municipal Info Electric'!B17)</f>
        <v>Highlands</v>
      </c>
      <c r="C17" s="79" t="str">
        <f>IF(ISBLANK('Municipal Info Electric'!C17),"",'Municipal Info Electric'!C17)</f>
        <v>Town</v>
      </c>
      <c r="D17" s="79" t="str">
        <f>IF(ISBLANK('Municipal Info Electric'!D17),"",'Municipal Info Electric'!D17)</f>
        <v>O&amp;R</v>
      </c>
      <c r="E17" s="199">
        <f>IF(ISBLANK('Municipal Info Electric'!H17),"",'Municipal Info Electric'!H17)</f>
        <v>948</v>
      </c>
      <c r="F17" s="140">
        <v>348479</v>
      </c>
      <c r="G17" s="140">
        <v>0</v>
      </c>
      <c r="H17" s="140">
        <v>907</v>
      </c>
      <c r="I17" s="141">
        <v>367</v>
      </c>
      <c r="J17" s="140">
        <v>357684</v>
      </c>
      <c r="K17" s="140">
        <v>0</v>
      </c>
      <c r="L17" s="140">
        <v>872</v>
      </c>
      <c r="M17" s="141">
        <v>361</v>
      </c>
      <c r="N17" s="140">
        <v>335581</v>
      </c>
      <c r="O17" s="140">
        <v>0</v>
      </c>
      <c r="P17" s="140">
        <v>696</v>
      </c>
      <c r="Q17" s="142">
        <v>356</v>
      </c>
      <c r="R17" s="143">
        <v>267021</v>
      </c>
      <c r="S17" s="143">
        <v>0</v>
      </c>
      <c r="T17" s="143">
        <v>661</v>
      </c>
      <c r="U17" s="143">
        <v>356</v>
      </c>
      <c r="V17" s="144">
        <v>249922</v>
      </c>
      <c r="W17" s="144">
        <v>0</v>
      </c>
      <c r="X17" s="144">
        <v>1300</v>
      </c>
      <c r="Y17" s="144">
        <v>351</v>
      </c>
      <c r="Z17" s="144">
        <v>227753</v>
      </c>
      <c r="AA17" s="144">
        <v>0</v>
      </c>
      <c r="AB17" s="74">
        <v>1183</v>
      </c>
      <c r="AC17" s="74">
        <v>340</v>
      </c>
      <c r="AD17" s="214">
        <v>282154.429</v>
      </c>
      <c r="AE17" s="214">
        <v>0</v>
      </c>
      <c r="AF17" s="214">
        <v>2084</v>
      </c>
      <c r="AG17" s="214">
        <v>323</v>
      </c>
      <c r="AH17" s="214">
        <v>328093.51</v>
      </c>
      <c r="AI17" s="214">
        <v>0</v>
      </c>
      <c r="AJ17" s="214">
        <v>2113</v>
      </c>
      <c r="AK17" s="214">
        <v>320</v>
      </c>
      <c r="AL17" s="215">
        <v>289301.45999999996</v>
      </c>
      <c r="AM17" s="215">
        <v>0</v>
      </c>
      <c r="AN17" s="214">
        <v>1917</v>
      </c>
      <c r="AO17" s="214">
        <v>317</v>
      </c>
      <c r="AP17" s="222">
        <v>204775.83000000002</v>
      </c>
      <c r="AQ17" s="222">
        <v>0</v>
      </c>
      <c r="AR17" s="222">
        <v>1055</v>
      </c>
      <c r="AS17" s="222">
        <v>313</v>
      </c>
      <c r="AT17" s="222">
        <v>24</v>
      </c>
      <c r="AU17" s="222">
        <v>0</v>
      </c>
      <c r="AV17" s="222">
        <v>0</v>
      </c>
      <c r="AW17" s="222">
        <v>2</v>
      </c>
      <c r="AX17" s="222">
        <v>0</v>
      </c>
      <c r="AY17" s="222">
        <v>0</v>
      </c>
      <c r="AZ17" s="222">
        <v>0</v>
      </c>
      <c r="BA17" s="222">
        <v>0</v>
      </c>
      <c r="BB17" s="84">
        <f t="shared" si="0"/>
        <v>12788</v>
      </c>
      <c r="BC17" s="173">
        <f t="shared" si="1"/>
        <v>0</v>
      </c>
      <c r="BD17" s="86">
        <f t="shared" si="2"/>
        <v>2890789.2290000003</v>
      </c>
      <c r="BF17" s="28"/>
      <c r="BG17" s="28"/>
      <c r="BH17" s="28"/>
      <c r="BI17" s="28"/>
      <c r="BJ17" s="28"/>
      <c r="BL17" s="28"/>
      <c r="BM17" s="28"/>
    </row>
    <row r="18" spans="2:65" x14ac:dyDescent="0.25">
      <c r="B18" s="78" t="str">
        <f>IF(ISBLANK('Municipal Info Electric'!B18),"",'Municipal Info Electric'!B18)</f>
        <v>Highland Falls</v>
      </c>
      <c r="C18" s="79" t="str">
        <f>IF(ISBLANK('Municipal Info Electric'!C18),"",'Municipal Info Electric'!C18)</f>
        <v>Village</v>
      </c>
      <c r="D18" s="79" t="str">
        <f>IF(ISBLANK('Municipal Info Electric'!D18),"",'Municipal Info Electric'!D18)</f>
        <v>O&amp;R</v>
      </c>
      <c r="E18" s="199">
        <f>IF(ISBLANK('Municipal Info Electric'!H18),"",'Municipal Info Electric'!H18)</f>
        <v>1717</v>
      </c>
      <c r="F18" s="140">
        <v>471957</v>
      </c>
      <c r="G18" s="140">
        <v>0</v>
      </c>
      <c r="H18" s="140">
        <v>8927</v>
      </c>
      <c r="I18" s="141">
        <v>767</v>
      </c>
      <c r="J18" s="140">
        <v>451583</v>
      </c>
      <c r="K18" s="140">
        <v>0</v>
      </c>
      <c r="L18" s="140">
        <v>1919</v>
      </c>
      <c r="M18" s="141">
        <v>756</v>
      </c>
      <c r="N18" s="140">
        <v>411092</v>
      </c>
      <c r="O18" s="140">
        <v>0</v>
      </c>
      <c r="P18" s="140">
        <v>1705</v>
      </c>
      <c r="Q18" s="142">
        <v>751</v>
      </c>
      <c r="R18" s="143">
        <v>346463</v>
      </c>
      <c r="S18" s="143">
        <v>0</v>
      </c>
      <c r="T18" s="143">
        <v>1546</v>
      </c>
      <c r="U18" s="143">
        <v>735</v>
      </c>
      <c r="V18" s="144">
        <v>346010</v>
      </c>
      <c r="W18" s="144">
        <v>0</v>
      </c>
      <c r="X18" s="144">
        <v>1616</v>
      </c>
      <c r="Y18" s="144">
        <v>734</v>
      </c>
      <c r="Z18" s="144">
        <v>409839</v>
      </c>
      <c r="AA18" s="144">
        <v>0</v>
      </c>
      <c r="AB18" s="74">
        <v>1918</v>
      </c>
      <c r="AC18" s="74">
        <v>875</v>
      </c>
      <c r="AD18" s="214">
        <v>526426.51099999994</v>
      </c>
      <c r="AE18" s="214">
        <v>0</v>
      </c>
      <c r="AF18" s="214">
        <v>2768</v>
      </c>
      <c r="AG18" s="214">
        <v>849</v>
      </c>
      <c r="AH18" s="214">
        <v>675557.86</v>
      </c>
      <c r="AI18" s="214">
        <v>0</v>
      </c>
      <c r="AJ18" s="214">
        <v>3691</v>
      </c>
      <c r="AK18" s="214">
        <v>820</v>
      </c>
      <c r="AL18" s="215">
        <v>542344.43000000005</v>
      </c>
      <c r="AM18" s="215">
        <v>0</v>
      </c>
      <c r="AN18" s="214">
        <v>2767</v>
      </c>
      <c r="AO18" s="214">
        <v>802</v>
      </c>
      <c r="AP18" s="222">
        <v>382585.01</v>
      </c>
      <c r="AQ18" s="222">
        <v>0</v>
      </c>
      <c r="AR18" s="222">
        <v>2069</v>
      </c>
      <c r="AS18" s="222">
        <v>770</v>
      </c>
      <c r="AT18" s="222">
        <v>2662</v>
      </c>
      <c r="AU18" s="222">
        <v>0</v>
      </c>
      <c r="AV18" s="222">
        <v>0</v>
      </c>
      <c r="AW18" s="222">
        <v>7</v>
      </c>
      <c r="AX18" s="222">
        <v>0</v>
      </c>
      <c r="AY18" s="222">
        <v>0</v>
      </c>
      <c r="AZ18" s="222">
        <v>0</v>
      </c>
      <c r="BA18" s="222">
        <v>0</v>
      </c>
      <c r="BB18" s="84">
        <f t="shared" si="0"/>
        <v>28926</v>
      </c>
      <c r="BC18" s="173">
        <f t="shared" si="1"/>
        <v>0</v>
      </c>
      <c r="BD18" s="86">
        <f t="shared" si="2"/>
        <v>4566519.8109999998</v>
      </c>
      <c r="BF18" s="28"/>
      <c r="BG18" s="28"/>
      <c r="BH18" s="28"/>
      <c r="BI18" s="28"/>
      <c r="BJ18" s="28"/>
      <c r="BL18" s="28"/>
      <c r="BM18" s="28"/>
    </row>
    <row r="19" spans="2:65" x14ac:dyDescent="0.25">
      <c r="B19" s="78" t="str">
        <f>IF(ISBLANK('Municipal Info Electric'!B19),"",'Municipal Info Electric'!B19)</f>
        <v>Cold Spring</v>
      </c>
      <c r="C19" s="79" t="str">
        <f>IF(ISBLANK('Municipal Info Electric'!C19),"",'Municipal Info Electric'!C19)</f>
        <v>Village</v>
      </c>
      <c r="D19" s="79" t="str">
        <f>IF(ISBLANK('Municipal Info Electric'!D19),"",'Municipal Info Electric'!D19)</f>
        <v>CenHud</v>
      </c>
      <c r="E19" s="199">
        <f>IF(ISBLANK('Municipal Info Electric'!H19),"",'Municipal Info Electric'!H19)</f>
        <v>1123</v>
      </c>
      <c r="F19" s="140">
        <v>376985</v>
      </c>
      <c r="G19" s="140">
        <v>2387</v>
      </c>
      <c r="H19" s="140">
        <v>14051</v>
      </c>
      <c r="I19" s="141">
        <v>762</v>
      </c>
      <c r="J19" s="140">
        <v>542624</v>
      </c>
      <c r="K19" s="140">
        <v>2842</v>
      </c>
      <c r="L19" s="140">
        <v>12504</v>
      </c>
      <c r="M19" s="141">
        <v>783</v>
      </c>
      <c r="N19" s="140">
        <v>325463</v>
      </c>
      <c r="O19" s="140">
        <v>2283</v>
      </c>
      <c r="P19" s="140">
        <v>8682</v>
      </c>
      <c r="Q19" s="142">
        <v>722</v>
      </c>
      <c r="R19" s="207">
        <v>378731</v>
      </c>
      <c r="S19" s="143">
        <v>1882</v>
      </c>
      <c r="T19" s="143">
        <v>7432</v>
      </c>
      <c r="U19" s="143">
        <v>767</v>
      </c>
      <c r="V19" s="144">
        <v>316715</v>
      </c>
      <c r="W19" s="144">
        <v>1440</v>
      </c>
      <c r="X19" s="144">
        <v>10667</v>
      </c>
      <c r="Y19" s="144">
        <v>723</v>
      </c>
      <c r="Z19" s="144">
        <v>374482</v>
      </c>
      <c r="AA19" s="144">
        <v>1824</v>
      </c>
      <c r="AB19" s="74">
        <v>9800</v>
      </c>
      <c r="AC19" s="74">
        <v>755</v>
      </c>
      <c r="AD19" s="214">
        <v>557484</v>
      </c>
      <c r="AE19" s="214">
        <v>3743</v>
      </c>
      <c r="AF19" s="214">
        <v>18543</v>
      </c>
      <c r="AG19" s="214">
        <v>729</v>
      </c>
      <c r="AH19" s="214">
        <v>483404</v>
      </c>
      <c r="AI19" s="214">
        <v>3254</v>
      </c>
      <c r="AJ19" s="214">
        <v>17723</v>
      </c>
      <c r="AK19" s="214">
        <v>729</v>
      </c>
      <c r="AL19" s="215">
        <v>401690</v>
      </c>
      <c r="AM19" s="215">
        <v>2282</v>
      </c>
      <c r="AN19" s="214">
        <v>13721</v>
      </c>
      <c r="AO19" s="214">
        <v>713</v>
      </c>
      <c r="AP19" s="222">
        <v>296310</v>
      </c>
      <c r="AQ19" s="222">
        <v>15738</v>
      </c>
      <c r="AR19" s="222">
        <v>9915</v>
      </c>
      <c r="AS19" s="222">
        <v>742</v>
      </c>
      <c r="AT19" s="222">
        <v>289064</v>
      </c>
      <c r="AU19" s="222">
        <v>17711</v>
      </c>
      <c r="AV19" s="222">
        <v>8903</v>
      </c>
      <c r="AW19" s="222">
        <v>734</v>
      </c>
      <c r="AX19" s="222">
        <v>388110</v>
      </c>
      <c r="AY19" s="222">
        <v>26301</v>
      </c>
      <c r="AZ19" s="222">
        <v>9092</v>
      </c>
      <c r="BA19" s="222">
        <v>726</v>
      </c>
      <c r="BB19" s="84">
        <f t="shared" si="0"/>
        <v>141033</v>
      </c>
      <c r="BC19" s="173">
        <f t="shared" si="1"/>
        <v>81687</v>
      </c>
      <c r="BD19" s="86">
        <f t="shared" si="2"/>
        <v>4731062</v>
      </c>
      <c r="BF19" s="28"/>
      <c r="BG19" s="28"/>
      <c r="BH19" s="28"/>
      <c r="BI19" s="28"/>
      <c r="BJ19" s="28"/>
      <c r="BL19" s="28"/>
      <c r="BM19" s="28"/>
    </row>
    <row r="20" spans="2:65" x14ac:dyDescent="0.25">
      <c r="B20" s="78" t="str">
        <f>IF(ISBLANK('Municipal Info Electric'!B20),"",'Municipal Info Electric'!B20)</f>
        <v>Gardiner</v>
      </c>
      <c r="C20" s="79" t="str">
        <f>IF(ISBLANK('Municipal Info Electric'!C20),"",'Municipal Info Electric'!C20)</f>
        <v>Town</v>
      </c>
      <c r="D20" s="79" t="str">
        <f>IF(ISBLANK('Municipal Info Electric'!D20),"",'Municipal Info Electric'!D20)</f>
        <v>CenHud</v>
      </c>
      <c r="E20" s="199">
        <f>IF(ISBLANK('Municipal Info Electric'!H20),"",'Municipal Info Electric'!H20)</f>
        <v>2765</v>
      </c>
      <c r="F20" s="140">
        <v>1614031</v>
      </c>
      <c r="G20" s="140">
        <v>12254</v>
      </c>
      <c r="H20" s="140">
        <v>44748</v>
      </c>
      <c r="I20" s="141">
        <v>1826</v>
      </c>
      <c r="J20" s="140">
        <v>1740910</v>
      </c>
      <c r="K20" s="140">
        <v>9278</v>
      </c>
      <c r="L20" s="140">
        <v>41974</v>
      </c>
      <c r="M20" s="141">
        <v>1683</v>
      </c>
      <c r="N20" s="140">
        <v>1340571</v>
      </c>
      <c r="O20" s="140">
        <v>10204</v>
      </c>
      <c r="P20" s="140">
        <v>35068</v>
      </c>
      <c r="Q20" s="142">
        <v>1701</v>
      </c>
      <c r="R20" s="143">
        <v>1309465</v>
      </c>
      <c r="S20" s="143">
        <v>6163</v>
      </c>
      <c r="T20" s="143">
        <v>39468</v>
      </c>
      <c r="U20" s="143">
        <v>1698</v>
      </c>
      <c r="V20" s="144">
        <v>1025021</v>
      </c>
      <c r="W20" s="144">
        <v>6799</v>
      </c>
      <c r="X20" s="144">
        <v>34370</v>
      </c>
      <c r="Y20" s="144">
        <v>1644</v>
      </c>
      <c r="Z20" s="144">
        <v>1023745</v>
      </c>
      <c r="AA20" s="144">
        <v>8535</v>
      </c>
      <c r="AB20" s="74">
        <v>36435</v>
      </c>
      <c r="AC20" s="74">
        <v>1471</v>
      </c>
      <c r="AD20" s="214">
        <v>1511760</v>
      </c>
      <c r="AE20" s="214">
        <v>10220</v>
      </c>
      <c r="AF20" s="214">
        <v>44871</v>
      </c>
      <c r="AG20" s="214">
        <v>1700</v>
      </c>
      <c r="AH20" s="214">
        <v>1552750</v>
      </c>
      <c r="AI20" s="214">
        <v>12565</v>
      </c>
      <c r="AJ20" s="214">
        <v>50596</v>
      </c>
      <c r="AK20" s="214">
        <v>1564</v>
      </c>
      <c r="AL20" s="215">
        <v>1112793</v>
      </c>
      <c r="AM20" s="215">
        <v>7211</v>
      </c>
      <c r="AN20" s="214">
        <v>35782</v>
      </c>
      <c r="AO20" s="214">
        <v>1413</v>
      </c>
      <c r="AP20" s="222">
        <v>1064981</v>
      </c>
      <c r="AQ20" s="222">
        <v>6531</v>
      </c>
      <c r="AR20" s="222">
        <v>32895</v>
      </c>
      <c r="AS20" s="222">
        <v>1709</v>
      </c>
      <c r="AT20" s="222">
        <v>883540</v>
      </c>
      <c r="AU20" s="222">
        <v>6287</v>
      </c>
      <c r="AV20" s="222">
        <v>31991</v>
      </c>
      <c r="AW20" s="222">
        <v>1451</v>
      </c>
      <c r="AX20" s="222">
        <v>1281892</v>
      </c>
      <c r="AY20" s="222">
        <v>7864</v>
      </c>
      <c r="AZ20" s="222">
        <v>44026</v>
      </c>
      <c r="BA20" s="222">
        <v>1577</v>
      </c>
      <c r="BB20" s="84">
        <f t="shared" si="0"/>
        <v>472224</v>
      </c>
      <c r="BC20" s="173">
        <f t="shared" si="1"/>
        <v>103911</v>
      </c>
      <c r="BD20" s="86">
        <f t="shared" si="2"/>
        <v>15461459</v>
      </c>
      <c r="BF20" s="28"/>
      <c r="BG20" s="28"/>
      <c r="BH20" s="28"/>
      <c r="BI20" s="28"/>
      <c r="BJ20" s="28"/>
      <c r="BL20" s="28"/>
      <c r="BM20" s="28"/>
    </row>
    <row r="21" spans="2:65" x14ac:dyDescent="0.25">
      <c r="B21" s="78" t="str">
        <f>IF(ISBLANK('Municipal Info Electric'!B21),"",'Municipal Info Electric'!B21)</f>
        <v>Marbletown</v>
      </c>
      <c r="C21" s="79" t="str">
        <f>IF(ISBLANK('Municipal Info Electric'!C21),"",'Municipal Info Electric'!C21)</f>
        <v>Town</v>
      </c>
      <c r="D21" s="79" t="str">
        <f>IF(ISBLANK('Municipal Info Electric'!D21),"",'Municipal Info Electric'!D21)</f>
        <v>CenHud</v>
      </c>
      <c r="E21" s="199">
        <f>IF(ISBLANK('Municipal Info Electric'!H21),"",'Municipal Info Electric'!H21)</f>
        <v>3269</v>
      </c>
      <c r="F21" s="140">
        <v>0</v>
      </c>
      <c r="G21" s="140">
        <v>1746446</v>
      </c>
      <c r="H21" s="140">
        <v>40446</v>
      </c>
      <c r="I21" s="141">
        <v>2330</v>
      </c>
      <c r="J21" s="140">
        <v>5368</v>
      </c>
      <c r="K21" s="140">
        <v>1979788</v>
      </c>
      <c r="L21" s="140">
        <v>45190</v>
      </c>
      <c r="M21" s="141">
        <v>2236</v>
      </c>
      <c r="N21" s="140">
        <v>3380</v>
      </c>
      <c r="O21" s="140">
        <v>1751657</v>
      </c>
      <c r="P21" s="140">
        <v>35354</v>
      </c>
      <c r="Q21" s="142">
        <v>2327</v>
      </c>
      <c r="R21" s="143">
        <v>3092</v>
      </c>
      <c r="S21" s="143">
        <v>1433136</v>
      </c>
      <c r="T21" s="143">
        <v>28094</v>
      </c>
      <c r="U21" s="143">
        <v>2158</v>
      </c>
      <c r="V21" s="144">
        <v>2473</v>
      </c>
      <c r="W21" s="144">
        <v>1163298</v>
      </c>
      <c r="X21" s="144">
        <v>24578</v>
      </c>
      <c r="Y21" s="144">
        <v>2191</v>
      </c>
      <c r="Z21" s="144">
        <v>2535</v>
      </c>
      <c r="AA21" s="144">
        <v>1228231</v>
      </c>
      <c r="AB21" s="74">
        <v>27864</v>
      </c>
      <c r="AC21" s="74">
        <v>1997</v>
      </c>
      <c r="AD21" s="214">
        <v>3471</v>
      </c>
      <c r="AE21" s="214">
        <v>1670418</v>
      </c>
      <c r="AF21" s="214">
        <v>33322</v>
      </c>
      <c r="AG21" s="214">
        <v>2243</v>
      </c>
      <c r="AH21" s="214">
        <v>2561</v>
      </c>
      <c r="AI21" s="214">
        <v>1642354</v>
      </c>
      <c r="AJ21" s="214">
        <v>34388</v>
      </c>
      <c r="AK21" s="214">
        <v>2095</v>
      </c>
      <c r="AL21" s="215">
        <v>2713</v>
      </c>
      <c r="AM21" s="215">
        <v>1336427</v>
      </c>
      <c r="AN21" s="214">
        <v>30480</v>
      </c>
      <c r="AO21" s="214">
        <v>1939</v>
      </c>
      <c r="AP21" s="222">
        <v>2034</v>
      </c>
      <c r="AQ21" s="222">
        <v>1154476</v>
      </c>
      <c r="AR21" s="222">
        <v>24496</v>
      </c>
      <c r="AS21" s="222">
        <v>2217</v>
      </c>
      <c r="AT21" s="222">
        <v>3131</v>
      </c>
      <c r="AU21" s="222">
        <v>1176234</v>
      </c>
      <c r="AV21" s="222">
        <v>26154</v>
      </c>
      <c r="AW21" s="222">
        <v>2022</v>
      </c>
      <c r="AX21" s="222">
        <v>3962</v>
      </c>
      <c r="AY21" s="222">
        <v>1605344</v>
      </c>
      <c r="AZ21" s="222">
        <v>40743</v>
      </c>
      <c r="BA21" s="222">
        <v>2146</v>
      </c>
      <c r="BB21" s="84">
        <f t="shared" si="0"/>
        <v>391109</v>
      </c>
      <c r="BC21" s="173">
        <f t="shared" si="1"/>
        <v>17887809</v>
      </c>
      <c r="BD21" s="86">
        <f t="shared" si="2"/>
        <v>34720</v>
      </c>
      <c r="BF21" s="28"/>
      <c r="BG21" s="28"/>
      <c r="BH21" s="28"/>
      <c r="BI21" s="28"/>
      <c r="BJ21" s="28"/>
      <c r="BL21" s="28"/>
      <c r="BM21" s="28"/>
    </row>
    <row r="22" spans="2:65" x14ac:dyDescent="0.25">
      <c r="B22" s="78" t="str">
        <f>IF(ISBLANK('Municipal Info Electric'!B22),"",'Municipal Info Electric'!B22)</f>
        <v>Nelsonville</v>
      </c>
      <c r="C22" s="79" t="str">
        <f>IF(ISBLANK('Municipal Info Electric'!C22),"",'Municipal Info Electric'!C22)</f>
        <v>Village</v>
      </c>
      <c r="D22" s="79" t="str">
        <f>IF(ISBLANK('Municipal Info Electric'!D22),"",'Municipal Info Electric'!D22)</f>
        <v>CenHud</v>
      </c>
      <c r="E22" s="199">
        <f>IF(ISBLANK('Municipal Info Electric'!H22),"",'Municipal Info Electric'!H22)</f>
        <v>267</v>
      </c>
      <c r="F22" s="140">
        <v>0</v>
      </c>
      <c r="G22" s="140">
        <v>129759</v>
      </c>
      <c r="H22" s="140">
        <v>2095</v>
      </c>
      <c r="I22" s="141">
        <v>205</v>
      </c>
      <c r="J22" s="140">
        <v>0</v>
      </c>
      <c r="K22" s="140">
        <v>156599</v>
      </c>
      <c r="L22" s="140">
        <v>2981</v>
      </c>
      <c r="M22" s="141">
        <v>193</v>
      </c>
      <c r="N22" s="140">
        <v>0</v>
      </c>
      <c r="O22" s="140">
        <v>116007</v>
      </c>
      <c r="P22" s="140">
        <v>2284</v>
      </c>
      <c r="Q22" s="142">
        <v>185</v>
      </c>
      <c r="R22" s="143">
        <v>0</v>
      </c>
      <c r="S22" s="143">
        <v>111841</v>
      </c>
      <c r="T22" s="143">
        <v>1617</v>
      </c>
      <c r="U22" s="143">
        <v>186</v>
      </c>
      <c r="V22" s="144">
        <v>0</v>
      </c>
      <c r="W22" s="144">
        <v>90102</v>
      </c>
      <c r="X22" s="144">
        <v>1332</v>
      </c>
      <c r="Y22" s="144">
        <v>192</v>
      </c>
      <c r="Z22" s="144">
        <v>0</v>
      </c>
      <c r="AA22" s="144">
        <v>111098</v>
      </c>
      <c r="AB22" s="74">
        <v>1613</v>
      </c>
      <c r="AC22" s="74">
        <v>188</v>
      </c>
      <c r="AD22" s="214">
        <v>0</v>
      </c>
      <c r="AE22" s="214">
        <v>133552</v>
      </c>
      <c r="AF22" s="214">
        <v>2099</v>
      </c>
      <c r="AG22" s="214">
        <v>188</v>
      </c>
      <c r="AH22" s="214">
        <v>0</v>
      </c>
      <c r="AI22" s="214">
        <v>130325</v>
      </c>
      <c r="AJ22" s="214">
        <v>3080</v>
      </c>
      <c r="AK22" s="214">
        <v>181</v>
      </c>
      <c r="AL22" s="215">
        <v>0</v>
      </c>
      <c r="AM22" s="215">
        <v>104277</v>
      </c>
      <c r="AN22" s="214">
        <v>2084</v>
      </c>
      <c r="AO22" s="214">
        <v>183</v>
      </c>
      <c r="AP22" s="222">
        <v>0</v>
      </c>
      <c r="AQ22" s="222">
        <v>79054</v>
      </c>
      <c r="AR22" s="222">
        <v>1939</v>
      </c>
      <c r="AS22" s="222">
        <v>182</v>
      </c>
      <c r="AT22" s="222">
        <v>0</v>
      </c>
      <c r="AU22" s="222">
        <v>83963</v>
      </c>
      <c r="AV22" s="222">
        <v>1873</v>
      </c>
      <c r="AW22" s="222">
        <v>185</v>
      </c>
      <c r="AX22" s="222">
        <v>0</v>
      </c>
      <c r="AY22" s="222">
        <v>112854</v>
      </c>
      <c r="AZ22" s="222">
        <v>3434</v>
      </c>
      <c r="BA22" s="222">
        <v>185</v>
      </c>
      <c r="BB22" s="84">
        <f t="shared" si="0"/>
        <v>26431</v>
      </c>
      <c r="BC22" s="173">
        <f t="shared" si="1"/>
        <v>1359431</v>
      </c>
      <c r="BD22" s="86">
        <f t="shared" si="2"/>
        <v>0</v>
      </c>
      <c r="BF22" s="28"/>
      <c r="BG22" s="28"/>
      <c r="BH22" s="28"/>
      <c r="BI22" s="28"/>
      <c r="BJ22" s="28"/>
      <c r="BL22" s="28"/>
      <c r="BM22" s="28"/>
    </row>
    <row r="23" spans="2:65" x14ac:dyDescent="0.25">
      <c r="B23" s="78" t="str">
        <f>IF(ISBLANK('Municipal Info Electric'!B23),"",'Municipal Info Electric'!B23)</f>
        <v>New Paltz</v>
      </c>
      <c r="C23" s="79" t="str">
        <f>IF(ISBLANK('Municipal Info Electric'!C23),"",'Municipal Info Electric'!C23)</f>
        <v>Town</v>
      </c>
      <c r="D23" s="79" t="str">
        <f>IF(ISBLANK('Municipal Info Electric'!D23),"",'Municipal Info Electric'!D23)</f>
        <v>CenHud</v>
      </c>
      <c r="E23" s="199">
        <f>IF(ISBLANK('Municipal Info Electric'!H23),"",'Municipal Info Electric'!H23)</f>
        <v>3035</v>
      </c>
      <c r="F23" s="140">
        <v>10229</v>
      </c>
      <c r="G23" s="140">
        <v>1897573</v>
      </c>
      <c r="H23" s="140">
        <v>29048</v>
      </c>
      <c r="I23" s="141">
        <v>2138</v>
      </c>
      <c r="J23" s="140">
        <v>22164</v>
      </c>
      <c r="K23" s="140">
        <v>1796861</v>
      </c>
      <c r="L23" s="140">
        <v>25297</v>
      </c>
      <c r="M23" s="141">
        <v>1853</v>
      </c>
      <c r="N23" s="140">
        <v>10338</v>
      </c>
      <c r="O23" s="140">
        <v>1704255</v>
      </c>
      <c r="P23" s="140">
        <v>25428</v>
      </c>
      <c r="Q23" s="142">
        <v>1988</v>
      </c>
      <c r="R23" s="143">
        <v>15772</v>
      </c>
      <c r="S23" s="143">
        <v>1295270</v>
      </c>
      <c r="T23" s="143">
        <v>15336</v>
      </c>
      <c r="U23" s="143">
        <v>1842</v>
      </c>
      <c r="V23" s="144">
        <v>9502</v>
      </c>
      <c r="W23" s="144">
        <v>1330566</v>
      </c>
      <c r="X23" s="144">
        <v>15142</v>
      </c>
      <c r="Y23" s="144">
        <v>1903</v>
      </c>
      <c r="Z23" s="144">
        <v>5827</v>
      </c>
      <c r="AA23" s="144">
        <v>1235896</v>
      </c>
      <c r="AB23" s="74">
        <v>14523</v>
      </c>
      <c r="AC23" s="74">
        <v>1751</v>
      </c>
      <c r="AD23" s="214">
        <v>6781</v>
      </c>
      <c r="AE23" s="214">
        <v>1630156</v>
      </c>
      <c r="AF23" s="214">
        <v>19177</v>
      </c>
      <c r="AG23" s="214">
        <v>1886</v>
      </c>
      <c r="AH23" s="214">
        <v>6574</v>
      </c>
      <c r="AI23" s="214">
        <v>1585284</v>
      </c>
      <c r="AJ23" s="214">
        <v>18740</v>
      </c>
      <c r="AK23" s="214">
        <v>1804</v>
      </c>
      <c r="AL23" s="215">
        <v>4972</v>
      </c>
      <c r="AM23" s="215">
        <v>1266469</v>
      </c>
      <c r="AN23" s="214">
        <v>17796</v>
      </c>
      <c r="AO23" s="214">
        <v>1595</v>
      </c>
      <c r="AP23" s="222">
        <v>37375</v>
      </c>
      <c r="AQ23" s="222">
        <v>1207531</v>
      </c>
      <c r="AR23" s="222">
        <v>12553</v>
      </c>
      <c r="AS23" s="222">
        <v>2072</v>
      </c>
      <c r="AT23" s="222">
        <v>82034</v>
      </c>
      <c r="AU23" s="222">
        <v>1017340</v>
      </c>
      <c r="AV23" s="222">
        <v>13368</v>
      </c>
      <c r="AW23" s="222">
        <v>1778</v>
      </c>
      <c r="AX23" s="222">
        <v>120579</v>
      </c>
      <c r="AY23" s="222">
        <v>1717308</v>
      </c>
      <c r="AZ23" s="222">
        <v>20333</v>
      </c>
      <c r="BA23" s="222">
        <v>2120</v>
      </c>
      <c r="BB23" s="84">
        <f t="shared" si="0"/>
        <v>226741</v>
      </c>
      <c r="BC23" s="173">
        <f t="shared" si="1"/>
        <v>17684509</v>
      </c>
      <c r="BD23" s="86">
        <f t="shared" si="2"/>
        <v>332147</v>
      </c>
      <c r="BF23" s="28"/>
      <c r="BG23" s="28"/>
      <c r="BH23" s="28"/>
      <c r="BI23" s="28"/>
      <c r="BJ23" s="28"/>
      <c r="BL23" s="28"/>
      <c r="BM23" s="28"/>
    </row>
    <row r="24" spans="2:65" x14ac:dyDescent="0.25">
      <c r="B24" s="78" t="str">
        <f>IF(ISBLANK('Municipal Info Electric'!B24),"",'Municipal Info Electric'!B24)</f>
        <v>New Paltz</v>
      </c>
      <c r="C24" s="79" t="str">
        <f>IF(ISBLANK('Municipal Info Electric'!C24),"",'Municipal Info Electric'!C24)</f>
        <v>Village</v>
      </c>
      <c r="D24" s="79" t="str">
        <f>IF(ISBLANK('Municipal Info Electric'!D24),"",'Municipal Info Electric'!D24)</f>
        <v>CenHud</v>
      </c>
      <c r="E24" s="199">
        <f>IF(ISBLANK('Municipal Info Electric'!H24),"",'Municipal Info Electric'!H24)</f>
        <v>2192</v>
      </c>
      <c r="F24" s="140">
        <v>825165</v>
      </c>
      <c r="G24" s="140">
        <v>1554</v>
      </c>
      <c r="H24" s="140">
        <v>9904</v>
      </c>
      <c r="I24" s="141">
        <v>1706</v>
      </c>
      <c r="J24" s="140">
        <v>889849</v>
      </c>
      <c r="K24" s="140">
        <v>1580</v>
      </c>
      <c r="L24" s="140">
        <v>8525</v>
      </c>
      <c r="M24" s="141">
        <v>1613</v>
      </c>
      <c r="N24" s="140">
        <v>812502</v>
      </c>
      <c r="O24" s="140">
        <v>1140</v>
      </c>
      <c r="P24" s="140">
        <v>14450</v>
      </c>
      <c r="Q24" s="142">
        <v>1621</v>
      </c>
      <c r="R24" s="143">
        <v>658297</v>
      </c>
      <c r="S24" s="143">
        <v>972</v>
      </c>
      <c r="T24" s="143">
        <v>6215</v>
      </c>
      <c r="U24" s="143">
        <v>1600</v>
      </c>
      <c r="V24" s="144">
        <v>691085</v>
      </c>
      <c r="W24" s="144">
        <v>19</v>
      </c>
      <c r="X24" s="144">
        <v>9578</v>
      </c>
      <c r="Y24" s="144">
        <v>1736</v>
      </c>
      <c r="Z24" s="144">
        <v>668622</v>
      </c>
      <c r="AA24" s="144">
        <v>73</v>
      </c>
      <c r="AB24" s="74">
        <v>7200</v>
      </c>
      <c r="AC24" s="74">
        <v>1604</v>
      </c>
      <c r="AD24" s="214">
        <v>747577</v>
      </c>
      <c r="AE24" s="214">
        <v>105</v>
      </c>
      <c r="AF24" s="214">
        <v>5888</v>
      </c>
      <c r="AG24" s="214">
        <v>1487</v>
      </c>
      <c r="AH24" s="214">
        <v>764587</v>
      </c>
      <c r="AI24" s="214">
        <v>293</v>
      </c>
      <c r="AJ24" s="214">
        <v>6104</v>
      </c>
      <c r="AK24" s="214">
        <v>1429</v>
      </c>
      <c r="AL24" s="215">
        <v>677941</v>
      </c>
      <c r="AM24" s="215">
        <v>88</v>
      </c>
      <c r="AN24" s="214">
        <v>5231</v>
      </c>
      <c r="AO24" s="214">
        <v>1388</v>
      </c>
      <c r="AP24" s="222">
        <v>475495</v>
      </c>
      <c r="AQ24" s="222">
        <v>4571</v>
      </c>
      <c r="AR24" s="222">
        <v>482</v>
      </c>
      <c r="AS24" s="222">
        <v>1337</v>
      </c>
      <c r="AT24" s="222">
        <v>541319</v>
      </c>
      <c r="AU24" s="222">
        <v>1381</v>
      </c>
      <c r="AV24" s="222">
        <v>5222</v>
      </c>
      <c r="AW24" s="222">
        <v>1329</v>
      </c>
      <c r="AX24" s="222">
        <v>708128</v>
      </c>
      <c r="AY24" s="222">
        <v>1071</v>
      </c>
      <c r="AZ24" s="222">
        <v>7666</v>
      </c>
      <c r="BA24" s="222">
        <v>1318</v>
      </c>
      <c r="BB24" s="84">
        <f t="shared" si="0"/>
        <v>86465</v>
      </c>
      <c r="BC24" s="173">
        <f t="shared" si="1"/>
        <v>12847</v>
      </c>
      <c r="BD24" s="86">
        <f t="shared" si="2"/>
        <v>8460567</v>
      </c>
      <c r="BF24" s="28"/>
      <c r="BG24" s="28"/>
      <c r="BH24" s="28"/>
      <c r="BI24" s="28"/>
      <c r="BJ24" s="28"/>
      <c r="BL24" s="28"/>
      <c r="BM24" s="28"/>
    </row>
    <row r="25" spans="2:65" x14ac:dyDescent="0.25">
      <c r="B25" s="78" t="str">
        <f>IF(ISBLANK('Municipal Info Electric'!B25),"",'Municipal Info Electric'!B25)</f>
        <v>Philipstown</v>
      </c>
      <c r="C25" s="79" t="str">
        <f>IF(ISBLANK('Municipal Info Electric'!C25),"",'Municipal Info Electric'!C25)</f>
        <v>Town</v>
      </c>
      <c r="D25" s="79" t="str">
        <f>IF(ISBLANK('Municipal Info Electric'!D25),"",'Municipal Info Electric'!D25)</f>
        <v>CenHud</v>
      </c>
      <c r="E25" s="199">
        <f>IF(ISBLANK('Municipal Info Electric'!H25),"",'Municipal Info Electric'!H25)</f>
        <v>3265</v>
      </c>
      <c r="F25" s="140">
        <v>13455</v>
      </c>
      <c r="G25" s="140">
        <v>2757954</v>
      </c>
      <c r="H25" s="140">
        <v>60821</v>
      </c>
      <c r="I25" s="141">
        <v>2631</v>
      </c>
      <c r="J25" s="140">
        <v>23571</v>
      </c>
      <c r="K25" s="140">
        <v>2036466</v>
      </c>
      <c r="L25" s="140">
        <v>32697</v>
      </c>
      <c r="M25" s="141">
        <v>1945</v>
      </c>
      <c r="N25" s="140">
        <v>12549</v>
      </c>
      <c r="O25" s="140">
        <v>2308611</v>
      </c>
      <c r="P25" s="140">
        <v>68226</v>
      </c>
      <c r="Q25" s="142">
        <v>2550</v>
      </c>
      <c r="R25" s="143">
        <v>10562</v>
      </c>
      <c r="S25" s="143">
        <v>1665779</v>
      </c>
      <c r="T25" s="143">
        <v>43791</v>
      </c>
      <c r="U25" s="143">
        <v>2137</v>
      </c>
      <c r="V25" s="144">
        <v>10035</v>
      </c>
      <c r="W25" s="144">
        <v>1712073</v>
      </c>
      <c r="X25" s="144">
        <v>44518</v>
      </c>
      <c r="Y25" s="144">
        <v>2210</v>
      </c>
      <c r="Z25" s="144">
        <v>12033</v>
      </c>
      <c r="AA25" s="144">
        <v>1870255</v>
      </c>
      <c r="AB25" s="74">
        <v>28762</v>
      </c>
      <c r="AC25" s="74">
        <v>1722</v>
      </c>
      <c r="AD25" s="214">
        <v>18753</v>
      </c>
      <c r="AE25" s="214">
        <v>2972644</v>
      </c>
      <c r="AF25" s="214">
        <v>66122</v>
      </c>
      <c r="AG25" s="214">
        <v>2620</v>
      </c>
      <c r="AH25" s="214">
        <v>14452</v>
      </c>
      <c r="AI25" s="214">
        <v>2289715</v>
      </c>
      <c r="AJ25" s="214">
        <v>66312</v>
      </c>
      <c r="AK25" s="214">
        <v>2117</v>
      </c>
      <c r="AL25" s="215">
        <v>12856</v>
      </c>
      <c r="AM25" s="215">
        <v>1582904</v>
      </c>
      <c r="AN25" s="214">
        <v>17522</v>
      </c>
      <c r="AO25" s="214">
        <v>1687</v>
      </c>
      <c r="AP25" s="222">
        <v>12627</v>
      </c>
      <c r="AQ25" s="222">
        <v>1778709</v>
      </c>
      <c r="AR25" s="222">
        <v>55868</v>
      </c>
      <c r="AS25" s="222">
        <v>2481</v>
      </c>
      <c r="AT25" s="222">
        <v>7484</v>
      </c>
      <c r="AU25" s="222">
        <v>1401357</v>
      </c>
      <c r="AV25" s="222">
        <v>18790</v>
      </c>
      <c r="AW25" s="222">
        <v>1890</v>
      </c>
      <c r="AX25" s="222">
        <v>9574</v>
      </c>
      <c r="AY25" s="222">
        <v>2067001</v>
      </c>
      <c r="AZ25" s="222">
        <v>51095</v>
      </c>
      <c r="BA25" s="222">
        <v>1921</v>
      </c>
      <c r="BB25" s="84">
        <f t="shared" si="0"/>
        <v>554524</v>
      </c>
      <c r="BC25" s="173">
        <f t="shared" si="1"/>
        <v>24443468</v>
      </c>
      <c r="BD25" s="86">
        <f t="shared" si="2"/>
        <v>157951</v>
      </c>
      <c r="BF25" s="28"/>
      <c r="BG25" s="28"/>
      <c r="BH25" s="28"/>
      <c r="BI25" s="28"/>
      <c r="BJ25" s="28"/>
      <c r="BL25" s="28"/>
      <c r="BM25" s="28"/>
    </row>
    <row r="26" spans="2:65" x14ac:dyDescent="0.25">
      <c r="B26" s="78" t="str">
        <f>IF(ISBLANK('Municipal Info Electric'!B26),"",'Municipal Info Electric'!B26)</f>
        <v>Poughkeepsie</v>
      </c>
      <c r="C26" s="79" t="str">
        <f>IF(ISBLANK('Municipal Info Electric'!C26),"",'Municipal Info Electric'!C26)</f>
        <v>City</v>
      </c>
      <c r="D26" s="79" t="str">
        <f>IF(ISBLANK('Municipal Info Electric'!D26),"",'Municipal Info Electric'!D26)</f>
        <v>CenHud</v>
      </c>
      <c r="E26" s="199">
        <f>IF(ISBLANK('Municipal Info Electric'!H26),"",'Municipal Info Electric'!H26)</f>
        <v>14367</v>
      </c>
      <c r="F26" s="140">
        <v>8373</v>
      </c>
      <c r="G26" s="140">
        <v>4714544</v>
      </c>
      <c r="H26" s="140">
        <v>36722</v>
      </c>
      <c r="I26" s="141">
        <v>9384</v>
      </c>
      <c r="J26" s="140">
        <v>5169</v>
      </c>
      <c r="K26" s="140">
        <v>4250323</v>
      </c>
      <c r="L26" s="140">
        <v>28621</v>
      </c>
      <c r="M26" s="141">
        <v>8101</v>
      </c>
      <c r="N26" s="140">
        <v>5488</v>
      </c>
      <c r="O26" s="140">
        <v>4521354</v>
      </c>
      <c r="P26" s="140">
        <v>37878</v>
      </c>
      <c r="Q26" s="142">
        <v>8862</v>
      </c>
      <c r="R26" s="143">
        <v>5795</v>
      </c>
      <c r="S26" s="143">
        <v>3616980</v>
      </c>
      <c r="T26" s="143">
        <v>26542</v>
      </c>
      <c r="U26" s="143">
        <v>8638</v>
      </c>
      <c r="V26" s="144">
        <v>5466</v>
      </c>
      <c r="W26" s="144">
        <v>3374577</v>
      </c>
      <c r="X26" s="144">
        <v>29181</v>
      </c>
      <c r="Y26" s="144">
        <v>8377</v>
      </c>
      <c r="Z26" s="144">
        <v>5349</v>
      </c>
      <c r="AA26" s="144">
        <v>3662126</v>
      </c>
      <c r="AB26" s="74">
        <v>29443</v>
      </c>
      <c r="AC26" s="74">
        <v>7818</v>
      </c>
      <c r="AD26" s="214">
        <v>6820</v>
      </c>
      <c r="AE26" s="214">
        <v>5331119</v>
      </c>
      <c r="AF26" s="214">
        <v>49340</v>
      </c>
      <c r="AG26" s="214">
        <v>8538</v>
      </c>
      <c r="AH26" s="214">
        <v>8212</v>
      </c>
      <c r="AI26" s="214">
        <v>4996471</v>
      </c>
      <c r="AJ26" s="214">
        <v>46136</v>
      </c>
      <c r="AK26" s="214">
        <v>7873</v>
      </c>
      <c r="AL26" s="215">
        <v>6646</v>
      </c>
      <c r="AM26" s="215">
        <v>3746776</v>
      </c>
      <c r="AN26" s="214">
        <v>37024</v>
      </c>
      <c r="AO26" s="214">
        <v>6512</v>
      </c>
      <c r="AP26" s="222">
        <v>4625</v>
      </c>
      <c r="AQ26" s="222">
        <v>3575517</v>
      </c>
      <c r="AR26" s="222">
        <v>27958</v>
      </c>
      <c r="AS26" s="222">
        <v>8899</v>
      </c>
      <c r="AT26" s="222">
        <v>4782</v>
      </c>
      <c r="AU26" s="222">
        <v>2934130</v>
      </c>
      <c r="AV26" s="222">
        <v>20414</v>
      </c>
      <c r="AW26" s="222">
        <v>7598</v>
      </c>
      <c r="AX26" s="222">
        <v>9163</v>
      </c>
      <c r="AY26" s="222">
        <v>4146152</v>
      </c>
      <c r="AZ26" s="222">
        <v>32998</v>
      </c>
      <c r="BA26" s="222">
        <v>8178</v>
      </c>
      <c r="BB26" s="84">
        <f t="shared" si="0"/>
        <v>402257</v>
      </c>
      <c r="BC26" s="173">
        <f t="shared" si="1"/>
        <v>48870069</v>
      </c>
      <c r="BD26" s="86">
        <f t="shared" si="2"/>
        <v>75888</v>
      </c>
      <c r="BF26" s="28"/>
      <c r="BG26" s="28"/>
      <c r="BH26" s="28"/>
      <c r="BI26" s="28"/>
      <c r="BJ26" s="28"/>
      <c r="BL26" s="28"/>
      <c r="BM26" s="28"/>
    </row>
    <row r="27" spans="2:65" x14ac:dyDescent="0.25">
      <c r="B27" s="78" t="str">
        <f>IF(ISBLANK('Municipal Info Electric'!B27),"",'Municipal Info Electric'!B27)</f>
        <v>Red Hook</v>
      </c>
      <c r="C27" s="79" t="str">
        <f>IF(ISBLANK('Municipal Info Electric'!C27),"",'Municipal Info Electric'!C27)</f>
        <v>Town</v>
      </c>
      <c r="D27" s="79" t="str">
        <f>IF(ISBLANK('Municipal Info Electric'!D27),"",'Municipal Info Electric'!D27)</f>
        <v>CenHud</v>
      </c>
      <c r="E27" s="199">
        <f>IF(ISBLANK('Municipal Info Electric'!H27),"",'Municipal Info Electric'!H27)</f>
        <v>2759</v>
      </c>
      <c r="F27" s="140">
        <v>1671946</v>
      </c>
      <c r="G27" s="140">
        <v>41498</v>
      </c>
      <c r="H27" s="140">
        <v>0</v>
      </c>
      <c r="I27" s="141">
        <v>1791</v>
      </c>
      <c r="J27" s="140">
        <v>1370584</v>
      </c>
      <c r="K27" s="140">
        <v>25970</v>
      </c>
      <c r="L27" s="140">
        <v>0</v>
      </c>
      <c r="M27" s="141">
        <v>1667</v>
      </c>
      <c r="N27" s="140">
        <v>1524943</v>
      </c>
      <c r="O27" s="140">
        <v>41951</v>
      </c>
      <c r="P27" s="140">
        <v>0</v>
      </c>
      <c r="Q27" s="142">
        <v>1709</v>
      </c>
      <c r="R27" s="143">
        <v>1235261</v>
      </c>
      <c r="S27" s="143">
        <v>24755</v>
      </c>
      <c r="T27" s="143">
        <v>0</v>
      </c>
      <c r="U27" s="143">
        <v>1843</v>
      </c>
      <c r="V27" s="144">
        <v>1071911</v>
      </c>
      <c r="W27" s="144">
        <v>20483</v>
      </c>
      <c r="X27" s="144">
        <v>0</v>
      </c>
      <c r="Y27" s="144">
        <v>1641</v>
      </c>
      <c r="Z27" s="144">
        <v>1149390</v>
      </c>
      <c r="AA27" s="144">
        <v>22779</v>
      </c>
      <c r="AB27" s="74">
        <v>0</v>
      </c>
      <c r="AC27" s="74">
        <v>1474</v>
      </c>
      <c r="AD27" s="214">
        <v>1711657</v>
      </c>
      <c r="AE27" s="214">
        <v>28907</v>
      </c>
      <c r="AF27" s="214">
        <v>0</v>
      </c>
      <c r="AG27" s="214">
        <v>1774</v>
      </c>
      <c r="AH27" s="214">
        <v>1409057</v>
      </c>
      <c r="AI27" s="214">
        <v>28867</v>
      </c>
      <c r="AJ27" s="214">
        <v>0</v>
      </c>
      <c r="AK27" s="214">
        <v>1600</v>
      </c>
      <c r="AL27" s="215">
        <v>1078764</v>
      </c>
      <c r="AM27" s="215">
        <v>25031</v>
      </c>
      <c r="AN27" s="214">
        <v>0</v>
      </c>
      <c r="AO27" s="214">
        <v>1375</v>
      </c>
      <c r="AP27" s="222">
        <v>1016040</v>
      </c>
      <c r="AQ27" s="222">
        <v>20609</v>
      </c>
      <c r="AR27" s="222">
        <v>0</v>
      </c>
      <c r="AS27" s="222">
        <v>1787</v>
      </c>
      <c r="AT27" s="222">
        <v>929631</v>
      </c>
      <c r="AU27" s="222">
        <v>19489</v>
      </c>
      <c r="AV27" s="222">
        <v>0</v>
      </c>
      <c r="AW27" s="222">
        <v>1437</v>
      </c>
      <c r="AX27" s="222">
        <v>1325200</v>
      </c>
      <c r="AY27" s="222">
        <v>29348</v>
      </c>
      <c r="AZ27" s="222">
        <v>0</v>
      </c>
      <c r="BA27" s="222">
        <v>1577</v>
      </c>
      <c r="BB27" s="84">
        <f t="shared" si="0"/>
        <v>0</v>
      </c>
      <c r="BC27" s="173">
        <f t="shared" si="1"/>
        <v>329687</v>
      </c>
      <c r="BD27" s="86">
        <f t="shared" si="2"/>
        <v>15494384</v>
      </c>
      <c r="BF27" s="28"/>
      <c r="BG27" s="28"/>
      <c r="BH27" s="28"/>
      <c r="BI27" s="28"/>
      <c r="BJ27" s="28"/>
      <c r="BL27" s="28"/>
      <c r="BM27" s="28"/>
    </row>
    <row r="28" spans="2:65" ht="15" customHeight="1" x14ac:dyDescent="0.25">
      <c r="B28" s="78" t="str">
        <f>IF(ISBLANK('Municipal Info Electric'!B28),"",'Municipal Info Electric'!B28)</f>
        <v>Rhinebeck</v>
      </c>
      <c r="C28" s="79" t="str">
        <f>IF(ISBLANK('Municipal Info Electric'!C28),"",'Municipal Info Electric'!C28)</f>
        <v>Town</v>
      </c>
      <c r="D28" s="79" t="str">
        <f>IF(ISBLANK('Municipal Info Electric'!D28),"",'Municipal Info Electric'!D28)</f>
        <v>CenHud</v>
      </c>
      <c r="E28" s="199">
        <f>IF(ISBLANK('Municipal Info Electric'!H28),"",'Municipal Info Electric'!H28)</f>
        <v>2846</v>
      </c>
      <c r="F28" s="140">
        <v>1757433</v>
      </c>
      <c r="G28" s="140">
        <v>9424</v>
      </c>
      <c r="H28" s="140">
        <v>58621</v>
      </c>
      <c r="I28" s="141">
        <v>2067</v>
      </c>
      <c r="J28" s="140">
        <v>1391107</v>
      </c>
      <c r="K28" s="140">
        <v>8648</v>
      </c>
      <c r="L28" s="140">
        <v>66695</v>
      </c>
      <c r="M28" s="141">
        <v>1300</v>
      </c>
      <c r="N28" s="140">
        <v>1580688</v>
      </c>
      <c r="O28" s="140">
        <v>6783</v>
      </c>
      <c r="P28" s="140">
        <v>67544</v>
      </c>
      <c r="Q28" s="142">
        <v>1985</v>
      </c>
      <c r="R28" s="143">
        <v>1327704</v>
      </c>
      <c r="S28" s="143">
        <v>10612</v>
      </c>
      <c r="T28" s="143">
        <v>47585</v>
      </c>
      <c r="U28" s="143">
        <v>1753</v>
      </c>
      <c r="V28" s="144">
        <v>1084028</v>
      </c>
      <c r="W28" s="144">
        <v>6604</v>
      </c>
      <c r="X28" s="144">
        <v>43748</v>
      </c>
      <c r="Y28" s="144">
        <v>1592</v>
      </c>
      <c r="Z28" s="144">
        <v>1341035</v>
      </c>
      <c r="AA28" s="215">
        <v>7646</v>
      </c>
      <c r="AB28" s="214">
        <v>48320</v>
      </c>
      <c r="AC28" s="214">
        <v>1673</v>
      </c>
      <c r="AD28" s="214">
        <v>1511876</v>
      </c>
      <c r="AE28" s="214">
        <v>10336</v>
      </c>
      <c r="AF28" s="214">
        <v>71034</v>
      </c>
      <c r="AG28" s="214">
        <v>1510</v>
      </c>
      <c r="AH28" s="214">
        <v>1367084</v>
      </c>
      <c r="AI28" s="214">
        <v>5106</v>
      </c>
      <c r="AJ28" s="214">
        <v>60270</v>
      </c>
      <c r="AK28" s="214">
        <v>1545</v>
      </c>
      <c r="AL28" s="215">
        <v>867288</v>
      </c>
      <c r="AM28" s="215">
        <v>4678</v>
      </c>
      <c r="AN28" s="214">
        <v>35533</v>
      </c>
      <c r="AO28" s="214">
        <v>1059</v>
      </c>
      <c r="AP28" s="222">
        <v>1287928</v>
      </c>
      <c r="AQ28" s="222">
        <v>6140</v>
      </c>
      <c r="AR28" s="222">
        <v>55231</v>
      </c>
      <c r="AS28" s="222">
        <v>2059</v>
      </c>
      <c r="AT28" s="222">
        <v>569038</v>
      </c>
      <c r="AU28" s="222">
        <v>3389</v>
      </c>
      <c r="AV28" s="222">
        <v>21336</v>
      </c>
      <c r="AW28" s="222">
        <v>817</v>
      </c>
      <c r="AX28" s="222">
        <v>1350404</v>
      </c>
      <c r="AY28" s="222">
        <v>6740</v>
      </c>
      <c r="AZ28" s="222">
        <v>50971</v>
      </c>
      <c r="BA28" s="222">
        <v>1534</v>
      </c>
      <c r="BB28" s="84">
        <f t="shared" si="0"/>
        <v>626888</v>
      </c>
      <c r="BC28" s="173">
        <f t="shared" si="1"/>
        <v>86106</v>
      </c>
      <c r="BD28" s="86">
        <f t="shared" si="2"/>
        <v>15435613</v>
      </c>
      <c r="BF28" s="28"/>
      <c r="BG28" s="28"/>
      <c r="BH28" s="28"/>
      <c r="BI28" s="28"/>
      <c r="BJ28" s="28"/>
      <c r="BL28" s="28"/>
      <c r="BM28" s="28"/>
    </row>
    <row r="29" spans="2:65" x14ac:dyDescent="0.25">
      <c r="B29" s="78" t="str">
        <f>IF(ISBLANK('Municipal Info Electric'!B29),"",'Municipal Info Electric'!B29)</f>
        <v>Saugerties</v>
      </c>
      <c r="C29" s="79" t="str">
        <f>IF(ISBLANK('Municipal Info Electric'!C29),"",'Municipal Info Electric'!C29)</f>
        <v>Town</v>
      </c>
      <c r="D29" s="79" t="str">
        <f>IF(ISBLANK('Municipal Info Electric'!D29),"",'Municipal Info Electric'!D29)</f>
        <v>CenHud</v>
      </c>
      <c r="E29" s="199">
        <f>IF(ISBLANK('Municipal Info Electric'!H29),"",'Municipal Info Electric'!H29)</f>
        <v>7859</v>
      </c>
      <c r="F29" s="140">
        <v>13916</v>
      </c>
      <c r="G29" s="140">
        <v>3852593</v>
      </c>
      <c r="H29" s="140">
        <v>63133</v>
      </c>
      <c r="I29" s="141">
        <v>4903</v>
      </c>
      <c r="J29" s="140">
        <v>9364</v>
      </c>
      <c r="K29" s="140">
        <v>3703618</v>
      </c>
      <c r="L29" s="140">
        <v>74678</v>
      </c>
      <c r="M29" s="141">
        <v>4219</v>
      </c>
      <c r="N29" s="140">
        <v>7024</v>
      </c>
      <c r="O29" s="140">
        <v>3275918</v>
      </c>
      <c r="P29" s="140">
        <v>63299</v>
      </c>
      <c r="Q29" s="142">
        <v>4609</v>
      </c>
      <c r="R29" s="143">
        <v>6525</v>
      </c>
      <c r="S29" s="143">
        <v>2575168</v>
      </c>
      <c r="T29" s="143">
        <v>46814</v>
      </c>
      <c r="U29" s="143">
        <v>4257</v>
      </c>
      <c r="V29" s="144">
        <v>2898</v>
      </c>
      <c r="W29" s="144">
        <v>2287306</v>
      </c>
      <c r="X29" s="144">
        <v>40043</v>
      </c>
      <c r="Y29" s="144">
        <v>4253</v>
      </c>
      <c r="Z29" s="144">
        <v>3249</v>
      </c>
      <c r="AA29" s="144">
        <v>2538843</v>
      </c>
      <c r="AB29" s="74">
        <v>46090</v>
      </c>
      <c r="AC29" s="74">
        <v>3989</v>
      </c>
      <c r="AD29" s="214">
        <v>4852</v>
      </c>
      <c r="AE29" s="214">
        <v>3519774</v>
      </c>
      <c r="AF29" s="214">
        <v>66216</v>
      </c>
      <c r="AG29" s="214">
        <v>4461</v>
      </c>
      <c r="AH29" s="214">
        <v>4637</v>
      </c>
      <c r="AI29" s="214">
        <v>3452209</v>
      </c>
      <c r="AJ29" s="214">
        <v>70780</v>
      </c>
      <c r="AK29" s="214">
        <v>4124</v>
      </c>
      <c r="AL29" s="215">
        <v>2858</v>
      </c>
      <c r="AM29" s="215">
        <v>2614937</v>
      </c>
      <c r="AN29" s="214">
        <v>48589</v>
      </c>
      <c r="AO29" s="214">
        <v>3797</v>
      </c>
      <c r="AP29" s="222">
        <v>3744</v>
      </c>
      <c r="AQ29" s="222">
        <v>2304118</v>
      </c>
      <c r="AR29" s="222">
        <v>41234</v>
      </c>
      <c r="AS29" s="222">
        <v>4540</v>
      </c>
      <c r="AT29" s="222">
        <v>3130</v>
      </c>
      <c r="AU29" s="222">
        <v>2294089</v>
      </c>
      <c r="AV29" s="222">
        <v>41602</v>
      </c>
      <c r="AW29" s="222">
        <v>4049</v>
      </c>
      <c r="AX29" s="222">
        <v>6971</v>
      </c>
      <c r="AY29" s="222">
        <v>3055937</v>
      </c>
      <c r="AZ29" s="222">
        <v>57973</v>
      </c>
      <c r="BA29" s="222">
        <v>4294</v>
      </c>
      <c r="BB29" s="84">
        <f t="shared" si="0"/>
        <v>660451</v>
      </c>
      <c r="BC29" s="173">
        <f t="shared" si="1"/>
        <v>35474510</v>
      </c>
      <c r="BD29" s="86">
        <f t="shared" si="2"/>
        <v>69168</v>
      </c>
      <c r="BF29" s="28"/>
      <c r="BG29" s="28"/>
      <c r="BH29" s="28"/>
      <c r="BI29" s="28"/>
      <c r="BJ29" s="28"/>
      <c r="BL29" s="28"/>
      <c r="BM29" s="28"/>
    </row>
    <row r="30" spans="2:65" x14ac:dyDescent="0.25">
      <c r="B30" s="78" t="str">
        <f>IF(ISBLANK('Municipal Info Electric'!B30),"",'Municipal Info Electric'!B30)</f>
        <v>Saugerties</v>
      </c>
      <c r="C30" s="79" t="str">
        <f>IF(ISBLANK('Municipal Info Electric'!C30),"",'Municipal Info Electric'!C30)</f>
        <v>Village</v>
      </c>
      <c r="D30" s="79" t="str">
        <f>IF(ISBLANK('Municipal Info Electric'!D30),"",'Municipal Info Electric'!D30)</f>
        <v>CenHud</v>
      </c>
      <c r="E30" s="199">
        <f>IF(ISBLANK('Municipal Info Electric'!H30),"",'Municipal Info Electric'!H30)</f>
        <v>1971</v>
      </c>
      <c r="F30" s="140">
        <v>1147</v>
      </c>
      <c r="G30" s="140">
        <v>912432</v>
      </c>
      <c r="H30" s="140">
        <v>7782</v>
      </c>
      <c r="I30" s="141">
        <v>1493</v>
      </c>
      <c r="J30" s="140">
        <v>1110</v>
      </c>
      <c r="K30" s="140">
        <v>752430</v>
      </c>
      <c r="L30" s="140">
        <v>6535</v>
      </c>
      <c r="M30" s="141">
        <v>1126</v>
      </c>
      <c r="N30" s="140">
        <v>984</v>
      </c>
      <c r="O30" s="140">
        <v>749972</v>
      </c>
      <c r="P30" s="140">
        <v>7109</v>
      </c>
      <c r="Q30" s="142">
        <v>1421</v>
      </c>
      <c r="R30" s="143">
        <v>834</v>
      </c>
      <c r="S30" s="143">
        <v>542481</v>
      </c>
      <c r="T30" s="143">
        <v>5927</v>
      </c>
      <c r="U30" s="143">
        <v>1228</v>
      </c>
      <c r="V30" s="144">
        <v>498</v>
      </c>
      <c r="W30" s="144">
        <v>531304</v>
      </c>
      <c r="X30" s="144">
        <v>5046</v>
      </c>
      <c r="Y30" s="144">
        <v>1247</v>
      </c>
      <c r="Z30" s="144">
        <v>859</v>
      </c>
      <c r="AA30" s="144">
        <v>547278</v>
      </c>
      <c r="AB30" s="74">
        <v>5797</v>
      </c>
      <c r="AC30" s="74">
        <v>1023</v>
      </c>
      <c r="AD30" s="214">
        <v>626</v>
      </c>
      <c r="AE30" s="214">
        <v>874898</v>
      </c>
      <c r="AF30" s="214">
        <v>9657</v>
      </c>
      <c r="AG30" s="214">
        <v>1366</v>
      </c>
      <c r="AH30" s="214">
        <v>648</v>
      </c>
      <c r="AI30" s="214">
        <v>808221</v>
      </c>
      <c r="AJ30" s="214">
        <v>9541</v>
      </c>
      <c r="AK30" s="214">
        <v>1164</v>
      </c>
      <c r="AL30" s="215">
        <v>503</v>
      </c>
      <c r="AM30" s="215">
        <v>571292</v>
      </c>
      <c r="AN30" s="214">
        <v>4650</v>
      </c>
      <c r="AO30" s="214">
        <v>983</v>
      </c>
      <c r="AP30" s="222">
        <v>608</v>
      </c>
      <c r="AQ30" s="222">
        <v>367036</v>
      </c>
      <c r="AR30" s="222">
        <v>4723</v>
      </c>
      <c r="AS30" s="222">
        <v>917</v>
      </c>
      <c r="AT30" s="222">
        <v>749</v>
      </c>
      <c r="AU30" s="222">
        <v>406938</v>
      </c>
      <c r="AV30" s="222">
        <v>4672</v>
      </c>
      <c r="AW30" s="222">
        <v>960</v>
      </c>
      <c r="AX30" s="222">
        <v>1550</v>
      </c>
      <c r="AY30" s="222">
        <v>613456</v>
      </c>
      <c r="AZ30" s="222">
        <v>9364</v>
      </c>
      <c r="BA30" s="222">
        <v>1111</v>
      </c>
      <c r="BB30" s="84">
        <f t="shared" si="0"/>
        <v>80803</v>
      </c>
      <c r="BC30" s="173">
        <f t="shared" si="1"/>
        <v>7677738</v>
      </c>
      <c r="BD30" s="86">
        <f t="shared" si="2"/>
        <v>10116</v>
      </c>
      <c r="BF30" s="28"/>
      <c r="BG30" s="28"/>
      <c r="BH30" s="28"/>
      <c r="BI30" s="28"/>
      <c r="BJ30" s="28"/>
      <c r="BL30" s="28"/>
      <c r="BM30" s="28"/>
    </row>
    <row r="31" spans="2:65" x14ac:dyDescent="0.25">
      <c r="B31" s="78" t="str">
        <f>IF(ISBLANK('Municipal Info Electric'!B31),"",'Municipal Info Electric'!B31)</f>
        <v>Canandaigua</v>
      </c>
      <c r="C31" s="79" t="str">
        <f>IF(ISBLANK('Municipal Info Electric'!C31),"",'Municipal Info Electric'!C31)</f>
        <v>City</v>
      </c>
      <c r="D31" s="79" t="str">
        <f>IF(ISBLANK('Municipal Info Electric'!D31),"",'Municipal Info Electric'!D31)</f>
        <v>RG&amp;E</v>
      </c>
      <c r="E31" s="199">
        <f>IF(ISBLANK('Municipal Info Electric'!H31),"",'Municipal Info Electric'!H31)</f>
        <v>4588</v>
      </c>
      <c r="F31" s="140">
        <v>1500661</v>
      </c>
      <c r="G31" s="140">
        <v>1753</v>
      </c>
      <c r="H31" s="140">
        <v>23220</v>
      </c>
      <c r="I31" s="141">
        <v>2373</v>
      </c>
      <c r="J31" s="140">
        <v>1392281</v>
      </c>
      <c r="K31" s="140">
        <v>2556</v>
      </c>
      <c r="L31" s="140">
        <v>24003</v>
      </c>
      <c r="M31" s="141">
        <v>2341</v>
      </c>
      <c r="N31" s="140">
        <v>1230889</v>
      </c>
      <c r="O31" s="140">
        <v>1264</v>
      </c>
      <c r="P31" s="140">
        <v>23088</v>
      </c>
      <c r="Q31" s="142">
        <v>2283</v>
      </c>
      <c r="R31" s="143">
        <v>1150115</v>
      </c>
      <c r="S31" s="143">
        <v>17203</v>
      </c>
      <c r="T31" s="143">
        <v>22600</v>
      </c>
      <c r="U31" s="143">
        <v>2343</v>
      </c>
      <c r="V31" s="144">
        <v>1131185</v>
      </c>
      <c r="W31" s="144">
        <v>2826</v>
      </c>
      <c r="X31" s="144">
        <v>26861</v>
      </c>
      <c r="Y31" s="144">
        <v>2381</v>
      </c>
      <c r="Z31" s="144">
        <v>1252119</v>
      </c>
      <c r="AA31" s="144">
        <v>1192</v>
      </c>
      <c r="AB31" s="74">
        <v>34567</v>
      </c>
      <c r="AC31" s="74">
        <v>2310</v>
      </c>
      <c r="AD31" s="214">
        <v>1614160</v>
      </c>
      <c r="AE31" s="214">
        <v>1825</v>
      </c>
      <c r="AF31" s="214">
        <v>44234</v>
      </c>
      <c r="AG31" s="214">
        <v>2257</v>
      </c>
      <c r="AH31" s="214">
        <v>1593707</v>
      </c>
      <c r="AI31" s="214">
        <v>1918</v>
      </c>
      <c r="AJ31" s="214">
        <v>49202</v>
      </c>
      <c r="AK31" s="214">
        <v>2212</v>
      </c>
      <c r="AL31" s="215">
        <v>1304424</v>
      </c>
      <c r="AM31" s="215">
        <v>1520</v>
      </c>
      <c r="AN31" s="214">
        <v>38255</v>
      </c>
      <c r="AO31" s="214">
        <v>2145</v>
      </c>
      <c r="AP31" s="222">
        <v>1152496</v>
      </c>
      <c r="AQ31" s="222">
        <v>1190</v>
      </c>
      <c r="AR31" s="222">
        <v>30427</v>
      </c>
      <c r="AS31" s="222">
        <v>2517</v>
      </c>
      <c r="AT31" s="222">
        <v>934884</v>
      </c>
      <c r="AU31" s="222">
        <v>893</v>
      </c>
      <c r="AV31" s="222">
        <v>25264</v>
      </c>
      <c r="AW31" s="222">
        <v>2034</v>
      </c>
      <c r="AX31" s="222">
        <v>1270058</v>
      </c>
      <c r="AY31" s="222">
        <v>4721</v>
      </c>
      <c r="AZ31" s="222">
        <v>36011</v>
      </c>
      <c r="BA31" s="222">
        <v>2192</v>
      </c>
      <c r="BB31" s="84">
        <f t="shared" si="0"/>
        <v>377732</v>
      </c>
      <c r="BC31" s="173">
        <f t="shared" si="1"/>
        <v>38861</v>
      </c>
      <c r="BD31" s="86">
        <f t="shared" si="2"/>
        <v>15526979</v>
      </c>
      <c r="BF31" s="28"/>
      <c r="BG31" s="28"/>
      <c r="BH31" s="28"/>
      <c r="BI31" s="28"/>
      <c r="BJ31" s="28"/>
      <c r="BL31" s="28"/>
      <c r="BM31" s="28"/>
    </row>
    <row r="32" spans="2:65" x14ac:dyDescent="0.25">
      <c r="B32" s="78" t="str">
        <f>IF(ISBLANK('Municipal Info Electric'!B32),"",'Municipal Info Electric'!B32)</f>
        <v>Henrietta</v>
      </c>
      <c r="C32" s="79" t="str">
        <f>IF(ISBLANK('Municipal Info Electric'!C32),"",'Municipal Info Electric'!C32)</f>
        <v>Town</v>
      </c>
      <c r="D32" s="79" t="str">
        <f>IF(ISBLANK('Municipal Info Electric'!D32),"",'Municipal Info Electric'!D32)</f>
        <v>RG&amp;E</v>
      </c>
      <c r="E32" s="199">
        <f>IF(ISBLANK('Municipal Info Electric'!H32),"",'Municipal Info Electric'!H32)</f>
        <v>14151</v>
      </c>
      <c r="F32" s="140">
        <v>10117</v>
      </c>
      <c r="G32" s="140">
        <v>4775961</v>
      </c>
      <c r="H32" s="140">
        <v>155402</v>
      </c>
      <c r="I32" s="141">
        <v>7903</v>
      </c>
      <c r="J32" s="140">
        <v>13086</v>
      </c>
      <c r="K32" s="140">
        <v>3861221</v>
      </c>
      <c r="L32" s="140">
        <v>130097</v>
      </c>
      <c r="M32" s="141">
        <v>6877</v>
      </c>
      <c r="N32" s="140">
        <v>8957</v>
      </c>
      <c r="O32" s="140">
        <v>3333132</v>
      </c>
      <c r="P32" s="140">
        <v>120655</v>
      </c>
      <c r="Q32" s="142">
        <v>6685</v>
      </c>
      <c r="R32" s="143">
        <v>10411</v>
      </c>
      <c r="S32" s="143">
        <v>3711861</v>
      </c>
      <c r="T32" s="143">
        <v>121079</v>
      </c>
      <c r="U32" s="143">
        <v>7213</v>
      </c>
      <c r="V32" s="144">
        <v>10953</v>
      </c>
      <c r="W32" s="144">
        <v>3965420</v>
      </c>
      <c r="X32" s="144">
        <v>145180</v>
      </c>
      <c r="Y32" s="144">
        <v>7059</v>
      </c>
      <c r="Z32" s="144">
        <v>11498</v>
      </c>
      <c r="AA32" s="144">
        <v>4595038</v>
      </c>
      <c r="AB32" s="74">
        <v>171227</v>
      </c>
      <c r="AC32" s="74">
        <v>6876</v>
      </c>
      <c r="AD32" s="214">
        <v>14171</v>
      </c>
      <c r="AE32" s="214">
        <v>5566726</v>
      </c>
      <c r="AF32" s="214">
        <v>214349</v>
      </c>
      <c r="AG32" s="214">
        <v>6381</v>
      </c>
      <c r="AH32" s="214">
        <v>13791</v>
      </c>
      <c r="AI32" s="214">
        <v>4959849</v>
      </c>
      <c r="AJ32" s="214">
        <v>204071</v>
      </c>
      <c r="AK32" s="214">
        <v>6998</v>
      </c>
      <c r="AL32" s="215">
        <v>12480</v>
      </c>
      <c r="AM32" s="215">
        <v>4011479</v>
      </c>
      <c r="AN32" s="214">
        <v>173747</v>
      </c>
      <c r="AO32" s="214">
        <v>6294</v>
      </c>
      <c r="AP32" s="222">
        <v>10148</v>
      </c>
      <c r="AQ32" s="222">
        <v>3481581</v>
      </c>
      <c r="AR32" s="222">
        <v>141436</v>
      </c>
      <c r="AS32" s="222">
        <v>6836</v>
      </c>
      <c r="AT32" s="222">
        <v>3084</v>
      </c>
      <c r="AU32" s="222">
        <v>1462266</v>
      </c>
      <c r="AV32" s="222">
        <v>54493</v>
      </c>
      <c r="AW32" s="222">
        <v>2808</v>
      </c>
      <c r="AX32" s="222">
        <v>22291</v>
      </c>
      <c r="AY32" s="222">
        <v>6149132</v>
      </c>
      <c r="AZ32" s="222">
        <v>245758</v>
      </c>
      <c r="BA32" s="222">
        <v>10271</v>
      </c>
      <c r="BB32" s="84">
        <f t="shared" si="0"/>
        <v>1877494</v>
      </c>
      <c r="BC32" s="173">
        <f t="shared" si="1"/>
        <v>49873666</v>
      </c>
      <c r="BD32" s="86">
        <f t="shared" si="2"/>
        <v>140987</v>
      </c>
      <c r="BF32" s="28"/>
      <c r="BG32" s="28"/>
      <c r="BH32" s="28"/>
      <c r="BI32" s="28"/>
      <c r="BJ32" s="28"/>
      <c r="BL32" s="28"/>
      <c r="BM32" s="28"/>
    </row>
    <row r="33" spans="2:65" x14ac:dyDescent="0.25">
      <c r="B33" s="78" t="str">
        <f>IF(ISBLANK('Municipal Info Electric'!B33),"",'Municipal Info Electric'!B33)</f>
        <v>Tuxedo</v>
      </c>
      <c r="C33" s="79" t="str">
        <f>IF(ISBLANK('Municipal Info Electric'!C33),"",'Municipal Info Electric'!C33)</f>
        <v>Town</v>
      </c>
      <c r="D33" s="79" t="str">
        <f>IF(ISBLANK('Municipal Info Electric'!D33),"",'Municipal Info Electric'!D33)</f>
        <v>O&amp;R</v>
      </c>
      <c r="E33" s="216">
        <v>1263</v>
      </c>
      <c r="F33" s="140">
        <v>0</v>
      </c>
      <c r="G33" s="140">
        <v>0</v>
      </c>
      <c r="H33" s="140">
        <v>0</v>
      </c>
      <c r="I33" s="141">
        <v>0</v>
      </c>
      <c r="J33" s="140">
        <v>0</v>
      </c>
      <c r="K33" s="140">
        <v>0</v>
      </c>
      <c r="L33" s="140">
        <v>0</v>
      </c>
      <c r="M33" s="141">
        <v>0</v>
      </c>
      <c r="N33" s="140">
        <v>0</v>
      </c>
      <c r="O33" s="140">
        <v>0</v>
      </c>
      <c r="P33" s="140">
        <v>0</v>
      </c>
      <c r="Q33" s="142">
        <v>0</v>
      </c>
      <c r="R33" s="143">
        <v>0</v>
      </c>
      <c r="S33" s="143">
        <v>0</v>
      </c>
      <c r="T33" s="143">
        <v>0</v>
      </c>
      <c r="U33" s="143"/>
      <c r="V33" s="144">
        <v>0</v>
      </c>
      <c r="W33" s="144">
        <v>0</v>
      </c>
      <c r="X33" s="144">
        <v>0</v>
      </c>
      <c r="Y33" s="144"/>
      <c r="Z33" s="144"/>
      <c r="AA33" s="144">
        <v>0</v>
      </c>
      <c r="AB33" s="74"/>
      <c r="AC33" s="74"/>
      <c r="AD33" s="214">
        <v>0</v>
      </c>
      <c r="AE33" s="214">
        <v>0</v>
      </c>
      <c r="AF33" s="214">
        <v>0</v>
      </c>
      <c r="AG33" s="214"/>
      <c r="AH33" s="214">
        <v>0</v>
      </c>
      <c r="AI33" s="214">
        <v>318</v>
      </c>
      <c r="AJ33" s="214">
        <v>0</v>
      </c>
      <c r="AK33" s="214">
        <v>3</v>
      </c>
      <c r="AL33" s="215">
        <v>12480</v>
      </c>
      <c r="AM33" s="215">
        <v>530927.25</v>
      </c>
      <c r="AN33" s="214">
        <v>0</v>
      </c>
      <c r="AO33" s="214">
        <v>685</v>
      </c>
      <c r="AP33" s="222">
        <v>204</v>
      </c>
      <c r="AQ33" s="222">
        <v>549698.41</v>
      </c>
      <c r="AR33" s="222">
        <v>0</v>
      </c>
      <c r="AS33" s="222">
        <v>723</v>
      </c>
      <c r="AT33" s="222">
        <v>189</v>
      </c>
      <c r="AU33" s="222">
        <v>540115.61</v>
      </c>
      <c r="AV33" s="222">
        <v>0</v>
      </c>
      <c r="AW33" s="222">
        <v>699</v>
      </c>
      <c r="AX33" s="222">
        <v>390</v>
      </c>
      <c r="AY33" s="222">
        <v>751519.96</v>
      </c>
      <c r="AZ33" s="222">
        <v>0</v>
      </c>
      <c r="BA33" s="222">
        <v>701</v>
      </c>
      <c r="BB33" s="84">
        <f t="shared" si="0"/>
        <v>0</v>
      </c>
      <c r="BC33" s="173">
        <f t="shared" si="1"/>
        <v>2372579.23</v>
      </c>
      <c r="BD33" s="86">
        <f t="shared" si="2"/>
        <v>13263</v>
      </c>
      <c r="BF33" s="28"/>
      <c r="BG33" s="28"/>
      <c r="BH33" s="28"/>
      <c r="BI33" s="28"/>
      <c r="BL33" s="28"/>
      <c r="BM33" s="28"/>
    </row>
    <row r="34" spans="2:65" x14ac:dyDescent="0.25">
      <c r="B34" s="78" t="str">
        <f>IF(ISBLANK('Municipal Info Electric'!B34),"",'Municipal Info Electric'!B34)</f>
        <v>Tuxedo Park</v>
      </c>
      <c r="C34" s="79" t="str">
        <f>IF(ISBLANK('Municipal Info Electric'!C34),"",'Municipal Info Electric'!C34)</f>
        <v>Village</v>
      </c>
      <c r="D34" s="79" t="str">
        <f>IF(ISBLANK('Municipal Info Electric'!D34),"",'Municipal Info Electric'!D34)</f>
        <v>O&amp;R</v>
      </c>
      <c r="E34" s="216">
        <v>333</v>
      </c>
      <c r="F34" s="140">
        <v>0</v>
      </c>
      <c r="G34" s="140">
        <v>0</v>
      </c>
      <c r="H34" s="140">
        <v>0</v>
      </c>
      <c r="I34" s="141">
        <v>0</v>
      </c>
      <c r="J34" s="140">
        <v>0</v>
      </c>
      <c r="K34" s="140">
        <v>0</v>
      </c>
      <c r="L34" s="140">
        <v>0</v>
      </c>
      <c r="M34" s="141">
        <v>0</v>
      </c>
      <c r="N34" s="140">
        <v>0</v>
      </c>
      <c r="O34" s="140">
        <v>0</v>
      </c>
      <c r="P34" s="140">
        <v>0</v>
      </c>
      <c r="Q34" s="142">
        <v>0</v>
      </c>
      <c r="R34" s="143">
        <v>0</v>
      </c>
      <c r="S34" s="143">
        <v>0</v>
      </c>
      <c r="T34" s="143">
        <v>0</v>
      </c>
      <c r="U34" s="143"/>
      <c r="V34" s="144">
        <v>0</v>
      </c>
      <c r="W34" s="144">
        <v>0</v>
      </c>
      <c r="X34" s="144">
        <v>0</v>
      </c>
      <c r="Y34" s="144"/>
      <c r="Z34" s="144"/>
      <c r="AA34" s="144">
        <v>0</v>
      </c>
      <c r="AB34" s="74"/>
      <c r="AC34" s="74"/>
      <c r="AD34" s="214">
        <v>0</v>
      </c>
      <c r="AE34" s="214">
        <v>0</v>
      </c>
      <c r="AF34" s="214">
        <v>0</v>
      </c>
      <c r="AG34" s="214"/>
      <c r="AH34" s="214">
        <v>0</v>
      </c>
      <c r="AI34" s="214">
        <v>21</v>
      </c>
      <c r="AJ34" s="214">
        <v>0</v>
      </c>
      <c r="AK34" s="214">
        <v>1</v>
      </c>
      <c r="AL34" s="215">
        <v>0</v>
      </c>
      <c r="AM34" s="215">
        <v>222104.65</v>
      </c>
      <c r="AN34" s="214">
        <v>0</v>
      </c>
      <c r="AO34" s="214">
        <v>211</v>
      </c>
      <c r="AP34" s="222">
        <v>0</v>
      </c>
      <c r="AQ34" s="222">
        <v>218098.79</v>
      </c>
      <c r="AR34" s="222">
        <v>0</v>
      </c>
      <c r="AS34" s="222">
        <v>210</v>
      </c>
      <c r="AT34" s="222">
        <v>0</v>
      </c>
      <c r="AU34" s="222">
        <v>214879.5</v>
      </c>
      <c r="AV34" s="222">
        <v>0</v>
      </c>
      <c r="AW34" s="222">
        <v>204</v>
      </c>
      <c r="AX34" s="222">
        <v>0</v>
      </c>
      <c r="AY34" s="222">
        <v>317666.2</v>
      </c>
      <c r="AZ34" s="222">
        <v>0</v>
      </c>
      <c r="BA34" s="222">
        <v>199</v>
      </c>
      <c r="BB34" s="84">
        <f t="shared" si="0"/>
        <v>0</v>
      </c>
      <c r="BC34" s="173">
        <f t="shared" si="1"/>
        <v>972770.1399999999</v>
      </c>
      <c r="BD34" s="86">
        <f t="shared" si="2"/>
        <v>0</v>
      </c>
    </row>
    <row r="35" spans="2:65" x14ac:dyDescent="0.25">
      <c r="B35" s="78" t="str">
        <f>IF(ISBLANK('Municipal Info Electric'!B35),"",'Municipal Info Electric'!B35)</f>
        <v/>
      </c>
      <c r="C35" s="79" t="str">
        <f>IF(ISBLANK('Municipal Info Electric'!C35),"",'Municipal Info Electric'!C35)</f>
        <v/>
      </c>
      <c r="D35" s="79" t="str">
        <f>IF(ISBLANK('Municipal Info Electric'!D35),"",'Municipal Info Electric'!D35)</f>
        <v/>
      </c>
      <c r="E35" s="199" t="str">
        <f>IF(ISBLANK('Municipal Info Electric'!H35),"",'Municipal Info Electric'!H35)</f>
        <v/>
      </c>
      <c r="F35" s="140"/>
      <c r="G35" s="140"/>
      <c r="H35" s="140"/>
      <c r="I35" s="141"/>
      <c r="J35" s="140"/>
      <c r="K35" s="140"/>
      <c r="L35" s="140"/>
      <c r="M35" s="141"/>
      <c r="N35" s="140"/>
      <c r="O35" s="140"/>
      <c r="P35" s="140"/>
      <c r="Q35" s="142"/>
      <c r="R35" s="143"/>
      <c r="S35" s="143"/>
      <c r="T35" s="143"/>
      <c r="U35" s="143"/>
      <c r="V35" s="144"/>
      <c r="W35" s="144"/>
      <c r="X35" s="144"/>
      <c r="Y35" s="144"/>
      <c r="Z35" s="144"/>
      <c r="AA35" s="144"/>
      <c r="AB35" s="74"/>
      <c r="AC35" s="74"/>
      <c r="AD35" s="74"/>
      <c r="AE35" s="74"/>
      <c r="AF35" s="74"/>
      <c r="AG35" s="74"/>
      <c r="AH35" s="214"/>
      <c r="AI35" s="214"/>
      <c r="AJ35" s="214"/>
      <c r="AK35" s="214"/>
      <c r="AL35" s="215"/>
      <c r="AM35" s="215"/>
      <c r="AN35" s="214"/>
      <c r="AO35" s="214"/>
      <c r="AP35" s="74"/>
      <c r="AQ35" s="74"/>
      <c r="AR35" s="74"/>
      <c r="AS35" s="74"/>
      <c r="AT35" s="74"/>
      <c r="AU35" s="74"/>
      <c r="AV35" s="74"/>
      <c r="AW35" s="74"/>
      <c r="AX35" s="74"/>
      <c r="AY35" s="74"/>
      <c r="AZ35" s="74"/>
      <c r="BA35" s="74"/>
      <c r="BB35" s="84" t="str">
        <f t="shared" ref="BB35:BB66" si="3">IF(ISBLANK(F35),"",SUM(H35+L35+P35+T35+X35+AB35+AF35+AJ35+AN35+AR35+AV35+AZ35))</f>
        <v/>
      </c>
      <c r="BC35" s="173"/>
      <c r="BD35" s="86" t="str">
        <f t="shared" ref="BD35:BD66" si="4">IF(ISBLANK(F35),"",SUM(F35+J35+N35+R35+V35+Z35+AD35+AH35+AL35+AP35+AT35+AX35))</f>
        <v/>
      </c>
    </row>
    <row r="36" spans="2:65" x14ac:dyDescent="0.25">
      <c r="B36" s="78" t="str">
        <f>IF(ISBLANK('Municipal Info Electric'!B36),"",'Municipal Info Electric'!B36)</f>
        <v/>
      </c>
      <c r="C36" s="79" t="str">
        <f>IF(ISBLANK('Municipal Info Electric'!C36),"",'Municipal Info Electric'!C36)</f>
        <v/>
      </c>
      <c r="D36" s="79" t="str">
        <f>IF(ISBLANK('Municipal Info Electric'!D36),"",'Municipal Info Electric'!D36)</f>
        <v/>
      </c>
      <c r="E36" s="199" t="str">
        <f>IF(ISBLANK('Municipal Info Electric'!H36),"",'Municipal Info Electric'!H36)</f>
        <v/>
      </c>
      <c r="F36" s="140"/>
      <c r="G36" s="140"/>
      <c r="H36" s="140"/>
      <c r="I36" s="141"/>
      <c r="J36" s="140"/>
      <c r="K36" s="140"/>
      <c r="L36" s="140"/>
      <c r="M36" s="141"/>
      <c r="N36" s="140"/>
      <c r="O36" s="140"/>
      <c r="P36" s="140"/>
      <c r="Q36" s="142"/>
      <c r="R36" s="143"/>
      <c r="S36" s="143"/>
      <c r="T36" s="143"/>
      <c r="U36" s="143"/>
      <c r="V36" s="144"/>
      <c r="W36" s="144"/>
      <c r="X36" s="144"/>
      <c r="Y36" s="144"/>
      <c r="Z36" s="144"/>
      <c r="AA36" s="144"/>
      <c r="AB36" s="74"/>
      <c r="AC36" s="74"/>
      <c r="AD36" s="74"/>
      <c r="AE36" s="74"/>
      <c r="AF36" s="74"/>
      <c r="AG36" s="74"/>
      <c r="AH36" s="74"/>
      <c r="AI36" s="74"/>
      <c r="AJ36" s="74"/>
      <c r="AK36" s="74"/>
      <c r="AL36" s="144"/>
      <c r="AM36" s="144"/>
      <c r="AN36" s="74"/>
      <c r="AO36" s="74"/>
      <c r="AP36" s="74"/>
      <c r="AQ36" s="74"/>
      <c r="AR36" s="74"/>
      <c r="AS36" s="74"/>
      <c r="AT36" s="74"/>
      <c r="AU36" s="74"/>
      <c r="AV36" s="74"/>
      <c r="AW36" s="74"/>
      <c r="AX36" s="74"/>
      <c r="AY36" s="74"/>
      <c r="AZ36" s="74"/>
      <c r="BA36" s="74"/>
      <c r="BB36" s="84" t="str">
        <f t="shared" si="3"/>
        <v/>
      </c>
      <c r="BC36" s="173"/>
      <c r="BD36" s="86" t="str">
        <f t="shared" si="4"/>
        <v/>
      </c>
    </row>
    <row r="37" spans="2:65" x14ac:dyDescent="0.25">
      <c r="B37" s="78" t="str">
        <f>IF(ISBLANK('Municipal Info Electric'!B37),"",'Municipal Info Electric'!B37)</f>
        <v/>
      </c>
      <c r="C37" s="79" t="str">
        <f>IF(ISBLANK('Municipal Info Electric'!C37),"",'Municipal Info Electric'!C37)</f>
        <v/>
      </c>
      <c r="D37" s="79" t="str">
        <f>IF(ISBLANK('Municipal Info Electric'!D37),"",'Municipal Info Electric'!D37)</f>
        <v/>
      </c>
      <c r="E37" s="199" t="str">
        <f>IF(ISBLANK('Municipal Info Electric'!H37),"",'Municipal Info Electric'!H37)</f>
        <v/>
      </c>
      <c r="F37" s="145"/>
      <c r="G37" s="145"/>
      <c r="H37" s="74"/>
      <c r="I37" s="141"/>
      <c r="J37" s="74"/>
      <c r="K37" s="74"/>
      <c r="L37" s="74"/>
      <c r="M37" s="74"/>
      <c r="N37" s="144"/>
      <c r="O37" s="144"/>
      <c r="P37" s="144"/>
      <c r="Q37" s="143"/>
      <c r="R37" s="143"/>
      <c r="S37" s="143"/>
      <c r="T37" s="143"/>
      <c r="U37" s="143"/>
      <c r="V37" s="144"/>
      <c r="W37" s="144"/>
      <c r="X37" s="144"/>
      <c r="Y37" s="144"/>
      <c r="Z37" s="144"/>
      <c r="AA37" s="144"/>
      <c r="AB37" s="74"/>
      <c r="AC37" s="74"/>
      <c r="AD37" s="74"/>
      <c r="AE37" s="74"/>
      <c r="AF37" s="74"/>
      <c r="AG37" s="74"/>
      <c r="AH37" s="74"/>
      <c r="AI37" s="74"/>
      <c r="AJ37" s="74"/>
      <c r="AK37" s="74"/>
      <c r="AL37" s="144"/>
      <c r="AM37" s="144"/>
      <c r="AN37" s="74"/>
      <c r="AO37" s="74"/>
      <c r="AP37" s="74"/>
      <c r="AQ37" s="74"/>
      <c r="AR37" s="74"/>
      <c r="AS37" s="74"/>
      <c r="AT37" s="74"/>
      <c r="AU37" s="74"/>
      <c r="AV37" s="74"/>
      <c r="AW37" s="74"/>
      <c r="AX37" s="74"/>
      <c r="AY37" s="74"/>
      <c r="AZ37" s="74"/>
      <c r="BA37" s="74"/>
      <c r="BB37" s="84" t="str">
        <f t="shared" si="3"/>
        <v/>
      </c>
      <c r="BC37" s="173"/>
      <c r="BD37" s="86" t="str">
        <f t="shared" si="4"/>
        <v/>
      </c>
    </row>
    <row r="38" spans="2:65" x14ac:dyDescent="0.25">
      <c r="B38" s="78" t="str">
        <f>IF(ISBLANK('Municipal Info Electric'!B38),"",'Municipal Info Electric'!B38)</f>
        <v/>
      </c>
      <c r="C38" s="79" t="str">
        <f>IF(ISBLANK('Municipal Info Electric'!C38),"",'Municipal Info Electric'!C38)</f>
        <v/>
      </c>
      <c r="D38" s="79" t="str">
        <f>IF(ISBLANK('Municipal Info Electric'!D38),"",'Municipal Info Electric'!D38)</f>
        <v/>
      </c>
      <c r="E38" s="199" t="str">
        <f>IF(ISBLANK('Municipal Info Electric'!H38),"",'Municipal Info Electric'!H38)</f>
        <v/>
      </c>
      <c r="F38" s="145"/>
      <c r="G38" s="145"/>
      <c r="H38" s="74"/>
      <c r="I38" s="141"/>
      <c r="J38" s="74"/>
      <c r="K38" s="74"/>
      <c r="L38" s="74"/>
      <c r="M38" s="74"/>
      <c r="N38" s="144"/>
      <c r="O38" s="144"/>
      <c r="P38" s="144"/>
      <c r="Q38" s="143"/>
      <c r="R38" s="143"/>
      <c r="S38" s="143"/>
      <c r="T38" s="143"/>
      <c r="U38" s="143"/>
      <c r="V38" s="144"/>
      <c r="W38" s="144"/>
      <c r="X38" s="144"/>
      <c r="Y38" s="144"/>
      <c r="Z38" s="144"/>
      <c r="AA38" s="144"/>
      <c r="AB38" s="74"/>
      <c r="AC38" s="74"/>
      <c r="AD38" s="74"/>
      <c r="AE38" s="74"/>
      <c r="AF38" s="74"/>
      <c r="AG38" s="74"/>
      <c r="AH38" s="74"/>
      <c r="AI38" s="74"/>
      <c r="AJ38" s="74"/>
      <c r="AK38" s="74"/>
      <c r="AL38" s="144"/>
      <c r="AM38" s="144"/>
      <c r="AN38" s="74"/>
      <c r="AO38" s="74"/>
      <c r="AP38" s="74"/>
      <c r="AQ38" s="74"/>
      <c r="AR38" s="74"/>
      <c r="AS38" s="74"/>
      <c r="AT38" s="74"/>
      <c r="AU38" s="74"/>
      <c r="AV38" s="74"/>
      <c r="AW38" s="74"/>
      <c r="AX38" s="74"/>
      <c r="AY38" s="74"/>
      <c r="AZ38" s="74"/>
      <c r="BA38" s="74"/>
      <c r="BB38" s="84" t="str">
        <f t="shared" si="3"/>
        <v/>
      </c>
      <c r="BC38" s="173"/>
      <c r="BD38" s="86" t="str">
        <f t="shared" si="4"/>
        <v/>
      </c>
    </row>
    <row r="39" spans="2:65" x14ac:dyDescent="0.25">
      <c r="B39" s="78" t="str">
        <f>IF(ISBLANK('Municipal Info Electric'!B39),"",'Municipal Info Electric'!B39)</f>
        <v/>
      </c>
      <c r="C39" s="79" t="str">
        <f>IF(ISBLANK('Municipal Info Electric'!C39),"",'Municipal Info Electric'!C39)</f>
        <v/>
      </c>
      <c r="D39" s="79" t="str">
        <f>IF(ISBLANK('Municipal Info Electric'!D39),"",'Municipal Info Electric'!D39)</f>
        <v/>
      </c>
      <c r="E39" s="199" t="str">
        <f>IF(ISBLANK('Municipal Info Electric'!H39),"",'Municipal Info Electric'!H39)</f>
        <v/>
      </c>
      <c r="F39" s="145"/>
      <c r="G39" s="145"/>
      <c r="H39" s="74"/>
      <c r="I39" s="141"/>
      <c r="J39" s="74"/>
      <c r="K39" s="74"/>
      <c r="L39" s="74"/>
      <c r="M39" s="74"/>
      <c r="N39" s="144"/>
      <c r="O39" s="144"/>
      <c r="P39" s="144"/>
      <c r="Q39" s="143"/>
      <c r="R39" s="143"/>
      <c r="S39" s="143"/>
      <c r="T39" s="143"/>
      <c r="U39" s="143"/>
      <c r="V39" s="144"/>
      <c r="W39" s="144"/>
      <c r="X39" s="144"/>
      <c r="Y39" s="144"/>
      <c r="Z39" s="144"/>
      <c r="AA39" s="144"/>
      <c r="AB39" s="74"/>
      <c r="AC39" s="74"/>
      <c r="AD39" s="74"/>
      <c r="AE39" s="74"/>
      <c r="AF39" s="74"/>
      <c r="AG39" s="74"/>
      <c r="AH39" s="74"/>
      <c r="AI39" s="74"/>
      <c r="AJ39" s="74"/>
      <c r="AK39" s="74"/>
      <c r="AL39" s="144"/>
      <c r="AM39" s="144"/>
      <c r="AN39" s="74"/>
      <c r="AO39" s="74"/>
      <c r="AP39" s="74"/>
      <c r="AQ39" s="74"/>
      <c r="AR39" s="74"/>
      <c r="AS39" s="74"/>
      <c r="AT39" s="74"/>
      <c r="AU39" s="74"/>
      <c r="AV39" s="74"/>
      <c r="AW39" s="74"/>
      <c r="AX39" s="74"/>
      <c r="AY39" s="74"/>
      <c r="AZ39" s="74"/>
      <c r="BA39" s="74"/>
      <c r="BB39" s="84" t="str">
        <f t="shared" si="3"/>
        <v/>
      </c>
      <c r="BC39" s="173"/>
      <c r="BD39" s="86" t="str">
        <f t="shared" si="4"/>
        <v/>
      </c>
    </row>
    <row r="40" spans="2:65" x14ac:dyDescent="0.25">
      <c r="B40" s="78" t="str">
        <f>IF(ISBLANK('Municipal Info Electric'!B40),"",'Municipal Info Electric'!B40)</f>
        <v/>
      </c>
      <c r="C40" s="79" t="str">
        <f>IF(ISBLANK('Municipal Info Electric'!C40),"",'Municipal Info Electric'!C40)</f>
        <v/>
      </c>
      <c r="D40" s="79" t="str">
        <f>IF(ISBLANK('Municipal Info Electric'!D40),"",'Municipal Info Electric'!D40)</f>
        <v/>
      </c>
      <c r="E40" s="199" t="str">
        <f>IF(ISBLANK('Municipal Info Electric'!H40),"",'Municipal Info Electric'!H40)</f>
        <v/>
      </c>
      <c r="F40" s="145"/>
      <c r="G40" s="145"/>
      <c r="H40" s="74"/>
      <c r="I40" s="141"/>
      <c r="J40" s="74"/>
      <c r="K40" s="74"/>
      <c r="L40" s="74"/>
      <c r="M40" s="74"/>
      <c r="N40" s="144"/>
      <c r="O40" s="144"/>
      <c r="P40" s="144"/>
      <c r="Q40" s="143"/>
      <c r="R40" s="143"/>
      <c r="S40" s="143"/>
      <c r="T40" s="143"/>
      <c r="U40" s="143"/>
      <c r="V40" s="144"/>
      <c r="W40" s="144"/>
      <c r="X40" s="144"/>
      <c r="Y40" s="144"/>
      <c r="Z40" s="144"/>
      <c r="AA40" s="144"/>
      <c r="AB40" s="74"/>
      <c r="AC40" s="74"/>
      <c r="AD40" s="74"/>
      <c r="AE40" s="74"/>
      <c r="AF40" s="74"/>
      <c r="AG40" s="74"/>
      <c r="AH40" s="74"/>
      <c r="AI40" s="74"/>
      <c r="AJ40" s="74"/>
      <c r="AK40" s="74"/>
      <c r="AL40" s="144"/>
      <c r="AM40" s="144"/>
      <c r="AN40" s="74"/>
      <c r="AO40" s="74"/>
      <c r="AP40" s="74"/>
      <c r="AQ40" s="74"/>
      <c r="AR40" s="74"/>
      <c r="AS40" s="74"/>
      <c r="AT40" s="74"/>
      <c r="AU40" s="74"/>
      <c r="AV40" s="74"/>
      <c r="AW40" s="74"/>
      <c r="AX40" s="74"/>
      <c r="AY40" s="74"/>
      <c r="AZ40" s="74"/>
      <c r="BA40" s="74"/>
      <c r="BB40" s="84" t="str">
        <f t="shared" si="3"/>
        <v/>
      </c>
      <c r="BC40" s="173"/>
      <c r="BD40" s="86" t="str">
        <f t="shared" si="4"/>
        <v/>
      </c>
    </row>
    <row r="41" spans="2:65" x14ac:dyDescent="0.25">
      <c r="B41" s="78" t="str">
        <f>IF(ISBLANK('Municipal Info Electric'!B41),"",'Municipal Info Electric'!B41)</f>
        <v/>
      </c>
      <c r="C41" s="79" t="str">
        <f>IF(ISBLANK('Municipal Info Electric'!C41),"",'Municipal Info Electric'!C41)</f>
        <v/>
      </c>
      <c r="D41" s="79" t="str">
        <f>IF(ISBLANK('Municipal Info Electric'!D41),"",'Municipal Info Electric'!D41)</f>
        <v/>
      </c>
      <c r="E41" s="199" t="str">
        <f>IF(ISBLANK('Municipal Info Electric'!H41),"",'Municipal Info Electric'!H41)</f>
        <v/>
      </c>
      <c r="F41" s="145"/>
      <c r="G41" s="145"/>
      <c r="H41" s="74"/>
      <c r="I41" s="141"/>
      <c r="J41" s="74"/>
      <c r="K41" s="74"/>
      <c r="L41" s="74"/>
      <c r="M41" s="74"/>
      <c r="N41" s="144"/>
      <c r="O41" s="144"/>
      <c r="P41" s="144"/>
      <c r="Q41" s="143"/>
      <c r="R41" s="143"/>
      <c r="S41" s="143"/>
      <c r="T41" s="143"/>
      <c r="U41" s="143"/>
      <c r="V41" s="144"/>
      <c r="W41" s="144"/>
      <c r="X41" s="144"/>
      <c r="Y41" s="144"/>
      <c r="Z41" s="144"/>
      <c r="AA41" s="144"/>
      <c r="AB41" s="74"/>
      <c r="AC41" s="74"/>
      <c r="AD41" s="74"/>
      <c r="AE41" s="74"/>
      <c r="AF41" s="74"/>
      <c r="AG41" s="74"/>
      <c r="AH41" s="74"/>
      <c r="AI41" s="74"/>
      <c r="AJ41" s="74"/>
      <c r="AK41" s="74"/>
      <c r="AL41" s="144"/>
      <c r="AM41" s="144"/>
      <c r="AN41" s="74"/>
      <c r="AO41" s="74"/>
      <c r="AP41" s="74"/>
      <c r="AQ41" s="74"/>
      <c r="AR41" s="74"/>
      <c r="AS41" s="74"/>
      <c r="AT41" s="74"/>
      <c r="AU41" s="74"/>
      <c r="AV41" s="74"/>
      <c r="AW41" s="74"/>
      <c r="AX41" s="74"/>
      <c r="AY41" s="74"/>
      <c r="AZ41" s="74"/>
      <c r="BA41" s="74"/>
      <c r="BB41" s="84" t="str">
        <f t="shared" si="3"/>
        <v/>
      </c>
      <c r="BC41" s="173"/>
      <c r="BD41" s="86" t="str">
        <f t="shared" si="4"/>
        <v/>
      </c>
    </row>
    <row r="42" spans="2:65" x14ac:dyDescent="0.25">
      <c r="B42" s="78" t="str">
        <f>IF(ISBLANK('Municipal Info Electric'!B42),"",'Municipal Info Electric'!B42)</f>
        <v/>
      </c>
      <c r="C42" s="79" t="str">
        <f>IF(ISBLANK('Municipal Info Electric'!C42),"",'Municipal Info Electric'!C42)</f>
        <v/>
      </c>
      <c r="D42" s="79" t="str">
        <f>IF(ISBLANK('Municipal Info Electric'!D42),"",'Municipal Info Electric'!D42)</f>
        <v/>
      </c>
      <c r="E42" s="199" t="str">
        <f>IF(ISBLANK('Municipal Info Electric'!H42),"",'Municipal Info Electric'!H42)</f>
        <v/>
      </c>
      <c r="F42" s="145"/>
      <c r="G42" s="145"/>
      <c r="H42" s="74"/>
      <c r="I42" s="141"/>
      <c r="J42" s="74"/>
      <c r="K42" s="74"/>
      <c r="L42" s="74"/>
      <c r="M42" s="74"/>
      <c r="N42" s="144"/>
      <c r="O42" s="144"/>
      <c r="P42" s="144"/>
      <c r="Q42" s="143"/>
      <c r="R42" s="143"/>
      <c r="S42" s="143"/>
      <c r="T42" s="143"/>
      <c r="U42" s="143"/>
      <c r="V42" s="144"/>
      <c r="W42" s="144"/>
      <c r="X42" s="144"/>
      <c r="Y42" s="144"/>
      <c r="Z42" s="144"/>
      <c r="AA42" s="144"/>
      <c r="AB42" s="74"/>
      <c r="AC42" s="74"/>
      <c r="AD42" s="74"/>
      <c r="AE42" s="74"/>
      <c r="AF42" s="74"/>
      <c r="AG42" s="74"/>
      <c r="AH42" s="74"/>
      <c r="AI42" s="74"/>
      <c r="AJ42" s="74"/>
      <c r="AK42" s="74"/>
      <c r="AL42" s="144"/>
      <c r="AM42" s="144"/>
      <c r="AN42" s="74"/>
      <c r="AO42" s="74"/>
      <c r="AP42" s="74"/>
      <c r="AQ42" s="74"/>
      <c r="AR42" s="74"/>
      <c r="AS42" s="74"/>
      <c r="AT42" s="74"/>
      <c r="AU42" s="74"/>
      <c r="AV42" s="74"/>
      <c r="AW42" s="74"/>
      <c r="AX42" s="74"/>
      <c r="AY42" s="74"/>
      <c r="AZ42" s="74"/>
      <c r="BA42" s="74"/>
      <c r="BB42" s="84" t="str">
        <f t="shared" si="3"/>
        <v/>
      </c>
      <c r="BC42" s="173"/>
      <c r="BD42" s="86" t="str">
        <f t="shared" si="4"/>
        <v/>
      </c>
    </row>
    <row r="43" spans="2:65" x14ac:dyDescent="0.25">
      <c r="B43" s="78" t="str">
        <f>IF(ISBLANK('Municipal Info Electric'!B43),"",'Municipal Info Electric'!B43)</f>
        <v/>
      </c>
      <c r="C43" s="79" t="str">
        <f>IF(ISBLANK('Municipal Info Electric'!C43),"",'Municipal Info Electric'!C43)</f>
        <v/>
      </c>
      <c r="D43" s="79" t="str">
        <f>IF(ISBLANK('Municipal Info Electric'!D43),"",'Municipal Info Electric'!D43)</f>
        <v/>
      </c>
      <c r="E43" s="199" t="str">
        <f>IF(ISBLANK('Municipal Info Electric'!H43),"",'Municipal Info Electric'!H43)</f>
        <v/>
      </c>
      <c r="F43" s="145"/>
      <c r="G43" s="145"/>
      <c r="H43" s="74"/>
      <c r="I43" s="141"/>
      <c r="J43" s="74"/>
      <c r="K43" s="74"/>
      <c r="L43" s="74"/>
      <c r="M43" s="74"/>
      <c r="N43" s="144"/>
      <c r="O43" s="144"/>
      <c r="P43" s="144"/>
      <c r="Q43" s="143"/>
      <c r="R43" s="143"/>
      <c r="S43" s="143"/>
      <c r="T43" s="143"/>
      <c r="U43" s="143"/>
      <c r="V43" s="144"/>
      <c r="W43" s="144"/>
      <c r="X43" s="144"/>
      <c r="Y43" s="144"/>
      <c r="Z43" s="144"/>
      <c r="AA43" s="144"/>
      <c r="AB43" s="74"/>
      <c r="AC43" s="74"/>
      <c r="AD43" s="74"/>
      <c r="AE43" s="74"/>
      <c r="AF43" s="74"/>
      <c r="AG43" s="74"/>
      <c r="AH43" s="74"/>
      <c r="AI43" s="74"/>
      <c r="AJ43" s="74"/>
      <c r="AK43" s="74"/>
      <c r="AL43" s="144"/>
      <c r="AM43" s="144"/>
      <c r="AN43" s="74"/>
      <c r="AO43" s="74"/>
      <c r="AP43" s="74"/>
      <c r="AQ43" s="74"/>
      <c r="AR43" s="74"/>
      <c r="AS43" s="74"/>
      <c r="AT43" s="74"/>
      <c r="AU43" s="74"/>
      <c r="AV43" s="74"/>
      <c r="AW43" s="74"/>
      <c r="AX43" s="74"/>
      <c r="AY43" s="74"/>
      <c r="AZ43" s="74"/>
      <c r="BA43" s="74"/>
      <c r="BB43" s="84" t="str">
        <f t="shared" si="3"/>
        <v/>
      </c>
      <c r="BC43" s="173"/>
      <c r="BD43" s="86" t="str">
        <f t="shared" si="4"/>
        <v/>
      </c>
    </row>
    <row r="44" spans="2:65" x14ac:dyDescent="0.25">
      <c r="B44" s="78" t="str">
        <f>IF(ISBLANK('Municipal Info Electric'!B44),"",'Municipal Info Electric'!B44)</f>
        <v/>
      </c>
      <c r="C44" s="79" t="str">
        <f>IF(ISBLANK('Municipal Info Electric'!C44),"",'Municipal Info Electric'!C44)</f>
        <v/>
      </c>
      <c r="D44" s="79" t="str">
        <f>IF(ISBLANK('Municipal Info Electric'!D44),"",'Municipal Info Electric'!D44)</f>
        <v/>
      </c>
      <c r="E44" s="199" t="str">
        <f>IF(ISBLANK('Municipal Info Electric'!H44),"",'Municipal Info Electric'!H44)</f>
        <v/>
      </c>
      <c r="F44" s="145"/>
      <c r="G44" s="145"/>
      <c r="H44" s="74"/>
      <c r="I44" s="141"/>
      <c r="J44" s="74"/>
      <c r="K44" s="74"/>
      <c r="L44" s="74"/>
      <c r="M44" s="74"/>
      <c r="N44" s="144"/>
      <c r="O44" s="144"/>
      <c r="P44" s="144"/>
      <c r="Q44" s="143"/>
      <c r="R44" s="143"/>
      <c r="S44" s="143"/>
      <c r="T44" s="143"/>
      <c r="U44" s="143"/>
      <c r="V44" s="144"/>
      <c r="W44" s="144"/>
      <c r="X44" s="144"/>
      <c r="Y44" s="144"/>
      <c r="Z44" s="144"/>
      <c r="AA44" s="144"/>
      <c r="AB44" s="74"/>
      <c r="AC44" s="74"/>
      <c r="AD44" s="74"/>
      <c r="AE44" s="74"/>
      <c r="AF44" s="74"/>
      <c r="AG44" s="74"/>
      <c r="AH44" s="74"/>
      <c r="AI44" s="74"/>
      <c r="AJ44" s="74"/>
      <c r="AK44" s="74"/>
      <c r="AL44" s="144"/>
      <c r="AM44" s="144"/>
      <c r="AN44" s="74"/>
      <c r="AO44" s="74"/>
      <c r="AP44" s="74"/>
      <c r="AQ44" s="74"/>
      <c r="AR44" s="74"/>
      <c r="AS44" s="74"/>
      <c r="AT44" s="74"/>
      <c r="AU44" s="74"/>
      <c r="AV44" s="74"/>
      <c r="AW44" s="74"/>
      <c r="AX44" s="74"/>
      <c r="AY44" s="74"/>
      <c r="AZ44" s="74"/>
      <c r="BA44" s="74"/>
      <c r="BB44" s="84" t="str">
        <f t="shared" si="3"/>
        <v/>
      </c>
      <c r="BC44" s="173"/>
      <c r="BD44" s="86" t="str">
        <f t="shared" si="4"/>
        <v/>
      </c>
    </row>
    <row r="45" spans="2:65" x14ac:dyDescent="0.25">
      <c r="B45" s="78" t="str">
        <f>IF(ISBLANK('Municipal Info Electric'!B45),"",'Municipal Info Electric'!B45)</f>
        <v/>
      </c>
      <c r="C45" s="79" t="str">
        <f>IF(ISBLANK('Municipal Info Electric'!C45),"",'Municipal Info Electric'!C45)</f>
        <v/>
      </c>
      <c r="D45" s="79" t="str">
        <f>IF(ISBLANK('Municipal Info Electric'!D45),"",'Municipal Info Electric'!D45)</f>
        <v/>
      </c>
      <c r="E45" s="199" t="str">
        <f>IF(ISBLANK('Municipal Info Electric'!H45),"",'Municipal Info Electric'!H45)</f>
        <v/>
      </c>
      <c r="F45" s="145"/>
      <c r="G45" s="145"/>
      <c r="H45" s="74"/>
      <c r="I45" s="141"/>
      <c r="J45" s="74"/>
      <c r="K45" s="74"/>
      <c r="L45" s="74"/>
      <c r="M45" s="74"/>
      <c r="N45" s="144"/>
      <c r="O45" s="144"/>
      <c r="P45" s="144"/>
      <c r="Q45" s="143"/>
      <c r="R45" s="143"/>
      <c r="S45" s="143"/>
      <c r="T45" s="143"/>
      <c r="U45" s="143"/>
      <c r="V45" s="144"/>
      <c r="W45" s="144"/>
      <c r="X45" s="144"/>
      <c r="Y45" s="144"/>
      <c r="Z45" s="144"/>
      <c r="AA45" s="144"/>
      <c r="AB45" s="74"/>
      <c r="AC45" s="74"/>
      <c r="AD45" s="74"/>
      <c r="AE45" s="74"/>
      <c r="AF45" s="74"/>
      <c r="AG45" s="74"/>
      <c r="AH45" s="74"/>
      <c r="AI45" s="74"/>
      <c r="AJ45" s="74"/>
      <c r="AK45" s="74"/>
      <c r="AL45" s="144"/>
      <c r="AM45" s="144"/>
      <c r="AN45" s="74"/>
      <c r="AO45" s="74"/>
      <c r="AP45" s="74"/>
      <c r="AQ45" s="74"/>
      <c r="AR45" s="74"/>
      <c r="AS45" s="74"/>
      <c r="AT45" s="74"/>
      <c r="AU45" s="74"/>
      <c r="AV45" s="74"/>
      <c r="AW45" s="74"/>
      <c r="AX45" s="74"/>
      <c r="AY45" s="74"/>
      <c r="AZ45" s="74"/>
      <c r="BA45" s="74"/>
      <c r="BB45" s="84" t="str">
        <f t="shared" si="3"/>
        <v/>
      </c>
      <c r="BC45" s="173"/>
      <c r="BD45" s="86" t="str">
        <f t="shared" si="4"/>
        <v/>
      </c>
    </row>
    <row r="46" spans="2:65" x14ac:dyDescent="0.25">
      <c r="B46" s="78" t="str">
        <f>IF(ISBLANK('Municipal Info Electric'!B46),"",'Municipal Info Electric'!B46)</f>
        <v/>
      </c>
      <c r="C46" s="79" t="str">
        <f>IF(ISBLANK('Municipal Info Electric'!C46),"",'Municipal Info Electric'!C46)</f>
        <v/>
      </c>
      <c r="D46" s="79" t="str">
        <f>IF(ISBLANK('Municipal Info Electric'!D46),"",'Municipal Info Electric'!D46)</f>
        <v/>
      </c>
      <c r="E46" s="199" t="str">
        <f>IF(ISBLANK('Municipal Info Electric'!H46),"",'Municipal Info Electric'!H46)</f>
        <v/>
      </c>
      <c r="F46" s="145"/>
      <c r="G46" s="145"/>
      <c r="H46" s="74"/>
      <c r="I46" s="141"/>
      <c r="J46" s="74"/>
      <c r="K46" s="74"/>
      <c r="L46" s="74"/>
      <c r="M46" s="74"/>
      <c r="N46" s="144"/>
      <c r="O46" s="144"/>
      <c r="P46" s="144"/>
      <c r="Q46" s="143"/>
      <c r="R46" s="143"/>
      <c r="S46" s="143"/>
      <c r="T46" s="143"/>
      <c r="U46" s="143"/>
      <c r="V46" s="144"/>
      <c r="W46" s="144"/>
      <c r="X46" s="144"/>
      <c r="Y46" s="144"/>
      <c r="Z46" s="144"/>
      <c r="AA46" s="144"/>
      <c r="AB46" s="74"/>
      <c r="AC46" s="74"/>
      <c r="AD46" s="74"/>
      <c r="AE46" s="74"/>
      <c r="AF46" s="74"/>
      <c r="AG46" s="74"/>
      <c r="AH46" s="74"/>
      <c r="AI46" s="74"/>
      <c r="AJ46" s="74"/>
      <c r="AK46" s="74"/>
      <c r="AL46" s="144"/>
      <c r="AM46" s="144"/>
      <c r="AN46" s="74"/>
      <c r="AO46" s="74"/>
      <c r="AP46" s="74"/>
      <c r="AQ46" s="74"/>
      <c r="AR46" s="74"/>
      <c r="AS46" s="74"/>
      <c r="AT46" s="74"/>
      <c r="AU46" s="74"/>
      <c r="AV46" s="74"/>
      <c r="AW46" s="74"/>
      <c r="AX46" s="74"/>
      <c r="AY46" s="74"/>
      <c r="AZ46" s="74"/>
      <c r="BA46" s="74"/>
      <c r="BB46" s="84" t="str">
        <f t="shared" si="3"/>
        <v/>
      </c>
      <c r="BC46" s="173"/>
      <c r="BD46" s="86" t="str">
        <f t="shared" si="4"/>
        <v/>
      </c>
    </row>
    <row r="47" spans="2:65" x14ac:dyDescent="0.25">
      <c r="B47" s="78" t="str">
        <f>IF(ISBLANK('Municipal Info Electric'!B47),"",'Municipal Info Electric'!B47)</f>
        <v/>
      </c>
      <c r="C47" s="79" t="str">
        <f>IF(ISBLANK('Municipal Info Electric'!C47),"",'Municipal Info Electric'!C47)</f>
        <v/>
      </c>
      <c r="D47" s="79" t="str">
        <f>IF(ISBLANK('Municipal Info Electric'!D47),"",'Municipal Info Electric'!D47)</f>
        <v/>
      </c>
      <c r="E47" s="199" t="str">
        <f>IF(ISBLANK('Municipal Info Electric'!H47),"",'Municipal Info Electric'!H47)</f>
        <v/>
      </c>
      <c r="F47" s="145"/>
      <c r="G47" s="145"/>
      <c r="H47" s="74"/>
      <c r="I47" s="141"/>
      <c r="J47" s="74"/>
      <c r="K47" s="74"/>
      <c r="L47" s="74"/>
      <c r="M47" s="74"/>
      <c r="N47" s="144"/>
      <c r="O47" s="144"/>
      <c r="P47" s="144"/>
      <c r="Q47" s="143"/>
      <c r="R47" s="143"/>
      <c r="S47" s="143"/>
      <c r="T47" s="143"/>
      <c r="U47" s="143"/>
      <c r="V47" s="144"/>
      <c r="W47" s="144"/>
      <c r="X47" s="144"/>
      <c r="Y47" s="144"/>
      <c r="Z47" s="144"/>
      <c r="AA47" s="144"/>
      <c r="AB47" s="74"/>
      <c r="AC47" s="74"/>
      <c r="AD47" s="74"/>
      <c r="AE47" s="74"/>
      <c r="AF47" s="74"/>
      <c r="AG47" s="74"/>
      <c r="AH47" s="74"/>
      <c r="AI47" s="74"/>
      <c r="AJ47" s="74"/>
      <c r="AK47" s="74"/>
      <c r="AL47" s="144"/>
      <c r="AM47" s="144"/>
      <c r="AN47" s="74"/>
      <c r="AO47" s="74"/>
      <c r="AP47" s="74"/>
      <c r="AQ47" s="74"/>
      <c r="AR47" s="74"/>
      <c r="AS47" s="74"/>
      <c r="AT47" s="74"/>
      <c r="AU47" s="74"/>
      <c r="AV47" s="74"/>
      <c r="AW47" s="74"/>
      <c r="AX47" s="74"/>
      <c r="AY47" s="74"/>
      <c r="AZ47" s="74"/>
      <c r="BA47" s="74"/>
      <c r="BB47" s="84" t="str">
        <f t="shared" si="3"/>
        <v/>
      </c>
      <c r="BC47" s="173"/>
      <c r="BD47" s="86" t="str">
        <f t="shared" si="4"/>
        <v/>
      </c>
    </row>
    <row r="48" spans="2:65" x14ac:dyDescent="0.25">
      <c r="B48" s="78" t="str">
        <f>IF(ISBLANK('Municipal Info Electric'!B48),"",'Municipal Info Electric'!B48)</f>
        <v/>
      </c>
      <c r="C48" s="79" t="str">
        <f>IF(ISBLANK('Municipal Info Electric'!C48),"",'Municipal Info Electric'!C48)</f>
        <v/>
      </c>
      <c r="D48" s="79" t="str">
        <f>IF(ISBLANK('Municipal Info Electric'!D48),"",'Municipal Info Electric'!D48)</f>
        <v/>
      </c>
      <c r="E48" s="199" t="str">
        <f>IF(ISBLANK('Municipal Info Electric'!H48),"",'Municipal Info Electric'!H48)</f>
        <v/>
      </c>
      <c r="F48" s="145"/>
      <c r="G48" s="145"/>
      <c r="H48" s="74"/>
      <c r="I48" s="141"/>
      <c r="J48" s="74"/>
      <c r="K48" s="74"/>
      <c r="L48" s="74"/>
      <c r="M48" s="74"/>
      <c r="N48" s="144"/>
      <c r="O48" s="144"/>
      <c r="P48" s="144"/>
      <c r="Q48" s="143"/>
      <c r="R48" s="143"/>
      <c r="S48" s="143"/>
      <c r="T48" s="143"/>
      <c r="U48" s="143"/>
      <c r="V48" s="144"/>
      <c r="W48" s="144"/>
      <c r="X48" s="144"/>
      <c r="Y48" s="144"/>
      <c r="Z48" s="144"/>
      <c r="AA48" s="144"/>
      <c r="AB48" s="74"/>
      <c r="AC48" s="74"/>
      <c r="AD48" s="74"/>
      <c r="AE48" s="74"/>
      <c r="AF48" s="74"/>
      <c r="AG48" s="74"/>
      <c r="AH48" s="74"/>
      <c r="AI48" s="74"/>
      <c r="AJ48" s="74"/>
      <c r="AK48" s="74"/>
      <c r="AL48" s="144"/>
      <c r="AM48" s="144"/>
      <c r="AN48" s="74"/>
      <c r="AO48" s="74"/>
      <c r="AP48" s="74"/>
      <c r="AQ48" s="74"/>
      <c r="AR48" s="74"/>
      <c r="AS48" s="74"/>
      <c r="AT48" s="74"/>
      <c r="AU48" s="74"/>
      <c r="AV48" s="74"/>
      <c r="AW48" s="74"/>
      <c r="AX48" s="74"/>
      <c r="AY48" s="74"/>
      <c r="AZ48" s="74"/>
      <c r="BA48" s="74"/>
      <c r="BB48" s="84" t="str">
        <f t="shared" si="3"/>
        <v/>
      </c>
      <c r="BC48" s="173"/>
      <c r="BD48" s="86" t="str">
        <f t="shared" si="4"/>
        <v/>
      </c>
    </row>
    <row r="49" spans="2:56" x14ac:dyDescent="0.25">
      <c r="B49" s="78" t="str">
        <f>IF(ISBLANK('Municipal Info Electric'!B49),"",'Municipal Info Electric'!B49)</f>
        <v/>
      </c>
      <c r="C49" s="79" t="str">
        <f>IF(ISBLANK('Municipal Info Electric'!C49),"",'Municipal Info Electric'!C49)</f>
        <v/>
      </c>
      <c r="D49" s="79" t="str">
        <f>IF(ISBLANK('Municipal Info Electric'!D49),"",'Municipal Info Electric'!D49)</f>
        <v/>
      </c>
      <c r="E49" s="199" t="str">
        <f>IF(ISBLANK('Municipal Info Electric'!H49),"",'Municipal Info Electric'!H49)</f>
        <v/>
      </c>
      <c r="F49" s="145"/>
      <c r="G49" s="145"/>
      <c r="H49" s="74"/>
      <c r="I49" s="141"/>
      <c r="J49" s="74"/>
      <c r="K49" s="74"/>
      <c r="L49" s="74"/>
      <c r="M49" s="74"/>
      <c r="N49" s="144"/>
      <c r="O49" s="144"/>
      <c r="P49" s="144"/>
      <c r="Q49" s="143"/>
      <c r="R49" s="143"/>
      <c r="S49" s="143"/>
      <c r="T49" s="143"/>
      <c r="U49" s="143"/>
      <c r="V49" s="144"/>
      <c r="W49" s="144"/>
      <c r="X49" s="144"/>
      <c r="Y49" s="144"/>
      <c r="Z49" s="144"/>
      <c r="AA49" s="144"/>
      <c r="AB49" s="74"/>
      <c r="AC49" s="74"/>
      <c r="AD49" s="74"/>
      <c r="AE49" s="74"/>
      <c r="AF49" s="74"/>
      <c r="AG49" s="74"/>
      <c r="AH49" s="74"/>
      <c r="AI49" s="74"/>
      <c r="AJ49" s="74"/>
      <c r="AK49" s="74"/>
      <c r="AL49" s="144"/>
      <c r="AM49" s="144"/>
      <c r="AN49" s="74"/>
      <c r="AO49" s="74"/>
      <c r="AP49" s="74"/>
      <c r="AQ49" s="74"/>
      <c r="AR49" s="74"/>
      <c r="AS49" s="74"/>
      <c r="AT49" s="74"/>
      <c r="AU49" s="74"/>
      <c r="AV49" s="74"/>
      <c r="AW49" s="74"/>
      <c r="AX49" s="74"/>
      <c r="AY49" s="74"/>
      <c r="AZ49" s="74"/>
      <c r="BA49" s="74"/>
      <c r="BB49" s="84" t="str">
        <f t="shared" si="3"/>
        <v/>
      </c>
      <c r="BC49" s="173"/>
      <c r="BD49" s="86" t="str">
        <f t="shared" si="4"/>
        <v/>
      </c>
    </row>
    <row r="50" spans="2:56" x14ac:dyDescent="0.25">
      <c r="B50" s="78" t="str">
        <f>IF(ISBLANK('Municipal Info Electric'!B50),"",'Municipal Info Electric'!B50)</f>
        <v/>
      </c>
      <c r="C50" s="79" t="str">
        <f>IF(ISBLANK('Municipal Info Electric'!C50),"",'Municipal Info Electric'!C50)</f>
        <v/>
      </c>
      <c r="D50" s="79" t="str">
        <f>IF(ISBLANK('Municipal Info Electric'!D50),"",'Municipal Info Electric'!D50)</f>
        <v/>
      </c>
      <c r="E50" s="199" t="str">
        <f>IF(ISBLANK('Municipal Info Electric'!H50),"",'Municipal Info Electric'!H50)</f>
        <v/>
      </c>
      <c r="F50" s="145"/>
      <c r="G50" s="145"/>
      <c r="H50" s="74"/>
      <c r="I50" s="141"/>
      <c r="J50" s="74"/>
      <c r="K50" s="74"/>
      <c r="L50" s="74"/>
      <c r="M50" s="74"/>
      <c r="N50" s="144"/>
      <c r="O50" s="144"/>
      <c r="P50" s="144"/>
      <c r="Q50" s="143"/>
      <c r="R50" s="143"/>
      <c r="S50" s="143"/>
      <c r="T50" s="143"/>
      <c r="U50" s="143"/>
      <c r="V50" s="144"/>
      <c r="W50" s="144"/>
      <c r="X50" s="144"/>
      <c r="Y50" s="144"/>
      <c r="Z50" s="144"/>
      <c r="AA50" s="144"/>
      <c r="AB50" s="74"/>
      <c r="AC50" s="74"/>
      <c r="AD50" s="74"/>
      <c r="AE50" s="74"/>
      <c r="AF50" s="74"/>
      <c r="AG50" s="74"/>
      <c r="AH50" s="74"/>
      <c r="AI50" s="74"/>
      <c r="AJ50" s="74"/>
      <c r="AK50" s="74"/>
      <c r="AL50" s="144"/>
      <c r="AM50" s="144"/>
      <c r="AN50" s="74"/>
      <c r="AO50" s="74"/>
      <c r="AP50" s="74"/>
      <c r="AQ50" s="74"/>
      <c r="AR50" s="74"/>
      <c r="AS50" s="74"/>
      <c r="AT50" s="74"/>
      <c r="AU50" s="74"/>
      <c r="AV50" s="74"/>
      <c r="AW50" s="74"/>
      <c r="AX50" s="74"/>
      <c r="AY50" s="74"/>
      <c r="AZ50" s="74"/>
      <c r="BA50" s="74"/>
      <c r="BB50" s="84" t="str">
        <f t="shared" si="3"/>
        <v/>
      </c>
      <c r="BC50" s="173"/>
      <c r="BD50" s="86" t="str">
        <f t="shared" si="4"/>
        <v/>
      </c>
    </row>
    <row r="51" spans="2:56" x14ac:dyDescent="0.25">
      <c r="B51" s="78" t="str">
        <f>IF(ISBLANK('Municipal Info Electric'!B51),"",'Municipal Info Electric'!B51)</f>
        <v/>
      </c>
      <c r="C51" s="79" t="str">
        <f>IF(ISBLANK('Municipal Info Electric'!C51),"",'Municipal Info Electric'!C51)</f>
        <v/>
      </c>
      <c r="D51" s="79" t="str">
        <f>IF(ISBLANK('Municipal Info Electric'!D51),"",'Municipal Info Electric'!D51)</f>
        <v/>
      </c>
      <c r="E51" s="199" t="str">
        <f>IF(ISBLANK('Municipal Info Electric'!H51),"",'Municipal Info Electric'!H51)</f>
        <v/>
      </c>
      <c r="F51" s="145"/>
      <c r="G51" s="145"/>
      <c r="H51" s="74"/>
      <c r="I51" s="141"/>
      <c r="J51" s="74"/>
      <c r="K51" s="74"/>
      <c r="L51" s="74"/>
      <c r="M51" s="74"/>
      <c r="N51" s="144"/>
      <c r="O51" s="144"/>
      <c r="P51" s="144"/>
      <c r="Q51" s="143"/>
      <c r="R51" s="143"/>
      <c r="S51" s="143"/>
      <c r="T51" s="143"/>
      <c r="U51" s="143"/>
      <c r="V51" s="144"/>
      <c r="W51" s="144"/>
      <c r="X51" s="144"/>
      <c r="Y51" s="144"/>
      <c r="Z51" s="144"/>
      <c r="AA51" s="144"/>
      <c r="AB51" s="74"/>
      <c r="AC51" s="74"/>
      <c r="AD51" s="74"/>
      <c r="AE51" s="74"/>
      <c r="AF51" s="74"/>
      <c r="AG51" s="74"/>
      <c r="AH51" s="74"/>
      <c r="AI51" s="74"/>
      <c r="AJ51" s="74"/>
      <c r="AK51" s="74"/>
      <c r="AL51" s="144"/>
      <c r="AM51" s="144"/>
      <c r="AN51" s="74"/>
      <c r="AO51" s="74"/>
      <c r="AP51" s="74"/>
      <c r="AQ51" s="74"/>
      <c r="AR51" s="74"/>
      <c r="AS51" s="74"/>
      <c r="AT51" s="74"/>
      <c r="AU51" s="74"/>
      <c r="AV51" s="74"/>
      <c r="AW51" s="74"/>
      <c r="AX51" s="74"/>
      <c r="AY51" s="74"/>
      <c r="AZ51" s="74"/>
      <c r="BA51" s="74"/>
      <c r="BB51" s="84" t="str">
        <f t="shared" si="3"/>
        <v/>
      </c>
      <c r="BC51" s="173"/>
      <c r="BD51" s="86" t="str">
        <f t="shared" si="4"/>
        <v/>
      </c>
    </row>
    <row r="52" spans="2:56" x14ac:dyDescent="0.25">
      <c r="B52" s="78" t="str">
        <f>IF(ISBLANK('Municipal Info Electric'!B52),"",'Municipal Info Electric'!B52)</f>
        <v/>
      </c>
      <c r="C52" s="79" t="str">
        <f>IF(ISBLANK('Municipal Info Electric'!C52),"",'Municipal Info Electric'!C52)</f>
        <v/>
      </c>
      <c r="D52" s="79" t="str">
        <f>IF(ISBLANK('Municipal Info Electric'!D52),"",'Municipal Info Electric'!D52)</f>
        <v/>
      </c>
      <c r="E52" s="199" t="str">
        <f>IF(ISBLANK('Municipal Info Electric'!H52),"",'Municipal Info Electric'!H52)</f>
        <v/>
      </c>
      <c r="F52" s="145"/>
      <c r="G52" s="145"/>
      <c r="H52" s="74"/>
      <c r="I52" s="141"/>
      <c r="J52" s="74"/>
      <c r="K52" s="74"/>
      <c r="L52" s="74"/>
      <c r="M52" s="74"/>
      <c r="N52" s="144"/>
      <c r="O52" s="144"/>
      <c r="P52" s="144"/>
      <c r="Q52" s="143"/>
      <c r="R52" s="143"/>
      <c r="S52" s="143"/>
      <c r="T52" s="143"/>
      <c r="U52" s="143"/>
      <c r="V52" s="144"/>
      <c r="W52" s="144"/>
      <c r="X52" s="144"/>
      <c r="Y52" s="144"/>
      <c r="Z52" s="144"/>
      <c r="AA52" s="144"/>
      <c r="AB52" s="74"/>
      <c r="AC52" s="74"/>
      <c r="AD52" s="74"/>
      <c r="AE52" s="74"/>
      <c r="AF52" s="74"/>
      <c r="AG52" s="74"/>
      <c r="AH52" s="74"/>
      <c r="AI52" s="74"/>
      <c r="AJ52" s="74"/>
      <c r="AK52" s="74"/>
      <c r="AL52" s="144"/>
      <c r="AM52" s="144"/>
      <c r="AN52" s="74"/>
      <c r="AO52" s="74"/>
      <c r="AP52" s="74"/>
      <c r="AQ52" s="74"/>
      <c r="AR52" s="74"/>
      <c r="AS52" s="74"/>
      <c r="AT52" s="74"/>
      <c r="AU52" s="74"/>
      <c r="AV52" s="74"/>
      <c r="AW52" s="74"/>
      <c r="AX52" s="74"/>
      <c r="AY52" s="74"/>
      <c r="AZ52" s="74"/>
      <c r="BA52" s="74"/>
      <c r="BB52" s="84" t="str">
        <f t="shared" si="3"/>
        <v/>
      </c>
      <c r="BC52" s="173"/>
      <c r="BD52" s="86" t="str">
        <f t="shared" si="4"/>
        <v/>
      </c>
    </row>
    <row r="53" spans="2:56" x14ac:dyDescent="0.25">
      <c r="B53" s="78" t="str">
        <f>IF(ISBLANK('Municipal Info Electric'!B53),"",'Municipal Info Electric'!B53)</f>
        <v/>
      </c>
      <c r="C53" s="79" t="str">
        <f>IF(ISBLANK('Municipal Info Electric'!C53),"",'Municipal Info Electric'!C53)</f>
        <v/>
      </c>
      <c r="D53" s="79" t="str">
        <f>IF(ISBLANK('Municipal Info Electric'!D53),"",'Municipal Info Electric'!D53)</f>
        <v/>
      </c>
      <c r="E53" s="199" t="str">
        <f>IF(ISBLANK('Municipal Info Electric'!H53),"",'Municipal Info Electric'!H53)</f>
        <v/>
      </c>
      <c r="F53" s="145"/>
      <c r="G53" s="145"/>
      <c r="H53" s="74"/>
      <c r="I53" s="141"/>
      <c r="J53" s="74"/>
      <c r="K53" s="74"/>
      <c r="L53" s="74"/>
      <c r="M53" s="74"/>
      <c r="N53" s="144"/>
      <c r="O53" s="144"/>
      <c r="P53" s="144"/>
      <c r="Q53" s="143"/>
      <c r="R53" s="143"/>
      <c r="S53" s="143"/>
      <c r="T53" s="143"/>
      <c r="U53" s="143"/>
      <c r="V53" s="144"/>
      <c r="W53" s="144"/>
      <c r="X53" s="144"/>
      <c r="Y53" s="144"/>
      <c r="Z53" s="144"/>
      <c r="AA53" s="144"/>
      <c r="AB53" s="74"/>
      <c r="AC53" s="74"/>
      <c r="AD53" s="74"/>
      <c r="AE53" s="74"/>
      <c r="AF53" s="74"/>
      <c r="AG53" s="74"/>
      <c r="AH53" s="74"/>
      <c r="AI53" s="74"/>
      <c r="AJ53" s="74"/>
      <c r="AK53" s="74"/>
      <c r="AL53" s="144"/>
      <c r="AM53" s="144"/>
      <c r="AN53" s="74"/>
      <c r="AO53" s="74"/>
      <c r="AP53" s="74"/>
      <c r="AQ53" s="74"/>
      <c r="AR53" s="74"/>
      <c r="AS53" s="74"/>
      <c r="AT53" s="74"/>
      <c r="AU53" s="74"/>
      <c r="AV53" s="74"/>
      <c r="AW53" s="74"/>
      <c r="AX53" s="74"/>
      <c r="AY53" s="74"/>
      <c r="AZ53" s="74"/>
      <c r="BA53" s="74"/>
      <c r="BB53" s="84" t="str">
        <f t="shared" si="3"/>
        <v/>
      </c>
      <c r="BC53" s="173"/>
      <c r="BD53" s="86" t="str">
        <f t="shared" si="4"/>
        <v/>
      </c>
    </row>
    <row r="54" spans="2:56" x14ac:dyDescent="0.25">
      <c r="B54" s="78" t="str">
        <f>IF(ISBLANK('Municipal Info Electric'!B54),"",'Municipal Info Electric'!B54)</f>
        <v/>
      </c>
      <c r="C54" s="79" t="str">
        <f>IF(ISBLANK('Municipal Info Electric'!C54),"",'Municipal Info Electric'!C54)</f>
        <v/>
      </c>
      <c r="D54" s="79" t="str">
        <f>IF(ISBLANK('Municipal Info Electric'!D54),"",'Municipal Info Electric'!D54)</f>
        <v/>
      </c>
      <c r="E54" s="199" t="str">
        <f>IF(ISBLANK('Municipal Info Electric'!H54),"",'Municipal Info Electric'!H54)</f>
        <v/>
      </c>
      <c r="F54" s="145"/>
      <c r="G54" s="145"/>
      <c r="H54" s="74"/>
      <c r="I54" s="141"/>
      <c r="J54" s="74"/>
      <c r="K54" s="74"/>
      <c r="L54" s="74"/>
      <c r="M54" s="74"/>
      <c r="N54" s="144"/>
      <c r="O54" s="144"/>
      <c r="P54" s="144"/>
      <c r="Q54" s="143"/>
      <c r="R54" s="143"/>
      <c r="S54" s="143"/>
      <c r="T54" s="143"/>
      <c r="U54" s="143"/>
      <c r="V54" s="144"/>
      <c r="W54" s="144"/>
      <c r="X54" s="144"/>
      <c r="Y54" s="144"/>
      <c r="Z54" s="144"/>
      <c r="AA54" s="144"/>
      <c r="AB54" s="74"/>
      <c r="AC54" s="74"/>
      <c r="AD54" s="74"/>
      <c r="AE54" s="74"/>
      <c r="AF54" s="74"/>
      <c r="AG54" s="74"/>
      <c r="AH54" s="74"/>
      <c r="AI54" s="74"/>
      <c r="AJ54" s="74"/>
      <c r="AK54" s="74"/>
      <c r="AL54" s="144"/>
      <c r="AM54" s="144"/>
      <c r="AN54" s="74"/>
      <c r="AO54" s="74"/>
      <c r="AP54" s="74"/>
      <c r="AQ54" s="74"/>
      <c r="AR54" s="74"/>
      <c r="AS54" s="74"/>
      <c r="AT54" s="74"/>
      <c r="AU54" s="74"/>
      <c r="AV54" s="74"/>
      <c r="AW54" s="74"/>
      <c r="AX54" s="74"/>
      <c r="AY54" s="74"/>
      <c r="AZ54" s="74"/>
      <c r="BA54" s="74"/>
      <c r="BB54" s="84" t="str">
        <f t="shared" si="3"/>
        <v/>
      </c>
      <c r="BC54" s="173"/>
      <c r="BD54" s="86" t="str">
        <f t="shared" si="4"/>
        <v/>
      </c>
    </row>
    <row r="55" spans="2:56" x14ac:dyDescent="0.25">
      <c r="B55" s="78" t="str">
        <f>IF(ISBLANK('Municipal Info Electric'!B55),"",'Municipal Info Electric'!B55)</f>
        <v/>
      </c>
      <c r="C55" s="79" t="str">
        <f>IF(ISBLANK('Municipal Info Electric'!C55),"",'Municipal Info Electric'!C55)</f>
        <v/>
      </c>
      <c r="D55" s="79" t="str">
        <f>IF(ISBLANK('Municipal Info Electric'!D55),"",'Municipal Info Electric'!D55)</f>
        <v/>
      </c>
      <c r="E55" s="199" t="str">
        <f>IF(ISBLANK('Municipal Info Electric'!H55),"",'Municipal Info Electric'!H55)</f>
        <v/>
      </c>
      <c r="F55" s="145"/>
      <c r="G55" s="145"/>
      <c r="H55" s="74"/>
      <c r="I55" s="141"/>
      <c r="J55" s="74"/>
      <c r="K55" s="74"/>
      <c r="L55" s="74"/>
      <c r="M55" s="74"/>
      <c r="N55" s="144"/>
      <c r="O55" s="144"/>
      <c r="P55" s="144"/>
      <c r="Q55" s="143"/>
      <c r="R55" s="143"/>
      <c r="S55" s="143"/>
      <c r="T55" s="143"/>
      <c r="U55" s="143"/>
      <c r="V55" s="144"/>
      <c r="W55" s="144"/>
      <c r="X55" s="144"/>
      <c r="Y55" s="144"/>
      <c r="Z55" s="144"/>
      <c r="AA55" s="144"/>
      <c r="AB55" s="74"/>
      <c r="AC55" s="74"/>
      <c r="AD55" s="74"/>
      <c r="AE55" s="74"/>
      <c r="AF55" s="74"/>
      <c r="AG55" s="74"/>
      <c r="AH55" s="74"/>
      <c r="AI55" s="74"/>
      <c r="AJ55" s="74"/>
      <c r="AK55" s="74"/>
      <c r="AL55" s="144"/>
      <c r="AM55" s="144"/>
      <c r="AN55" s="74"/>
      <c r="AO55" s="74"/>
      <c r="AP55" s="74"/>
      <c r="AQ55" s="74"/>
      <c r="AR55" s="74"/>
      <c r="AS55" s="74"/>
      <c r="AT55" s="74"/>
      <c r="AU55" s="74"/>
      <c r="AV55" s="74"/>
      <c r="AW55" s="74"/>
      <c r="AX55" s="74"/>
      <c r="AY55" s="74"/>
      <c r="AZ55" s="74"/>
      <c r="BA55" s="74"/>
      <c r="BB55" s="84" t="str">
        <f t="shared" si="3"/>
        <v/>
      </c>
      <c r="BC55" s="173"/>
      <c r="BD55" s="86" t="str">
        <f t="shared" si="4"/>
        <v/>
      </c>
    </row>
    <row r="56" spans="2:56" x14ac:dyDescent="0.25">
      <c r="B56" s="78" t="str">
        <f>IF(ISBLANK('Municipal Info Electric'!B56),"",'Municipal Info Electric'!B56)</f>
        <v/>
      </c>
      <c r="C56" s="79" t="str">
        <f>IF(ISBLANK('Municipal Info Electric'!C56),"",'Municipal Info Electric'!C56)</f>
        <v/>
      </c>
      <c r="D56" s="79" t="str">
        <f>IF(ISBLANK('Municipal Info Electric'!D56),"",'Municipal Info Electric'!D56)</f>
        <v/>
      </c>
      <c r="E56" s="199" t="str">
        <f>IF(ISBLANK('Municipal Info Electric'!H56),"",'Municipal Info Electric'!H56)</f>
        <v/>
      </c>
      <c r="F56" s="145"/>
      <c r="G56" s="145"/>
      <c r="H56" s="74"/>
      <c r="I56" s="141"/>
      <c r="J56" s="74"/>
      <c r="K56" s="74"/>
      <c r="L56" s="74"/>
      <c r="M56" s="74"/>
      <c r="N56" s="144"/>
      <c r="O56" s="144"/>
      <c r="P56" s="144"/>
      <c r="Q56" s="143"/>
      <c r="R56" s="143"/>
      <c r="S56" s="143"/>
      <c r="T56" s="143"/>
      <c r="U56" s="143"/>
      <c r="V56" s="144"/>
      <c r="W56" s="144"/>
      <c r="X56" s="144"/>
      <c r="Y56" s="144"/>
      <c r="Z56" s="144"/>
      <c r="AA56" s="144"/>
      <c r="AB56" s="74"/>
      <c r="AC56" s="74"/>
      <c r="AD56" s="74"/>
      <c r="AE56" s="74"/>
      <c r="AF56" s="74"/>
      <c r="AG56" s="74"/>
      <c r="AH56" s="74"/>
      <c r="AI56" s="74"/>
      <c r="AJ56" s="74"/>
      <c r="AK56" s="74"/>
      <c r="AL56" s="144"/>
      <c r="AM56" s="144"/>
      <c r="AN56" s="74"/>
      <c r="AO56" s="74"/>
      <c r="AP56" s="74"/>
      <c r="AQ56" s="74"/>
      <c r="AR56" s="74"/>
      <c r="AS56" s="74"/>
      <c r="AT56" s="74"/>
      <c r="AU56" s="74"/>
      <c r="AV56" s="74"/>
      <c r="AW56" s="74"/>
      <c r="AX56" s="74"/>
      <c r="AY56" s="74"/>
      <c r="AZ56" s="74"/>
      <c r="BA56" s="74"/>
      <c r="BB56" s="84" t="str">
        <f t="shared" si="3"/>
        <v/>
      </c>
      <c r="BC56" s="173"/>
      <c r="BD56" s="86" t="str">
        <f t="shared" si="4"/>
        <v/>
      </c>
    </row>
    <row r="57" spans="2:56" x14ac:dyDescent="0.25">
      <c r="B57" s="78" t="str">
        <f>IF(ISBLANK('Municipal Info Electric'!B57),"",'Municipal Info Electric'!B57)</f>
        <v/>
      </c>
      <c r="C57" s="79" t="str">
        <f>IF(ISBLANK('Municipal Info Electric'!C57),"",'Municipal Info Electric'!C57)</f>
        <v/>
      </c>
      <c r="D57" s="79" t="str">
        <f>IF(ISBLANK('Municipal Info Electric'!D57),"",'Municipal Info Electric'!D57)</f>
        <v/>
      </c>
      <c r="E57" s="199" t="str">
        <f>IF(ISBLANK('Municipal Info Electric'!H57),"",'Municipal Info Electric'!H57)</f>
        <v/>
      </c>
      <c r="F57" s="145"/>
      <c r="G57" s="145"/>
      <c r="H57" s="74"/>
      <c r="I57" s="141"/>
      <c r="J57" s="74"/>
      <c r="K57" s="74"/>
      <c r="L57" s="74"/>
      <c r="M57" s="74"/>
      <c r="N57" s="144"/>
      <c r="O57" s="144"/>
      <c r="P57" s="144"/>
      <c r="Q57" s="143"/>
      <c r="R57" s="143"/>
      <c r="S57" s="143"/>
      <c r="T57" s="143"/>
      <c r="U57" s="143"/>
      <c r="V57" s="144"/>
      <c r="W57" s="144"/>
      <c r="X57" s="144"/>
      <c r="Y57" s="144"/>
      <c r="Z57" s="144"/>
      <c r="AA57" s="144"/>
      <c r="AB57" s="74"/>
      <c r="AC57" s="74"/>
      <c r="AD57" s="74"/>
      <c r="AE57" s="74"/>
      <c r="AF57" s="74"/>
      <c r="AG57" s="74"/>
      <c r="AH57" s="74"/>
      <c r="AI57" s="74"/>
      <c r="AJ57" s="74"/>
      <c r="AK57" s="74"/>
      <c r="AL57" s="144"/>
      <c r="AM57" s="144"/>
      <c r="AN57" s="74"/>
      <c r="AO57" s="74"/>
      <c r="AP57" s="74"/>
      <c r="AQ57" s="74"/>
      <c r="AR57" s="74"/>
      <c r="AS57" s="74"/>
      <c r="AT57" s="74"/>
      <c r="AU57" s="74"/>
      <c r="AV57" s="74"/>
      <c r="AW57" s="74"/>
      <c r="AX57" s="74"/>
      <c r="AY57" s="74"/>
      <c r="AZ57" s="74"/>
      <c r="BA57" s="74"/>
      <c r="BB57" s="84" t="str">
        <f t="shared" si="3"/>
        <v/>
      </c>
      <c r="BC57" s="173"/>
      <c r="BD57" s="86" t="str">
        <f t="shared" si="4"/>
        <v/>
      </c>
    </row>
    <row r="58" spans="2:56" x14ac:dyDescent="0.25">
      <c r="B58" s="78" t="str">
        <f>IF(ISBLANK('Municipal Info Electric'!B58),"",'Municipal Info Electric'!B58)</f>
        <v/>
      </c>
      <c r="C58" s="79" t="str">
        <f>IF(ISBLANK('Municipal Info Electric'!C58),"",'Municipal Info Electric'!C58)</f>
        <v/>
      </c>
      <c r="D58" s="79" t="str">
        <f>IF(ISBLANK('Municipal Info Electric'!D58),"",'Municipal Info Electric'!D58)</f>
        <v/>
      </c>
      <c r="E58" s="199" t="str">
        <f>IF(ISBLANK('Municipal Info Electric'!H58),"",'Municipal Info Electric'!H58)</f>
        <v/>
      </c>
      <c r="F58" s="145"/>
      <c r="G58" s="145"/>
      <c r="H58" s="74"/>
      <c r="I58" s="141"/>
      <c r="J58" s="74"/>
      <c r="K58" s="74"/>
      <c r="L58" s="74"/>
      <c r="M58" s="74"/>
      <c r="N58" s="144"/>
      <c r="O58" s="144"/>
      <c r="P58" s="144"/>
      <c r="Q58" s="143"/>
      <c r="R58" s="143"/>
      <c r="S58" s="143"/>
      <c r="T58" s="143"/>
      <c r="U58" s="143"/>
      <c r="V58" s="144"/>
      <c r="W58" s="144"/>
      <c r="X58" s="144"/>
      <c r="Y58" s="144"/>
      <c r="Z58" s="144"/>
      <c r="AA58" s="144"/>
      <c r="AB58" s="74"/>
      <c r="AC58" s="74"/>
      <c r="AD58" s="74"/>
      <c r="AE58" s="74"/>
      <c r="AF58" s="74"/>
      <c r="AG58" s="74"/>
      <c r="AH58" s="74"/>
      <c r="AI58" s="74"/>
      <c r="AJ58" s="74"/>
      <c r="AK58" s="74"/>
      <c r="AL58" s="144"/>
      <c r="AM58" s="144"/>
      <c r="AN58" s="74"/>
      <c r="AO58" s="74"/>
      <c r="AP58" s="74"/>
      <c r="AQ58" s="74"/>
      <c r="AR58" s="74"/>
      <c r="AS58" s="74"/>
      <c r="AT58" s="74"/>
      <c r="AU58" s="74"/>
      <c r="AV58" s="74"/>
      <c r="AW58" s="74"/>
      <c r="AX58" s="74"/>
      <c r="AY58" s="74"/>
      <c r="AZ58" s="74"/>
      <c r="BA58" s="74"/>
      <c r="BB58" s="84" t="str">
        <f t="shared" si="3"/>
        <v/>
      </c>
      <c r="BC58" s="173"/>
      <c r="BD58" s="86" t="str">
        <f t="shared" si="4"/>
        <v/>
      </c>
    </row>
    <row r="59" spans="2:56" x14ac:dyDescent="0.25">
      <c r="B59" s="78" t="str">
        <f>IF(ISBLANK('Municipal Info Electric'!B59),"",'Municipal Info Electric'!B59)</f>
        <v/>
      </c>
      <c r="C59" s="79" t="str">
        <f>IF(ISBLANK('Municipal Info Electric'!C59),"",'Municipal Info Electric'!C59)</f>
        <v/>
      </c>
      <c r="D59" s="79" t="str">
        <f>IF(ISBLANK('Municipal Info Electric'!D59),"",'Municipal Info Electric'!D59)</f>
        <v/>
      </c>
      <c r="E59" s="199" t="str">
        <f>IF(ISBLANK('Municipal Info Electric'!H59),"",'Municipal Info Electric'!H59)</f>
        <v/>
      </c>
      <c r="F59" s="145"/>
      <c r="G59" s="145"/>
      <c r="H59" s="74"/>
      <c r="I59" s="141"/>
      <c r="J59" s="74"/>
      <c r="K59" s="74"/>
      <c r="L59" s="74"/>
      <c r="M59" s="74"/>
      <c r="N59" s="144"/>
      <c r="O59" s="144"/>
      <c r="P59" s="144"/>
      <c r="Q59" s="143"/>
      <c r="R59" s="143"/>
      <c r="S59" s="143"/>
      <c r="T59" s="143"/>
      <c r="U59" s="143"/>
      <c r="V59" s="144"/>
      <c r="W59" s="144"/>
      <c r="X59" s="144"/>
      <c r="Y59" s="144"/>
      <c r="Z59" s="144"/>
      <c r="AA59" s="144"/>
      <c r="AB59" s="74"/>
      <c r="AC59" s="74"/>
      <c r="AD59" s="74"/>
      <c r="AE59" s="74"/>
      <c r="AF59" s="74"/>
      <c r="AG59" s="74"/>
      <c r="AH59" s="74"/>
      <c r="AI59" s="74"/>
      <c r="AJ59" s="74"/>
      <c r="AK59" s="74"/>
      <c r="AL59" s="144"/>
      <c r="AM59" s="144"/>
      <c r="AN59" s="74"/>
      <c r="AO59" s="74"/>
      <c r="AP59" s="74"/>
      <c r="AQ59" s="74"/>
      <c r="AR59" s="74"/>
      <c r="AS59" s="74"/>
      <c r="AT59" s="74"/>
      <c r="AU59" s="74"/>
      <c r="AV59" s="74"/>
      <c r="AW59" s="74"/>
      <c r="AX59" s="74"/>
      <c r="AY59" s="74"/>
      <c r="AZ59" s="74"/>
      <c r="BA59" s="74"/>
      <c r="BB59" s="84" t="str">
        <f t="shared" si="3"/>
        <v/>
      </c>
      <c r="BC59" s="173"/>
      <c r="BD59" s="86" t="str">
        <f t="shared" si="4"/>
        <v/>
      </c>
    </row>
    <row r="60" spans="2:56" x14ac:dyDescent="0.25">
      <c r="B60" s="78" t="str">
        <f>IF(ISBLANK('Municipal Info Electric'!B60),"",'Municipal Info Electric'!B60)</f>
        <v/>
      </c>
      <c r="C60" s="79" t="str">
        <f>IF(ISBLANK('Municipal Info Electric'!C60),"",'Municipal Info Electric'!C60)</f>
        <v/>
      </c>
      <c r="D60" s="79" t="str">
        <f>IF(ISBLANK('Municipal Info Electric'!D60),"",'Municipal Info Electric'!D60)</f>
        <v/>
      </c>
      <c r="E60" s="199" t="str">
        <f>IF(ISBLANK('Municipal Info Electric'!H60),"",'Municipal Info Electric'!H60)</f>
        <v/>
      </c>
      <c r="F60" s="145"/>
      <c r="G60" s="145"/>
      <c r="H60" s="74"/>
      <c r="I60" s="141"/>
      <c r="J60" s="74"/>
      <c r="K60" s="74"/>
      <c r="L60" s="74"/>
      <c r="M60" s="74"/>
      <c r="N60" s="144"/>
      <c r="O60" s="144"/>
      <c r="P60" s="144"/>
      <c r="Q60" s="143"/>
      <c r="R60" s="143"/>
      <c r="S60" s="143"/>
      <c r="T60" s="143"/>
      <c r="U60" s="143"/>
      <c r="V60" s="144"/>
      <c r="W60" s="144"/>
      <c r="X60" s="144"/>
      <c r="Y60" s="144"/>
      <c r="Z60" s="144"/>
      <c r="AA60" s="144"/>
      <c r="AB60" s="74"/>
      <c r="AC60" s="74"/>
      <c r="AD60" s="74"/>
      <c r="AE60" s="74"/>
      <c r="AF60" s="74"/>
      <c r="AG60" s="74"/>
      <c r="AH60" s="74"/>
      <c r="AI60" s="74"/>
      <c r="AJ60" s="74"/>
      <c r="AK60" s="74"/>
      <c r="AL60" s="144"/>
      <c r="AM60" s="144"/>
      <c r="AN60" s="74"/>
      <c r="AO60" s="74"/>
      <c r="AP60" s="74"/>
      <c r="AQ60" s="74"/>
      <c r="AR60" s="74"/>
      <c r="AS60" s="74"/>
      <c r="AT60" s="74"/>
      <c r="AU60" s="74"/>
      <c r="AV60" s="74"/>
      <c r="AW60" s="74"/>
      <c r="AX60" s="74"/>
      <c r="AY60" s="74"/>
      <c r="AZ60" s="74"/>
      <c r="BA60" s="74"/>
      <c r="BB60" s="84" t="str">
        <f t="shared" si="3"/>
        <v/>
      </c>
      <c r="BC60" s="173"/>
      <c r="BD60" s="86" t="str">
        <f t="shared" si="4"/>
        <v/>
      </c>
    </row>
    <row r="61" spans="2:56" x14ac:dyDescent="0.25">
      <c r="B61" s="78" t="str">
        <f>IF(ISBLANK('Municipal Info Electric'!B61),"",'Municipal Info Electric'!B61)</f>
        <v/>
      </c>
      <c r="C61" s="79" t="str">
        <f>IF(ISBLANK('Municipal Info Electric'!C61),"",'Municipal Info Electric'!C61)</f>
        <v/>
      </c>
      <c r="D61" s="79" t="str">
        <f>IF(ISBLANK('Municipal Info Electric'!D61),"",'Municipal Info Electric'!D61)</f>
        <v/>
      </c>
      <c r="E61" s="199" t="str">
        <f>IF(ISBLANK('Municipal Info Electric'!H61),"",'Municipal Info Electric'!H61)</f>
        <v/>
      </c>
      <c r="F61" s="145"/>
      <c r="G61" s="145"/>
      <c r="H61" s="74"/>
      <c r="I61" s="141"/>
      <c r="J61" s="74"/>
      <c r="K61" s="74"/>
      <c r="L61" s="74"/>
      <c r="M61" s="74"/>
      <c r="N61" s="144"/>
      <c r="O61" s="144"/>
      <c r="P61" s="144"/>
      <c r="Q61" s="143"/>
      <c r="R61" s="143"/>
      <c r="S61" s="143"/>
      <c r="T61" s="143"/>
      <c r="U61" s="143"/>
      <c r="V61" s="144"/>
      <c r="W61" s="144"/>
      <c r="X61" s="144"/>
      <c r="Y61" s="144"/>
      <c r="Z61" s="144"/>
      <c r="AA61" s="144"/>
      <c r="AB61" s="74"/>
      <c r="AC61" s="74"/>
      <c r="AD61" s="74"/>
      <c r="AE61" s="74"/>
      <c r="AF61" s="74"/>
      <c r="AG61" s="74"/>
      <c r="AH61" s="74"/>
      <c r="AI61" s="74"/>
      <c r="AJ61" s="74"/>
      <c r="AK61" s="74"/>
      <c r="AL61" s="144"/>
      <c r="AM61" s="144"/>
      <c r="AN61" s="74"/>
      <c r="AO61" s="74"/>
      <c r="AP61" s="74"/>
      <c r="AQ61" s="74"/>
      <c r="AR61" s="74"/>
      <c r="AS61" s="74"/>
      <c r="AT61" s="74"/>
      <c r="AU61" s="74"/>
      <c r="AV61" s="74"/>
      <c r="AW61" s="74"/>
      <c r="AX61" s="74"/>
      <c r="AY61" s="74"/>
      <c r="AZ61" s="74"/>
      <c r="BA61" s="74"/>
      <c r="BB61" s="84" t="str">
        <f t="shared" si="3"/>
        <v/>
      </c>
      <c r="BC61" s="173"/>
      <c r="BD61" s="86" t="str">
        <f t="shared" si="4"/>
        <v/>
      </c>
    </row>
    <row r="62" spans="2:56" x14ac:dyDescent="0.25">
      <c r="B62" s="78" t="str">
        <f>IF(ISBLANK('Municipal Info Electric'!B62),"",'Municipal Info Electric'!B62)</f>
        <v/>
      </c>
      <c r="C62" s="79" t="str">
        <f>IF(ISBLANK('Municipal Info Electric'!C62),"",'Municipal Info Electric'!C62)</f>
        <v/>
      </c>
      <c r="D62" s="79" t="str">
        <f>IF(ISBLANK('Municipal Info Electric'!D62),"",'Municipal Info Electric'!D62)</f>
        <v/>
      </c>
      <c r="E62" s="199" t="str">
        <f>IF(ISBLANK('Municipal Info Electric'!H62),"",'Municipal Info Electric'!H62)</f>
        <v/>
      </c>
      <c r="F62" s="145"/>
      <c r="G62" s="145"/>
      <c r="H62" s="74"/>
      <c r="I62" s="141"/>
      <c r="J62" s="74"/>
      <c r="K62" s="74"/>
      <c r="L62" s="74"/>
      <c r="M62" s="74"/>
      <c r="N62" s="144"/>
      <c r="O62" s="144"/>
      <c r="P62" s="144"/>
      <c r="Q62" s="143"/>
      <c r="R62" s="143"/>
      <c r="S62" s="143"/>
      <c r="T62" s="143"/>
      <c r="U62" s="143"/>
      <c r="V62" s="144"/>
      <c r="W62" s="144"/>
      <c r="X62" s="144"/>
      <c r="Y62" s="144"/>
      <c r="Z62" s="144"/>
      <c r="AA62" s="144"/>
      <c r="AB62" s="74"/>
      <c r="AC62" s="74"/>
      <c r="AD62" s="74"/>
      <c r="AE62" s="74"/>
      <c r="AF62" s="74"/>
      <c r="AG62" s="74"/>
      <c r="AH62" s="74"/>
      <c r="AI62" s="74"/>
      <c r="AJ62" s="74"/>
      <c r="AK62" s="74"/>
      <c r="AL62" s="144"/>
      <c r="AM62" s="144"/>
      <c r="AN62" s="74"/>
      <c r="AO62" s="74"/>
      <c r="AP62" s="74"/>
      <c r="AQ62" s="74"/>
      <c r="AR62" s="74"/>
      <c r="AS62" s="74"/>
      <c r="AT62" s="74"/>
      <c r="AU62" s="74"/>
      <c r="AV62" s="74"/>
      <c r="AW62" s="74"/>
      <c r="AX62" s="74"/>
      <c r="AY62" s="74"/>
      <c r="AZ62" s="74"/>
      <c r="BA62" s="74"/>
      <c r="BB62" s="84" t="str">
        <f t="shared" si="3"/>
        <v/>
      </c>
      <c r="BC62" s="173"/>
      <c r="BD62" s="86" t="str">
        <f t="shared" si="4"/>
        <v/>
      </c>
    </row>
    <row r="63" spans="2:56" x14ac:dyDescent="0.25">
      <c r="B63" s="78" t="str">
        <f>IF(ISBLANK('Municipal Info Electric'!B63),"",'Municipal Info Electric'!B63)</f>
        <v/>
      </c>
      <c r="C63" s="79" t="str">
        <f>IF(ISBLANK('Municipal Info Electric'!C63),"",'Municipal Info Electric'!C63)</f>
        <v/>
      </c>
      <c r="D63" s="79" t="str">
        <f>IF(ISBLANK('Municipal Info Electric'!D63),"",'Municipal Info Electric'!D63)</f>
        <v/>
      </c>
      <c r="E63" s="199" t="str">
        <f>IF(ISBLANK('Municipal Info Electric'!H63),"",'Municipal Info Electric'!H63)</f>
        <v/>
      </c>
      <c r="F63" s="145"/>
      <c r="G63" s="145"/>
      <c r="H63" s="74"/>
      <c r="I63" s="141"/>
      <c r="J63" s="74"/>
      <c r="K63" s="74"/>
      <c r="L63" s="74"/>
      <c r="M63" s="74"/>
      <c r="N63" s="144"/>
      <c r="O63" s="144"/>
      <c r="P63" s="144"/>
      <c r="Q63" s="143"/>
      <c r="R63" s="143"/>
      <c r="S63" s="143"/>
      <c r="T63" s="143"/>
      <c r="U63" s="143"/>
      <c r="V63" s="144"/>
      <c r="W63" s="144"/>
      <c r="X63" s="144"/>
      <c r="Y63" s="144"/>
      <c r="Z63" s="144"/>
      <c r="AA63" s="144"/>
      <c r="AB63" s="74"/>
      <c r="AC63" s="74"/>
      <c r="AD63" s="74"/>
      <c r="AE63" s="74"/>
      <c r="AF63" s="74"/>
      <c r="AG63" s="74"/>
      <c r="AH63" s="74"/>
      <c r="AI63" s="74"/>
      <c r="AJ63" s="74"/>
      <c r="AK63" s="74"/>
      <c r="AL63" s="144"/>
      <c r="AM63" s="144"/>
      <c r="AN63" s="74"/>
      <c r="AO63" s="74"/>
      <c r="AP63" s="74"/>
      <c r="AQ63" s="74"/>
      <c r="AR63" s="74"/>
      <c r="AS63" s="74"/>
      <c r="AT63" s="74"/>
      <c r="AU63" s="74"/>
      <c r="AV63" s="74"/>
      <c r="AW63" s="74"/>
      <c r="AX63" s="74"/>
      <c r="AY63" s="74"/>
      <c r="AZ63" s="74"/>
      <c r="BA63" s="74"/>
      <c r="BB63" s="84" t="str">
        <f t="shared" si="3"/>
        <v/>
      </c>
      <c r="BC63" s="173"/>
      <c r="BD63" s="86" t="str">
        <f t="shared" si="4"/>
        <v/>
      </c>
    </row>
    <row r="64" spans="2:56" x14ac:dyDescent="0.25">
      <c r="B64" s="78" t="str">
        <f>IF(ISBLANK('Municipal Info Electric'!B64),"",'Municipal Info Electric'!B64)</f>
        <v/>
      </c>
      <c r="C64" s="79" t="str">
        <f>IF(ISBLANK('Municipal Info Electric'!C64),"",'Municipal Info Electric'!C64)</f>
        <v/>
      </c>
      <c r="D64" s="79" t="str">
        <f>IF(ISBLANK('Municipal Info Electric'!D64),"",'Municipal Info Electric'!D64)</f>
        <v/>
      </c>
      <c r="E64" s="199" t="str">
        <f>IF(ISBLANK('Municipal Info Electric'!H64),"",'Municipal Info Electric'!H64)</f>
        <v/>
      </c>
      <c r="F64" s="145"/>
      <c r="G64" s="145"/>
      <c r="H64" s="74"/>
      <c r="I64" s="141"/>
      <c r="J64" s="74"/>
      <c r="K64" s="74"/>
      <c r="L64" s="74"/>
      <c r="M64" s="74"/>
      <c r="N64" s="144"/>
      <c r="O64" s="144"/>
      <c r="P64" s="144"/>
      <c r="Q64" s="143"/>
      <c r="R64" s="143"/>
      <c r="S64" s="143"/>
      <c r="T64" s="143"/>
      <c r="U64" s="143"/>
      <c r="V64" s="144"/>
      <c r="W64" s="144"/>
      <c r="X64" s="144"/>
      <c r="Y64" s="144"/>
      <c r="Z64" s="144"/>
      <c r="AA64" s="144"/>
      <c r="AB64" s="74"/>
      <c r="AC64" s="74"/>
      <c r="AD64" s="74"/>
      <c r="AE64" s="74"/>
      <c r="AF64" s="74"/>
      <c r="AG64" s="74"/>
      <c r="AH64" s="74"/>
      <c r="AI64" s="74"/>
      <c r="AJ64" s="74"/>
      <c r="AK64" s="74"/>
      <c r="AL64" s="144"/>
      <c r="AM64" s="144"/>
      <c r="AN64" s="74"/>
      <c r="AO64" s="74"/>
      <c r="AP64" s="74"/>
      <c r="AQ64" s="74"/>
      <c r="AR64" s="74"/>
      <c r="AS64" s="74"/>
      <c r="AT64" s="74"/>
      <c r="AU64" s="74"/>
      <c r="AV64" s="74"/>
      <c r="AW64" s="74"/>
      <c r="AX64" s="74"/>
      <c r="AY64" s="74"/>
      <c r="AZ64" s="74"/>
      <c r="BA64" s="74"/>
      <c r="BB64" s="84" t="str">
        <f t="shared" si="3"/>
        <v/>
      </c>
      <c r="BC64" s="173"/>
      <c r="BD64" s="86" t="str">
        <f t="shared" si="4"/>
        <v/>
      </c>
    </row>
    <row r="65" spans="1:58" x14ac:dyDescent="0.25">
      <c r="B65" s="78" t="str">
        <f>IF(ISBLANK('Municipal Info Electric'!B65),"",'Municipal Info Electric'!B65)</f>
        <v/>
      </c>
      <c r="C65" s="79" t="str">
        <f>IF(ISBLANK('Municipal Info Electric'!C65),"",'Municipal Info Electric'!C65)</f>
        <v/>
      </c>
      <c r="D65" s="79" t="str">
        <f>IF(ISBLANK('Municipal Info Electric'!D65),"",'Municipal Info Electric'!D65)</f>
        <v/>
      </c>
      <c r="E65" s="199" t="str">
        <f>IF(ISBLANK('Municipal Info Electric'!H65),"",'Municipal Info Electric'!H65)</f>
        <v/>
      </c>
      <c r="F65" s="145"/>
      <c r="G65" s="145"/>
      <c r="H65" s="74"/>
      <c r="I65" s="141"/>
      <c r="J65" s="74"/>
      <c r="K65" s="74"/>
      <c r="L65" s="74"/>
      <c r="M65" s="74"/>
      <c r="N65" s="144"/>
      <c r="O65" s="144"/>
      <c r="P65" s="144"/>
      <c r="Q65" s="143"/>
      <c r="R65" s="143"/>
      <c r="S65" s="143"/>
      <c r="T65" s="143"/>
      <c r="U65" s="143"/>
      <c r="V65" s="144"/>
      <c r="W65" s="144"/>
      <c r="X65" s="144"/>
      <c r="Y65" s="144"/>
      <c r="Z65" s="144"/>
      <c r="AA65" s="144"/>
      <c r="AB65" s="74"/>
      <c r="AC65" s="74"/>
      <c r="AD65" s="74"/>
      <c r="AE65" s="74"/>
      <c r="AF65" s="74"/>
      <c r="AG65" s="74"/>
      <c r="AH65" s="74"/>
      <c r="AI65" s="74"/>
      <c r="AJ65" s="74"/>
      <c r="AK65" s="74"/>
      <c r="AL65" s="144"/>
      <c r="AM65" s="144"/>
      <c r="AN65" s="74"/>
      <c r="AO65" s="74"/>
      <c r="AP65" s="74"/>
      <c r="AQ65" s="74"/>
      <c r="AR65" s="74"/>
      <c r="AS65" s="74"/>
      <c r="AT65" s="74"/>
      <c r="AU65" s="74"/>
      <c r="AV65" s="74"/>
      <c r="AW65" s="74"/>
      <c r="AX65" s="74"/>
      <c r="AY65" s="74"/>
      <c r="AZ65" s="74"/>
      <c r="BA65" s="74"/>
      <c r="BB65" s="84" t="str">
        <f t="shared" si="3"/>
        <v/>
      </c>
      <c r="BC65" s="173"/>
      <c r="BD65" s="86" t="str">
        <f t="shared" si="4"/>
        <v/>
      </c>
    </row>
    <row r="66" spans="1:58" x14ac:dyDescent="0.25">
      <c r="B66" s="78" t="str">
        <f>IF(ISBLANK('Municipal Info Electric'!B66),"",'Municipal Info Electric'!B66)</f>
        <v/>
      </c>
      <c r="C66" s="79" t="str">
        <f>IF(ISBLANK('Municipal Info Electric'!C66),"",'Municipal Info Electric'!C66)</f>
        <v/>
      </c>
      <c r="D66" s="79" t="str">
        <f>IF(ISBLANK('Municipal Info Electric'!D66),"",'Municipal Info Electric'!D66)</f>
        <v/>
      </c>
      <c r="E66" s="199" t="str">
        <f>IF(ISBLANK('Municipal Info Electric'!H66),"",'Municipal Info Electric'!H66)</f>
        <v/>
      </c>
      <c r="F66" s="74"/>
      <c r="G66" s="74"/>
      <c r="H66" s="74"/>
      <c r="I66" s="141"/>
      <c r="J66" s="74"/>
      <c r="K66" s="74"/>
      <c r="L66" s="74"/>
      <c r="M66" s="74"/>
      <c r="N66" s="144"/>
      <c r="O66" s="144"/>
      <c r="P66" s="144"/>
      <c r="Q66" s="143"/>
      <c r="R66" s="143"/>
      <c r="S66" s="143"/>
      <c r="T66" s="143"/>
      <c r="U66" s="143"/>
      <c r="V66" s="144"/>
      <c r="W66" s="144"/>
      <c r="X66" s="144"/>
      <c r="Y66" s="144"/>
      <c r="Z66" s="144"/>
      <c r="AA66" s="144"/>
      <c r="AB66" s="74"/>
      <c r="AC66" s="74"/>
      <c r="AD66" s="74"/>
      <c r="AE66" s="74"/>
      <c r="AF66" s="74"/>
      <c r="AG66" s="74"/>
      <c r="AH66" s="74"/>
      <c r="AI66" s="74"/>
      <c r="AJ66" s="74"/>
      <c r="AK66" s="74"/>
      <c r="AL66" s="144"/>
      <c r="AM66" s="144"/>
      <c r="AN66" s="74"/>
      <c r="AO66" s="74"/>
      <c r="AP66" s="74"/>
      <c r="AQ66" s="74"/>
      <c r="AR66" s="74"/>
      <c r="AS66" s="74"/>
      <c r="AT66" s="74"/>
      <c r="AU66" s="74"/>
      <c r="AV66" s="74"/>
      <c r="AW66" s="74"/>
      <c r="AX66" s="74"/>
      <c r="AY66" s="74"/>
      <c r="AZ66" s="74"/>
      <c r="BA66" s="74"/>
      <c r="BB66" s="84" t="str">
        <f t="shared" si="3"/>
        <v/>
      </c>
      <c r="BC66" s="173"/>
      <c r="BD66" s="86" t="str">
        <f t="shared" si="4"/>
        <v/>
      </c>
    </row>
    <row r="67" spans="1:58" ht="15.75" thickBot="1" x14ac:dyDescent="0.3">
      <c r="A67" s="3" t="s">
        <v>56</v>
      </c>
      <c r="B67" s="4">
        <v>26</v>
      </c>
      <c r="C67" s="5"/>
      <c r="D67" s="5"/>
      <c r="E67" s="37">
        <f>SUM(E9:E66)</f>
        <v>140262</v>
      </c>
      <c r="F67" s="37">
        <f>SUM(F9:F66)</f>
        <v>11290218.949999999</v>
      </c>
      <c r="G67" s="37">
        <f t="shared" ref="G67:P67" si="5">SUM(G9:G66)</f>
        <v>50126486</v>
      </c>
      <c r="H67" s="37">
        <f t="shared" si="5"/>
        <v>7057100</v>
      </c>
      <c r="I67" s="37">
        <f t="shared" si="5"/>
        <v>98062</v>
      </c>
      <c r="J67" s="37">
        <f t="shared" si="5"/>
        <v>10806993.32</v>
      </c>
      <c r="K67" s="37">
        <f t="shared" si="5"/>
        <v>46178205</v>
      </c>
      <c r="L67" s="37">
        <f t="shared" si="5"/>
        <v>6216633</v>
      </c>
      <c r="M67" s="37">
        <f t="shared" si="5"/>
        <v>91748</v>
      </c>
      <c r="N67" s="37">
        <f t="shared" si="5"/>
        <v>9933723.2300000004</v>
      </c>
      <c r="O67" s="37">
        <f t="shared" si="5"/>
        <v>42066357</v>
      </c>
      <c r="P67" s="37">
        <f t="shared" si="5"/>
        <v>5631149</v>
      </c>
      <c r="Q67" s="37">
        <f t="shared" ref="Q67" si="6">SUM(Q9:Q66)</f>
        <v>92602</v>
      </c>
      <c r="R67" s="37">
        <f t="shared" ref="R67" si="7">SUM(R9:R66)</f>
        <v>8724079.0500000007</v>
      </c>
      <c r="S67" s="37">
        <f t="shared" ref="S67" si="8">SUM(S9:S66)</f>
        <v>38764694</v>
      </c>
      <c r="T67" s="37">
        <f t="shared" ref="T67" si="9">SUM(T9:T66)</f>
        <v>5448033</v>
      </c>
      <c r="U67" s="37">
        <f t="shared" ref="U67" si="10">SUM(U9:U66)</f>
        <v>94285</v>
      </c>
      <c r="V67" s="37">
        <f t="shared" ref="V67" si="11">SUM(V9:V66)</f>
        <v>7964959.1200000001</v>
      </c>
      <c r="W67" s="37">
        <f t="shared" ref="W67" si="12">SUM(W9:W66)</f>
        <v>36939917</v>
      </c>
      <c r="X67" s="37">
        <f t="shared" ref="X67" si="13">SUM(X9:X66)</f>
        <v>5763401.0500000007</v>
      </c>
      <c r="Y67" s="37">
        <f t="shared" ref="Y67" si="14">SUM(Y9:Y66)</f>
        <v>93141</v>
      </c>
      <c r="Z67" s="37">
        <f t="shared" ref="Z67" si="15">SUM(Z9:Z66)</f>
        <v>9088274.3499999996</v>
      </c>
      <c r="AA67" s="37">
        <f t="shared" ref="AA67" si="16">SUM(AA9:AA66)</f>
        <v>42399076.480000004</v>
      </c>
      <c r="AB67" s="37">
        <f t="shared" ref="AB67" si="17">SUM(AB9:AB66)</f>
        <v>8339679.4270000001</v>
      </c>
      <c r="AC67" s="37">
        <f t="shared" ref="AC67" si="18">SUM(AC9:AC66)</f>
        <v>90623</v>
      </c>
      <c r="AD67" s="37">
        <f t="shared" ref="AD67" si="19">SUM(AD9:AD66)</f>
        <v>12264166.434</v>
      </c>
      <c r="AE67" s="37">
        <f t="shared" ref="AE67" si="20">SUM(AE9:AE66)</f>
        <v>56828807.295999996</v>
      </c>
      <c r="AF67" s="37">
        <f t="shared" ref="AF67" si="21">SUM(AF9:AF66)</f>
        <v>11443793.323000001</v>
      </c>
      <c r="AG67" s="37">
        <f>SUM(AG9:AG66)</f>
        <v>92293</v>
      </c>
      <c r="AH67" s="37">
        <f t="shared" ref="AH67" si="22">SUM(AH9:AH66)</f>
        <v>12303495.109999999</v>
      </c>
      <c r="AI67" s="37">
        <f t="shared" ref="AI67" si="23">SUM(AI9:AI66)</f>
        <v>55286693.459999993</v>
      </c>
      <c r="AJ67" s="37">
        <f t="shared" ref="AJ67" si="24">SUM(AJ9:AJ66)</f>
        <v>10506873.960000001</v>
      </c>
      <c r="AK67" s="37">
        <f t="shared" ref="AK67" si="25">SUM(AK9:AK66)</f>
        <v>89294</v>
      </c>
      <c r="AL67" s="37">
        <f t="shared" ref="AL67" si="26">SUM(AL9:AL66)</f>
        <v>9531715.3399999999</v>
      </c>
      <c r="AM67" s="37">
        <f t="shared" ref="AM67" si="27">SUM(AM9:AM66)</f>
        <v>44206604.920000002</v>
      </c>
      <c r="AN67" s="37">
        <f t="shared" ref="AN67" si="28">SUM(AN9:AN66)</f>
        <v>7823779.75</v>
      </c>
      <c r="AO67" s="37">
        <f>SUM(AO9:AO66)</f>
        <v>84315</v>
      </c>
      <c r="AP67" s="37">
        <f t="shared" ref="AP67:AW67" si="29">SUM(AP9:AP66)</f>
        <v>8184430.5600000005</v>
      </c>
      <c r="AQ67" s="37">
        <f t="shared" si="29"/>
        <v>39191938.32</v>
      </c>
      <c r="AR67" s="37">
        <f t="shared" si="29"/>
        <v>5908930.0599999987</v>
      </c>
      <c r="AS67" s="37">
        <f t="shared" si="29"/>
        <v>97649</v>
      </c>
      <c r="AT67" s="37">
        <f t="shared" si="29"/>
        <v>4299153.1899999995</v>
      </c>
      <c r="AU67" s="37">
        <f t="shared" si="29"/>
        <v>22663244.579999998</v>
      </c>
      <c r="AV67" s="37">
        <f t="shared" si="29"/>
        <v>499447.86</v>
      </c>
      <c r="AW67" s="37">
        <f t="shared" si="29"/>
        <v>53447</v>
      </c>
      <c r="AX67" s="37">
        <f>SUM(AX9:AX66)</f>
        <v>6565570.2199999997</v>
      </c>
      <c r="AY67" s="37">
        <f t="shared" ref="AY67" si="30">SUM(AY9:AY66)</f>
        <v>36423634.870000005</v>
      </c>
      <c r="AZ67" s="37">
        <f t="shared" ref="AZ67" si="31">SUM(AZ9:AZ66)</f>
        <v>954749</v>
      </c>
      <c r="BA67" s="37">
        <f t="shared" ref="BA67" si="32">SUM(BA9:BA66)</f>
        <v>68513</v>
      </c>
      <c r="BB67" s="37">
        <f>SUM(BB9:BB66)</f>
        <v>75593569.430000007</v>
      </c>
      <c r="BC67" s="37">
        <f>SUM(BC9:BC66)</f>
        <v>511075658.926</v>
      </c>
      <c r="BD67" s="37">
        <f>SUM(BD9:BD66)</f>
        <v>110956778.874</v>
      </c>
      <c r="BF67" s="28"/>
    </row>
    <row r="68" spans="1:58" x14ac:dyDescent="0.25">
      <c r="A68" s="3"/>
      <c r="B68" s="21" t="s">
        <v>76</v>
      </c>
      <c r="C68" s="21"/>
      <c r="D68" s="21"/>
      <c r="E68" s="21"/>
      <c r="F68" s="21"/>
      <c r="G68" s="21"/>
      <c r="H68" s="21"/>
      <c r="I68" s="21"/>
      <c r="J68" s="21"/>
      <c r="K68" s="21"/>
      <c r="L68" s="22"/>
      <c r="M68" s="21"/>
      <c r="N68" s="21"/>
      <c r="O68" s="21"/>
      <c r="P68" s="21"/>
      <c r="Q68" s="21"/>
      <c r="R68" s="21"/>
      <c r="S68" s="21"/>
      <c r="T68" s="21"/>
      <c r="U68" s="21"/>
      <c r="V68" s="21"/>
      <c r="W68" s="21"/>
      <c r="X68" s="21"/>
      <c r="Y68" s="23"/>
      <c r="BB68" s="22"/>
      <c r="BC68" s="21"/>
      <c r="BD68" s="21"/>
    </row>
    <row r="69" spans="1:58" x14ac:dyDescent="0.25">
      <c r="A69" s="3"/>
      <c r="B69" s="21"/>
      <c r="C69" s="21"/>
      <c r="D69" s="21"/>
      <c r="E69" s="21"/>
      <c r="F69" s="21"/>
      <c r="G69" s="21"/>
      <c r="H69" s="21"/>
      <c r="I69" s="21"/>
      <c r="J69" s="21"/>
      <c r="K69" s="21"/>
      <c r="L69" s="21"/>
      <c r="M69" s="21"/>
      <c r="N69" s="21"/>
      <c r="O69" s="21"/>
      <c r="P69" s="21"/>
      <c r="Q69" s="21"/>
      <c r="R69" s="21"/>
      <c r="S69" s="21"/>
      <c r="T69" s="21"/>
      <c r="U69" s="21"/>
      <c r="V69" s="21"/>
      <c r="W69" s="21"/>
      <c r="X69" s="21"/>
      <c r="Y69" s="23"/>
      <c r="Z69" s="21"/>
      <c r="AA69" s="21"/>
      <c r="AB69" s="21"/>
      <c r="AC69" s="23"/>
      <c r="AD69" s="23"/>
      <c r="AE69" s="23"/>
      <c r="AF69" s="21"/>
    </row>
    <row r="70" spans="1:58" x14ac:dyDescent="0.25">
      <c r="A70" s="3"/>
    </row>
    <row r="72" spans="1:58" x14ac:dyDescent="0.25">
      <c r="B72" s="311" t="s">
        <v>77</v>
      </c>
      <c r="C72" s="312"/>
      <c r="D72" s="312"/>
      <c r="E72" s="312"/>
      <c r="F72" s="312"/>
      <c r="G72" s="312"/>
      <c r="H72" s="312"/>
      <c r="I72" s="312"/>
      <c r="J72" s="312"/>
    </row>
    <row r="73" spans="1:58" x14ac:dyDescent="0.25">
      <c r="B73" s="166"/>
      <c r="C73" s="166"/>
      <c r="D73" s="166"/>
      <c r="E73" s="166"/>
      <c r="F73" s="166"/>
      <c r="G73" s="166"/>
    </row>
  </sheetData>
  <mergeCells count="17">
    <mergeCell ref="A1:N3"/>
    <mergeCell ref="B72:J72"/>
    <mergeCell ref="V7:Y7"/>
    <mergeCell ref="Z7:AC7"/>
    <mergeCell ref="AD7:AG7"/>
    <mergeCell ref="AH7:AK7"/>
    <mergeCell ref="R7:U7"/>
    <mergeCell ref="A4:B4"/>
    <mergeCell ref="A5:B5"/>
    <mergeCell ref="F7:I7"/>
    <mergeCell ref="J7:M7"/>
    <mergeCell ref="N7:Q7"/>
    <mergeCell ref="F6:BA6"/>
    <mergeCell ref="AT7:AW7"/>
    <mergeCell ref="AX7:BA7"/>
    <mergeCell ref="AL7:AO7"/>
    <mergeCell ref="AP7:AS7"/>
  </mergeCells>
  <dataValidations count="4">
    <dataValidation errorStyle="warning" allowBlank="1" showInputMessage="1" showErrorMessage="1" error="Pick from list" promptTitle="Enter" prompt="Administrator" sqref="C4" xr:uid="{4C44CE80-6B68-4E33-8AF3-5FD5A3B83ACE}"/>
    <dataValidation allowBlank="1" showInputMessage="1" showErrorMessage="1" prompt="Report Quarter" sqref="C5" xr:uid="{EE7DA195-3E70-4133-B7FD-81F0C139ADD7}"/>
    <dataValidation allowBlank="1" showInputMessage="1" showErrorMessage="1" prompt="Year" sqref="D5" xr:uid="{06EAB1E0-8350-4823-8077-4890B01E9F4A}"/>
    <dataValidation errorStyle="warning" allowBlank="1" showInputMessage="1" showErrorMessage="1" error="pick from list" promptTitle="Enter" prompt="Municipality" sqref="B9:E66 BB9:BC66" xr:uid="{63FC1E4D-F38F-4D4F-A122-9260EF962737}"/>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73E9-92C5-47A3-A17C-EDDCADC7D882}">
  <sheetPr>
    <tabColor rgb="FF92D050"/>
  </sheetPr>
  <dimension ref="A1:X74"/>
  <sheetViews>
    <sheetView topLeftCell="A4" zoomScale="90" zoomScaleNormal="90" workbookViewId="0">
      <pane xSplit="4" topLeftCell="E1" activePane="topRight" state="frozen"/>
      <selection activeCell="A6" sqref="A6"/>
      <selection pane="topRight" activeCell="C5" sqref="C5"/>
    </sheetView>
  </sheetViews>
  <sheetFormatPr defaultRowHeight="15" x14ac:dyDescent="0.25"/>
  <cols>
    <col min="2" max="2" width="22.5703125" customWidth="1"/>
    <col min="3" max="3" width="15.140625" bestFit="1" customWidth="1"/>
    <col min="4" max="4" width="12.85546875" customWidth="1"/>
    <col min="5" max="5" width="11.28515625" customWidth="1"/>
    <col min="6" max="6" width="12.28515625" customWidth="1"/>
    <col min="7" max="7" width="11.5703125" customWidth="1"/>
    <col min="8" max="8" width="15.85546875" bestFit="1" customWidth="1"/>
    <col min="9" max="9" width="11.7109375" customWidth="1"/>
    <col min="10" max="10" width="10.7109375" customWidth="1"/>
    <col min="11" max="11" width="17.7109375" customWidth="1"/>
    <col min="12" max="13" width="15" customWidth="1"/>
    <col min="14" max="14" width="14.5703125" customWidth="1"/>
    <col min="15" max="15" width="14" customWidth="1"/>
    <col min="16" max="16" width="15.42578125" customWidth="1"/>
    <col min="17" max="23" width="14.42578125" customWidth="1"/>
    <col min="24" max="24" width="15.5703125" customWidth="1"/>
  </cols>
  <sheetData>
    <row r="1" spans="1:24" x14ac:dyDescent="0.25">
      <c r="A1" s="297" t="s">
        <v>78</v>
      </c>
      <c r="B1" s="297"/>
      <c r="C1" s="297"/>
      <c r="D1" s="297"/>
      <c r="E1" s="297"/>
      <c r="F1" s="297"/>
      <c r="G1" s="297"/>
      <c r="H1" s="297"/>
      <c r="I1" s="297"/>
      <c r="J1" s="297"/>
      <c r="K1" s="164"/>
      <c r="L1" s="164"/>
      <c r="M1" s="164"/>
      <c r="N1" s="164"/>
      <c r="O1" s="164"/>
    </row>
    <row r="2" spans="1:24" x14ac:dyDescent="0.25">
      <c r="A2" s="297"/>
      <c r="B2" s="297"/>
      <c r="C2" s="297"/>
      <c r="D2" s="297"/>
      <c r="E2" s="297"/>
      <c r="F2" s="297"/>
      <c r="G2" s="297"/>
      <c r="H2" s="297"/>
      <c r="I2" s="297"/>
      <c r="J2" s="297"/>
      <c r="K2" s="164"/>
      <c r="L2" s="164"/>
      <c r="M2" s="164"/>
      <c r="N2" s="164"/>
      <c r="O2" s="164"/>
    </row>
    <row r="3" spans="1:24" x14ac:dyDescent="0.25">
      <c r="A3" s="297"/>
      <c r="B3" s="297"/>
      <c r="C3" s="297"/>
      <c r="D3" s="297"/>
      <c r="E3" s="297"/>
      <c r="F3" s="297"/>
      <c r="G3" s="297"/>
      <c r="H3" s="297"/>
      <c r="I3" s="297"/>
      <c r="J3" s="297"/>
      <c r="K3" s="164"/>
      <c r="L3" s="164"/>
      <c r="M3" s="164"/>
      <c r="N3" s="164"/>
      <c r="O3" s="164"/>
    </row>
    <row r="4" spans="1:24" ht="18.75" x14ac:dyDescent="0.3">
      <c r="A4" s="298" t="s">
        <v>34</v>
      </c>
      <c r="B4" s="298"/>
      <c r="C4" s="6" t="s">
        <v>314</v>
      </c>
      <c r="D4" s="7"/>
      <c r="F4" s="8"/>
      <c r="G4" s="8"/>
      <c r="H4" s="316" t="s">
        <v>79</v>
      </c>
      <c r="I4" s="316"/>
      <c r="J4" s="317"/>
      <c r="K4" s="317"/>
      <c r="L4" s="317"/>
      <c r="M4" s="317"/>
      <c r="N4" s="317"/>
      <c r="O4" s="317"/>
      <c r="P4" s="318"/>
    </row>
    <row r="5" spans="1:24" ht="21" x14ac:dyDescent="0.35">
      <c r="A5" s="297" t="s">
        <v>80</v>
      </c>
      <c r="B5" s="297"/>
      <c r="C5" s="9" t="s">
        <v>22</v>
      </c>
      <c r="D5" s="10">
        <v>2024</v>
      </c>
      <c r="F5" s="11"/>
      <c r="G5" s="8"/>
      <c r="H5" s="317"/>
      <c r="I5" s="317"/>
      <c r="J5" s="317"/>
      <c r="K5" s="317"/>
      <c r="L5" s="317"/>
      <c r="M5" s="317"/>
      <c r="N5" s="317"/>
      <c r="O5" s="317"/>
      <c r="P5" s="318"/>
      <c r="Q5" s="316" t="s">
        <v>81</v>
      </c>
      <c r="R5" s="319"/>
      <c r="S5" s="319"/>
      <c r="T5" s="319"/>
      <c r="U5" s="319"/>
      <c r="V5" s="319"/>
      <c r="W5" s="319"/>
      <c r="X5" s="319"/>
    </row>
    <row r="6" spans="1:24" ht="19.5" customHeight="1" thickBot="1" x14ac:dyDescent="0.3">
      <c r="B6" s="93" t="s">
        <v>59</v>
      </c>
      <c r="C6" s="93" t="s">
        <v>59</v>
      </c>
      <c r="D6" s="93" t="s">
        <v>59</v>
      </c>
      <c r="E6" s="93" t="s">
        <v>59</v>
      </c>
      <c r="F6" s="93" t="s">
        <v>59</v>
      </c>
      <c r="G6" s="94" t="s">
        <v>59</v>
      </c>
      <c r="H6" s="94" t="s">
        <v>82</v>
      </c>
      <c r="I6" s="94" t="s">
        <v>83</v>
      </c>
      <c r="J6" s="94" t="s">
        <v>83</v>
      </c>
      <c r="K6" s="94" t="s">
        <v>37</v>
      </c>
      <c r="L6" s="94" t="s">
        <v>59</v>
      </c>
      <c r="M6" s="94"/>
      <c r="N6" s="94" t="s">
        <v>59</v>
      </c>
      <c r="O6" s="94" t="s">
        <v>84</v>
      </c>
      <c r="P6" s="94" t="s">
        <v>84</v>
      </c>
      <c r="Q6" s="94" t="s">
        <v>37</v>
      </c>
      <c r="R6" s="94" t="s">
        <v>37</v>
      </c>
      <c r="S6" s="94" t="s">
        <v>37</v>
      </c>
      <c r="T6" s="94" t="s">
        <v>37</v>
      </c>
      <c r="U6" s="94" t="s">
        <v>37</v>
      </c>
      <c r="V6" s="94" t="s">
        <v>37</v>
      </c>
      <c r="W6" s="94" t="s">
        <v>37</v>
      </c>
      <c r="X6" s="94" t="s">
        <v>37</v>
      </c>
    </row>
    <row r="7" spans="1:24" ht="21.75" customHeight="1" thickBot="1" x14ac:dyDescent="0.4">
      <c r="B7" s="24" t="s">
        <v>85</v>
      </c>
      <c r="C7" s="13"/>
      <c r="D7" s="13"/>
      <c r="E7" s="87"/>
      <c r="F7" s="323" t="s">
        <v>86</v>
      </c>
      <c r="G7" s="324"/>
      <c r="H7" s="303"/>
      <c r="I7" s="303"/>
      <c r="J7" s="304"/>
      <c r="K7" s="325" t="s">
        <v>87</v>
      </c>
      <c r="L7" s="324"/>
      <c r="M7" s="324"/>
      <c r="N7" s="324"/>
      <c r="O7" s="324"/>
      <c r="P7" s="324"/>
      <c r="Q7" s="320" t="s">
        <v>88</v>
      </c>
      <c r="R7" s="321"/>
      <c r="S7" s="321"/>
      <c r="T7" s="321"/>
      <c r="U7" s="321"/>
      <c r="V7" s="321"/>
      <c r="W7" s="321"/>
      <c r="X7" s="322"/>
    </row>
    <row r="8" spans="1:24" ht="76.5" thickBot="1" x14ac:dyDescent="0.35">
      <c r="B8" s="14" t="s">
        <v>39</v>
      </c>
      <c r="C8" s="15" t="s">
        <v>40</v>
      </c>
      <c r="D8" s="15" t="s">
        <v>41</v>
      </c>
      <c r="E8" s="34" t="s">
        <v>89</v>
      </c>
      <c r="F8" s="35" t="s">
        <v>196</v>
      </c>
      <c r="G8" s="35" t="s">
        <v>199</v>
      </c>
      <c r="H8" s="35" t="s">
        <v>92</v>
      </c>
      <c r="I8" s="36" t="s">
        <v>93</v>
      </c>
      <c r="J8" s="36" t="s">
        <v>94</v>
      </c>
      <c r="K8" s="17" t="s">
        <v>44</v>
      </c>
      <c r="L8" s="35" t="s">
        <v>95</v>
      </c>
      <c r="M8" s="35" t="s">
        <v>167</v>
      </c>
      <c r="N8" s="35" t="s">
        <v>166</v>
      </c>
      <c r="O8" s="35" t="s">
        <v>96</v>
      </c>
      <c r="P8" s="36" t="s">
        <v>200</v>
      </c>
      <c r="Q8" s="16" t="s">
        <v>97</v>
      </c>
      <c r="R8" s="16" t="s">
        <v>98</v>
      </c>
      <c r="S8" s="16" t="s">
        <v>99</v>
      </c>
      <c r="T8" s="16" t="s">
        <v>100</v>
      </c>
      <c r="U8" s="16" t="s">
        <v>101</v>
      </c>
      <c r="V8" s="16" t="s">
        <v>102</v>
      </c>
      <c r="W8" s="16" t="s">
        <v>103</v>
      </c>
      <c r="X8" s="36" t="s">
        <v>104</v>
      </c>
    </row>
    <row r="9" spans="1:24" x14ac:dyDescent="0.25">
      <c r="B9" s="81" t="str">
        <f>IF(ISBLANK('Municipal Info Electric'!B9),"",'Municipal Info Electric'!B9)</f>
        <v>Geneva</v>
      </c>
      <c r="C9" s="82" t="str">
        <f>IF(ISBLANK('Municipal Info Electric'!C9),"",'Municipal Info Electric'!C9)</f>
        <v>Town</v>
      </c>
      <c r="D9" s="82" t="str">
        <f>IF(ISBLANK('Municipal Info Electric'!D9),"",'Municipal Info Electric'!D9)</f>
        <v>NYSEG</v>
      </c>
      <c r="E9" s="80">
        <f>IF(ISBLANK('Municipal Info Electric'!H9),"",'Municipal Info Electric'!H9)</f>
        <v>501</v>
      </c>
      <c r="F9" s="170">
        <f>'Monthly Electric Supply (kWh)'!AS9</f>
        <v>389</v>
      </c>
      <c r="G9" s="170">
        <f>'Monthly Electric Supply (kWh)'!BA9</f>
        <v>354</v>
      </c>
      <c r="H9" s="108">
        <v>0.192</v>
      </c>
      <c r="I9" s="181" t="s">
        <v>147</v>
      </c>
      <c r="J9" s="181" t="s">
        <v>147</v>
      </c>
      <c r="K9" s="84" t="str">
        <f>IF(ISBLANK('Municipal Info Electric'!G9),"",'Municipal Info Electric'!G9)</f>
        <v>50% Renewable</v>
      </c>
      <c r="L9" s="84">
        <f>'Monthly Electric Supply (kWh)'!AR9+'Monthly Electric Supply (kWh)'!AV9+'Monthly Electric Supply (kWh)'!AZ9</f>
        <v>2269</v>
      </c>
      <c r="M9" s="84">
        <f>'Monthly Electric Supply (kWh)'!AQ9+'Monthly Electric Supply (kWh)'!AU9+'Monthly Electric Supply (kWh)'!AY9</f>
        <v>638172</v>
      </c>
      <c r="N9" s="84">
        <f>'Monthly Electric Supply (kWh)'!AP9+'Monthly Electric Supply (kWh)'!AT9+'Monthly Electric Supply (kWh)'!AX9</f>
        <v>0</v>
      </c>
      <c r="O9" s="84">
        <f t="shared" ref="O9:O32" si="0">SUM(L9:N9)</f>
        <v>640441</v>
      </c>
      <c r="P9" s="281">
        <f>((M9+N9)/O9)</f>
        <v>0.99645712875971404</v>
      </c>
      <c r="Q9" s="114">
        <v>7.6300000000000007E-2</v>
      </c>
      <c r="R9" s="114">
        <v>7.6300000000000007E-2</v>
      </c>
      <c r="S9" s="114">
        <v>8.9899999999999994E-2</v>
      </c>
      <c r="T9" s="114">
        <v>8.9899999999999994E-2</v>
      </c>
      <c r="U9" s="114">
        <v>0.1</v>
      </c>
      <c r="V9" s="114">
        <v>0.1</v>
      </c>
      <c r="W9" s="114">
        <f>'Monthly Utility Electric Price'!C24</f>
        <v>7.0601999999999998E-2</v>
      </c>
      <c r="X9" s="115">
        <f>'Monthly Utility Electric Price'!D24</f>
        <v>6.9452E-2</v>
      </c>
    </row>
    <row r="10" spans="1:24" x14ac:dyDescent="0.25">
      <c r="B10" s="81" t="s">
        <v>201</v>
      </c>
      <c r="C10" s="82" t="str">
        <f>IF(ISBLANK('Municipal Info Electric'!C11),"",'Municipal Info Electric'!C11)</f>
        <v>Town</v>
      </c>
      <c r="D10" s="82" t="s">
        <v>54</v>
      </c>
      <c r="E10" s="200">
        <v>34468</v>
      </c>
      <c r="F10" s="170">
        <f>'Monthly Electric Supply (kWh)'!AS10</f>
        <v>31046</v>
      </c>
      <c r="G10" s="170">
        <f>'Monthly Electric Supply (kWh)'!BA10</f>
        <v>28072</v>
      </c>
      <c r="H10" s="108">
        <v>0.2006</v>
      </c>
      <c r="I10" s="181" t="s">
        <v>147</v>
      </c>
      <c r="J10" s="181" t="s">
        <v>147</v>
      </c>
      <c r="K10" s="84" t="s">
        <v>161</v>
      </c>
      <c r="L10" s="84">
        <f>'Monthly Electric Supply (kWh)'!AR10+'Monthly Electric Supply (kWh)'!AV10+'Monthly Electric Supply (kWh)'!AZ10</f>
        <v>840373</v>
      </c>
      <c r="M10" s="84">
        <f>'Monthly Electric Supply (kWh)'!AQ10+'Monthly Electric Supply (kWh)'!AU10+'Monthly Electric Supply (kWh)'!AY10</f>
        <v>40351429</v>
      </c>
      <c r="N10" s="84">
        <f>'Monthly Electric Supply (kWh)'!AP10+'Monthly Electric Supply (kWh)'!AT10+'Monthly Electric Supply (kWh)'!AX10</f>
        <v>142574</v>
      </c>
      <c r="O10" s="84">
        <f t="shared" si="0"/>
        <v>41334376</v>
      </c>
      <c r="P10" s="281">
        <f t="shared" ref="P10:P31" si="1">((M10+N10)/O10)</f>
        <v>0.97966890802948137</v>
      </c>
      <c r="Q10" s="114">
        <v>7.485E-2</v>
      </c>
      <c r="R10" s="114">
        <v>7.6999999999999999E-2</v>
      </c>
      <c r="S10" s="114">
        <v>9.1359999999999997E-2</v>
      </c>
      <c r="T10" s="114">
        <v>9.1359999999999997E-2</v>
      </c>
      <c r="U10" s="114">
        <v>0.10052999999999999</v>
      </c>
      <c r="V10" s="114">
        <v>0.10052999999999999</v>
      </c>
      <c r="W10" s="114">
        <f>'Monthly Utility Electric Price'!E24</f>
        <v>6.6484000000000001E-2</v>
      </c>
      <c r="X10" s="115">
        <f>'Monthly Utility Electric Price'!F24</f>
        <v>6.5584000000000003E-2</v>
      </c>
    </row>
    <row r="11" spans="1:24" x14ac:dyDescent="0.25">
      <c r="B11" s="81" t="str">
        <f>IF(ISBLANK('Municipal Info Electric'!B11),"",'Municipal Info Electric'!B11)</f>
        <v>Clarkstown</v>
      </c>
      <c r="C11" s="82" t="str">
        <f>IF(ISBLANK('Municipal Info Electric'!C11),"",'Municipal Info Electric'!C11)</f>
        <v>Town</v>
      </c>
      <c r="D11" s="82" t="str">
        <f>IF(ISBLANK('Municipal Info Electric'!D11),"",'Municipal Info Electric'!D11)</f>
        <v>O&amp;R</v>
      </c>
      <c r="E11" s="80">
        <f>IF(ISBLANK('Municipal Info Electric'!H11),"",'Municipal Info Electric'!H11)</f>
        <v>20568</v>
      </c>
      <c r="F11" s="170">
        <f>'Monthly Electric Supply (kWh)'!AS11</f>
        <v>14440</v>
      </c>
      <c r="G11" s="170">
        <f>'Monthly Electric Supply (kWh)'!BA11</f>
        <v>21</v>
      </c>
      <c r="H11" s="108">
        <v>0.17399999999999999</v>
      </c>
      <c r="I11" s="181" t="s">
        <v>147</v>
      </c>
      <c r="J11" s="181" t="s">
        <v>147</v>
      </c>
      <c r="K11" s="84" t="str">
        <f>IF(ISBLANK('Municipal Info Electric'!G11),"",'Municipal Info Electric'!G11)</f>
        <v>50% Renewable</v>
      </c>
      <c r="L11" s="84">
        <f>'Monthly Electric Supply (kWh)'!AR11+'Monthly Electric Supply (kWh)'!AV11+'Monthly Electric Supply (kWh)'!AZ11</f>
        <v>57829.9</v>
      </c>
      <c r="M11" s="84">
        <f>'Monthly Electric Supply (kWh)'!AQ11+'Monthly Electric Supply (kWh)'!AU11+'Monthly Electric Supply (kWh)'!AY11</f>
        <v>10325741.300000003</v>
      </c>
      <c r="N11" s="84">
        <f>'Monthly Electric Supply (kWh)'!AP11+'Monthly Electric Supply (kWh)'!AT11+'Monthly Electric Supply (kWh)'!AX11</f>
        <v>8532</v>
      </c>
      <c r="O11" s="84">
        <f t="shared" si="0"/>
        <v>10392103.200000003</v>
      </c>
      <c r="P11" s="281">
        <f t="shared" si="1"/>
        <v>0.99443520730240631</v>
      </c>
      <c r="Q11" s="114">
        <v>0.11296</v>
      </c>
      <c r="R11" s="114">
        <v>0.11296</v>
      </c>
      <c r="S11" s="114">
        <v>0.12277</v>
      </c>
      <c r="T11" s="114">
        <v>0.12277</v>
      </c>
      <c r="U11" s="114">
        <v>0.12937000000000001</v>
      </c>
      <c r="V11" s="114">
        <v>0.12937000000000001</v>
      </c>
      <c r="W11" s="114">
        <f>'Monthly Utility Electric Price'!G24</f>
        <v>8.8230000000000003E-2</v>
      </c>
      <c r="X11" s="115">
        <f>'Monthly Utility Electric Price'!H24</f>
        <v>7.6600000000000001E-2</v>
      </c>
    </row>
    <row r="12" spans="1:24" x14ac:dyDescent="0.25">
      <c r="B12" s="81" t="str">
        <f>IF(ISBLANK('Municipal Info Electric'!B12),"",'Municipal Info Electric'!B12)</f>
        <v>Grand View-on-Hudson</v>
      </c>
      <c r="C12" s="82" t="str">
        <f>IF(ISBLANK('Municipal Info Electric'!C12),"",'Municipal Info Electric'!C12)</f>
        <v>Village</v>
      </c>
      <c r="D12" s="82" t="str">
        <f>IF(ISBLANK('Municipal Info Electric'!D12),"",'Municipal Info Electric'!D12)</f>
        <v>O&amp;R</v>
      </c>
      <c r="E12" s="80">
        <f>IF(ISBLANK('Municipal Info Electric'!H12),"",'Municipal Info Electric'!H12)</f>
        <v>121</v>
      </c>
      <c r="F12" s="170">
        <f>'Monthly Electric Supply (kWh)'!AS12</f>
        <v>95</v>
      </c>
      <c r="G12" s="170">
        <f>'Monthly Electric Supply (kWh)'!BA12</f>
        <v>0</v>
      </c>
      <c r="H12" s="108">
        <v>9.7299999999999998E-2</v>
      </c>
      <c r="I12" s="181" t="s">
        <v>147</v>
      </c>
      <c r="J12" s="181" t="s">
        <v>147</v>
      </c>
      <c r="K12" s="84" t="str">
        <f>IF(ISBLANK('Municipal Info Electric'!G12),"",'Municipal Info Electric'!G12)</f>
        <v>100% Renewable</v>
      </c>
      <c r="L12" s="84">
        <f>'Monthly Electric Supply (kWh)'!AR12+'Monthly Electric Supply (kWh)'!AV12+'Monthly Electric Supply (kWh)'!AZ12</f>
        <v>0</v>
      </c>
      <c r="M12" s="84">
        <f>'Monthly Electric Supply (kWh)'!AQ12+'Monthly Electric Supply (kWh)'!AU12+'Monthly Electric Supply (kWh)'!AY12</f>
        <v>0</v>
      </c>
      <c r="N12" s="84">
        <f>'Monthly Electric Supply (kWh)'!AP12+'Monthly Electric Supply (kWh)'!AT12+'Monthly Electric Supply (kWh)'!AX12</f>
        <v>70285.350000000006</v>
      </c>
      <c r="O12" s="84">
        <f t="shared" si="0"/>
        <v>70285.350000000006</v>
      </c>
      <c r="P12" s="281">
        <f t="shared" si="1"/>
        <v>1</v>
      </c>
      <c r="Q12" s="114">
        <v>0.11296</v>
      </c>
      <c r="R12" s="114">
        <v>0.11296</v>
      </c>
      <c r="S12" s="114" t="s">
        <v>147</v>
      </c>
      <c r="T12" s="114" t="s">
        <v>147</v>
      </c>
      <c r="U12" s="114">
        <v>0.12937000000000001</v>
      </c>
      <c r="V12" s="114">
        <v>0.12937000000000001</v>
      </c>
      <c r="W12" s="114">
        <f>'Monthly Utility Electric Price'!G24</f>
        <v>8.8230000000000003E-2</v>
      </c>
      <c r="X12" s="115">
        <f>'Monthly Utility Electric Price'!H24</f>
        <v>7.6600000000000001E-2</v>
      </c>
    </row>
    <row r="13" spans="1:24" x14ac:dyDescent="0.25">
      <c r="B13" s="81" t="str">
        <f>IF(ISBLANK('Municipal Info Electric'!B13),"",'Municipal Info Electric'!B13)</f>
        <v>Haverstraw</v>
      </c>
      <c r="C13" s="82" t="str">
        <f>IF(ISBLANK('Municipal Info Electric'!C13),"",'Municipal Info Electric'!C13)</f>
        <v>Village</v>
      </c>
      <c r="D13" s="82" t="str">
        <f>IF(ISBLANK('Municipal Info Electric'!D13),"",'Municipal Info Electric'!D13)</f>
        <v>O&amp;R</v>
      </c>
      <c r="E13" s="80">
        <f>IF(ISBLANK('Municipal Info Electric'!H13),"",'Municipal Info Electric'!H13)</f>
        <v>2360</v>
      </c>
      <c r="F13" s="170">
        <f>'Monthly Electric Supply (kWh)'!AS13</f>
        <v>1663</v>
      </c>
      <c r="G13" s="170">
        <f>'Monthly Electric Supply (kWh)'!BA13</f>
        <v>8</v>
      </c>
      <c r="H13" s="108">
        <v>0.122</v>
      </c>
      <c r="I13" s="181" t="s">
        <v>147</v>
      </c>
      <c r="J13" s="181" t="s">
        <v>147</v>
      </c>
      <c r="K13" s="84" t="str">
        <f>IF(ISBLANK('Municipal Info Electric'!G13),"",'Municipal Info Electric'!G13)</f>
        <v>100% Renewable</v>
      </c>
      <c r="L13" s="84">
        <f>'Monthly Electric Supply (kWh)'!AR13+'Monthly Electric Supply (kWh)'!AV13+'Monthly Electric Supply (kWh)'!AZ13</f>
        <v>9770.15</v>
      </c>
      <c r="M13" s="84">
        <f>'Monthly Electric Supply (kWh)'!AQ13+'Monthly Electric Supply (kWh)'!AU13+'Monthly Electric Supply (kWh)'!AY13</f>
        <v>0</v>
      </c>
      <c r="N13" s="84">
        <f>'Monthly Electric Supply (kWh)'!AP13+'Monthly Electric Supply (kWh)'!AT13+'Monthly Electric Supply (kWh)'!AX13</f>
        <v>840899.58000000007</v>
      </c>
      <c r="O13" s="84">
        <f t="shared" si="0"/>
        <v>850669.7300000001</v>
      </c>
      <c r="P13" s="281">
        <f t="shared" si="1"/>
        <v>0.98851475530932553</v>
      </c>
      <c r="Q13" s="114">
        <v>0.11296</v>
      </c>
      <c r="R13" s="114">
        <v>0.11296</v>
      </c>
      <c r="S13" s="114" t="s">
        <v>147</v>
      </c>
      <c r="T13" s="114" t="s">
        <v>147</v>
      </c>
      <c r="U13" s="114">
        <v>0.12937000000000001</v>
      </c>
      <c r="V13" s="114">
        <v>0.12937000000000001</v>
      </c>
      <c r="W13" s="114">
        <f>'Monthly Utility Electric Price'!G24</f>
        <v>8.8230000000000003E-2</v>
      </c>
      <c r="X13" s="115">
        <f>'Monthly Utility Electric Price'!H24</f>
        <v>7.6600000000000001E-2</v>
      </c>
    </row>
    <row r="14" spans="1:24" x14ac:dyDescent="0.25">
      <c r="B14" s="81" t="str">
        <f>IF(ISBLANK('Municipal Info Electric'!B14),"",'Municipal Info Electric'!B14)</f>
        <v>Nyack</v>
      </c>
      <c r="C14" s="82" t="str">
        <f>IF(ISBLANK('Municipal Info Electric'!C14),"",'Municipal Info Electric'!C14)</f>
        <v>Village</v>
      </c>
      <c r="D14" s="82" t="str">
        <f>IF(ISBLANK('Municipal Info Electric'!D14),"",'Municipal Info Electric'!D14)</f>
        <v>O&amp;R</v>
      </c>
      <c r="E14" s="80">
        <f>IF(ISBLANK('Municipal Info Electric'!H14),"",'Municipal Info Electric'!H14)</f>
        <v>1949</v>
      </c>
      <c r="F14" s="170">
        <f>'Monthly Electric Supply (kWh)'!AS14</f>
        <v>1599</v>
      </c>
      <c r="G14" s="170">
        <f>'Monthly Electric Supply (kWh)'!BA14</f>
        <v>4</v>
      </c>
      <c r="H14" s="108">
        <v>0.13500000000000001</v>
      </c>
      <c r="I14" s="181" t="s">
        <v>147</v>
      </c>
      <c r="J14" s="181" t="s">
        <v>147</v>
      </c>
      <c r="K14" s="84" t="str">
        <f>IF(ISBLANK('Municipal Info Electric'!G14),"",'Municipal Info Electric'!G14)</f>
        <v>100% Renewable</v>
      </c>
      <c r="L14" s="84">
        <f>'Monthly Electric Supply (kWh)'!AR14+'Monthly Electric Supply (kWh)'!AV14+'Monthly Electric Supply (kWh)'!AZ14</f>
        <v>8436</v>
      </c>
      <c r="M14" s="84">
        <f>'Monthly Electric Supply (kWh)'!AQ14+'Monthly Electric Supply (kWh)'!AU14+'Monthly Electric Supply (kWh)'!AY14</f>
        <v>0</v>
      </c>
      <c r="N14" s="84">
        <f>'Monthly Electric Supply (kWh)'!AP14+'Monthly Electric Supply (kWh)'!AT14+'Monthly Electric Supply (kWh)'!AX14</f>
        <v>844820.15999999992</v>
      </c>
      <c r="O14" s="84">
        <f t="shared" si="0"/>
        <v>853256.15999999992</v>
      </c>
      <c r="P14" s="281">
        <f t="shared" si="1"/>
        <v>0.99011316835966356</v>
      </c>
      <c r="Q14" s="114">
        <v>0.11296</v>
      </c>
      <c r="R14" s="114">
        <v>0.11296</v>
      </c>
      <c r="S14" s="114" t="s">
        <v>147</v>
      </c>
      <c r="T14" s="114" t="s">
        <v>147</v>
      </c>
      <c r="U14" s="114">
        <v>0.12937000000000001</v>
      </c>
      <c r="V14" s="114">
        <v>0.12937000000000001</v>
      </c>
      <c r="W14" s="114">
        <f>'Monthly Utility Electric Price'!G24</f>
        <v>8.8230000000000003E-2</v>
      </c>
      <c r="X14" s="115">
        <f>'Monthly Utility Electric Price'!H24</f>
        <v>7.6600000000000001E-2</v>
      </c>
    </row>
    <row r="15" spans="1:24" x14ac:dyDescent="0.25">
      <c r="B15" s="81" t="str">
        <f>IF(ISBLANK('Municipal Info Electric'!B15),"",'Municipal Info Electric'!B15)</f>
        <v>Orangetown</v>
      </c>
      <c r="C15" s="82" t="str">
        <f>IF(ISBLANK('Municipal Info Electric'!C15),"",'Municipal Info Electric'!C15)</f>
        <v>Town</v>
      </c>
      <c r="D15" s="82" t="str">
        <f>IF(ISBLANK('Municipal Info Electric'!D15),"",'Municipal Info Electric'!D15)</f>
        <v>O&amp;R</v>
      </c>
      <c r="E15" s="80">
        <f>IF(ISBLANK('Municipal Info Electric'!H15),"",'Municipal Info Electric'!H15)</f>
        <v>10960</v>
      </c>
      <c r="F15" s="170">
        <f>'Monthly Electric Supply (kWh)'!AS15</f>
        <v>7641</v>
      </c>
      <c r="G15" s="170">
        <f>'Monthly Electric Supply (kWh)'!BA15</f>
        <v>4</v>
      </c>
      <c r="H15" s="108">
        <v>0.153</v>
      </c>
      <c r="I15" s="181" t="s">
        <v>147</v>
      </c>
      <c r="J15" s="181" t="s">
        <v>147</v>
      </c>
      <c r="K15" s="84" t="str">
        <f>IF(ISBLANK('Municipal Info Electric'!G15),"",'Municipal Info Electric'!G15)</f>
        <v>Standard</v>
      </c>
      <c r="L15" s="84">
        <f>'Monthly Electric Supply (kWh)'!AR15+'Monthly Electric Supply (kWh)'!AV15+'Monthly Electric Supply (kWh)'!AZ15</f>
        <v>5116571.8699999992</v>
      </c>
      <c r="M15" s="84">
        <f>'Monthly Electric Supply (kWh)'!AQ15+'Monthly Electric Supply (kWh)'!AU15+'Monthly Electric Supply (kWh)'!AY15</f>
        <v>0</v>
      </c>
      <c r="N15" s="84">
        <f>'Monthly Electric Supply (kWh)'!AP15+'Monthly Electric Supply (kWh)'!AT15+'Monthly Electric Supply (kWh)'!AX15</f>
        <v>54849.07</v>
      </c>
      <c r="O15" s="84">
        <f t="shared" si="0"/>
        <v>5171420.9399999995</v>
      </c>
      <c r="P15" s="281">
        <f t="shared" si="1"/>
        <v>1.0606189408360172E-2</v>
      </c>
      <c r="Q15" s="114">
        <v>0.11296</v>
      </c>
      <c r="R15" s="114">
        <v>0.11296</v>
      </c>
      <c r="S15" s="114" t="s">
        <v>147</v>
      </c>
      <c r="T15" s="114" t="s">
        <v>147</v>
      </c>
      <c r="U15" s="114">
        <v>0.12937000000000001</v>
      </c>
      <c r="V15" s="114">
        <v>0.12937000000000001</v>
      </c>
      <c r="W15" s="114">
        <f>'Monthly Utility Electric Price'!G24</f>
        <v>8.8230000000000003E-2</v>
      </c>
      <c r="X15" s="115">
        <f>'Monthly Utility Electric Price'!H24</f>
        <v>7.6600000000000001E-2</v>
      </c>
    </row>
    <row r="16" spans="1:24" x14ac:dyDescent="0.25">
      <c r="B16" s="81" t="str">
        <f>IF(ISBLANK('Municipal Info Electric'!B16),"",'Municipal Info Electric'!B16)</f>
        <v>Upper Nyack</v>
      </c>
      <c r="C16" s="82" t="str">
        <f>IF(ISBLANK('Municipal Info Electric'!C16),"",'Municipal Info Electric'!C16)</f>
        <v>Village</v>
      </c>
      <c r="D16" s="82" t="str">
        <f>IF(ISBLANK('Municipal Info Electric'!D16),"",'Municipal Info Electric'!D16)</f>
        <v>O&amp;R</v>
      </c>
      <c r="E16" s="80">
        <f>IF(ISBLANK('Municipal Info Electric'!H16),"",'Municipal Info Electric'!H16)</f>
        <v>617</v>
      </c>
      <c r="F16" s="170">
        <f>'Monthly Electric Supply (kWh)'!AS16</f>
        <v>465</v>
      </c>
      <c r="G16" s="170">
        <f>'Monthly Electric Supply (kWh)'!BA16</f>
        <v>0</v>
      </c>
      <c r="H16" s="108">
        <v>0.13300000000000001</v>
      </c>
      <c r="I16" s="181" t="s">
        <v>147</v>
      </c>
      <c r="J16" s="181" t="s">
        <v>147</v>
      </c>
      <c r="K16" s="84" t="str">
        <f>IF(ISBLANK('Municipal Info Electric'!G16),"",'Municipal Info Electric'!G16)</f>
        <v>100% Renewable</v>
      </c>
      <c r="L16" s="84">
        <f>'Monthly Electric Supply (kWh)'!AR16+'Monthly Electric Supply (kWh)'!AV16+'Monthly Electric Supply (kWh)'!AZ16</f>
        <v>2050</v>
      </c>
      <c r="M16" s="84">
        <f>'Monthly Electric Supply (kWh)'!AQ16+'Monthly Electric Supply (kWh)'!AU16+'Monthly Electric Supply (kWh)'!AY16</f>
        <v>0</v>
      </c>
      <c r="N16" s="84">
        <f>'Monthly Electric Supply (kWh)'!AP16+'Monthly Electric Supply (kWh)'!AT16+'Monthly Electric Supply (kWh)'!AX16</f>
        <v>382200.97000000003</v>
      </c>
      <c r="O16" s="84">
        <f t="shared" si="0"/>
        <v>384250.97000000003</v>
      </c>
      <c r="P16" s="281">
        <f t="shared" si="1"/>
        <v>0.9946649451529036</v>
      </c>
      <c r="Q16" s="114">
        <v>0.11296</v>
      </c>
      <c r="R16" s="114">
        <v>0.11296</v>
      </c>
      <c r="S16" s="114" t="s">
        <v>147</v>
      </c>
      <c r="T16" s="114" t="s">
        <v>147</v>
      </c>
      <c r="U16" s="114">
        <v>0.12937000000000001</v>
      </c>
      <c r="V16" s="114">
        <v>0.12937000000000001</v>
      </c>
      <c r="W16" s="114">
        <f>'Monthly Utility Electric Price'!G24</f>
        <v>8.8230000000000003E-2</v>
      </c>
      <c r="X16" s="115">
        <f>'Monthly Utility Electric Price'!H24</f>
        <v>7.6600000000000001E-2</v>
      </c>
    </row>
    <row r="17" spans="2:24" x14ac:dyDescent="0.25">
      <c r="B17" s="81" t="str">
        <f>IF(ISBLANK('Municipal Info Electric'!B17),"",'Municipal Info Electric'!B17)</f>
        <v>Highlands</v>
      </c>
      <c r="C17" s="82" t="str">
        <f>IF(ISBLANK('Municipal Info Electric'!C17),"",'Municipal Info Electric'!C17)</f>
        <v>Town</v>
      </c>
      <c r="D17" s="82" t="str">
        <f>IF(ISBLANK('Municipal Info Electric'!D17),"",'Municipal Info Electric'!D17)</f>
        <v>O&amp;R</v>
      </c>
      <c r="E17" s="80">
        <f>IF(ISBLANK('Municipal Info Electric'!H17),"",'Municipal Info Electric'!H17)</f>
        <v>948</v>
      </c>
      <c r="F17" s="170">
        <f>'Monthly Electric Supply (kWh)'!AS17</f>
        <v>313</v>
      </c>
      <c r="G17" s="170">
        <f>'Monthly Electric Supply (kWh)'!BA17</f>
        <v>0</v>
      </c>
      <c r="H17" s="108">
        <v>0.40400000000000003</v>
      </c>
      <c r="I17" s="181" t="s">
        <v>147</v>
      </c>
      <c r="J17" s="181" t="s">
        <v>147</v>
      </c>
      <c r="K17" s="84" t="str">
        <f>IF(ISBLANK('Municipal Info Electric'!G17),"",'Municipal Info Electric'!G17)</f>
        <v>100% Renewable</v>
      </c>
      <c r="L17" s="84">
        <f>'Monthly Electric Supply (kWh)'!AR17+'Monthly Electric Supply (kWh)'!AV17+'Monthly Electric Supply (kWh)'!AZ17</f>
        <v>1055</v>
      </c>
      <c r="M17" s="84">
        <f>'Monthly Electric Supply (kWh)'!AQ17+'Monthly Electric Supply (kWh)'!AU17+'Monthly Electric Supply (kWh)'!AY17</f>
        <v>0</v>
      </c>
      <c r="N17" s="84">
        <f>'Monthly Electric Supply (kWh)'!AP17+'Monthly Electric Supply (kWh)'!AT17+'Monthly Electric Supply (kWh)'!AX17</f>
        <v>204799.83000000002</v>
      </c>
      <c r="O17" s="84">
        <f t="shared" si="0"/>
        <v>205854.83000000002</v>
      </c>
      <c r="P17" s="281">
        <f t="shared" si="1"/>
        <v>0.99487502916497028</v>
      </c>
      <c r="Q17" s="114">
        <v>0.11296</v>
      </c>
      <c r="R17" s="114">
        <v>0.11296</v>
      </c>
      <c r="S17" s="114" t="s">
        <v>147</v>
      </c>
      <c r="T17" s="114" t="s">
        <v>147</v>
      </c>
      <c r="U17" s="114">
        <v>0.12937000000000001</v>
      </c>
      <c r="V17" s="114">
        <v>0.12937000000000001</v>
      </c>
      <c r="W17" s="114">
        <f>'Monthly Utility Electric Price'!G24</f>
        <v>8.8230000000000003E-2</v>
      </c>
      <c r="X17" s="115">
        <f>'Monthly Utility Electric Price'!H24</f>
        <v>7.6600000000000001E-2</v>
      </c>
    </row>
    <row r="18" spans="2:24" x14ac:dyDescent="0.25">
      <c r="B18" s="81" t="str">
        <f>IF(ISBLANK('Municipal Info Electric'!B18),"",'Municipal Info Electric'!B18)</f>
        <v>Highland Falls</v>
      </c>
      <c r="C18" s="82" t="str">
        <f>IF(ISBLANK('Municipal Info Electric'!C18),"",'Municipal Info Electric'!C18)</f>
        <v>Village</v>
      </c>
      <c r="D18" s="82" t="str">
        <f>IF(ISBLANK('Municipal Info Electric'!D18),"",'Municipal Info Electric'!D18)</f>
        <v>O&amp;R</v>
      </c>
      <c r="E18" s="80">
        <f>IF(ISBLANK('Municipal Info Electric'!H18),"",'Municipal Info Electric'!H18)</f>
        <v>1717</v>
      </c>
      <c r="F18" s="170">
        <f>'Monthly Electric Supply (kWh)'!AS18</f>
        <v>770</v>
      </c>
      <c r="G18" s="170">
        <f>'Monthly Electric Supply (kWh)'!BA18</f>
        <v>0</v>
      </c>
      <c r="H18" s="108">
        <v>0.255</v>
      </c>
      <c r="I18" s="181" t="s">
        <v>147</v>
      </c>
      <c r="J18" s="181" t="s">
        <v>147</v>
      </c>
      <c r="K18" s="84" t="str">
        <f>IF(ISBLANK('Municipal Info Electric'!G18),"",'Municipal Info Electric'!G18)</f>
        <v>100% Renewable</v>
      </c>
      <c r="L18" s="84">
        <f>'Monthly Electric Supply (kWh)'!AR18+'Monthly Electric Supply (kWh)'!AV18+'Monthly Electric Supply (kWh)'!AZ18</f>
        <v>2069</v>
      </c>
      <c r="M18" s="84">
        <f>'Monthly Electric Supply (kWh)'!AQ18+'Monthly Electric Supply (kWh)'!AU18+'Monthly Electric Supply (kWh)'!AY18</f>
        <v>0</v>
      </c>
      <c r="N18" s="84">
        <f>'Monthly Electric Supply (kWh)'!AP18+'Monthly Electric Supply (kWh)'!AT18+'Monthly Electric Supply (kWh)'!AX18</f>
        <v>385247.01</v>
      </c>
      <c r="O18" s="84">
        <f t="shared" si="0"/>
        <v>387316.01</v>
      </c>
      <c r="P18" s="281">
        <f t="shared" si="1"/>
        <v>0.99465810876240313</v>
      </c>
      <c r="Q18" s="114">
        <v>0.11296</v>
      </c>
      <c r="R18" s="114">
        <v>0.11296</v>
      </c>
      <c r="S18" s="114" t="s">
        <v>147</v>
      </c>
      <c r="T18" s="114" t="s">
        <v>147</v>
      </c>
      <c r="U18" s="114">
        <v>0.12937000000000001</v>
      </c>
      <c r="V18" s="114">
        <v>0.12937000000000001</v>
      </c>
      <c r="W18" s="114">
        <f>'Monthly Utility Electric Price'!G24</f>
        <v>8.8230000000000003E-2</v>
      </c>
      <c r="X18" s="115">
        <f>'Monthly Utility Electric Price'!H24</f>
        <v>7.6600000000000001E-2</v>
      </c>
    </row>
    <row r="19" spans="2:24" x14ac:dyDescent="0.25">
      <c r="B19" s="81" t="str">
        <f>IF(ISBLANK('Municipal Info Electric'!B19),"",'Municipal Info Electric'!B19)</f>
        <v>Cold Spring</v>
      </c>
      <c r="C19" s="82" t="str">
        <f>IF(ISBLANK('Municipal Info Electric'!C19),"",'Municipal Info Electric'!C19)</f>
        <v>Village</v>
      </c>
      <c r="D19" s="82" t="str">
        <f>IF(ISBLANK('Municipal Info Electric'!D19),"",'Municipal Info Electric'!D19)</f>
        <v>CenHud</v>
      </c>
      <c r="E19" s="80">
        <f>IF(ISBLANK('Municipal Info Electric'!H19),"",'Municipal Info Electric'!H19)</f>
        <v>1123</v>
      </c>
      <c r="F19" s="170">
        <f>'Monthly Electric Supply (kWh)'!AS19</f>
        <v>742</v>
      </c>
      <c r="G19" s="170">
        <f>'Monthly Electric Supply (kWh)'!BA19</f>
        <v>726</v>
      </c>
      <c r="H19" s="108">
        <v>0.183</v>
      </c>
      <c r="I19" s="181" t="s">
        <v>147</v>
      </c>
      <c r="J19" s="181" t="s">
        <v>147</v>
      </c>
      <c r="K19" s="84" t="str">
        <f>IF(ISBLANK('Municipal Info Electric'!G19),"",'Municipal Info Electric'!G19)</f>
        <v>100% Renewable</v>
      </c>
      <c r="L19" s="84">
        <f>'Monthly Electric Supply (kWh)'!AR19+'Monthly Electric Supply (kWh)'!AV19+'Monthly Electric Supply (kWh)'!AZ19</f>
        <v>27910</v>
      </c>
      <c r="M19" s="84">
        <f>'Monthly Electric Supply (kWh)'!AQ19+'Monthly Electric Supply (kWh)'!AU19+'Monthly Electric Supply (kWh)'!AY19</f>
        <v>59750</v>
      </c>
      <c r="N19" s="84">
        <f>'Monthly Electric Supply (kWh)'!AP19+'Monthly Electric Supply (kWh)'!AT19+'Monthly Electric Supply (kWh)'!AX19</f>
        <v>973484</v>
      </c>
      <c r="O19" s="84">
        <f t="shared" si="0"/>
        <v>1061144</v>
      </c>
      <c r="P19" s="281">
        <f t="shared" si="1"/>
        <v>0.97369819741712715</v>
      </c>
      <c r="Q19" s="114">
        <v>9.8699999999999996E-2</v>
      </c>
      <c r="R19" s="114">
        <v>9.8699999999999996E-2</v>
      </c>
      <c r="S19" s="114">
        <v>0.1124</v>
      </c>
      <c r="T19" s="114">
        <v>0.1124</v>
      </c>
      <c r="U19" s="114">
        <v>0.12239999999999999</v>
      </c>
      <c r="V19" s="114">
        <v>0.12239999999999999</v>
      </c>
      <c r="W19" s="114">
        <f>'Monthly Utility Electric Price'!I24</f>
        <v>8.2949999999999996E-2</v>
      </c>
      <c r="X19" s="115">
        <f>'Monthly Utility Electric Price'!J24</f>
        <v>8.6669999999999997E-2</v>
      </c>
    </row>
    <row r="20" spans="2:24" x14ac:dyDescent="0.25">
      <c r="B20" s="81" t="str">
        <f>IF(ISBLANK('Municipal Info Electric'!B20),"",'Municipal Info Electric'!B20)</f>
        <v>Gardiner</v>
      </c>
      <c r="C20" s="82" t="str">
        <f>IF(ISBLANK('Municipal Info Electric'!C20),"",'Municipal Info Electric'!C20)</f>
        <v>Town</v>
      </c>
      <c r="D20" s="82" t="str">
        <f>IF(ISBLANK('Municipal Info Electric'!D20),"",'Municipal Info Electric'!D20)</f>
        <v>CenHud</v>
      </c>
      <c r="E20" s="80">
        <f>IF(ISBLANK('Municipal Info Electric'!H20),"",'Municipal Info Electric'!H20)</f>
        <v>2765</v>
      </c>
      <c r="F20" s="170">
        <f>'Monthly Electric Supply (kWh)'!AS20</f>
        <v>1709</v>
      </c>
      <c r="G20" s="170">
        <f>'Monthly Electric Supply (kWh)'!BA20</f>
        <v>1577</v>
      </c>
      <c r="H20" s="108">
        <v>0.191</v>
      </c>
      <c r="I20" s="181" t="s">
        <v>147</v>
      </c>
      <c r="J20" s="181" t="s">
        <v>147</v>
      </c>
      <c r="K20" s="84" t="str">
        <f>IF(ISBLANK('Municipal Info Electric'!G20),"",'Municipal Info Electric'!G20)</f>
        <v>100% Renewable</v>
      </c>
      <c r="L20" s="84">
        <f>'Monthly Electric Supply (kWh)'!AR20+'Monthly Electric Supply (kWh)'!AV20+'Monthly Electric Supply (kWh)'!AZ20</f>
        <v>108912</v>
      </c>
      <c r="M20" s="84">
        <f>'Monthly Electric Supply (kWh)'!AQ20+'Monthly Electric Supply (kWh)'!AU20+'Monthly Electric Supply (kWh)'!AY20</f>
        <v>20682</v>
      </c>
      <c r="N20" s="84">
        <f>'Monthly Electric Supply (kWh)'!AP20+'Monthly Electric Supply (kWh)'!AT20+'Monthly Electric Supply (kWh)'!AX20</f>
        <v>3230413</v>
      </c>
      <c r="O20" s="84">
        <f t="shared" si="0"/>
        <v>3360007</v>
      </c>
      <c r="P20" s="281">
        <f t="shared" si="1"/>
        <v>0.9675857818153355</v>
      </c>
      <c r="Q20" s="114">
        <v>9.8699999999999996E-2</v>
      </c>
      <c r="R20" s="114">
        <v>9.8699999999999996E-2</v>
      </c>
      <c r="S20" s="114">
        <v>0.1124</v>
      </c>
      <c r="T20" s="114">
        <v>0.1124</v>
      </c>
      <c r="U20" s="114">
        <v>0.12239999999999999</v>
      </c>
      <c r="V20" s="114">
        <v>0.12239999999999999</v>
      </c>
      <c r="W20" s="114">
        <f>'Monthly Utility Electric Price'!I24</f>
        <v>8.2949999999999996E-2</v>
      </c>
      <c r="X20" s="115">
        <f>'Monthly Utility Electric Price'!J24</f>
        <v>8.6669999999999997E-2</v>
      </c>
    </row>
    <row r="21" spans="2:24" x14ac:dyDescent="0.25">
      <c r="B21" s="81" t="str">
        <f>IF(ISBLANK('Municipal Info Electric'!B21),"",'Municipal Info Electric'!B21)</f>
        <v>Marbletown</v>
      </c>
      <c r="C21" s="82" t="str">
        <f>IF(ISBLANK('Municipal Info Electric'!C21),"",'Municipal Info Electric'!C21)</f>
        <v>Town</v>
      </c>
      <c r="D21" s="82" t="str">
        <f>IF(ISBLANK('Municipal Info Electric'!D21),"",'Municipal Info Electric'!D21)</f>
        <v>CenHud</v>
      </c>
      <c r="E21" s="80">
        <f>IF(ISBLANK('Municipal Info Electric'!H21),"",'Municipal Info Electric'!H21)</f>
        <v>3269</v>
      </c>
      <c r="F21" s="170">
        <f>'Monthly Electric Supply (kWh)'!AS21</f>
        <v>2217</v>
      </c>
      <c r="G21" s="170">
        <f>'Monthly Electric Supply (kWh)'!BA21</f>
        <v>2146</v>
      </c>
      <c r="H21" s="108">
        <v>0.17699999999999999</v>
      </c>
      <c r="I21" s="181" t="s">
        <v>147</v>
      </c>
      <c r="J21" s="181" t="s">
        <v>147</v>
      </c>
      <c r="K21" s="84" t="str">
        <f>IF(ISBLANK('Municipal Info Electric'!G21),"",'Municipal Info Electric'!G21)</f>
        <v>50% Renewable</v>
      </c>
      <c r="L21" s="84">
        <f>'Monthly Electric Supply (kWh)'!AR21+'Monthly Electric Supply (kWh)'!AV21+'Monthly Electric Supply (kWh)'!AZ21</f>
        <v>91393</v>
      </c>
      <c r="M21" s="84">
        <f>'Monthly Electric Supply (kWh)'!AQ21+'Monthly Electric Supply (kWh)'!AU21+'Monthly Electric Supply (kWh)'!AY21</f>
        <v>3936054</v>
      </c>
      <c r="N21" s="84">
        <f>'Monthly Electric Supply (kWh)'!AP21+'Monthly Electric Supply (kWh)'!AT21+'Monthly Electric Supply (kWh)'!AX21</f>
        <v>9127</v>
      </c>
      <c r="O21" s="84">
        <f t="shared" si="0"/>
        <v>4036574</v>
      </c>
      <c r="P21" s="281">
        <f t="shared" si="1"/>
        <v>0.97735877008572125</v>
      </c>
      <c r="Q21" s="114">
        <v>9.8699999999999996E-2</v>
      </c>
      <c r="R21" s="114">
        <v>9.8699999999999996E-2</v>
      </c>
      <c r="S21" s="114">
        <v>0.1124</v>
      </c>
      <c r="T21" s="114">
        <v>0.1124</v>
      </c>
      <c r="U21" s="114">
        <v>0.12239999999999999</v>
      </c>
      <c r="V21" s="114">
        <v>0.12239999999999999</v>
      </c>
      <c r="W21" s="114">
        <f>'Monthly Utility Electric Price'!I24</f>
        <v>8.2949999999999996E-2</v>
      </c>
      <c r="X21" s="115">
        <f>'Monthly Utility Electric Price'!J24</f>
        <v>8.6669999999999997E-2</v>
      </c>
    </row>
    <row r="22" spans="2:24" x14ac:dyDescent="0.25">
      <c r="B22" s="81" t="str">
        <f>IF(ISBLANK('Municipal Info Electric'!B22),"",'Municipal Info Electric'!B22)</f>
        <v>Nelsonville</v>
      </c>
      <c r="C22" s="82" t="str">
        <f>IF(ISBLANK('Municipal Info Electric'!C22),"",'Municipal Info Electric'!C22)</f>
        <v>Village</v>
      </c>
      <c r="D22" s="82" t="str">
        <f>IF(ISBLANK('Municipal Info Electric'!D22),"",'Municipal Info Electric'!D22)</f>
        <v>CenHud</v>
      </c>
      <c r="E22" s="80">
        <f>IF(ISBLANK('Municipal Info Electric'!H22),"",'Municipal Info Electric'!H22)</f>
        <v>267</v>
      </c>
      <c r="F22" s="170">
        <f>'Monthly Electric Supply (kWh)'!AS22</f>
        <v>182</v>
      </c>
      <c r="G22" s="170">
        <f>'Monthly Electric Supply (kWh)'!BA22</f>
        <v>185</v>
      </c>
      <c r="H22" s="108">
        <v>0.11600000000000001</v>
      </c>
      <c r="I22" s="181" t="s">
        <v>147</v>
      </c>
      <c r="J22" s="181" t="s">
        <v>147</v>
      </c>
      <c r="K22" s="84" t="str">
        <f>IF(ISBLANK('Municipal Info Electric'!G22),"",'Municipal Info Electric'!G22)</f>
        <v>50% Renewable</v>
      </c>
      <c r="L22" s="84">
        <f>'Monthly Electric Supply (kWh)'!AR22+'Monthly Electric Supply (kWh)'!AV22+'Monthly Electric Supply (kWh)'!AZ22</f>
        <v>7246</v>
      </c>
      <c r="M22" s="84">
        <f>'Monthly Electric Supply (kWh)'!AQ22+'Monthly Electric Supply (kWh)'!AU22+'Monthly Electric Supply (kWh)'!AY22</f>
        <v>275871</v>
      </c>
      <c r="N22" s="84">
        <f>'Monthly Electric Supply (kWh)'!AP22+'Monthly Electric Supply (kWh)'!AT22+'Monthly Electric Supply (kWh)'!AX22</f>
        <v>0</v>
      </c>
      <c r="O22" s="84">
        <f t="shared" si="0"/>
        <v>283117</v>
      </c>
      <c r="P22" s="281">
        <f t="shared" si="1"/>
        <v>0.97440634084141897</v>
      </c>
      <c r="Q22" s="114">
        <v>9.8699999999999996E-2</v>
      </c>
      <c r="R22" s="114">
        <v>9.8699999999999996E-2</v>
      </c>
      <c r="S22" s="114">
        <v>0.1124</v>
      </c>
      <c r="T22" s="114">
        <v>0.1124</v>
      </c>
      <c r="U22" s="114">
        <v>0.12239999999999999</v>
      </c>
      <c r="V22" s="114">
        <v>0.12239999999999999</v>
      </c>
      <c r="W22" s="114">
        <f>'Monthly Utility Electric Price'!I24</f>
        <v>8.2949999999999996E-2</v>
      </c>
      <c r="X22" s="115">
        <f>'Monthly Utility Electric Price'!J24</f>
        <v>8.6669999999999997E-2</v>
      </c>
    </row>
    <row r="23" spans="2:24" x14ac:dyDescent="0.25">
      <c r="B23" s="81" t="str">
        <f>IF(ISBLANK('Municipal Info Electric'!B23),"",'Municipal Info Electric'!B23)</f>
        <v>New Paltz</v>
      </c>
      <c r="C23" s="82" t="str">
        <f>IF(ISBLANK('Municipal Info Electric'!C23),"",'Municipal Info Electric'!C23)</f>
        <v>Town</v>
      </c>
      <c r="D23" s="82" t="str">
        <f>IF(ISBLANK('Municipal Info Electric'!D23),"",'Municipal Info Electric'!D23)</f>
        <v>CenHud</v>
      </c>
      <c r="E23" s="80">
        <f>IF(ISBLANK('Municipal Info Electric'!H23),"",'Municipal Info Electric'!H23)</f>
        <v>3035</v>
      </c>
      <c r="F23" s="170">
        <f>'Monthly Electric Supply (kWh)'!AS23</f>
        <v>2072</v>
      </c>
      <c r="G23" s="170">
        <f>'Monthly Electric Supply (kWh)'!BA23</f>
        <v>2120</v>
      </c>
      <c r="H23" s="108">
        <v>0.17100000000000001</v>
      </c>
      <c r="I23" s="181" t="s">
        <v>147</v>
      </c>
      <c r="J23" s="181" t="s">
        <v>147</v>
      </c>
      <c r="K23" s="84" t="str">
        <f>IF(ISBLANK('Municipal Info Electric'!G23),"",'Municipal Info Electric'!G23)</f>
        <v>50% Renewable</v>
      </c>
      <c r="L23" s="84">
        <f>'Monthly Electric Supply (kWh)'!AR23+'Monthly Electric Supply (kWh)'!AV23+'Monthly Electric Supply (kWh)'!AZ23</f>
        <v>46254</v>
      </c>
      <c r="M23" s="84">
        <f>'Monthly Electric Supply (kWh)'!AQ23+'Monthly Electric Supply (kWh)'!AU23+'Monthly Electric Supply (kWh)'!AY23</f>
        <v>3942179</v>
      </c>
      <c r="N23" s="84">
        <f>'Monthly Electric Supply (kWh)'!AP23+'Monthly Electric Supply (kWh)'!AT23+'Monthly Electric Supply (kWh)'!AX23</f>
        <v>239988</v>
      </c>
      <c r="O23" s="84">
        <f t="shared" si="0"/>
        <v>4228421</v>
      </c>
      <c r="P23" s="281">
        <f t="shared" si="1"/>
        <v>0.98906116491238694</v>
      </c>
      <c r="Q23" s="114">
        <v>9.8699999999999996E-2</v>
      </c>
      <c r="R23" s="114">
        <v>9.8699999999999996E-2</v>
      </c>
      <c r="S23" s="114">
        <v>0.1124</v>
      </c>
      <c r="T23" s="114">
        <v>0.1124</v>
      </c>
      <c r="U23" s="114">
        <v>0.12239999999999999</v>
      </c>
      <c r="V23" s="114">
        <v>0.12239999999999999</v>
      </c>
      <c r="W23" s="114">
        <f>'Monthly Utility Electric Price'!I24</f>
        <v>8.2949999999999996E-2</v>
      </c>
      <c r="X23" s="115">
        <f>'Monthly Utility Electric Price'!J24</f>
        <v>8.6669999999999997E-2</v>
      </c>
    </row>
    <row r="24" spans="2:24" x14ac:dyDescent="0.25">
      <c r="B24" s="81" t="str">
        <f>IF(ISBLANK('Municipal Info Electric'!B24),"",'Municipal Info Electric'!B24)</f>
        <v>New Paltz</v>
      </c>
      <c r="C24" s="82" t="str">
        <f>IF(ISBLANK('Municipal Info Electric'!C24),"",'Municipal Info Electric'!C24)</f>
        <v>Village</v>
      </c>
      <c r="D24" s="82" t="str">
        <f>IF(ISBLANK('Municipal Info Electric'!D24),"",'Municipal Info Electric'!D24)</f>
        <v>CenHud</v>
      </c>
      <c r="E24" s="80">
        <f>IF(ISBLANK('Municipal Info Electric'!H24),"",'Municipal Info Electric'!H24)</f>
        <v>2192</v>
      </c>
      <c r="F24" s="170">
        <f>'Monthly Electric Supply (kWh)'!AS24</f>
        <v>1337</v>
      </c>
      <c r="G24" s="170">
        <f>'Monthly Electric Supply (kWh)'!BA24</f>
        <v>1318</v>
      </c>
      <c r="H24" s="108">
        <v>9.8000000000000004E-2</v>
      </c>
      <c r="I24" s="181" t="s">
        <v>147</v>
      </c>
      <c r="J24" s="181" t="s">
        <v>147</v>
      </c>
      <c r="K24" s="84" t="str">
        <f>IF(ISBLANK('Municipal Info Electric'!G24),"",'Municipal Info Electric'!G24)</f>
        <v>100% Renewable</v>
      </c>
      <c r="L24" s="84">
        <f>'Monthly Electric Supply (kWh)'!AR24+'Monthly Electric Supply (kWh)'!AV24+'Monthly Electric Supply (kWh)'!AZ24</f>
        <v>13370</v>
      </c>
      <c r="M24" s="84">
        <f>'Monthly Electric Supply (kWh)'!AQ24+'Monthly Electric Supply (kWh)'!AU24+'Monthly Electric Supply (kWh)'!AY24</f>
        <v>7023</v>
      </c>
      <c r="N24" s="84">
        <f>'Monthly Electric Supply (kWh)'!AP24+'Monthly Electric Supply (kWh)'!AT24+'Monthly Electric Supply (kWh)'!AX24</f>
        <v>1724942</v>
      </c>
      <c r="O24" s="84">
        <f t="shared" si="0"/>
        <v>1745335</v>
      </c>
      <c r="P24" s="281">
        <f t="shared" si="1"/>
        <v>0.99233957950765894</v>
      </c>
      <c r="Q24" s="114">
        <v>9.8699999999999996E-2</v>
      </c>
      <c r="R24" s="114">
        <v>9.8699999999999996E-2</v>
      </c>
      <c r="S24" s="114">
        <v>0.1124</v>
      </c>
      <c r="T24" s="114">
        <v>0.1124</v>
      </c>
      <c r="U24" s="114">
        <v>0.12239999999999999</v>
      </c>
      <c r="V24" s="114">
        <v>0.12239999999999999</v>
      </c>
      <c r="W24" s="114">
        <f>'Monthly Utility Electric Price'!I24</f>
        <v>8.2949999999999996E-2</v>
      </c>
      <c r="X24" s="115">
        <f>'Monthly Utility Electric Price'!J24</f>
        <v>8.6669999999999997E-2</v>
      </c>
    </row>
    <row r="25" spans="2:24" x14ac:dyDescent="0.25">
      <c r="B25" s="81" t="str">
        <f>IF(ISBLANK('Municipal Info Electric'!B25),"",'Municipal Info Electric'!B25)</f>
        <v>Philipstown</v>
      </c>
      <c r="C25" s="82" t="str">
        <f>IF(ISBLANK('Municipal Info Electric'!C25),"",'Municipal Info Electric'!C25)</f>
        <v>Town</v>
      </c>
      <c r="D25" s="82" t="str">
        <f>IF(ISBLANK('Municipal Info Electric'!D25),"",'Municipal Info Electric'!D25)</f>
        <v>CenHud</v>
      </c>
      <c r="E25" s="80">
        <f>IF(ISBLANK('Municipal Info Electric'!H25),"",'Municipal Info Electric'!H25)</f>
        <v>3265</v>
      </c>
      <c r="F25" s="170">
        <f>'Monthly Electric Supply (kWh)'!AS25</f>
        <v>2481</v>
      </c>
      <c r="G25" s="170">
        <f>'Monthly Electric Supply (kWh)'!BA25</f>
        <v>1921</v>
      </c>
      <c r="H25" s="108">
        <v>0.14000000000000001</v>
      </c>
      <c r="I25" s="181" t="s">
        <v>147</v>
      </c>
      <c r="J25" s="181" t="s">
        <v>147</v>
      </c>
      <c r="K25" s="84" t="str">
        <f>IF(ISBLANK('Municipal Info Electric'!G25),"",'Municipal Info Electric'!G25)</f>
        <v>50% Renewable</v>
      </c>
      <c r="L25" s="84">
        <f>'Monthly Electric Supply (kWh)'!AR25+'Monthly Electric Supply (kWh)'!AV25+'Monthly Electric Supply (kWh)'!AZ25</f>
        <v>125753</v>
      </c>
      <c r="M25" s="84">
        <f>'Monthly Electric Supply (kWh)'!AQ25+'Monthly Electric Supply (kWh)'!AU25+'Monthly Electric Supply (kWh)'!AY25</f>
        <v>5247067</v>
      </c>
      <c r="N25" s="84">
        <f>'Monthly Electric Supply (kWh)'!AP25+'Monthly Electric Supply (kWh)'!AT25+'Monthly Electric Supply (kWh)'!AX25</f>
        <v>29685</v>
      </c>
      <c r="O25" s="84">
        <f t="shared" si="0"/>
        <v>5402505</v>
      </c>
      <c r="P25" s="281">
        <f t="shared" si="1"/>
        <v>0.97672320525385914</v>
      </c>
      <c r="Q25" s="114">
        <v>9.8699999999999996E-2</v>
      </c>
      <c r="R25" s="114">
        <v>9.8699999999999996E-2</v>
      </c>
      <c r="S25" s="114">
        <v>0.1124</v>
      </c>
      <c r="T25" s="114">
        <v>0.1124</v>
      </c>
      <c r="U25" s="114">
        <v>0.12239999999999999</v>
      </c>
      <c r="V25" s="114">
        <v>0.12239999999999999</v>
      </c>
      <c r="W25" s="114">
        <f>'Monthly Utility Electric Price'!I24</f>
        <v>8.2949999999999996E-2</v>
      </c>
      <c r="X25" s="115">
        <f>'Monthly Utility Electric Price'!J24</f>
        <v>8.6669999999999997E-2</v>
      </c>
    </row>
    <row r="26" spans="2:24" x14ac:dyDescent="0.25">
      <c r="B26" s="81" t="str">
        <f>IF(ISBLANK('Municipal Info Electric'!B26),"",'Municipal Info Electric'!B26)</f>
        <v>Poughkeepsie</v>
      </c>
      <c r="C26" s="82" t="str">
        <f>IF(ISBLANK('Municipal Info Electric'!C26),"",'Municipal Info Electric'!C26)</f>
        <v>City</v>
      </c>
      <c r="D26" s="82" t="str">
        <f>IF(ISBLANK('Municipal Info Electric'!D26),"",'Municipal Info Electric'!D26)</f>
        <v>CenHud</v>
      </c>
      <c r="E26" s="80">
        <f>IF(ISBLANK('Municipal Info Electric'!H26),"",'Municipal Info Electric'!H26)</f>
        <v>14367</v>
      </c>
      <c r="F26" s="170">
        <f>'Monthly Electric Supply (kWh)'!AS26</f>
        <v>8899</v>
      </c>
      <c r="G26" s="170">
        <f>'Monthly Electric Supply (kWh)'!BA26</f>
        <v>8178</v>
      </c>
      <c r="H26" s="108">
        <v>0.12</v>
      </c>
      <c r="I26" s="181" t="s">
        <v>147</v>
      </c>
      <c r="J26" s="181" t="s">
        <v>147</v>
      </c>
      <c r="K26" s="84" t="str">
        <f>IF(ISBLANK('Municipal Info Electric'!G26),"",'Municipal Info Electric'!G26)</f>
        <v>50% Renewable</v>
      </c>
      <c r="L26" s="84">
        <f>'Monthly Electric Supply (kWh)'!AR26+'Monthly Electric Supply (kWh)'!AV26+'Monthly Electric Supply (kWh)'!AZ26</f>
        <v>81370</v>
      </c>
      <c r="M26" s="84">
        <f>'Monthly Electric Supply (kWh)'!AQ26+'Monthly Electric Supply (kWh)'!AU26+'Monthly Electric Supply (kWh)'!AY26</f>
        <v>10655799</v>
      </c>
      <c r="N26" s="84">
        <f>'Monthly Electric Supply (kWh)'!AP26+'Monthly Electric Supply (kWh)'!AT26+'Monthly Electric Supply (kWh)'!AX26</f>
        <v>18570</v>
      </c>
      <c r="O26" s="84">
        <f t="shared" si="0"/>
        <v>10755739</v>
      </c>
      <c r="P26" s="281">
        <f t="shared" si="1"/>
        <v>0.99243473646952574</v>
      </c>
      <c r="Q26" s="114">
        <v>9.8699999999999996E-2</v>
      </c>
      <c r="R26" s="114">
        <v>9.8699999999999996E-2</v>
      </c>
      <c r="S26" s="114">
        <v>0.1124</v>
      </c>
      <c r="T26" s="114">
        <v>0.1124</v>
      </c>
      <c r="U26" s="114">
        <v>0.12239999999999999</v>
      </c>
      <c r="V26" s="114">
        <v>0.12239999999999999</v>
      </c>
      <c r="W26" s="114">
        <f>'Monthly Utility Electric Price'!I24</f>
        <v>8.2949999999999996E-2</v>
      </c>
      <c r="X26" s="115">
        <f>'Monthly Utility Electric Price'!J24</f>
        <v>8.6669999999999997E-2</v>
      </c>
    </row>
    <row r="27" spans="2:24" x14ac:dyDescent="0.25">
      <c r="B27" s="81" t="str">
        <f>IF(ISBLANK('Municipal Info Electric'!B27),"",'Municipal Info Electric'!B27)</f>
        <v>Red Hook</v>
      </c>
      <c r="C27" s="82" t="str">
        <f>IF(ISBLANK('Municipal Info Electric'!C27),"",'Municipal Info Electric'!C27)</f>
        <v>Town</v>
      </c>
      <c r="D27" s="82" t="str">
        <f>IF(ISBLANK('Municipal Info Electric'!D27),"",'Municipal Info Electric'!D27)</f>
        <v>CenHud</v>
      </c>
      <c r="E27" s="80">
        <f>IF(ISBLANK('Municipal Info Electric'!H27),"",'Municipal Info Electric'!H27)</f>
        <v>2759</v>
      </c>
      <c r="F27" s="170">
        <f>'Monthly Electric Supply (kWh)'!AS27</f>
        <v>1787</v>
      </c>
      <c r="G27" s="170">
        <f>'Monthly Electric Supply (kWh)'!BA27</f>
        <v>1577</v>
      </c>
      <c r="H27" s="108">
        <v>0.24299999999999999</v>
      </c>
      <c r="I27" s="181" t="s">
        <v>147</v>
      </c>
      <c r="J27" s="181" t="s">
        <v>147</v>
      </c>
      <c r="K27" s="84" t="str">
        <f>IF(ISBLANK('Municipal Info Electric'!G27),"",'Municipal Info Electric'!G27)</f>
        <v>100% Renewable</v>
      </c>
      <c r="L27" s="84">
        <f>'Monthly Electric Supply (kWh)'!AR27+'Monthly Electric Supply (kWh)'!AV27+'Monthly Electric Supply (kWh)'!AZ27</f>
        <v>0</v>
      </c>
      <c r="M27" s="84">
        <f>'Monthly Electric Supply (kWh)'!AQ27+'Monthly Electric Supply (kWh)'!AU27+'Monthly Electric Supply (kWh)'!AY27</f>
        <v>69446</v>
      </c>
      <c r="N27" s="84">
        <f>'Monthly Electric Supply (kWh)'!AP27+'Monthly Electric Supply (kWh)'!AT27+'Monthly Electric Supply (kWh)'!AX27</f>
        <v>3270871</v>
      </c>
      <c r="O27" s="84">
        <f t="shared" si="0"/>
        <v>3340317</v>
      </c>
      <c r="P27" s="281">
        <f t="shared" si="1"/>
        <v>1</v>
      </c>
      <c r="Q27" s="114" t="s">
        <v>147</v>
      </c>
      <c r="R27" s="114" t="s">
        <v>147</v>
      </c>
      <c r="S27" s="114">
        <v>0.1124</v>
      </c>
      <c r="T27" s="114">
        <v>0.1124</v>
      </c>
      <c r="U27" s="114">
        <v>0.12239999999999999</v>
      </c>
      <c r="V27" s="114">
        <v>0.12239999999999999</v>
      </c>
      <c r="W27" s="114">
        <f>'Monthly Utility Electric Price'!I24</f>
        <v>8.2949999999999996E-2</v>
      </c>
      <c r="X27" s="115">
        <f>'Monthly Utility Electric Price'!J24</f>
        <v>8.6669999999999997E-2</v>
      </c>
    </row>
    <row r="28" spans="2:24" x14ac:dyDescent="0.25">
      <c r="B28" s="81" t="str">
        <f>IF(ISBLANK('Municipal Info Electric'!B28),"",'Municipal Info Electric'!B28)</f>
        <v>Rhinebeck</v>
      </c>
      <c r="C28" s="82" t="str">
        <f>IF(ISBLANK('Municipal Info Electric'!C28),"",'Municipal Info Electric'!C28)</f>
        <v>Town</v>
      </c>
      <c r="D28" s="82" t="str">
        <f>IF(ISBLANK('Municipal Info Electric'!D28),"",'Municipal Info Electric'!D28)</f>
        <v>CenHud</v>
      </c>
      <c r="E28" s="80">
        <f>IF(ISBLANK('Municipal Info Electric'!H28),"",'Municipal Info Electric'!H28)</f>
        <v>2846</v>
      </c>
      <c r="F28" s="170">
        <f>'Monthly Electric Supply (kWh)'!AS28</f>
        <v>2059</v>
      </c>
      <c r="G28" s="170">
        <f>'Monthly Electric Supply (kWh)'!BA28</f>
        <v>1534</v>
      </c>
      <c r="H28" s="108">
        <v>0.22800000000000001</v>
      </c>
      <c r="I28" s="181" t="s">
        <v>147</v>
      </c>
      <c r="J28" s="181" t="s">
        <v>147</v>
      </c>
      <c r="K28" s="84" t="str">
        <f>IF(ISBLANK('Municipal Info Electric'!G28),"",'Municipal Info Electric'!G28)</f>
        <v>100% Renewable</v>
      </c>
      <c r="L28" s="84">
        <f>'Monthly Electric Supply (kWh)'!AR28+'Monthly Electric Supply (kWh)'!AV28+'Monthly Electric Supply (kWh)'!AZ28</f>
        <v>127538</v>
      </c>
      <c r="M28" s="84">
        <f>'Monthly Electric Supply (kWh)'!AQ28+'Monthly Electric Supply (kWh)'!AU28+'Monthly Electric Supply (kWh)'!AY28</f>
        <v>16269</v>
      </c>
      <c r="N28" s="84">
        <f>'Monthly Electric Supply (kWh)'!AP28+'Monthly Electric Supply (kWh)'!AT28+'Monthly Electric Supply (kWh)'!AX28</f>
        <v>3207370</v>
      </c>
      <c r="O28" s="84">
        <f t="shared" si="0"/>
        <v>3351177</v>
      </c>
      <c r="P28" s="281">
        <f t="shared" si="1"/>
        <v>0.96194232653184242</v>
      </c>
      <c r="Q28" s="114">
        <v>9.8699999999999996E-2</v>
      </c>
      <c r="R28" s="114">
        <v>9.8699999999999996E-2</v>
      </c>
      <c r="S28" s="114">
        <v>0.1124</v>
      </c>
      <c r="T28" s="114">
        <v>0.1124</v>
      </c>
      <c r="U28" s="114">
        <v>0.12239999999999999</v>
      </c>
      <c r="V28" s="114">
        <v>0.12239999999999999</v>
      </c>
      <c r="W28" s="114">
        <f>'Monthly Utility Electric Price'!I24</f>
        <v>8.2949999999999996E-2</v>
      </c>
      <c r="X28" s="115">
        <f>'Monthly Utility Electric Price'!J24</f>
        <v>8.6669999999999997E-2</v>
      </c>
    </row>
    <row r="29" spans="2:24" x14ac:dyDescent="0.25">
      <c r="B29" s="81" t="str">
        <f>IF(ISBLANK('Municipal Info Electric'!B29),"",'Municipal Info Electric'!B29)</f>
        <v>Saugerties</v>
      </c>
      <c r="C29" s="82" t="str">
        <f>IF(ISBLANK('Municipal Info Electric'!C29),"",'Municipal Info Electric'!C29)</f>
        <v>Town</v>
      </c>
      <c r="D29" s="82" t="str">
        <f>IF(ISBLANK('Municipal Info Electric'!D29),"",'Municipal Info Electric'!D29)</f>
        <v>CenHud</v>
      </c>
      <c r="E29" s="80">
        <f>IF(ISBLANK('Municipal Info Electric'!H29),"",'Municipal Info Electric'!H29)</f>
        <v>7859</v>
      </c>
      <c r="F29" s="170">
        <f>'Monthly Electric Supply (kWh)'!AS29</f>
        <v>4540</v>
      </c>
      <c r="G29" s="170">
        <f>'Monthly Electric Supply (kWh)'!BA29</f>
        <v>4294</v>
      </c>
      <c r="H29" s="108">
        <v>0.27600000000000002</v>
      </c>
      <c r="I29" s="181" t="s">
        <v>147</v>
      </c>
      <c r="J29" s="181" t="s">
        <v>147</v>
      </c>
      <c r="K29" s="84" t="str">
        <f>IF(ISBLANK('Municipal Info Electric'!G29),"",'Municipal Info Electric'!G29)</f>
        <v>50% Renewable</v>
      </c>
      <c r="L29" s="84">
        <f>'Monthly Electric Supply (kWh)'!AR29+'Monthly Electric Supply (kWh)'!AV29+'Monthly Electric Supply (kWh)'!AZ29</f>
        <v>140809</v>
      </c>
      <c r="M29" s="84">
        <f>'Monthly Electric Supply (kWh)'!AQ29+'Monthly Electric Supply (kWh)'!AU29+'Monthly Electric Supply (kWh)'!AY29</f>
        <v>7654144</v>
      </c>
      <c r="N29" s="84">
        <f>'Monthly Electric Supply (kWh)'!AP29+'Monthly Electric Supply (kWh)'!AT29+'Monthly Electric Supply (kWh)'!AX29</f>
        <v>13845</v>
      </c>
      <c r="O29" s="84">
        <f t="shared" si="0"/>
        <v>7808798</v>
      </c>
      <c r="P29" s="281">
        <f t="shared" si="1"/>
        <v>0.98196790338282536</v>
      </c>
      <c r="Q29" s="114">
        <v>9.8699999999999996E-2</v>
      </c>
      <c r="R29" s="114">
        <v>9.8699999999999996E-2</v>
      </c>
      <c r="S29" s="114">
        <v>0.1124</v>
      </c>
      <c r="T29" s="114">
        <v>0.1124</v>
      </c>
      <c r="U29" s="114">
        <v>0.12239999999999999</v>
      </c>
      <c r="V29" s="114">
        <v>0.12239999999999999</v>
      </c>
      <c r="W29" s="114">
        <f>'Monthly Utility Electric Price'!I24</f>
        <v>8.2949999999999996E-2</v>
      </c>
      <c r="X29" s="115">
        <f>'Monthly Utility Electric Price'!J24</f>
        <v>8.6669999999999997E-2</v>
      </c>
    </row>
    <row r="30" spans="2:24" x14ac:dyDescent="0.25">
      <c r="B30" s="81" t="str">
        <f>IF(ISBLANK('Municipal Info Electric'!B30),"",'Municipal Info Electric'!B30)</f>
        <v>Saugerties</v>
      </c>
      <c r="C30" s="82" t="str">
        <f>IF(ISBLANK('Municipal Info Electric'!C30),"",'Municipal Info Electric'!C30)</f>
        <v>Village</v>
      </c>
      <c r="D30" s="82" t="str">
        <f>IF(ISBLANK('Municipal Info Electric'!D30),"",'Municipal Info Electric'!D30)</f>
        <v>CenHud</v>
      </c>
      <c r="E30" s="80">
        <f>IF(ISBLANK('Municipal Info Electric'!H30),"",'Municipal Info Electric'!H30)</f>
        <v>1971</v>
      </c>
      <c r="F30" s="170">
        <f>'Monthly Electric Supply (kWh)'!AS30</f>
        <v>917</v>
      </c>
      <c r="G30" s="170">
        <f>'Monthly Electric Supply (kWh)'!BA30</f>
        <v>1111</v>
      </c>
      <c r="H30" s="108">
        <v>0.19900000000000001</v>
      </c>
      <c r="I30" s="181" t="s">
        <v>147</v>
      </c>
      <c r="J30" s="181" t="s">
        <v>147</v>
      </c>
      <c r="K30" s="84" t="str">
        <f>IF(ISBLANK('Municipal Info Electric'!G30),"",'Municipal Info Electric'!G30)</f>
        <v>50% Renewable</v>
      </c>
      <c r="L30" s="84">
        <f>'Monthly Electric Supply (kWh)'!AR30+'Monthly Electric Supply (kWh)'!AV30+'Monthly Electric Supply (kWh)'!AZ30</f>
        <v>18759</v>
      </c>
      <c r="M30" s="84">
        <f>'Monthly Electric Supply (kWh)'!AQ30+'Monthly Electric Supply (kWh)'!AU30+'Monthly Electric Supply (kWh)'!AY30</f>
        <v>1387430</v>
      </c>
      <c r="N30" s="84">
        <f>'Monthly Electric Supply (kWh)'!AP30+'Monthly Electric Supply (kWh)'!AT30+'Monthly Electric Supply (kWh)'!AX30</f>
        <v>2907</v>
      </c>
      <c r="O30" s="84">
        <f t="shared" si="0"/>
        <v>1409096</v>
      </c>
      <c r="P30" s="281">
        <f t="shared" si="1"/>
        <v>0.98668720938814669</v>
      </c>
      <c r="Q30" s="114">
        <v>9.8699999999999996E-2</v>
      </c>
      <c r="R30" s="114">
        <v>9.8699999999999996E-2</v>
      </c>
      <c r="S30" s="114">
        <v>0.1124</v>
      </c>
      <c r="T30" s="114">
        <v>0.1124</v>
      </c>
      <c r="U30" s="114">
        <v>0.12239999999999999</v>
      </c>
      <c r="V30" s="114">
        <v>0.12239999999999999</v>
      </c>
      <c r="W30" s="114">
        <f>'Monthly Utility Electric Price'!I24</f>
        <v>8.2949999999999996E-2</v>
      </c>
      <c r="X30" s="115">
        <f>'Monthly Utility Electric Price'!J24</f>
        <v>8.6669999999999997E-2</v>
      </c>
    </row>
    <row r="31" spans="2:24" x14ac:dyDescent="0.25">
      <c r="B31" s="81" t="str">
        <f>IF(ISBLANK('Municipal Info Electric'!B31),"",'Municipal Info Electric'!B31)</f>
        <v>Canandaigua</v>
      </c>
      <c r="C31" s="82" t="str">
        <f>IF(ISBLANK('Municipal Info Electric'!C31),"",'Municipal Info Electric'!C31)</f>
        <v>City</v>
      </c>
      <c r="D31" s="82" t="str">
        <f>IF(ISBLANK('Municipal Info Electric'!D31),"",'Municipal Info Electric'!D31)</f>
        <v>RG&amp;E</v>
      </c>
      <c r="E31" s="80">
        <f>IF(ISBLANK('Municipal Info Electric'!H31),"",'Municipal Info Electric'!H31)</f>
        <v>4588</v>
      </c>
      <c r="F31" s="170">
        <f>'Monthly Electric Supply (kWh)'!AS31</f>
        <v>2517</v>
      </c>
      <c r="G31" s="170">
        <f>'Monthly Electric Supply (kWh)'!BA31</f>
        <v>2192</v>
      </c>
      <c r="H31" s="108">
        <v>0.314</v>
      </c>
      <c r="I31" s="181" t="s">
        <v>147</v>
      </c>
      <c r="J31" s="181" t="s">
        <v>147</v>
      </c>
      <c r="K31" s="84" t="str">
        <f>IF(ISBLANK('Municipal Info Electric'!G31),"",'Municipal Info Electric'!G31)</f>
        <v>100% Renewable</v>
      </c>
      <c r="L31" s="84">
        <f>'Monthly Electric Supply (kWh)'!AR31+'Monthly Electric Supply (kWh)'!AV31+'Monthly Electric Supply (kWh)'!AZ31</f>
        <v>91702</v>
      </c>
      <c r="M31" s="84">
        <f>'Monthly Electric Supply (kWh)'!AQ31+'Monthly Electric Supply (kWh)'!AU31+'Monthly Electric Supply (kWh)'!AY31</f>
        <v>6804</v>
      </c>
      <c r="N31" s="84">
        <f>'Monthly Electric Supply (kWh)'!AP31+'Monthly Electric Supply (kWh)'!AT31+'Monthly Electric Supply (kWh)'!AX31</f>
        <v>3357438</v>
      </c>
      <c r="O31" s="84">
        <f t="shared" si="0"/>
        <v>3455944</v>
      </c>
      <c r="P31" s="281">
        <f t="shared" si="1"/>
        <v>0.97346542652311496</v>
      </c>
      <c r="Q31" s="116">
        <v>7.485E-2</v>
      </c>
      <c r="R31" s="116">
        <v>7.6999999999999999E-2</v>
      </c>
      <c r="S31" s="116">
        <v>9.1359999999999997E-2</v>
      </c>
      <c r="T31" s="116">
        <v>9.1359999999999997E-2</v>
      </c>
      <c r="U31" s="116">
        <v>0.10052999999999999</v>
      </c>
      <c r="V31" s="116">
        <v>0.10052999999999999</v>
      </c>
      <c r="W31" s="114">
        <f>'Monthly Utility Electric Price'!E24</f>
        <v>6.6484000000000001E-2</v>
      </c>
      <c r="X31" s="115">
        <f>'Monthly Utility Electric Price'!F24</f>
        <v>6.5584000000000003E-2</v>
      </c>
    </row>
    <row r="32" spans="2:24" x14ac:dyDescent="0.25">
      <c r="B32" s="81" t="str">
        <f>IF(ISBLANK('Municipal Info Electric'!B32),"",'Municipal Info Electric'!B32)</f>
        <v>Henrietta</v>
      </c>
      <c r="C32" s="82" t="str">
        <f>IF(ISBLANK('Municipal Info Electric'!C32),"",'Municipal Info Electric'!C32)</f>
        <v>Town</v>
      </c>
      <c r="D32" s="82" t="str">
        <f>IF(ISBLANK('Municipal Info Electric'!D32),"",'Municipal Info Electric'!D32)</f>
        <v>RG&amp;E</v>
      </c>
      <c r="E32" s="80">
        <f>IF(ISBLANK('Municipal Info Electric'!H32),"",'Municipal Info Electric'!H32)</f>
        <v>14151</v>
      </c>
      <c r="F32" s="170">
        <f>'Monthly Electric Supply (kWh)'!AS32</f>
        <v>6836</v>
      </c>
      <c r="G32" s="170">
        <f>'Monthly Electric Supply (kWh)'!BA32</f>
        <v>10271</v>
      </c>
      <c r="H32" s="108">
        <v>0.34</v>
      </c>
      <c r="I32" s="181" t="s">
        <v>147</v>
      </c>
      <c r="J32" s="181" t="s">
        <v>147</v>
      </c>
      <c r="K32" s="84" t="str">
        <f>IF(ISBLANK('Municipal Info Electric'!G32),"",'Municipal Info Electric'!G32)</f>
        <v>50% Renewable</v>
      </c>
      <c r="L32" s="84">
        <f>'Monthly Electric Supply (kWh)'!AR32+'Monthly Electric Supply (kWh)'!AV32+'Monthly Electric Supply (kWh)'!AZ32</f>
        <v>441687</v>
      </c>
      <c r="M32" s="84">
        <f>'Monthly Electric Supply (kWh)'!AQ32+'Monthly Electric Supply (kWh)'!AU32+'Monthly Electric Supply (kWh)'!AY32</f>
        <v>11092979</v>
      </c>
      <c r="N32" s="84">
        <f>'Monthly Electric Supply (kWh)'!AP32+'Monthly Electric Supply (kWh)'!AT32+'Monthly Electric Supply (kWh)'!AX32</f>
        <v>35523</v>
      </c>
      <c r="O32" s="84">
        <f t="shared" si="0"/>
        <v>11570189</v>
      </c>
      <c r="P32" s="281">
        <f>((M32+N32)/O32)</f>
        <v>0.96182542912652502</v>
      </c>
      <c r="Q32" s="114">
        <v>7.4899999999999994E-2</v>
      </c>
      <c r="R32" s="114">
        <v>7.6950000000000005E-2</v>
      </c>
      <c r="S32" s="114">
        <v>9.1560000000000002E-2</v>
      </c>
      <c r="T32" s="114">
        <v>9.1560000000000002E-2</v>
      </c>
      <c r="U32" s="114">
        <v>0.10047</v>
      </c>
      <c r="V32" s="114">
        <v>0.10047</v>
      </c>
      <c r="W32" s="114">
        <f>'Monthly Utility Electric Price'!E24</f>
        <v>6.6484000000000001E-2</v>
      </c>
      <c r="X32" s="115">
        <f>'Monthly Utility Electric Price'!F24</f>
        <v>6.5584000000000003E-2</v>
      </c>
    </row>
    <row r="33" spans="2:24" x14ac:dyDescent="0.25">
      <c r="B33" s="81" t="str">
        <f>IF(ISBLANK('Municipal Info Electric'!B33),"",'Municipal Info Electric'!B33)</f>
        <v>Tuxedo</v>
      </c>
      <c r="C33" s="82" t="str">
        <f>IF(ISBLANK('Municipal Info Electric'!C33),"",'Municipal Info Electric'!C33)</f>
        <v>Town</v>
      </c>
      <c r="D33" s="82" t="str">
        <f>IF(ISBLANK('Municipal Info Electric'!D33),"",'Municipal Info Electric'!D33)</f>
        <v>O&amp;R</v>
      </c>
      <c r="E33" s="170">
        <f>IF(ISBLANK('Municipal Info Electric'!H33),"",'Municipal Info Electric'!H33)</f>
        <v>1263</v>
      </c>
      <c r="F33" s="170">
        <f>'Monthly Electric Supply (kWh)'!AS33</f>
        <v>723</v>
      </c>
      <c r="G33" s="170">
        <f>'Monthly Electric Supply (kWh)'!BA33</f>
        <v>701</v>
      </c>
      <c r="H33" s="217" t="s">
        <v>214</v>
      </c>
      <c r="I33" s="181" t="s">
        <v>147</v>
      </c>
      <c r="J33" s="181" t="s">
        <v>147</v>
      </c>
      <c r="K33" s="84" t="str">
        <f>IF(ISBLANK('Municipal Info Electric'!G33),"",'Municipal Info Electric'!G33)</f>
        <v>50% Renewable</v>
      </c>
      <c r="L33" s="84">
        <f>'Monthly Electric Supply (kWh)'!AR33+'Monthly Electric Supply (kWh)'!AV33+'Monthly Electric Supply (kWh)'!AZ33</f>
        <v>0</v>
      </c>
      <c r="M33" s="84">
        <f>'Monthly Electric Supply (kWh)'!AQ33+'Monthly Electric Supply (kWh)'!AU33+'Monthly Electric Supply (kWh)'!AY33</f>
        <v>1841333.98</v>
      </c>
      <c r="N33" s="84">
        <f>'Monthly Electric Supply (kWh)'!AP33+'Monthly Electric Supply (kWh)'!AT33+'Monthly Electric Supply (kWh)'!AX33</f>
        <v>783</v>
      </c>
      <c r="O33" s="84">
        <f>SUM(L33:N33)</f>
        <v>1842116.98</v>
      </c>
      <c r="P33" s="281">
        <f>((M33+N33)/O33)</f>
        <v>1</v>
      </c>
      <c r="Q33" s="114" t="s">
        <v>147</v>
      </c>
      <c r="R33" s="114" t="s">
        <v>147</v>
      </c>
      <c r="S33" s="114">
        <v>0.1172</v>
      </c>
      <c r="T33" s="114">
        <v>0.1172</v>
      </c>
      <c r="U33" s="114">
        <v>0.12939000000000001</v>
      </c>
      <c r="V33" s="114">
        <v>0.12939000000000001</v>
      </c>
      <c r="W33" s="114">
        <f>'Monthly Utility Electric Price'!G24</f>
        <v>8.8230000000000003E-2</v>
      </c>
      <c r="X33" s="115">
        <f>'Monthly Utility Electric Price'!H24</f>
        <v>7.6600000000000001E-2</v>
      </c>
    </row>
    <row r="34" spans="2:24" ht="16.5" customHeight="1" x14ac:dyDescent="0.25">
      <c r="B34" s="81" t="str">
        <f>IF(ISBLANK('Municipal Info Electric'!B34),"",'Municipal Info Electric'!B34)</f>
        <v>Tuxedo Park</v>
      </c>
      <c r="C34" s="82" t="str">
        <f>IF(ISBLANK('Municipal Info Electric'!C34),"",'Municipal Info Electric'!C34)</f>
        <v>Village</v>
      </c>
      <c r="D34" s="82" t="str">
        <f>IF(ISBLANK('Municipal Info Electric'!D34),"",'Municipal Info Electric'!D34)</f>
        <v>O&amp;R</v>
      </c>
      <c r="E34" s="170">
        <f>IF(ISBLANK('Municipal Info Electric'!H34),"",'Municipal Info Electric'!H34)</f>
        <v>333</v>
      </c>
      <c r="F34" s="170">
        <f>'Monthly Electric Supply (kWh)'!AS34</f>
        <v>210</v>
      </c>
      <c r="G34" s="170">
        <f>'Monthly Electric Supply (kWh)'!BA34</f>
        <v>199</v>
      </c>
      <c r="H34" s="217" t="s">
        <v>214</v>
      </c>
      <c r="I34" s="181" t="s">
        <v>147</v>
      </c>
      <c r="J34" s="181" t="s">
        <v>147</v>
      </c>
      <c r="K34" s="84" t="str">
        <f>IF(ISBLANK('Municipal Info Electric'!G34),"",'Municipal Info Electric'!G34)</f>
        <v>50% Renewable</v>
      </c>
      <c r="L34" s="84">
        <f>'Monthly Electric Supply (kWh)'!AR34+'Monthly Electric Supply (kWh)'!AV34+'Monthly Electric Supply (kWh)'!AZ34</f>
        <v>0</v>
      </c>
      <c r="M34" s="84">
        <f>'Monthly Electric Supply (kWh)'!AQ34+'Monthly Electric Supply (kWh)'!AU34+'Monthly Electric Supply (kWh)'!AY34</f>
        <v>750644.49</v>
      </c>
      <c r="N34" s="84">
        <f>'Monthly Electric Supply (kWh)'!AP34+'Monthly Electric Supply (kWh)'!AT34+'Monthly Electric Supply (kWh)'!AX34</f>
        <v>0</v>
      </c>
      <c r="O34" s="84">
        <f t="shared" ref="O34" si="2">SUM(L34:N34)</f>
        <v>750644.49</v>
      </c>
      <c r="P34" s="281">
        <f t="shared" ref="P34" si="3">((M34+N34)/O34)</f>
        <v>1</v>
      </c>
      <c r="Q34" s="114" t="s">
        <v>147</v>
      </c>
      <c r="R34" s="114" t="s">
        <v>147</v>
      </c>
      <c r="S34" s="114">
        <v>0.1172</v>
      </c>
      <c r="T34" s="114">
        <v>0.1172</v>
      </c>
      <c r="U34" s="114">
        <v>0.12939000000000001</v>
      </c>
      <c r="V34" s="114">
        <v>0.12939000000000001</v>
      </c>
      <c r="W34" s="114">
        <f>'Monthly Utility Electric Price'!G24</f>
        <v>8.8230000000000003E-2</v>
      </c>
      <c r="X34" s="115">
        <f>'Monthly Utility Electric Price'!H24</f>
        <v>7.6600000000000001E-2</v>
      </c>
    </row>
    <row r="35" spans="2:24" x14ac:dyDescent="0.25">
      <c r="B35" s="81" t="str">
        <f>IF(ISBLANK('Municipal Info Electric'!B35),"",'Municipal Info Electric'!B35)</f>
        <v/>
      </c>
      <c r="C35" s="82" t="str">
        <f>IF(ISBLANK('Municipal Info Electric'!C35),"",'Municipal Info Electric'!C35)</f>
        <v/>
      </c>
      <c r="D35" s="82" t="str">
        <f>IF(ISBLANK('Municipal Info Electric'!D35),"",'Municipal Info Electric'!D35)</f>
        <v/>
      </c>
      <c r="E35" s="83" t="str">
        <f>IF(ISBLANK('Municipal Info Electric'!H35),"",'Municipal Info Electric'!H35)</f>
        <v/>
      </c>
      <c r="F35" s="80" t="str">
        <f>IF(ISBLANK('Monthly Electric Supply (kWh)'!I35)," ",'Monthly Electric Supply (kWh)'!I35)</f>
        <v xml:space="preserve"> </v>
      </c>
      <c r="G35" s="80" t="str">
        <f>IF(ISBLANK('Monthly Electric Supply (kWh)'!J35)," ",'Monthly Electric Supply (kWh)'!J35)</f>
        <v xml:space="preserve"> </v>
      </c>
      <c r="H35" s="108"/>
      <c r="I35" s="108"/>
      <c r="J35" s="109"/>
      <c r="K35" s="84" t="str">
        <f>IF(ISBLANK('Municipal Info Electric'!G35),"",'Municipal Info Electric'!G35)</f>
        <v/>
      </c>
      <c r="L35" s="84"/>
      <c r="M35" s="84"/>
      <c r="N35" s="84"/>
      <c r="O35" s="110"/>
      <c r="P35" s="111" t="str">
        <f t="shared" ref="P35:P65" si="4">IF(LEN(O36)=0,"",IF(O36=0,"",N36/O36))</f>
        <v/>
      </c>
      <c r="Q35" s="114"/>
      <c r="R35" s="114"/>
      <c r="S35" s="114"/>
      <c r="T35" s="114"/>
      <c r="U35" s="114"/>
      <c r="V35" s="114"/>
      <c r="W35" s="114"/>
      <c r="X35" s="115"/>
    </row>
    <row r="36" spans="2:24" x14ac:dyDescent="0.25">
      <c r="B36" s="81" t="str">
        <f>IF(ISBLANK('Municipal Info Electric'!B36),"",'Municipal Info Electric'!B36)</f>
        <v/>
      </c>
      <c r="C36" s="82" t="str">
        <f>IF(ISBLANK('Municipal Info Electric'!C36),"",'Municipal Info Electric'!C36)</f>
        <v/>
      </c>
      <c r="D36" s="82" t="str">
        <f>IF(ISBLANK('Municipal Info Electric'!D36),"",'Municipal Info Electric'!D36)</f>
        <v/>
      </c>
      <c r="E36" s="83" t="str">
        <f>IF(ISBLANK('Municipal Info Electric'!H36),"",'Municipal Info Electric'!H36)</f>
        <v/>
      </c>
      <c r="F36" s="80" t="str">
        <f>IF(ISBLANK('Monthly Electric Supply (kWh)'!I36)," ",'Monthly Electric Supply (kWh)'!I36)</f>
        <v xml:space="preserve"> </v>
      </c>
      <c r="G36" s="80" t="str">
        <f>IF(ISBLANK('Monthly Electric Supply (kWh)'!J36)," ",'Monthly Electric Supply (kWh)'!J36)</f>
        <v xml:space="preserve"> </v>
      </c>
      <c r="H36" s="108"/>
      <c r="I36" s="108"/>
      <c r="J36" s="109"/>
      <c r="K36" s="84" t="str">
        <f>IF(ISBLANK('Municipal Info Electric'!G36),"",'Municipal Info Electric'!G36)</f>
        <v/>
      </c>
      <c r="L36" s="84"/>
      <c r="M36" s="84"/>
      <c r="N36" s="84"/>
      <c r="O36" s="110" t="str">
        <f t="shared" ref="O36:O66" si="5">IF(LEN(B35)=0,"",L36+N36)</f>
        <v/>
      </c>
      <c r="P36" s="111" t="str">
        <f t="shared" si="4"/>
        <v/>
      </c>
      <c r="Q36" s="114"/>
      <c r="R36" s="114"/>
      <c r="S36" s="114"/>
      <c r="T36" s="114"/>
      <c r="U36" s="114"/>
      <c r="V36" s="114"/>
      <c r="W36" s="114"/>
      <c r="X36" s="115"/>
    </row>
    <row r="37" spans="2:24" x14ac:dyDescent="0.25">
      <c r="B37" s="81" t="str">
        <f>IF(ISBLANK('Municipal Info Electric'!B37),"",'Municipal Info Electric'!B37)</f>
        <v/>
      </c>
      <c r="C37" s="82" t="str">
        <f>IF(ISBLANK('Municipal Info Electric'!C37),"",'Municipal Info Electric'!C37)</f>
        <v/>
      </c>
      <c r="D37" s="82" t="str">
        <f>IF(ISBLANK('Municipal Info Electric'!D37),"",'Municipal Info Electric'!D37)</f>
        <v/>
      </c>
      <c r="E37" s="83" t="str">
        <f>IF(ISBLANK('Municipal Info Electric'!H37),"",'Municipal Info Electric'!H37)</f>
        <v/>
      </c>
      <c r="F37" s="80" t="str">
        <f>IF(ISBLANK('Monthly Electric Supply (kWh)'!I37)," ",'Monthly Electric Supply (kWh)'!I37)</f>
        <v xml:space="preserve"> </v>
      </c>
      <c r="G37" s="80" t="str">
        <f>IF(ISBLANK('Monthly Electric Supply (kWh)'!J37)," ",'Monthly Electric Supply (kWh)'!J37)</f>
        <v xml:space="preserve"> </v>
      </c>
      <c r="H37" s="108"/>
      <c r="I37" s="108"/>
      <c r="J37" s="109"/>
      <c r="K37" s="84" t="str">
        <f>IF(ISBLANK('Municipal Info Electric'!G37),"",'Municipal Info Electric'!G37)</f>
        <v/>
      </c>
      <c r="L37" s="84"/>
      <c r="M37" s="84"/>
      <c r="N37" s="84"/>
      <c r="O37" s="110" t="str">
        <f t="shared" si="5"/>
        <v/>
      </c>
      <c r="P37" s="111" t="str">
        <f t="shared" si="4"/>
        <v/>
      </c>
      <c r="Q37" s="114"/>
      <c r="R37" s="114"/>
      <c r="S37" s="114"/>
      <c r="T37" s="114"/>
      <c r="U37" s="114"/>
      <c r="V37" s="114"/>
      <c r="W37" s="114"/>
      <c r="X37" s="115"/>
    </row>
    <row r="38" spans="2:24" x14ac:dyDescent="0.25">
      <c r="B38" s="81" t="str">
        <f>IF(ISBLANK('Municipal Info Electric'!B38),"",'Municipal Info Electric'!B38)</f>
        <v/>
      </c>
      <c r="C38" s="82" t="str">
        <f>IF(ISBLANK('Municipal Info Electric'!C38),"",'Municipal Info Electric'!C38)</f>
        <v/>
      </c>
      <c r="D38" s="82" t="str">
        <f>IF(ISBLANK('Municipal Info Electric'!D38),"",'Municipal Info Electric'!D38)</f>
        <v/>
      </c>
      <c r="E38" s="83" t="str">
        <f>IF(ISBLANK('Municipal Info Electric'!H38),"",'Municipal Info Electric'!H38)</f>
        <v/>
      </c>
      <c r="F38" s="80" t="str">
        <f>IF(ISBLANK('Monthly Electric Supply (kWh)'!I38)," ",'Monthly Electric Supply (kWh)'!I38)</f>
        <v xml:space="preserve"> </v>
      </c>
      <c r="G38" s="80" t="str">
        <f>IF(ISBLANK('Monthly Electric Supply (kWh)'!J38)," ",'Monthly Electric Supply (kWh)'!J38)</f>
        <v xml:space="preserve"> </v>
      </c>
      <c r="H38" s="108"/>
      <c r="I38" s="108"/>
      <c r="J38" s="109"/>
      <c r="K38" s="84" t="str">
        <f>IF(ISBLANK('Municipal Info Electric'!G38),"",'Municipal Info Electric'!G38)</f>
        <v/>
      </c>
      <c r="L38" s="84"/>
      <c r="M38" s="84"/>
      <c r="N38" s="84"/>
      <c r="O38" s="110" t="str">
        <f t="shared" si="5"/>
        <v/>
      </c>
      <c r="P38" s="111" t="str">
        <f t="shared" si="4"/>
        <v/>
      </c>
      <c r="Q38" s="114"/>
      <c r="R38" s="114"/>
      <c r="S38" s="114"/>
      <c r="T38" s="114"/>
      <c r="U38" s="114"/>
      <c r="V38" s="114"/>
      <c r="W38" s="114"/>
      <c r="X38" s="115"/>
    </row>
    <row r="39" spans="2:24" x14ac:dyDescent="0.25">
      <c r="B39" s="81" t="str">
        <f>IF(ISBLANK('Municipal Info Electric'!B39),"",'Municipal Info Electric'!B39)</f>
        <v/>
      </c>
      <c r="C39" s="82" t="str">
        <f>IF(ISBLANK('Municipal Info Electric'!C39),"",'Municipal Info Electric'!C39)</f>
        <v/>
      </c>
      <c r="D39" s="82" t="str">
        <f>IF(ISBLANK('Municipal Info Electric'!D39),"",'Municipal Info Electric'!D39)</f>
        <v/>
      </c>
      <c r="E39" s="83" t="str">
        <f>IF(ISBLANK('Municipal Info Electric'!H39),"",'Municipal Info Electric'!H39)</f>
        <v/>
      </c>
      <c r="F39" s="80" t="str">
        <f>IF(ISBLANK('Monthly Electric Supply (kWh)'!I39)," ",'Monthly Electric Supply (kWh)'!I39)</f>
        <v xml:space="preserve"> </v>
      </c>
      <c r="G39" s="80" t="str">
        <f>IF(ISBLANK('Monthly Electric Supply (kWh)'!J39)," ",'Monthly Electric Supply (kWh)'!J39)</f>
        <v xml:space="preserve"> </v>
      </c>
      <c r="H39" s="108"/>
      <c r="I39" s="108"/>
      <c r="J39" s="109"/>
      <c r="K39" s="84" t="str">
        <f>IF(ISBLANK('Municipal Info Electric'!G39),"",'Municipal Info Electric'!G39)</f>
        <v/>
      </c>
      <c r="L39" s="84"/>
      <c r="M39" s="84"/>
      <c r="N39" s="84"/>
      <c r="O39" s="110" t="str">
        <f t="shared" si="5"/>
        <v/>
      </c>
      <c r="P39" s="111" t="str">
        <f t="shared" si="4"/>
        <v/>
      </c>
      <c r="Q39" s="114"/>
      <c r="R39" s="114"/>
      <c r="S39" s="114"/>
      <c r="T39" s="114"/>
      <c r="U39" s="114"/>
      <c r="V39" s="114"/>
      <c r="W39" s="114"/>
      <c r="X39" s="115"/>
    </row>
    <row r="40" spans="2:24" x14ac:dyDescent="0.25">
      <c r="B40" s="81" t="str">
        <f>IF(ISBLANK('Municipal Info Electric'!B40),"",'Municipal Info Electric'!B40)</f>
        <v/>
      </c>
      <c r="C40" s="82" t="str">
        <f>IF(ISBLANK('Municipal Info Electric'!C40),"",'Municipal Info Electric'!C40)</f>
        <v/>
      </c>
      <c r="D40" s="82" t="str">
        <f>IF(ISBLANK('Municipal Info Electric'!D40),"",'Municipal Info Electric'!D40)</f>
        <v/>
      </c>
      <c r="E40" s="83" t="str">
        <f>IF(ISBLANK('Municipal Info Electric'!H40),"",'Municipal Info Electric'!H40)</f>
        <v/>
      </c>
      <c r="F40" s="80" t="str">
        <f>IF(ISBLANK('Monthly Electric Supply (kWh)'!I40)," ",'Monthly Electric Supply (kWh)'!I40)</f>
        <v xml:space="preserve"> </v>
      </c>
      <c r="G40" s="80" t="str">
        <f>IF(ISBLANK('Monthly Electric Supply (kWh)'!J40)," ",'Monthly Electric Supply (kWh)'!J40)</f>
        <v xml:space="preserve"> </v>
      </c>
      <c r="H40" s="108"/>
      <c r="I40" s="108"/>
      <c r="J40" s="109"/>
      <c r="K40" s="84" t="str">
        <f>IF(ISBLANK('Municipal Info Electric'!G40),"",'Municipal Info Electric'!G40)</f>
        <v/>
      </c>
      <c r="L40" s="84"/>
      <c r="M40" s="84"/>
      <c r="N40" s="84"/>
      <c r="O40" s="110" t="str">
        <f t="shared" si="5"/>
        <v/>
      </c>
      <c r="P40" s="111" t="str">
        <f t="shared" si="4"/>
        <v/>
      </c>
      <c r="Q40" s="114"/>
      <c r="R40" s="114"/>
      <c r="S40" s="114"/>
      <c r="T40" s="114"/>
      <c r="U40" s="114"/>
      <c r="V40" s="114"/>
      <c r="W40" s="114"/>
      <c r="X40" s="115"/>
    </row>
    <row r="41" spans="2:24" x14ac:dyDescent="0.25">
      <c r="B41" s="81" t="str">
        <f>IF(ISBLANK('Municipal Info Electric'!B41),"",'Municipal Info Electric'!B41)</f>
        <v/>
      </c>
      <c r="C41" s="82" t="str">
        <f>IF(ISBLANK('Municipal Info Electric'!C41),"",'Municipal Info Electric'!C41)</f>
        <v/>
      </c>
      <c r="D41" s="82" t="str">
        <f>IF(ISBLANK('Municipal Info Electric'!D41),"",'Municipal Info Electric'!D41)</f>
        <v/>
      </c>
      <c r="E41" s="83" t="str">
        <f>IF(ISBLANK('Municipal Info Electric'!H41),"",'Municipal Info Electric'!H41)</f>
        <v/>
      </c>
      <c r="F41" s="80" t="str">
        <f>IF(ISBLANK('Monthly Electric Supply (kWh)'!I41)," ",'Monthly Electric Supply (kWh)'!I41)</f>
        <v xml:space="preserve"> </v>
      </c>
      <c r="G41" s="80" t="str">
        <f>IF(ISBLANK('Monthly Electric Supply (kWh)'!J41)," ",'Monthly Electric Supply (kWh)'!J41)</f>
        <v xml:space="preserve"> </v>
      </c>
      <c r="H41" s="108"/>
      <c r="I41" s="108"/>
      <c r="J41" s="109"/>
      <c r="K41" s="84" t="str">
        <f>IF(ISBLANK('Municipal Info Electric'!G41),"",'Municipal Info Electric'!G41)</f>
        <v/>
      </c>
      <c r="L41" s="84"/>
      <c r="M41" s="84"/>
      <c r="N41" s="84"/>
      <c r="O41" s="110" t="str">
        <f t="shared" si="5"/>
        <v/>
      </c>
      <c r="P41" s="111" t="str">
        <f t="shared" si="4"/>
        <v/>
      </c>
      <c r="Q41" s="114"/>
      <c r="R41" s="114"/>
      <c r="S41" s="114"/>
      <c r="T41" s="114"/>
      <c r="U41" s="114"/>
      <c r="V41" s="114"/>
      <c r="W41" s="114"/>
      <c r="X41" s="115"/>
    </row>
    <row r="42" spans="2:24" x14ac:dyDescent="0.25">
      <c r="B42" s="81" t="str">
        <f>IF(ISBLANK('Municipal Info Electric'!B42),"",'Municipal Info Electric'!B42)</f>
        <v/>
      </c>
      <c r="C42" s="82" t="str">
        <f>IF(ISBLANK('Municipal Info Electric'!C42),"",'Municipal Info Electric'!C42)</f>
        <v/>
      </c>
      <c r="D42" s="82" t="str">
        <f>IF(ISBLANK('Municipal Info Electric'!D42),"",'Municipal Info Electric'!D42)</f>
        <v/>
      </c>
      <c r="E42" s="83" t="str">
        <f>IF(ISBLANK('Municipal Info Electric'!H42),"",'Municipal Info Electric'!H42)</f>
        <v/>
      </c>
      <c r="F42" s="80" t="str">
        <f>IF(ISBLANK('Monthly Electric Supply (kWh)'!I42)," ",'Monthly Electric Supply (kWh)'!I42)</f>
        <v xml:space="preserve"> </v>
      </c>
      <c r="G42" s="80" t="str">
        <f>IF(ISBLANK('Monthly Electric Supply (kWh)'!J42)," ",'Monthly Electric Supply (kWh)'!J42)</f>
        <v xml:space="preserve"> </v>
      </c>
      <c r="H42" s="108"/>
      <c r="I42" s="108"/>
      <c r="J42" s="109"/>
      <c r="K42" s="84" t="str">
        <f>IF(ISBLANK('Municipal Info Electric'!G42),"",'Municipal Info Electric'!G42)</f>
        <v/>
      </c>
      <c r="L42" s="84" t="str">
        <f>IF(LEN(B41)=0,"",'Monthly Electric Supply (kWh)'!H41+'Monthly Electric Supply (kWh)'!L41+'Monthly Electric Supply (kWh)'!P41)</f>
        <v/>
      </c>
      <c r="M42" s="84"/>
      <c r="N42" s="84" t="str">
        <f>IF(LEN(B41)=0,"",'Monthly Electric Supply (kWh)'!F41+'Monthly Electric Supply (kWh)'!J41+'Monthly Electric Supply (kWh)'!N41)</f>
        <v/>
      </c>
      <c r="O42" s="110" t="str">
        <f t="shared" si="5"/>
        <v/>
      </c>
      <c r="P42" s="111" t="str">
        <f t="shared" si="4"/>
        <v/>
      </c>
      <c r="Q42" s="114"/>
      <c r="R42" s="114"/>
      <c r="S42" s="114"/>
      <c r="T42" s="114"/>
      <c r="U42" s="114"/>
      <c r="V42" s="114"/>
      <c r="W42" s="114"/>
      <c r="X42" s="115"/>
    </row>
    <row r="43" spans="2:24" x14ac:dyDescent="0.25">
      <c r="B43" s="81" t="str">
        <f>IF(ISBLANK('Municipal Info Electric'!B43),"",'Municipal Info Electric'!B43)</f>
        <v/>
      </c>
      <c r="C43" s="82" t="str">
        <f>IF(ISBLANK('Municipal Info Electric'!C43),"",'Municipal Info Electric'!C43)</f>
        <v/>
      </c>
      <c r="D43" s="82" t="str">
        <f>IF(ISBLANK('Municipal Info Electric'!D43),"",'Municipal Info Electric'!D43)</f>
        <v/>
      </c>
      <c r="E43" s="83" t="str">
        <f>IF(ISBLANK('Municipal Info Electric'!H43),"",'Municipal Info Electric'!H43)</f>
        <v/>
      </c>
      <c r="F43" s="80" t="str">
        <f>IF(ISBLANK('Monthly Electric Supply (kWh)'!I43)," ",'Monthly Electric Supply (kWh)'!I43)</f>
        <v xml:space="preserve"> </v>
      </c>
      <c r="G43" s="80" t="str">
        <f>IF(ISBLANK('Monthly Electric Supply (kWh)'!J43)," ",'Monthly Electric Supply (kWh)'!J43)</f>
        <v xml:space="preserve"> </v>
      </c>
      <c r="H43" s="108"/>
      <c r="I43" s="108"/>
      <c r="J43" s="109"/>
      <c r="K43" s="84" t="str">
        <f>IF(ISBLANK('Municipal Info Electric'!G43),"",'Municipal Info Electric'!G43)</f>
        <v/>
      </c>
      <c r="L43" s="84" t="str">
        <f>IF(LEN(B42)=0,"",'Monthly Electric Supply (kWh)'!H42+'Monthly Electric Supply (kWh)'!L42+'Monthly Electric Supply (kWh)'!P42)</f>
        <v/>
      </c>
      <c r="M43" s="84"/>
      <c r="N43" s="84" t="str">
        <f>IF(LEN(B42)=0,"",'Monthly Electric Supply (kWh)'!F42+'Monthly Electric Supply (kWh)'!J42+'Monthly Electric Supply (kWh)'!N42)</f>
        <v/>
      </c>
      <c r="O43" s="110" t="str">
        <f t="shared" si="5"/>
        <v/>
      </c>
      <c r="P43" s="111" t="str">
        <f t="shared" si="4"/>
        <v/>
      </c>
      <c r="Q43" s="114"/>
      <c r="R43" s="114"/>
      <c r="S43" s="114"/>
      <c r="T43" s="114"/>
      <c r="U43" s="114"/>
      <c r="V43" s="114"/>
      <c r="W43" s="114"/>
      <c r="X43" s="115"/>
    </row>
    <row r="44" spans="2:24" x14ac:dyDescent="0.25">
      <c r="B44" s="81" t="str">
        <f>IF(ISBLANK('Municipal Info Electric'!B44),"",'Municipal Info Electric'!B44)</f>
        <v/>
      </c>
      <c r="C44" s="82" t="str">
        <f>IF(ISBLANK('Municipal Info Electric'!C44),"",'Municipal Info Electric'!C44)</f>
        <v/>
      </c>
      <c r="D44" s="82" t="str">
        <f>IF(ISBLANK('Municipal Info Electric'!D44),"",'Municipal Info Electric'!D44)</f>
        <v/>
      </c>
      <c r="E44" s="83" t="str">
        <f>IF(ISBLANK('Municipal Info Electric'!H44),"",'Municipal Info Electric'!H44)</f>
        <v/>
      </c>
      <c r="F44" s="80" t="str">
        <f>IF(ISBLANK('Monthly Electric Supply (kWh)'!I44)," ",'Monthly Electric Supply (kWh)'!I44)</f>
        <v xml:space="preserve"> </v>
      </c>
      <c r="G44" s="80" t="str">
        <f>IF(ISBLANK('Monthly Electric Supply (kWh)'!J44)," ",'Monthly Electric Supply (kWh)'!J44)</f>
        <v xml:space="preserve"> </v>
      </c>
      <c r="H44" s="108"/>
      <c r="I44" s="108"/>
      <c r="J44" s="109"/>
      <c r="K44" s="84" t="str">
        <f>IF(ISBLANK('Municipal Info Electric'!G44),"",'Municipal Info Electric'!G44)</f>
        <v/>
      </c>
      <c r="L44" s="84" t="str">
        <f>IF(LEN(B43)=0,"",'Monthly Electric Supply (kWh)'!H43+'Monthly Electric Supply (kWh)'!L43+'Monthly Electric Supply (kWh)'!P43)</f>
        <v/>
      </c>
      <c r="M44" s="84"/>
      <c r="N44" s="84" t="str">
        <f>IF(LEN(B43)=0,"",'Monthly Electric Supply (kWh)'!F43+'Monthly Electric Supply (kWh)'!J43+'Monthly Electric Supply (kWh)'!N43)</f>
        <v/>
      </c>
      <c r="O44" s="110" t="str">
        <f t="shared" si="5"/>
        <v/>
      </c>
      <c r="P44" s="111" t="str">
        <f t="shared" si="4"/>
        <v/>
      </c>
      <c r="Q44" s="114"/>
      <c r="R44" s="114"/>
      <c r="S44" s="114"/>
      <c r="T44" s="114"/>
      <c r="U44" s="114"/>
      <c r="V44" s="114"/>
      <c r="W44" s="114"/>
      <c r="X44" s="115"/>
    </row>
    <row r="45" spans="2:24" x14ac:dyDescent="0.25">
      <c r="B45" s="81" t="str">
        <f>IF(ISBLANK('Municipal Info Electric'!B45),"",'Municipal Info Electric'!B45)</f>
        <v/>
      </c>
      <c r="C45" s="82" t="str">
        <f>IF(ISBLANK('Municipal Info Electric'!C45),"",'Municipal Info Electric'!C45)</f>
        <v/>
      </c>
      <c r="D45" s="82" t="str">
        <f>IF(ISBLANK('Municipal Info Electric'!D45),"",'Municipal Info Electric'!D45)</f>
        <v/>
      </c>
      <c r="E45" s="83" t="str">
        <f>IF(ISBLANK('Municipal Info Electric'!H45),"",'Municipal Info Electric'!H45)</f>
        <v/>
      </c>
      <c r="F45" s="80" t="str">
        <f>IF(ISBLANK('Monthly Electric Supply (kWh)'!I45)," ",'Monthly Electric Supply (kWh)'!I45)</f>
        <v xml:space="preserve"> </v>
      </c>
      <c r="G45" s="80" t="str">
        <f>IF(ISBLANK('Monthly Electric Supply (kWh)'!J45)," ",'Monthly Electric Supply (kWh)'!J45)</f>
        <v xml:space="preserve"> </v>
      </c>
      <c r="H45" s="108"/>
      <c r="I45" s="108"/>
      <c r="J45" s="109"/>
      <c r="K45" s="84" t="str">
        <f>IF(ISBLANK('Municipal Info Electric'!G45),"",'Municipal Info Electric'!G45)</f>
        <v/>
      </c>
      <c r="L45" s="84" t="str">
        <f>IF(LEN(B44)=0,"",'Monthly Electric Supply (kWh)'!H44+'Monthly Electric Supply (kWh)'!L44+'Monthly Electric Supply (kWh)'!P44)</f>
        <v/>
      </c>
      <c r="M45" s="84"/>
      <c r="N45" s="84" t="str">
        <f>IF(LEN(B44)=0,"",'Monthly Electric Supply (kWh)'!F44+'Monthly Electric Supply (kWh)'!J44+'Monthly Electric Supply (kWh)'!N44)</f>
        <v/>
      </c>
      <c r="O45" s="110" t="str">
        <f t="shared" si="5"/>
        <v/>
      </c>
      <c r="P45" s="111" t="str">
        <f t="shared" si="4"/>
        <v/>
      </c>
      <c r="Q45" s="114"/>
      <c r="R45" s="114"/>
      <c r="S45" s="114"/>
      <c r="T45" s="114"/>
      <c r="U45" s="114"/>
      <c r="V45" s="114"/>
      <c r="W45" s="114"/>
      <c r="X45" s="115"/>
    </row>
    <row r="46" spans="2:24" x14ac:dyDescent="0.25">
      <c r="B46" s="81" t="str">
        <f>IF(ISBLANK('Municipal Info Electric'!B46),"",'Municipal Info Electric'!B46)</f>
        <v/>
      </c>
      <c r="C46" s="82" t="str">
        <f>IF(ISBLANK('Municipal Info Electric'!C46),"",'Municipal Info Electric'!C46)</f>
        <v/>
      </c>
      <c r="D46" s="82" t="str">
        <f>IF(ISBLANK('Municipal Info Electric'!D46),"",'Municipal Info Electric'!D46)</f>
        <v/>
      </c>
      <c r="E46" s="83" t="str">
        <f>IF(ISBLANK('Municipal Info Electric'!H46),"",'Municipal Info Electric'!H46)</f>
        <v/>
      </c>
      <c r="F46" s="80" t="str">
        <f>IF(ISBLANK('Monthly Electric Supply (kWh)'!I46)," ",'Monthly Electric Supply (kWh)'!I46)</f>
        <v xml:space="preserve"> </v>
      </c>
      <c r="G46" s="80" t="str">
        <f>IF(ISBLANK('Monthly Electric Supply (kWh)'!J46)," ",'Monthly Electric Supply (kWh)'!J46)</f>
        <v xml:space="preserve"> </v>
      </c>
      <c r="H46" s="108"/>
      <c r="I46" s="108"/>
      <c r="J46" s="109"/>
      <c r="K46" s="84" t="str">
        <f>IF(ISBLANK('Municipal Info Electric'!G46),"",'Municipal Info Electric'!G46)</f>
        <v/>
      </c>
      <c r="L46" s="84" t="str">
        <f>IF(LEN(B45)=0,"",'Monthly Electric Supply (kWh)'!H45+'Monthly Electric Supply (kWh)'!L45+'Monthly Electric Supply (kWh)'!P45)</f>
        <v/>
      </c>
      <c r="M46" s="84"/>
      <c r="N46" s="84" t="str">
        <f>IF(LEN(B45)=0,"",'Monthly Electric Supply (kWh)'!F45+'Monthly Electric Supply (kWh)'!J45+'Monthly Electric Supply (kWh)'!N45)</f>
        <v/>
      </c>
      <c r="O46" s="110" t="str">
        <f t="shared" si="5"/>
        <v/>
      </c>
      <c r="P46" s="111" t="str">
        <f t="shared" si="4"/>
        <v/>
      </c>
      <c r="Q46" s="114"/>
      <c r="R46" s="114"/>
      <c r="S46" s="114"/>
      <c r="T46" s="114"/>
      <c r="U46" s="114"/>
      <c r="V46" s="114"/>
      <c r="W46" s="114"/>
      <c r="X46" s="115"/>
    </row>
    <row r="47" spans="2:24" x14ac:dyDescent="0.25">
      <c r="B47" s="81" t="str">
        <f>IF(ISBLANK('Municipal Info Electric'!B47),"",'Municipal Info Electric'!B47)</f>
        <v/>
      </c>
      <c r="C47" s="82" t="str">
        <f>IF(ISBLANK('Municipal Info Electric'!C47),"",'Municipal Info Electric'!C47)</f>
        <v/>
      </c>
      <c r="D47" s="82" t="str">
        <f>IF(ISBLANK('Municipal Info Electric'!D47),"",'Municipal Info Electric'!D47)</f>
        <v/>
      </c>
      <c r="E47" s="83" t="str">
        <f>IF(ISBLANK('Municipal Info Electric'!H47),"",'Municipal Info Electric'!H47)</f>
        <v/>
      </c>
      <c r="F47" s="80" t="str">
        <f>IF(ISBLANK('Monthly Electric Supply (kWh)'!I47)," ",'Monthly Electric Supply (kWh)'!I47)</f>
        <v xml:space="preserve"> </v>
      </c>
      <c r="G47" s="80" t="str">
        <f>IF(ISBLANK('Monthly Electric Supply (kWh)'!J47)," ",'Monthly Electric Supply (kWh)'!J47)</f>
        <v xml:space="preserve"> </v>
      </c>
      <c r="H47" s="108"/>
      <c r="I47" s="108"/>
      <c r="J47" s="109"/>
      <c r="K47" s="84" t="str">
        <f>IF(ISBLANK('Municipal Info Electric'!G47),"",'Municipal Info Electric'!G47)</f>
        <v/>
      </c>
      <c r="L47" s="84" t="str">
        <f>IF(LEN(B46)=0,"",'Monthly Electric Supply (kWh)'!H46+'Monthly Electric Supply (kWh)'!L46+'Monthly Electric Supply (kWh)'!P46)</f>
        <v/>
      </c>
      <c r="M47" s="84"/>
      <c r="N47" s="84" t="str">
        <f>IF(LEN(B46)=0,"",'Monthly Electric Supply (kWh)'!F46+'Monthly Electric Supply (kWh)'!J46+'Monthly Electric Supply (kWh)'!N46)</f>
        <v/>
      </c>
      <c r="O47" s="110" t="str">
        <f t="shared" si="5"/>
        <v/>
      </c>
      <c r="P47" s="111" t="str">
        <f t="shared" si="4"/>
        <v/>
      </c>
      <c r="Q47" s="114"/>
      <c r="R47" s="114"/>
      <c r="S47" s="114"/>
      <c r="T47" s="114"/>
      <c r="U47" s="114"/>
      <c r="V47" s="114"/>
      <c r="W47" s="114"/>
      <c r="X47" s="115"/>
    </row>
    <row r="48" spans="2:24" x14ac:dyDescent="0.25">
      <c r="B48" s="81" t="str">
        <f>IF(ISBLANK('Municipal Info Electric'!B48),"",'Municipal Info Electric'!B48)</f>
        <v/>
      </c>
      <c r="C48" s="82" t="str">
        <f>IF(ISBLANK('Municipal Info Electric'!C48),"",'Municipal Info Electric'!C48)</f>
        <v/>
      </c>
      <c r="D48" s="82" t="str">
        <f>IF(ISBLANK('Municipal Info Electric'!D48),"",'Municipal Info Electric'!D48)</f>
        <v/>
      </c>
      <c r="E48" s="83" t="str">
        <f>IF(ISBLANK('Municipal Info Electric'!H48),"",'Municipal Info Electric'!H48)</f>
        <v/>
      </c>
      <c r="F48" s="80" t="str">
        <f>IF(ISBLANK('Monthly Electric Supply (kWh)'!I48)," ",'Monthly Electric Supply (kWh)'!I48)</f>
        <v xml:space="preserve"> </v>
      </c>
      <c r="G48" s="80" t="str">
        <f>IF(ISBLANK('Monthly Electric Supply (kWh)'!J48)," ",'Monthly Electric Supply (kWh)'!J48)</f>
        <v xml:space="preserve"> </v>
      </c>
      <c r="H48" s="108"/>
      <c r="I48" s="108"/>
      <c r="J48" s="109"/>
      <c r="K48" s="84" t="str">
        <f>IF(ISBLANK('Municipal Info Electric'!G48),"",'Municipal Info Electric'!G48)</f>
        <v/>
      </c>
      <c r="L48" s="84" t="str">
        <f>IF(LEN(B47)=0,"",'Monthly Electric Supply (kWh)'!H47+'Monthly Electric Supply (kWh)'!L47+'Monthly Electric Supply (kWh)'!P47)</f>
        <v/>
      </c>
      <c r="M48" s="84"/>
      <c r="N48" s="84" t="str">
        <f>IF(LEN(B47)=0,"",'Monthly Electric Supply (kWh)'!F47+'Monthly Electric Supply (kWh)'!J47+'Monthly Electric Supply (kWh)'!N47)</f>
        <v/>
      </c>
      <c r="O48" s="110" t="str">
        <f t="shared" si="5"/>
        <v/>
      </c>
      <c r="P48" s="111" t="str">
        <f t="shared" si="4"/>
        <v/>
      </c>
      <c r="Q48" s="114"/>
      <c r="R48" s="114"/>
      <c r="S48" s="114"/>
      <c r="T48" s="114"/>
      <c r="U48" s="114"/>
      <c r="V48" s="114"/>
      <c r="W48" s="114"/>
      <c r="X48" s="115"/>
    </row>
    <row r="49" spans="2:24" x14ac:dyDescent="0.25">
      <c r="B49" s="81" t="str">
        <f>IF(ISBLANK('Municipal Info Electric'!B49),"",'Municipal Info Electric'!B49)</f>
        <v/>
      </c>
      <c r="C49" s="82" t="str">
        <f>IF(ISBLANK('Municipal Info Electric'!C49),"",'Municipal Info Electric'!C49)</f>
        <v/>
      </c>
      <c r="D49" s="82" t="str">
        <f>IF(ISBLANK('Municipal Info Electric'!D49),"",'Municipal Info Electric'!D49)</f>
        <v/>
      </c>
      <c r="E49" s="83" t="str">
        <f>IF(ISBLANK('Municipal Info Electric'!H49),"",'Municipal Info Electric'!H49)</f>
        <v/>
      </c>
      <c r="F49" s="80" t="str">
        <f>IF(ISBLANK('Monthly Electric Supply (kWh)'!I49)," ",'Monthly Electric Supply (kWh)'!I49)</f>
        <v xml:space="preserve"> </v>
      </c>
      <c r="G49" s="80" t="str">
        <f>IF(ISBLANK('Monthly Electric Supply (kWh)'!J49)," ",'Monthly Electric Supply (kWh)'!J49)</f>
        <v xml:space="preserve"> </v>
      </c>
      <c r="H49" s="108"/>
      <c r="I49" s="108"/>
      <c r="J49" s="109"/>
      <c r="K49" s="84" t="str">
        <f>IF(ISBLANK('Municipal Info Electric'!G49),"",'Municipal Info Electric'!G49)</f>
        <v/>
      </c>
      <c r="L49" s="84" t="str">
        <f>IF(LEN(B48)=0,"",'Monthly Electric Supply (kWh)'!H48+'Monthly Electric Supply (kWh)'!L48+'Monthly Electric Supply (kWh)'!P48)</f>
        <v/>
      </c>
      <c r="M49" s="84"/>
      <c r="N49" s="84" t="str">
        <f>IF(LEN(B48)=0,"",'Monthly Electric Supply (kWh)'!F48+'Monthly Electric Supply (kWh)'!J48+'Monthly Electric Supply (kWh)'!N48)</f>
        <v/>
      </c>
      <c r="O49" s="110" t="str">
        <f t="shared" si="5"/>
        <v/>
      </c>
      <c r="P49" s="111" t="str">
        <f t="shared" si="4"/>
        <v/>
      </c>
      <c r="Q49" s="114"/>
      <c r="R49" s="114"/>
      <c r="S49" s="114"/>
      <c r="T49" s="114"/>
      <c r="U49" s="114"/>
      <c r="V49" s="114"/>
      <c r="W49" s="114"/>
      <c r="X49" s="115"/>
    </row>
    <row r="50" spans="2:24" x14ac:dyDescent="0.25">
      <c r="B50" s="81" t="str">
        <f>IF(ISBLANK('Municipal Info Electric'!B50),"",'Municipal Info Electric'!B50)</f>
        <v/>
      </c>
      <c r="C50" s="82" t="str">
        <f>IF(ISBLANK('Municipal Info Electric'!C50),"",'Municipal Info Electric'!C50)</f>
        <v/>
      </c>
      <c r="D50" s="82" t="str">
        <f>IF(ISBLANK('Municipal Info Electric'!D50),"",'Municipal Info Electric'!D50)</f>
        <v/>
      </c>
      <c r="E50" s="83" t="str">
        <f>IF(ISBLANK('Municipal Info Electric'!H50),"",'Municipal Info Electric'!H50)</f>
        <v/>
      </c>
      <c r="F50" s="80" t="str">
        <f>IF(ISBLANK('Monthly Electric Supply (kWh)'!I50)," ",'Monthly Electric Supply (kWh)'!I50)</f>
        <v xml:space="preserve"> </v>
      </c>
      <c r="G50" s="80" t="str">
        <f>IF(ISBLANK('Monthly Electric Supply (kWh)'!J50)," ",'Monthly Electric Supply (kWh)'!J50)</f>
        <v xml:space="preserve"> </v>
      </c>
      <c r="H50" s="108"/>
      <c r="I50" s="108"/>
      <c r="J50" s="109"/>
      <c r="K50" s="84" t="str">
        <f>IF(ISBLANK('Municipal Info Electric'!G50),"",'Municipal Info Electric'!G50)</f>
        <v/>
      </c>
      <c r="L50" s="84" t="str">
        <f>IF(LEN(B49)=0,"",'Monthly Electric Supply (kWh)'!H49+'Monthly Electric Supply (kWh)'!L49+'Monthly Electric Supply (kWh)'!P49)</f>
        <v/>
      </c>
      <c r="M50" s="84"/>
      <c r="N50" s="84" t="str">
        <f>IF(LEN(B49)=0,"",'Monthly Electric Supply (kWh)'!F49+'Monthly Electric Supply (kWh)'!J49+'Monthly Electric Supply (kWh)'!N49)</f>
        <v/>
      </c>
      <c r="O50" s="110" t="str">
        <f t="shared" si="5"/>
        <v/>
      </c>
      <c r="P50" s="111" t="str">
        <f t="shared" si="4"/>
        <v/>
      </c>
      <c r="Q50" s="114"/>
      <c r="R50" s="114"/>
      <c r="S50" s="114"/>
      <c r="T50" s="114"/>
      <c r="U50" s="114"/>
      <c r="V50" s="114"/>
      <c r="W50" s="114"/>
      <c r="X50" s="115"/>
    </row>
    <row r="51" spans="2:24" x14ac:dyDescent="0.25">
      <c r="B51" s="81" t="str">
        <f>IF(ISBLANK('Municipal Info Electric'!B51),"",'Municipal Info Electric'!B51)</f>
        <v/>
      </c>
      <c r="C51" s="82" t="str">
        <f>IF(ISBLANK('Municipal Info Electric'!C51),"",'Municipal Info Electric'!C51)</f>
        <v/>
      </c>
      <c r="D51" s="82" t="str">
        <f>IF(ISBLANK('Municipal Info Electric'!D51),"",'Municipal Info Electric'!D51)</f>
        <v/>
      </c>
      <c r="E51" s="83" t="str">
        <f>IF(ISBLANK('Municipal Info Electric'!H51),"",'Municipal Info Electric'!H51)</f>
        <v/>
      </c>
      <c r="F51" s="80" t="str">
        <f>IF(ISBLANK('Monthly Electric Supply (kWh)'!I51)," ",'Monthly Electric Supply (kWh)'!I51)</f>
        <v xml:space="preserve"> </v>
      </c>
      <c r="G51" s="80" t="str">
        <f>IF(ISBLANK('Monthly Electric Supply (kWh)'!J51)," ",'Monthly Electric Supply (kWh)'!J51)</f>
        <v xml:space="preserve"> </v>
      </c>
      <c r="H51" s="108"/>
      <c r="I51" s="108"/>
      <c r="J51" s="109"/>
      <c r="K51" s="84" t="str">
        <f>IF(ISBLANK('Municipal Info Electric'!G51),"",'Municipal Info Electric'!G51)</f>
        <v/>
      </c>
      <c r="L51" s="84" t="str">
        <f>IF(LEN(B50)=0,"",'Monthly Electric Supply (kWh)'!H50+'Monthly Electric Supply (kWh)'!L50+'Monthly Electric Supply (kWh)'!P50)</f>
        <v/>
      </c>
      <c r="M51" s="84"/>
      <c r="N51" s="84" t="str">
        <f>IF(LEN(B50)=0,"",'Monthly Electric Supply (kWh)'!F50+'Monthly Electric Supply (kWh)'!J50+'Monthly Electric Supply (kWh)'!N50)</f>
        <v/>
      </c>
      <c r="O51" s="110" t="str">
        <f t="shared" si="5"/>
        <v/>
      </c>
      <c r="P51" s="111" t="str">
        <f t="shared" si="4"/>
        <v/>
      </c>
      <c r="Q51" s="114"/>
      <c r="R51" s="114"/>
      <c r="S51" s="114"/>
      <c r="T51" s="114"/>
      <c r="U51" s="114"/>
      <c r="V51" s="114"/>
      <c r="W51" s="114"/>
      <c r="X51" s="115"/>
    </row>
    <row r="52" spans="2:24" x14ac:dyDescent="0.25">
      <c r="B52" s="81" t="str">
        <f>IF(ISBLANK('Municipal Info Electric'!B52),"",'Municipal Info Electric'!B52)</f>
        <v/>
      </c>
      <c r="C52" s="82" t="str">
        <f>IF(ISBLANK('Municipal Info Electric'!C52),"",'Municipal Info Electric'!C52)</f>
        <v/>
      </c>
      <c r="D52" s="82" t="str">
        <f>IF(ISBLANK('Municipal Info Electric'!D52),"",'Municipal Info Electric'!D52)</f>
        <v/>
      </c>
      <c r="E52" s="83" t="str">
        <f>IF(ISBLANK('Municipal Info Electric'!H52),"",'Municipal Info Electric'!H52)</f>
        <v/>
      </c>
      <c r="F52" s="80" t="str">
        <f>IF(ISBLANK('Monthly Electric Supply (kWh)'!I52)," ",'Monthly Electric Supply (kWh)'!I52)</f>
        <v xml:space="preserve"> </v>
      </c>
      <c r="G52" s="80" t="str">
        <f>IF(ISBLANK('Monthly Electric Supply (kWh)'!J52)," ",'Monthly Electric Supply (kWh)'!J52)</f>
        <v xml:space="preserve"> </v>
      </c>
      <c r="H52" s="108"/>
      <c r="I52" s="108"/>
      <c r="J52" s="109"/>
      <c r="K52" s="84" t="str">
        <f>IF(ISBLANK('Municipal Info Electric'!G52),"",'Municipal Info Electric'!G52)</f>
        <v/>
      </c>
      <c r="L52" s="84" t="str">
        <f>IF(LEN(B51)=0,"",'Monthly Electric Supply (kWh)'!H51+'Monthly Electric Supply (kWh)'!L51+'Monthly Electric Supply (kWh)'!P51)</f>
        <v/>
      </c>
      <c r="M52" s="84"/>
      <c r="N52" s="84" t="str">
        <f>IF(LEN(B51)=0,"",'Monthly Electric Supply (kWh)'!F51+'Monthly Electric Supply (kWh)'!J51+'Monthly Electric Supply (kWh)'!N51)</f>
        <v/>
      </c>
      <c r="O52" s="110" t="str">
        <f t="shared" si="5"/>
        <v/>
      </c>
      <c r="P52" s="111" t="str">
        <f t="shared" si="4"/>
        <v/>
      </c>
      <c r="Q52" s="114"/>
      <c r="R52" s="114"/>
      <c r="S52" s="114"/>
      <c r="T52" s="114"/>
      <c r="U52" s="114"/>
      <c r="V52" s="114"/>
      <c r="W52" s="114"/>
      <c r="X52" s="115"/>
    </row>
    <row r="53" spans="2:24" x14ac:dyDescent="0.25">
      <c r="B53" s="81" t="str">
        <f>IF(ISBLANK('Municipal Info Electric'!B53),"",'Municipal Info Electric'!B53)</f>
        <v/>
      </c>
      <c r="C53" s="82" t="str">
        <f>IF(ISBLANK('Municipal Info Electric'!C53),"",'Municipal Info Electric'!C53)</f>
        <v/>
      </c>
      <c r="D53" s="82" t="str">
        <f>IF(ISBLANK('Municipal Info Electric'!D53),"",'Municipal Info Electric'!D53)</f>
        <v/>
      </c>
      <c r="E53" s="83" t="str">
        <f>IF(ISBLANK('Municipal Info Electric'!H53),"",'Municipal Info Electric'!H53)</f>
        <v/>
      </c>
      <c r="F53" s="80" t="str">
        <f>IF(ISBLANK('Monthly Electric Supply (kWh)'!I53)," ",'Monthly Electric Supply (kWh)'!I53)</f>
        <v xml:space="preserve"> </v>
      </c>
      <c r="G53" s="80" t="str">
        <f>IF(ISBLANK('Monthly Electric Supply (kWh)'!J53)," ",'Monthly Electric Supply (kWh)'!J53)</f>
        <v xml:space="preserve"> </v>
      </c>
      <c r="H53" s="108"/>
      <c r="I53" s="108"/>
      <c r="J53" s="109"/>
      <c r="K53" s="84" t="str">
        <f>IF(ISBLANK('Municipal Info Electric'!G53),"",'Municipal Info Electric'!G53)</f>
        <v/>
      </c>
      <c r="L53" s="84" t="str">
        <f>IF(LEN(B52)=0,"",'Monthly Electric Supply (kWh)'!H52+'Monthly Electric Supply (kWh)'!L52+'Monthly Electric Supply (kWh)'!P52)</f>
        <v/>
      </c>
      <c r="M53" s="84"/>
      <c r="N53" s="84" t="str">
        <f>IF(LEN(B52)=0,"",'Monthly Electric Supply (kWh)'!F52+'Monthly Electric Supply (kWh)'!J52+'Monthly Electric Supply (kWh)'!N52)</f>
        <v/>
      </c>
      <c r="O53" s="110" t="str">
        <f t="shared" si="5"/>
        <v/>
      </c>
      <c r="P53" s="111" t="str">
        <f t="shared" si="4"/>
        <v/>
      </c>
      <c r="Q53" s="114"/>
      <c r="R53" s="114"/>
      <c r="S53" s="114"/>
      <c r="T53" s="114"/>
      <c r="U53" s="114"/>
      <c r="V53" s="114"/>
      <c r="W53" s="114"/>
      <c r="X53" s="115"/>
    </row>
    <row r="54" spans="2:24" x14ac:dyDescent="0.25">
      <c r="B54" s="81" t="str">
        <f>IF(ISBLANK('Municipal Info Electric'!B54),"",'Municipal Info Electric'!B54)</f>
        <v/>
      </c>
      <c r="C54" s="82" t="str">
        <f>IF(ISBLANK('Municipal Info Electric'!C54),"",'Municipal Info Electric'!C54)</f>
        <v/>
      </c>
      <c r="D54" s="82" t="str">
        <f>IF(ISBLANK('Municipal Info Electric'!D54),"",'Municipal Info Electric'!D54)</f>
        <v/>
      </c>
      <c r="E54" s="83" t="str">
        <f>IF(ISBLANK('Municipal Info Electric'!H54),"",'Municipal Info Electric'!H54)</f>
        <v/>
      </c>
      <c r="F54" s="80" t="str">
        <f>IF(ISBLANK('Monthly Electric Supply (kWh)'!I54)," ",'Monthly Electric Supply (kWh)'!I54)</f>
        <v xml:space="preserve"> </v>
      </c>
      <c r="G54" s="80" t="str">
        <f>IF(ISBLANK('Monthly Electric Supply (kWh)'!J54)," ",'Monthly Electric Supply (kWh)'!J54)</f>
        <v xml:space="preserve"> </v>
      </c>
      <c r="H54" s="108"/>
      <c r="I54" s="108"/>
      <c r="J54" s="109"/>
      <c r="K54" s="84" t="str">
        <f>IF(ISBLANK('Municipal Info Electric'!G54),"",'Municipal Info Electric'!G54)</f>
        <v/>
      </c>
      <c r="L54" s="84" t="str">
        <f>IF(LEN(B53)=0,"",'Monthly Electric Supply (kWh)'!H53+'Monthly Electric Supply (kWh)'!L53+'Monthly Electric Supply (kWh)'!P53)</f>
        <v/>
      </c>
      <c r="M54" s="84"/>
      <c r="N54" s="84" t="str">
        <f>IF(LEN(B53)=0,"",'Monthly Electric Supply (kWh)'!F53+'Monthly Electric Supply (kWh)'!J53+'Monthly Electric Supply (kWh)'!N53)</f>
        <v/>
      </c>
      <c r="O54" s="110" t="str">
        <f t="shared" si="5"/>
        <v/>
      </c>
      <c r="P54" s="111" t="str">
        <f t="shared" si="4"/>
        <v/>
      </c>
      <c r="Q54" s="114"/>
      <c r="R54" s="114"/>
      <c r="S54" s="114"/>
      <c r="T54" s="114"/>
      <c r="U54" s="114"/>
      <c r="V54" s="114"/>
      <c r="W54" s="114"/>
      <c r="X54" s="115"/>
    </row>
    <row r="55" spans="2:24" x14ac:dyDescent="0.25">
      <c r="B55" s="81" t="str">
        <f>IF(ISBLANK('Municipal Info Electric'!B55),"",'Municipal Info Electric'!B55)</f>
        <v/>
      </c>
      <c r="C55" s="82" t="str">
        <f>IF(ISBLANK('Municipal Info Electric'!C55),"",'Municipal Info Electric'!C55)</f>
        <v/>
      </c>
      <c r="D55" s="82" t="str">
        <f>IF(ISBLANK('Municipal Info Electric'!D55),"",'Municipal Info Electric'!D55)</f>
        <v/>
      </c>
      <c r="E55" s="83" t="str">
        <f>IF(ISBLANK('Municipal Info Electric'!H55),"",'Municipal Info Electric'!H55)</f>
        <v/>
      </c>
      <c r="F55" s="80" t="str">
        <f>IF(ISBLANK('Monthly Electric Supply (kWh)'!I55)," ",'Monthly Electric Supply (kWh)'!I55)</f>
        <v xml:space="preserve"> </v>
      </c>
      <c r="G55" s="80" t="str">
        <f>IF(ISBLANK('Monthly Electric Supply (kWh)'!J55)," ",'Monthly Electric Supply (kWh)'!J55)</f>
        <v xml:space="preserve"> </v>
      </c>
      <c r="H55" s="108"/>
      <c r="I55" s="108"/>
      <c r="J55" s="109"/>
      <c r="K55" s="84" t="str">
        <f>IF(ISBLANK('Municipal Info Electric'!G55),"",'Municipal Info Electric'!G55)</f>
        <v/>
      </c>
      <c r="L55" s="84" t="str">
        <f>IF(LEN(B54)=0,"",'Monthly Electric Supply (kWh)'!H54+'Monthly Electric Supply (kWh)'!L54+'Monthly Electric Supply (kWh)'!P54)</f>
        <v/>
      </c>
      <c r="M55" s="84"/>
      <c r="N55" s="84" t="str">
        <f>IF(LEN(B54)=0,"",'Monthly Electric Supply (kWh)'!F54+'Monthly Electric Supply (kWh)'!J54+'Monthly Electric Supply (kWh)'!N54)</f>
        <v/>
      </c>
      <c r="O55" s="110" t="str">
        <f t="shared" si="5"/>
        <v/>
      </c>
      <c r="P55" s="111" t="str">
        <f t="shared" si="4"/>
        <v/>
      </c>
      <c r="Q55" s="114"/>
      <c r="R55" s="114"/>
      <c r="S55" s="114"/>
      <c r="T55" s="114"/>
      <c r="U55" s="114"/>
      <c r="V55" s="114"/>
      <c r="W55" s="114"/>
      <c r="X55" s="115"/>
    </row>
    <row r="56" spans="2:24" x14ac:dyDescent="0.25">
      <c r="B56" s="81" t="str">
        <f>IF(ISBLANK('Municipal Info Electric'!B56),"",'Municipal Info Electric'!B56)</f>
        <v/>
      </c>
      <c r="C56" s="82" t="str">
        <f>IF(ISBLANK('Municipal Info Electric'!C56),"",'Municipal Info Electric'!C56)</f>
        <v/>
      </c>
      <c r="D56" s="82" t="str">
        <f>IF(ISBLANK('Municipal Info Electric'!D56),"",'Municipal Info Electric'!D56)</f>
        <v/>
      </c>
      <c r="E56" s="83" t="str">
        <f>IF(ISBLANK('Municipal Info Electric'!H56),"",'Municipal Info Electric'!H56)</f>
        <v/>
      </c>
      <c r="F56" s="80" t="str">
        <f>IF(ISBLANK('Monthly Electric Supply (kWh)'!I56)," ",'Monthly Electric Supply (kWh)'!I56)</f>
        <v xml:space="preserve"> </v>
      </c>
      <c r="G56" s="80" t="str">
        <f>IF(ISBLANK('Monthly Electric Supply (kWh)'!J56)," ",'Monthly Electric Supply (kWh)'!J56)</f>
        <v xml:space="preserve"> </v>
      </c>
      <c r="H56" s="108"/>
      <c r="I56" s="108"/>
      <c r="J56" s="109"/>
      <c r="K56" s="84" t="str">
        <f>IF(ISBLANK('Municipal Info Electric'!G56),"",'Municipal Info Electric'!G56)</f>
        <v/>
      </c>
      <c r="L56" s="84" t="str">
        <f>IF(LEN(B55)=0,"",'Monthly Electric Supply (kWh)'!H55+'Monthly Electric Supply (kWh)'!L55+'Monthly Electric Supply (kWh)'!P55)</f>
        <v/>
      </c>
      <c r="M56" s="84"/>
      <c r="N56" s="84" t="str">
        <f>IF(LEN(B55)=0,"",'Monthly Electric Supply (kWh)'!F55+'Monthly Electric Supply (kWh)'!J55+'Monthly Electric Supply (kWh)'!N55)</f>
        <v/>
      </c>
      <c r="O56" s="110" t="str">
        <f t="shared" si="5"/>
        <v/>
      </c>
      <c r="P56" s="111" t="str">
        <f t="shared" si="4"/>
        <v/>
      </c>
      <c r="Q56" s="114"/>
      <c r="R56" s="114"/>
      <c r="S56" s="114"/>
      <c r="T56" s="114"/>
      <c r="U56" s="114"/>
      <c r="V56" s="114"/>
      <c r="W56" s="114"/>
      <c r="X56" s="115"/>
    </row>
    <row r="57" spans="2:24" x14ac:dyDescent="0.25">
      <c r="B57" s="81" t="str">
        <f>IF(ISBLANK('Municipal Info Electric'!B57),"",'Municipal Info Electric'!B57)</f>
        <v/>
      </c>
      <c r="C57" s="82" t="str">
        <f>IF(ISBLANK('Municipal Info Electric'!C57),"",'Municipal Info Electric'!C57)</f>
        <v/>
      </c>
      <c r="D57" s="82" t="str">
        <f>IF(ISBLANK('Municipal Info Electric'!D57),"",'Municipal Info Electric'!D57)</f>
        <v/>
      </c>
      <c r="E57" s="83" t="str">
        <f>IF(ISBLANK('Municipal Info Electric'!H57),"",'Municipal Info Electric'!H57)</f>
        <v/>
      </c>
      <c r="F57" s="80" t="str">
        <f>IF(ISBLANK('Monthly Electric Supply (kWh)'!I57)," ",'Monthly Electric Supply (kWh)'!I57)</f>
        <v xml:space="preserve"> </v>
      </c>
      <c r="G57" s="80" t="str">
        <f>IF(ISBLANK('Monthly Electric Supply (kWh)'!J57)," ",'Monthly Electric Supply (kWh)'!J57)</f>
        <v xml:space="preserve"> </v>
      </c>
      <c r="H57" s="108"/>
      <c r="I57" s="108"/>
      <c r="J57" s="109"/>
      <c r="K57" s="84" t="str">
        <f>IF(ISBLANK('Municipal Info Electric'!G57),"",'Municipal Info Electric'!G57)</f>
        <v/>
      </c>
      <c r="L57" s="84" t="str">
        <f>IF(LEN(B56)=0,"",'Monthly Electric Supply (kWh)'!H56+'Monthly Electric Supply (kWh)'!L56+'Monthly Electric Supply (kWh)'!P56)</f>
        <v/>
      </c>
      <c r="M57" s="84"/>
      <c r="N57" s="84" t="str">
        <f>IF(LEN(B56)=0,"",'Monthly Electric Supply (kWh)'!F56+'Monthly Electric Supply (kWh)'!J56+'Monthly Electric Supply (kWh)'!N56)</f>
        <v/>
      </c>
      <c r="O57" s="110" t="str">
        <f t="shared" si="5"/>
        <v/>
      </c>
      <c r="P57" s="111" t="str">
        <f t="shared" si="4"/>
        <v/>
      </c>
      <c r="Q57" s="114"/>
      <c r="R57" s="114"/>
      <c r="S57" s="114"/>
      <c r="T57" s="114"/>
      <c r="U57" s="114"/>
      <c r="V57" s="114"/>
      <c r="W57" s="114"/>
      <c r="X57" s="115"/>
    </row>
    <row r="58" spans="2:24" x14ac:dyDescent="0.25">
      <c r="B58" s="81" t="str">
        <f>IF(ISBLANK('Municipal Info Electric'!B58),"",'Municipal Info Electric'!B58)</f>
        <v/>
      </c>
      <c r="C58" s="82" t="str">
        <f>IF(ISBLANK('Municipal Info Electric'!C58),"",'Municipal Info Electric'!C58)</f>
        <v/>
      </c>
      <c r="D58" s="82" t="str">
        <f>IF(ISBLANK('Municipal Info Electric'!D58),"",'Municipal Info Electric'!D58)</f>
        <v/>
      </c>
      <c r="E58" s="83" t="str">
        <f>IF(ISBLANK('Municipal Info Electric'!H58),"",'Municipal Info Electric'!H58)</f>
        <v/>
      </c>
      <c r="F58" s="80" t="str">
        <f>IF(ISBLANK('Monthly Electric Supply (kWh)'!I58)," ",'Monthly Electric Supply (kWh)'!I58)</f>
        <v xml:space="preserve"> </v>
      </c>
      <c r="G58" s="80" t="str">
        <f>IF(ISBLANK('Monthly Electric Supply (kWh)'!J58)," ",'Monthly Electric Supply (kWh)'!J58)</f>
        <v xml:space="preserve"> </v>
      </c>
      <c r="H58" s="108"/>
      <c r="I58" s="108"/>
      <c r="J58" s="109"/>
      <c r="K58" s="84" t="str">
        <f>IF(ISBLANK('Municipal Info Electric'!G58),"",'Municipal Info Electric'!G58)</f>
        <v/>
      </c>
      <c r="L58" s="84" t="str">
        <f>IF(LEN(B57)=0,"",'Monthly Electric Supply (kWh)'!H57+'Monthly Electric Supply (kWh)'!L57+'Monthly Electric Supply (kWh)'!P57)</f>
        <v/>
      </c>
      <c r="M58" s="84"/>
      <c r="N58" s="84" t="str">
        <f>IF(LEN(B57)=0,"",'Monthly Electric Supply (kWh)'!F57+'Monthly Electric Supply (kWh)'!J57+'Monthly Electric Supply (kWh)'!N57)</f>
        <v/>
      </c>
      <c r="O58" s="110" t="str">
        <f t="shared" si="5"/>
        <v/>
      </c>
      <c r="P58" s="111" t="str">
        <f t="shared" si="4"/>
        <v/>
      </c>
      <c r="Q58" s="114"/>
      <c r="R58" s="114"/>
      <c r="S58" s="114"/>
      <c r="T58" s="114"/>
      <c r="U58" s="114"/>
      <c r="V58" s="114"/>
      <c r="W58" s="114"/>
      <c r="X58" s="115"/>
    </row>
    <row r="59" spans="2:24" x14ac:dyDescent="0.25">
      <c r="B59" s="81" t="str">
        <f>IF(ISBLANK('Municipal Info Electric'!B59),"",'Municipal Info Electric'!B59)</f>
        <v/>
      </c>
      <c r="C59" s="82" t="str">
        <f>IF(ISBLANK('Municipal Info Electric'!C59),"",'Municipal Info Electric'!C59)</f>
        <v/>
      </c>
      <c r="D59" s="82" t="str">
        <f>IF(ISBLANK('Municipal Info Electric'!D59),"",'Municipal Info Electric'!D59)</f>
        <v/>
      </c>
      <c r="E59" s="83" t="str">
        <f>IF(ISBLANK('Municipal Info Electric'!H59),"",'Municipal Info Electric'!H59)</f>
        <v/>
      </c>
      <c r="F59" s="80" t="str">
        <f>IF(ISBLANK('Monthly Electric Supply (kWh)'!I59)," ",'Monthly Electric Supply (kWh)'!I59)</f>
        <v xml:space="preserve"> </v>
      </c>
      <c r="G59" s="80" t="str">
        <f>IF(ISBLANK('Monthly Electric Supply (kWh)'!J59)," ",'Monthly Electric Supply (kWh)'!J59)</f>
        <v xml:space="preserve"> </v>
      </c>
      <c r="H59" s="108"/>
      <c r="I59" s="108"/>
      <c r="J59" s="109"/>
      <c r="K59" s="84" t="str">
        <f>IF(ISBLANK('Municipal Info Electric'!G59),"",'Municipal Info Electric'!G59)</f>
        <v/>
      </c>
      <c r="L59" s="84" t="str">
        <f>IF(LEN(B58)=0,"",'Monthly Electric Supply (kWh)'!H58+'Monthly Electric Supply (kWh)'!L58+'Monthly Electric Supply (kWh)'!P58)</f>
        <v/>
      </c>
      <c r="M59" s="84"/>
      <c r="N59" s="84" t="str">
        <f>IF(LEN(B58)=0,"",'Monthly Electric Supply (kWh)'!F58+'Monthly Electric Supply (kWh)'!J58+'Monthly Electric Supply (kWh)'!N58)</f>
        <v/>
      </c>
      <c r="O59" s="110" t="str">
        <f t="shared" si="5"/>
        <v/>
      </c>
      <c r="P59" s="111" t="str">
        <f t="shared" si="4"/>
        <v/>
      </c>
      <c r="Q59" s="114"/>
      <c r="R59" s="114"/>
      <c r="S59" s="114"/>
      <c r="T59" s="114"/>
      <c r="U59" s="114"/>
      <c r="V59" s="114"/>
      <c r="W59" s="114"/>
      <c r="X59" s="115"/>
    </row>
    <row r="60" spans="2:24" x14ac:dyDescent="0.25">
      <c r="B60" s="81" t="str">
        <f>IF(ISBLANK('Municipal Info Electric'!B60),"",'Municipal Info Electric'!B60)</f>
        <v/>
      </c>
      <c r="C60" s="82" t="str">
        <f>IF(ISBLANK('Municipal Info Electric'!C60),"",'Municipal Info Electric'!C60)</f>
        <v/>
      </c>
      <c r="D60" s="82" t="str">
        <f>IF(ISBLANK('Municipal Info Electric'!D60),"",'Municipal Info Electric'!D60)</f>
        <v/>
      </c>
      <c r="E60" s="83" t="str">
        <f>IF(ISBLANK('Municipal Info Electric'!H60),"",'Municipal Info Electric'!H60)</f>
        <v/>
      </c>
      <c r="F60" s="80" t="str">
        <f>IF(ISBLANK('Monthly Electric Supply (kWh)'!I60)," ",'Monthly Electric Supply (kWh)'!I60)</f>
        <v xml:space="preserve"> </v>
      </c>
      <c r="G60" s="80" t="str">
        <f>IF(ISBLANK('Monthly Electric Supply (kWh)'!J60)," ",'Monthly Electric Supply (kWh)'!J60)</f>
        <v xml:space="preserve"> </v>
      </c>
      <c r="H60" s="108"/>
      <c r="I60" s="108"/>
      <c r="J60" s="109"/>
      <c r="K60" s="84" t="str">
        <f>IF(ISBLANK('Municipal Info Electric'!G60),"",'Municipal Info Electric'!G60)</f>
        <v/>
      </c>
      <c r="L60" s="84" t="str">
        <f>IF(LEN(B59)=0,"",'Monthly Electric Supply (kWh)'!H59+'Monthly Electric Supply (kWh)'!L59+'Monthly Electric Supply (kWh)'!P59)</f>
        <v/>
      </c>
      <c r="M60" s="84"/>
      <c r="N60" s="84" t="str">
        <f>IF(LEN(B59)=0,"",'Monthly Electric Supply (kWh)'!F59+'Monthly Electric Supply (kWh)'!J59+'Monthly Electric Supply (kWh)'!N59)</f>
        <v/>
      </c>
      <c r="O60" s="110" t="str">
        <f t="shared" si="5"/>
        <v/>
      </c>
      <c r="P60" s="111" t="str">
        <f t="shared" si="4"/>
        <v/>
      </c>
      <c r="Q60" s="114"/>
      <c r="R60" s="114"/>
      <c r="S60" s="114"/>
      <c r="T60" s="114"/>
      <c r="U60" s="114"/>
      <c r="V60" s="114"/>
      <c r="W60" s="114"/>
      <c r="X60" s="115"/>
    </row>
    <row r="61" spans="2:24" x14ac:dyDescent="0.25">
      <c r="B61" s="81" t="str">
        <f>IF(ISBLANK('Municipal Info Electric'!B61),"",'Municipal Info Electric'!B61)</f>
        <v/>
      </c>
      <c r="C61" s="82" t="str">
        <f>IF(ISBLANK('Municipal Info Electric'!C61),"",'Municipal Info Electric'!C61)</f>
        <v/>
      </c>
      <c r="D61" s="82" t="str">
        <f>IF(ISBLANK('Municipal Info Electric'!D61),"",'Municipal Info Electric'!D61)</f>
        <v/>
      </c>
      <c r="E61" s="83" t="str">
        <f>IF(ISBLANK('Municipal Info Electric'!H61),"",'Municipal Info Electric'!H61)</f>
        <v/>
      </c>
      <c r="F61" s="80" t="str">
        <f>IF(ISBLANK('Monthly Electric Supply (kWh)'!I61)," ",'Monthly Electric Supply (kWh)'!I61)</f>
        <v xml:space="preserve"> </v>
      </c>
      <c r="G61" s="80" t="str">
        <f>IF(ISBLANK('Monthly Electric Supply (kWh)'!J61)," ",'Monthly Electric Supply (kWh)'!J61)</f>
        <v xml:space="preserve"> </v>
      </c>
      <c r="H61" s="108"/>
      <c r="I61" s="108"/>
      <c r="J61" s="109"/>
      <c r="K61" s="84" t="str">
        <f>IF(ISBLANK('Municipal Info Electric'!G61),"",'Municipal Info Electric'!G61)</f>
        <v/>
      </c>
      <c r="L61" s="84" t="str">
        <f>IF(LEN(B60)=0,"",'Monthly Electric Supply (kWh)'!H60+'Monthly Electric Supply (kWh)'!L60+'Monthly Electric Supply (kWh)'!P60)</f>
        <v/>
      </c>
      <c r="M61" s="84"/>
      <c r="N61" s="84" t="str">
        <f>IF(LEN(B60)=0,"",'Monthly Electric Supply (kWh)'!F60+'Monthly Electric Supply (kWh)'!J60+'Monthly Electric Supply (kWh)'!N60)</f>
        <v/>
      </c>
      <c r="O61" s="110" t="str">
        <f t="shared" si="5"/>
        <v/>
      </c>
      <c r="P61" s="111" t="str">
        <f t="shared" si="4"/>
        <v/>
      </c>
      <c r="Q61" s="114"/>
      <c r="R61" s="114"/>
      <c r="S61" s="114"/>
      <c r="T61" s="114"/>
      <c r="U61" s="114"/>
      <c r="V61" s="114"/>
      <c r="W61" s="114"/>
      <c r="X61" s="115"/>
    </row>
    <row r="62" spans="2:24" x14ac:dyDescent="0.25">
      <c r="B62" s="81" t="str">
        <f>IF(ISBLANK('Municipal Info Electric'!B62),"",'Municipal Info Electric'!B62)</f>
        <v/>
      </c>
      <c r="C62" s="82" t="str">
        <f>IF(ISBLANK('Municipal Info Electric'!C62),"",'Municipal Info Electric'!C62)</f>
        <v/>
      </c>
      <c r="D62" s="82" t="str">
        <f>IF(ISBLANK('Municipal Info Electric'!D62),"",'Municipal Info Electric'!D62)</f>
        <v/>
      </c>
      <c r="E62" s="83" t="str">
        <f>IF(ISBLANK('Municipal Info Electric'!H62),"",'Municipal Info Electric'!H62)</f>
        <v/>
      </c>
      <c r="F62" s="80" t="str">
        <f>IF(ISBLANK('Monthly Electric Supply (kWh)'!I62)," ",'Monthly Electric Supply (kWh)'!I62)</f>
        <v xml:space="preserve"> </v>
      </c>
      <c r="G62" s="80" t="str">
        <f>IF(ISBLANK('Monthly Electric Supply (kWh)'!J62)," ",'Monthly Electric Supply (kWh)'!J62)</f>
        <v xml:space="preserve"> </v>
      </c>
      <c r="H62" s="108"/>
      <c r="I62" s="108"/>
      <c r="J62" s="109"/>
      <c r="K62" s="84" t="str">
        <f>IF(ISBLANK('Municipal Info Electric'!G62),"",'Municipal Info Electric'!G62)</f>
        <v/>
      </c>
      <c r="L62" s="84" t="str">
        <f>IF(LEN(B61)=0,"",'Monthly Electric Supply (kWh)'!H61+'Monthly Electric Supply (kWh)'!L61+'Monthly Electric Supply (kWh)'!P61)</f>
        <v/>
      </c>
      <c r="M62" s="84"/>
      <c r="N62" s="84" t="str">
        <f>IF(LEN(B61)=0,"",'Monthly Electric Supply (kWh)'!F61+'Monthly Electric Supply (kWh)'!J61+'Monthly Electric Supply (kWh)'!N61)</f>
        <v/>
      </c>
      <c r="O62" s="110" t="str">
        <f t="shared" si="5"/>
        <v/>
      </c>
      <c r="P62" s="111" t="str">
        <f t="shared" si="4"/>
        <v/>
      </c>
      <c r="Q62" s="114"/>
      <c r="R62" s="114"/>
      <c r="S62" s="114"/>
      <c r="T62" s="114"/>
      <c r="U62" s="114"/>
      <c r="V62" s="114"/>
      <c r="W62" s="114"/>
      <c r="X62" s="115"/>
    </row>
    <row r="63" spans="2:24" x14ac:dyDescent="0.25">
      <c r="B63" s="81" t="str">
        <f>IF(ISBLANK('Municipal Info Electric'!B63),"",'Municipal Info Electric'!B63)</f>
        <v/>
      </c>
      <c r="C63" s="82" t="str">
        <f>IF(ISBLANK('Municipal Info Electric'!C63),"",'Municipal Info Electric'!C63)</f>
        <v/>
      </c>
      <c r="D63" s="82" t="str">
        <f>IF(ISBLANK('Municipal Info Electric'!D63),"",'Municipal Info Electric'!D63)</f>
        <v/>
      </c>
      <c r="E63" s="83" t="str">
        <f>IF(ISBLANK('Municipal Info Electric'!H63),"",'Municipal Info Electric'!H63)</f>
        <v/>
      </c>
      <c r="F63" s="80" t="str">
        <f>IF(ISBLANK('Monthly Electric Supply (kWh)'!I63)," ",'Monthly Electric Supply (kWh)'!I63)</f>
        <v xml:space="preserve"> </v>
      </c>
      <c r="G63" s="80" t="str">
        <f>IF(ISBLANK('Monthly Electric Supply (kWh)'!J63)," ",'Monthly Electric Supply (kWh)'!J63)</f>
        <v xml:space="preserve"> </v>
      </c>
      <c r="H63" s="108"/>
      <c r="I63" s="108"/>
      <c r="J63" s="109"/>
      <c r="K63" s="84" t="str">
        <f>IF(ISBLANK('Municipal Info Electric'!G63),"",'Municipal Info Electric'!G63)</f>
        <v/>
      </c>
      <c r="L63" s="84" t="str">
        <f>IF(LEN(B62)=0,"",'Monthly Electric Supply (kWh)'!H62+'Monthly Electric Supply (kWh)'!L62+'Monthly Electric Supply (kWh)'!P62)</f>
        <v/>
      </c>
      <c r="M63" s="84"/>
      <c r="N63" s="84" t="str">
        <f>IF(LEN(B62)=0,"",'Monthly Electric Supply (kWh)'!F62+'Monthly Electric Supply (kWh)'!J62+'Monthly Electric Supply (kWh)'!N62)</f>
        <v/>
      </c>
      <c r="O63" s="110" t="str">
        <f t="shared" si="5"/>
        <v/>
      </c>
      <c r="P63" s="111" t="str">
        <f t="shared" si="4"/>
        <v/>
      </c>
      <c r="Q63" s="114"/>
      <c r="R63" s="114"/>
      <c r="S63" s="114"/>
      <c r="T63" s="114"/>
      <c r="U63" s="114"/>
      <c r="V63" s="114"/>
      <c r="W63" s="114"/>
      <c r="X63" s="115"/>
    </row>
    <row r="64" spans="2:24" x14ac:dyDescent="0.25">
      <c r="B64" s="81" t="str">
        <f>IF(ISBLANK('Municipal Info Electric'!B64),"",'Municipal Info Electric'!B64)</f>
        <v/>
      </c>
      <c r="C64" s="82" t="str">
        <f>IF(ISBLANK('Municipal Info Electric'!C64),"",'Municipal Info Electric'!C64)</f>
        <v/>
      </c>
      <c r="D64" s="82" t="str">
        <f>IF(ISBLANK('Municipal Info Electric'!D64),"",'Municipal Info Electric'!D64)</f>
        <v/>
      </c>
      <c r="E64" s="83" t="str">
        <f>IF(ISBLANK('Municipal Info Electric'!H64),"",'Municipal Info Electric'!H64)</f>
        <v/>
      </c>
      <c r="F64" s="80" t="str">
        <f>IF(ISBLANK('Monthly Electric Supply (kWh)'!I64)," ",'Monthly Electric Supply (kWh)'!I64)</f>
        <v xml:space="preserve"> </v>
      </c>
      <c r="G64" s="80" t="str">
        <f>IF(ISBLANK('Monthly Electric Supply (kWh)'!J64)," ",'Monthly Electric Supply (kWh)'!J64)</f>
        <v xml:space="preserve"> </v>
      </c>
      <c r="H64" s="108"/>
      <c r="I64" s="108"/>
      <c r="J64" s="109"/>
      <c r="K64" s="84" t="str">
        <f>IF(ISBLANK('Municipal Info Electric'!G64),"",'Municipal Info Electric'!G64)</f>
        <v/>
      </c>
      <c r="L64" s="84" t="str">
        <f>IF(LEN(B63)=0,"",'Monthly Electric Supply (kWh)'!H63+'Monthly Electric Supply (kWh)'!L63+'Monthly Electric Supply (kWh)'!P63)</f>
        <v/>
      </c>
      <c r="M64" s="84"/>
      <c r="N64" s="84" t="str">
        <f>IF(LEN(B63)=0,"",'Monthly Electric Supply (kWh)'!F63+'Monthly Electric Supply (kWh)'!J63+'Monthly Electric Supply (kWh)'!N63)</f>
        <v/>
      </c>
      <c r="O64" s="110" t="str">
        <f t="shared" si="5"/>
        <v/>
      </c>
      <c r="P64" s="111" t="str">
        <f t="shared" si="4"/>
        <v/>
      </c>
      <c r="Q64" s="114"/>
      <c r="R64" s="114"/>
      <c r="S64" s="114"/>
      <c r="T64" s="114"/>
      <c r="U64" s="114"/>
      <c r="V64" s="114"/>
      <c r="W64" s="114"/>
      <c r="X64" s="115"/>
    </row>
    <row r="65" spans="1:24" x14ac:dyDescent="0.25">
      <c r="B65" s="81" t="str">
        <f>IF(ISBLANK('Municipal Info Electric'!B65),"",'Municipal Info Electric'!B65)</f>
        <v/>
      </c>
      <c r="C65" s="82" t="str">
        <f>IF(ISBLANK('Municipal Info Electric'!C65),"",'Municipal Info Electric'!C65)</f>
        <v/>
      </c>
      <c r="D65" s="82" t="str">
        <f>IF(ISBLANK('Municipal Info Electric'!D65),"",'Municipal Info Electric'!D65)</f>
        <v/>
      </c>
      <c r="E65" s="83" t="str">
        <f>IF(ISBLANK('Municipal Info Electric'!H65),"",'Municipal Info Electric'!H65)</f>
        <v/>
      </c>
      <c r="F65" s="80" t="str">
        <f>IF(ISBLANK('Monthly Electric Supply (kWh)'!I65)," ",'Monthly Electric Supply (kWh)'!I65)</f>
        <v xml:space="preserve"> </v>
      </c>
      <c r="G65" s="80" t="str">
        <f>IF(ISBLANK('Monthly Electric Supply (kWh)'!J65)," ",'Monthly Electric Supply (kWh)'!J65)</f>
        <v xml:space="preserve"> </v>
      </c>
      <c r="H65" s="108"/>
      <c r="I65" s="108"/>
      <c r="J65" s="109"/>
      <c r="K65" s="84" t="str">
        <f>IF(ISBLANK('Municipal Info Electric'!G65),"",'Municipal Info Electric'!G65)</f>
        <v/>
      </c>
      <c r="L65" s="84" t="str">
        <f>IF(LEN(B64)=0,"",'Monthly Electric Supply (kWh)'!H64+'Monthly Electric Supply (kWh)'!L64+'Monthly Electric Supply (kWh)'!P64)</f>
        <v/>
      </c>
      <c r="M65" s="84"/>
      <c r="N65" s="84" t="str">
        <f>IF(LEN(B64)=0,"",'Monthly Electric Supply (kWh)'!F64+'Monthly Electric Supply (kWh)'!J64+'Monthly Electric Supply (kWh)'!N64)</f>
        <v/>
      </c>
      <c r="O65" s="110" t="str">
        <f t="shared" si="5"/>
        <v/>
      </c>
      <c r="P65" s="111" t="str">
        <f t="shared" si="4"/>
        <v/>
      </c>
      <c r="Q65" s="114"/>
      <c r="R65" s="114"/>
      <c r="S65" s="114"/>
      <c r="T65" s="114"/>
      <c r="U65" s="114"/>
      <c r="V65" s="114"/>
      <c r="W65" s="114"/>
      <c r="X65" s="115"/>
    </row>
    <row r="66" spans="1:24" x14ac:dyDescent="0.25">
      <c r="B66" s="81" t="str">
        <f>IF(ISBLANK('Municipal Info Electric'!B66),"",'Municipal Info Electric'!B66)</f>
        <v/>
      </c>
      <c r="C66" s="82" t="str">
        <f>IF(ISBLANK('Municipal Info Electric'!C66),"",'Municipal Info Electric'!C66)</f>
        <v/>
      </c>
      <c r="D66" s="82" t="str">
        <f>IF(ISBLANK('Municipal Info Electric'!D66),"",'Municipal Info Electric'!D66)</f>
        <v/>
      </c>
      <c r="E66" s="83" t="str">
        <f>IF(ISBLANK('Municipal Info Electric'!H66),"",'Municipal Info Electric'!H66)</f>
        <v/>
      </c>
      <c r="F66" s="80" t="str">
        <f>IF(ISBLANK('Monthly Electric Supply (kWh)'!I66)," ",'Monthly Electric Supply (kWh)'!I66)</f>
        <v xml:space="preserve"> </v>
      </c>
      <c r="G66" s="80" t="str">
        <f>IF(ISBLANK('Monthly Electric Supply (kWh)'!J66)," ",'Monthly Electric Supply (kWh)'!J66)</f>
        <v xml:space="preserve"> </v>
      </c>
      <c r="H66" s="108"/>
      <c r="I66" s="108"/>
      <c r="J66" s="109"/>
      <c r="K66" s="84" t="str">
        <f>IF(ISBLANK('Municipal Info Electric'!G66),"",'Municipal Info Electric'!G66)</f>
        <v/>
      </c>
      <c r="L66" s="84" t="str">
        <f>IF(LEN(B65)=0,"",'Monthly Electric Supply (kWh)'!H65+'Monthly Electric Supply (kWh)'!L65+'Monthly Electric Supply (kWh)'!P65)</f>
        <v/>
      </c>
      <c r="M66" s="84"/>
      <c r="N66" s="84" t="str">
        <f>IF(LEN(B65)=0,"",'Monthly Electric Supply (kWh)'!F65+'Monthly Electric Supply (kWh)'!J65+'Monthly Electric Supply (kWh)'!N65)</f>
        <v/>
      </c>
      <c r="O66" s="110" t="str">
        <f t="shared" si="5"/>
        <v/>
      </c>
      <c r="P66" s="111"/>
      <c r="Q66" s="114"/>
      <c r="R66" s="114"/>
      <c r="S66" s="114"/>
      <c r="T66" s="114"/>
      <c r="U66" s="114"/>
      <c r="V66" s="114"/>
      <c r="W66" s="114"/>
      <c r="X66" s="115"/>
    </row>
    <row r="67" spans="1:24" ht="15.75" thickBot="1" x14ac:dyDescent="0.3">
      <c r="A67" s="3" t="s">
        <v>56</v>
      </c>
      <c r="B67" s="117">
        <v>24</v>
      </c>
      <c r="C67" s="112"/>
      <c r="D67" s="112"/>
      <c r="E67" s="118">
        <f>SUM(E9:E66)</f>
        <v>140262</v>
      </c>
      <c r="F67" s="118">
        <f>SUM(F9:F66)</f>
        <v>97649</v>
      </c>
      <c r="G67" s="118">
        <f>SUM(G9:G66)</f>
        <v>68513</v>
      </c>
      <c r="H67" s="113"/>
      <c r="I67" s="118" t="s">
        <v>147</v>
      </c>
      <c r="J67" s="118" t="s">
        <v>147</v>
      </c>
      <c r="K67" s="112">
        <f>COUNTIF(K9:K66,"*newable*")</f>
        <v>25</v>
      </c>
      <c r="L67" s="118">
        <f>SUM(L9:L66)</f>
        <v>7363126.919999999</v>
      </c>
      <c r="M67" s="118">
        <f>SUM(M9:M66)</f>
        <v>98278817.770000011</v>
      </c>
      <c r="N67" s="197">
        <f>SUM(N9:N66)</f>
        <v>19049153.969999999</v>
      </c>
      <c r="O67" s="118">
        <f>SUM(O9:O66)</f>
        <v>124691098.66</v>
      </c>
      <c r="P67" s="113">
        <f>(M67+N67)/O67</f>
        <v>0.94094905731741685</v>
      </c>
      <c r="Q67" s="119"/>
      <c r="R67" s="119"/>
      <c r="S67" s="119"/>
      <c r="T67" s="120"/>
      <c r="U67" s="120"/>
      <c r="V67" s="120"/>
      <c r="W67" s="120"/>
      <c r="X67" s="120"/>
    </row>
    <row r="68" spans="1:24" x14ac:dyDescent="0.25">
      <c r="B68" s="315" t="s">
        <v>105</v>
      </c>
      <c r="C68" s="315"/>
      <c r="D68" s="315"/>
      <c r="E68" s="315"/>
      <c r="F68" s="315"/>
      <c r="G68" s="315"/>
      <c r="H68" s="315"/>
      <c r="I68" s="315"/>
      <c r="J68" s="315"/>
      <c r="K68" s="167" t="s">
        <v>106</v>
      </c>
    </row>
    <row r="69" spans="1:24" x14ac:dyDescent="0.25">
      <c r="F69" s="28"/>
      <c r="G69" s="28"/>
      <c r="I69" s="28"/>
      <c r="K69" s="167"/>
    </row>
    <row r="70" spans="1:24" x14ac:dyDescent="0.25">
      <c r="E70" s="68"/>
      <c r="K70" s="167"/>
    </row>
    <row r="73" spans="1:24" x14ac:dyDescent="0.25">
      <c r="B73" s="188" t="s">
        <v>208</v>
      </c>
      <c r="C73" s="166"/>
      <c r="D73" s="166"/>
      <c r="E73" s="166"/>
      <c r="F73" s="166"/>
    </row>
    <row r="74" spans="1:24" x14ac:dyDescent="0.25">
      <c r="B74" s="166"/>
      <c r="C74" s="166"/>
      <c r="D74" s="166"/>
      <c r="E74" s="166"/>
      <c r="F74" s="166"/>
    </row>
  </sheetData>
  <mergeCells count="9">
    <mergeCell ref="B68:J68"/>
    <mergeCell ref="A1:J3"/>
    <mergeCell ref="H4:P5"/>
    <mergeCell ref="Q5:X5"/>
    <mergeCell ref="Q7:X7"/>
    <mergeCell ref="A4:B4"/>
    <mergeCell ref="A5:B5"/>
    <mergeCell ref="F7:J7"/>
    <mergeCell ref="K7:P7"/>
  </mergeCells>
  <dataValidations xWindow="915" yWindow="825" count="6">
    <dataValidation errorStyle="warning" allowBlank="1" showInputMessage="1" showErrorMessage="1" error="Pick from list" promptTitle="Enter" prompt="Administrator" sqref="C4" xr:uid="{140FE04B-B662-42B4-B61F-8962A892FC9D}"/>
    <dataValidation allowBlank="1" showInputMessage="1" showErrorMessage="1" prompt="Report Quarter" sqref="C5" xr:uid="{D2C8081D-8200-4CB1-8120-C7CF9C736A87}"/>
    <dataValidation allowBlank="1" showInputMessage="1" showErrorMessage="1" prompt="Year" sqref="D5" xr:uid="{2A546B6B-04EA-4A01-913D-8FE4E37AE00D}"/>
    <dataValidation allowBlank="1" showInputMessage="1" showErrorMessage="1" promptTitle="Auto-filled" prompt="From Monthly Electric Supply" sqref="F9:G66" xr:uid="{21918EA7-C0F8-48DB-9DFB-4C6127BAD41D}"/>
    <dataValidation allowBlank="1" showInputMessage="1" showErrorMessage="1" promptTitle="Auto-filled" prompt="Data from Municipal Ino Electric" sqref="E9:E66" xr:uid="{4DCE9819-F1CA-4739-9F43-8632CAFFC675}"/>
    <dataValidation allowBlank="1" showInputMessage="1" showErrorMessage="1" promptTitle="Auto-filled" prompt="Data from Municipal Info Electric" sqref="B9:D66" xr:uid="{EB0BB239-1D3F-4BC7-A01A-128D0ECDC46C}"/>
  </dataValidations>
  <pageMargins left="0.7" right="0.7" top="0.75" bottom="0.75" header="0.3" footer="0.3"/>
  <pageSetup orientation="portrait" r:id="rId1"/>
  <ignoredErrors>
    <ignoredError sqref="K67"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E8B5-2F77-469A-8B0E-3841A306EBF3}">
  <sheetPr>
    <tabColor rgb="FF92D050"/>
  </sheetPr>
  <dimension ref="A1:AL29"/>
  <sheetViews>
    <sheetView topLeftCell="A4" workbookViewId="0">
      <selection activeCell="C4" sqref="C4"/>
    </sheetView>
  </sheetViews>
  <sheetFormatPr defaultRowHeight="15" x14ac:dyDescent="0.25"/>
  <cols>
    <col min="2" max="2" width="24.85546875" customWidth="1"/>
    <col min="3" max="38" width="19.28515625" customWidth="1"/>
  </cols>
  <sheetData>
    <row r="1" spans="1:38" x14ac:dyDescent="0.25">
      <c r="A1" s="297" t="s">
        <v>108</v>
      </c>
      <c r="B1" s="297"/>
      <c r="C1" s="297"/>
      <c r="D1" s="297"/>
      <c r="E1" s="297"/>
      <c r="F1" s="297"/>
      <c r="G1" s="297"/>
      <c r="H1" s="297"/>
      <c r="I1" s="297"/>
      <c r="J1" s="297"/>
      <c r="K1" s="297"/>
      <c r="U1" s="164"/>
    </row>
    <row r="2" spans="1:38" x14ac:dyDescent="0.25">
      <c r="A2" s="297"/>
      <c r="B2" s="297"/>
      <c r="C2" s="297"/>
      <c r="D2" s="297"/>
      <c r="E2" s="297"/>
      <c r="F2" s="297"/>
      <c r="G2" s="297"/>
      <c r="H2" s="297"/>
      <c r="I2" s="297"/>
      <c r="J2" s="297"/>
      <c r="K2" s="297"/>
      <c r="U2" s="164"/>
    </row>
    <row r="3" spans="1:38" x14ac:dyDescent="0.25">
      <c r="A3" s="297"/>
      <c r="B3" s="297"/>
      <c r="C3" s="297"/>
      <c r="D3" s="297"/>
      <c r="E3" s="297"/>
      <c r="F3" s="297"/>
      <c r="G3" s="297"/>
      <c r="H3" s="297"/>
      <c r="I3" s="297"/>
      <c r="J3" s="297"/>
      <c r="K3" s="297"/>
      <c r="U3" s="164"/>
    </row>
    <row r="4" spans="1:38" ht="18.75" x14ac:dyDescent="0.3">
      <c r="A4" s="298" t="s">
        <v>34</v>
      </c>
      <c r="B4" s="298"/>
      <c r="C4" s="6" t="s">
        <v>315</v>
      </c>
      <c r="U4" s="6"/>
    </row>
    <row r="5" spans="1:38" ht="15.75" x14ac:dyDescent="0.25">
      <c r="A5" s="297" t="s">
        <v>80</v>
      </c>
      <c r="B5" s="297"/>
      <c r="C5" s="9" t="s">
        <v>22</v>
      </c>
      <c r="D5" s="60">
        <v>2024</v>
      </c>
      <c r="U5" s="9" t="s">
        <v>18</v>
      </c>
      <c r="V5" s="10">
        <v>2024</v>
      </c>
    </row>
    <row r="6" spans="1:38" ht="14.25" customHeight="1" x14ac:dyDescent="0.25"/>
    <row r="7" spans="1:38" ht="18" customHeight="1" thickBot="1" x14ac:dyDescent="0.3">
      <c r="C7" s="136" t="s">
        <v>37</v>
      </c>
      <c r="D7" s="136" t="s">
        <v>37</v>
      </c>
      <c r="E7" s="94" t="s">
        <v>37</v>
      </c>
      <c r="F7" s="94" t="s">
        <v>37</v>
      </c>
      <c r="G7" s="94" t="s">
        <v>37</v>
      </c>
      <c r="H7" s="94" t="s">
        <v>37</v>
      </c>
      <c r="I7" s="94" t="s">
        <v>37</v>
      </c>
      <c r="J7" s="94" t="s">
        <v>37</v>
      </c>
      <c r="K7" s="94" t="s">
        <v>37</v>
      </c>
      <c r="L7" s="94" t="s">
        <v>37</v>
      </c>
      <c r="M7" s="94" t="s">
        <v>37</v>
      </c>
      <c r="N7" s="94" t="s">
        <v>37</v>
      </c>
      <c r="O7" s="94" t="s">
        <v>37</v>
      </c>
      <c r="P7" s="94" t="s">
        <v>37</v>
      </c>
      <c r="Q7" s="94" t="s">
        <v>37</v>
      </c>
      <c r="R7" s="94" t="s">
        <v>37</v>
      </c>
      <c r="S7" s="26"/>
      <c r="T7" s="26"/>
      <c r="U7" s="46"/>
      <c r="V7" s="137"/>
      <c r="W7" s="26"/>
      <c r="X7" s="26"/>
      <c r="Y7" s="26"/>
      <c r="Z7" s="26"/>
      <c r="AA7" s="26"/>
      <c r="AB7" s="26"/>
      <c r="AC7" s="26"/>
      <c r="AD7" s="26"/>
      <c r="AE7" s="26"/>
      <c r="AF7" s="26"/>
      <c r="AG7" s="26"/>
      <c r="AH7" s="26"/>
      <c r="AI7" s="26"/>
      <c r="AJ7" s="26"/>
      <c r="AK7" s="26"/>
      <c r="AL7" s="26"/>
    </row>
    <row r="8" spans="1:38" s="56" customFormat="1" ht="77.45" customHeight="1" thickBot="1" x14ac:dyDescent="0.3">
      <c r="B8" s="57" t="s">
        <v>109</v>
      </c>
      <c r="C8" s="326" t="s">
        <v>110</v>
      </c>
      <c r="D8" s="334"/>
      <c r="E8" s="326" t="s">
        <v>207</v>
      </c>
      <c r="F8" s="334"/>
      <c r="G8" s="326" t="s">
        <v>168</v>
      </c>
      <c r="H8" s="327"/>
      <c r="I8" s="326" t="s">
        <v>169</v>
      </c>
      <c r="J8" s="327"/>
      <c r="K8" s="326" t="s">
        <v>172</v>
      </c>
      <c r="L8" s="327"/>
      <c r="M8" s="326" t="s">
        <v>173</v>
      </c>
      <c r="N8" s="327"/>
      <c r="O8" s="326" t="s">
        <v>194</v>
      </c>
      <c r="P8" s="327"/>
      <c r="Q8" s="326" t="s">
        <v>195</v>
      </c>
      <c r="R8" s="327"/>
      <c r="S8" s="326" t="s">
        <v>202</v>
      </c>
      <c r="T8" s="334"/>
      <c r="U8" s="326" t="s">
        <v>206</v>
      </c>
      <c r="V8" s="334"/>
      <c r="W8" s="335" t="s">
        <v>211</v>
      </c>
      <c r="X8" s="334"/>
      <c r="Y8" s="326" t="s">
        <v>213</v>
      </c>
      <c r="Z8" s="334"/>
      <c r="AA8" s="335"/>
      <c r="AB8" s="334"/>
      <c r="AC8" s="335"/>
      <c r="AD8" s="334"/>
      <c r="AE8" s="335"/>
      <c r="AF8" s="334"/>
      <c r="AG8" s="335"/>
      <c r="AH8" s="334"/>
      <c r="AI8" s="335"/>
      <c r="AJ8" s="334"/>
    </row>
    <row r="9" spans="1:38" s="56" customFormat="1" ht="24.75" customHeight="1" thickBot="1" x14ac:dyDescent="0.3">
      <c r="B9" s="58" t="s">
        <v>111</v>
      </c>
      <c r="C9" s="328" t="s">
        <v>51</v>
      </c>
      <c r="D9" s="329"/>
      <c r="E9" s="328" t="s">
        <v>54</v>
      </c>
      <c r="F9" s="329"/>
      <c r="G9" s="328" t="s">
        <v>157</v>
      </c>
      <c r="H9" s="329"/>
      <c r="I9" s="328" t="s">
        <v>157</v>
      </c>
      <c r="J9" s="329"/>
      <c r="K9" s="328" t="s">
        <v>157</v>
      </c>
      <c r="L9" s="329"/>
      <c r="M9" s="328" t="s">
        <v>157</v>
      </c>
      <c r="N9" s="329"/>
      <c r="O9" s="328" t="s">
        <v>177</v>
      </c>
      <c r="P9" s="329"/>
      <c r="Q9" s="328" t="s">
        <v>177</v>
      </c>
      <c r="R9" s="329"/>
      <c r="S9" s="328" t="s">
        <v>54</v>
      </c>
      <c r="T9" s="329"/>
      <c r="U9" s="328" t="s">
        <v>54</v>
      </c>
      <c r="V9" s="329"/>
      <c r="W9" s="328" t="s">
        <v>157</v>
      </c>
      <c r="X9" s="329"/>
      <c r="Y9" s="328" t="s">
        <v>157</v>
      </c>
      <c r="Z9" s="329"/>
      <c r="AA9" s="328"/>
      <c r="AB9" s="329"/>
      <c r="AC9" s="328"/>
      <c r="AD9" s="329"/>
      <c r="AE9" s="328"/>
      <c r="AF9" s="329"/>
      <c r="AG9" s="328"/>
      <c r="AH9" s="329"/>
      <c r="AI9" s="328"/>
      <c r="AJ9" s="329"/>
    </row>
    <row r="10" spans="1:38" s="56" customFormat="1" ht="36" customHeight="1" thickBot="1" x14ac:dyDescent="0.3">
      <c r="B10" s="57" t="s">
        <v>112</v>
      </c>
      <c r="C10" s="328" t="s">
        <v>148</v>
      </c>
      <c r="D10" s="329"/>
      <c r="E10" s="328" t="s">
        <v>148</v>
      </c>
      <c r="F10" s="329"/>
      <c r="G10" s="328" t="s">
        <v>163</v>
      </c>
      <c r="H10" s="329"/>
      <c r="I10" s="328" t="s">
        <v>163</v>
      </c>
      <c r="J10" s="329"/>
      <c r="K10" s="328" t="s">
        <v>163</v>
      </c>
      <c r="L10" s="329"/>
      <c r="M10" s="328" t="s">
        <v>163</v>
      </c>
      <c r="N10" s="329"/>
      <c r="O10" s="328" t="s">
        <v>163</v>
      </c>
      <c r="P10" s="329"/>
      <c r="Q10" s="328" t="s">
        <v>163</v>
      </c>
      <c r="R10" s="329"/>
      <c r="S10" s="328" t="s">
        <v>148</v>
      </c>
      <c r="T10" s="329"/>
      <c r="U10" s="328" t="s">
        <v>148</v>
      </c>
      <c r="V10" s="329"/>
      <c r="W10" s="328" t="s">
        <v>163</v>
      </c>
      <c r="X10" s="329"/>
      <c r="Y10" s="328" t="s">
        <v>163</v>
      </c>
      <c r="Z10" s="329"/>
      <c r="AA10" s="336"/>
      <c r="AB10" s="337"/>
      <c r="AC10" s="328"/>
      <c r="AD10" s="329"/>
      <c r="AE10" s="328"/>
      <c r="AF10" s="329"/>
      <c r="AG10" s="336"/>
      <c r="AH10" s="337"/>
      <c r="AI10" s="328"/>
      <c r="AJ10" s="329"/>
    </row>
    <row r="11" spans="1:38" s="56" customFormat="1" ht="35.450000000000003" customHeight="1" thickBot="1" x14ac:dyDescent="0.3">
      <c r="B11" s="57" t="s">
        <v>113</v>
      </c>
      <c r="C11" s="332" t="s">
        <v>171</v>
      </c>
      <c r="D11" s="333"/>
      <c r="E11" s="332" t="s">
        <v>171</v>
      </c>
      <c r="F11" s="333"/>
      <c r="G11" s="328" t="s">
        <v>162</v>
      </c>
      <c r="H11" s="329"/>
      <c r="I11" s="328" t="s">
        <v>171</v>
      </c>
      <c r="J11" s="329"/>
      <c r="K11" s="328" t="s">
        <v>170</v>
      </c>
      <c r="L11" s="329"/>
      <c r="M11" s="328" t="s">
        <v>170</v>
      </c>
      <c r="N11" s="329"/>
      <c r="O11" s="328" t="s">
        <v>170</v>
      </c>
      <c r="P11" s="329"/>
      <c r="Q11" s="328" t="s">
        <v>171</v>
      </c>
      <c r="R11" s="329"/>
      <c r="S11" s="328" t="s">
        <v>170</v>
      </c>
      <c r="T11" s="329"/>
      <c r="U11" s="328" t="s">
        <v>171</v>
      </c>
      <c r="V11" s="329"/>
      <c r="W11" s="338" t="s">
        <v>171</v>
      </c>
      <c r="X11" s="339"/>
      <c r="Y11" s="338" t="s">
        <v>171</v>
      </c>
      <c r="Z11" s="339"/>
      <c r="AA11" s="328"/>
      <c r="AB11" s="329"/>
      <c r="AC11" s="328"/>
      <c r="AD11" s="329"/>
      <c r="AE11" s="328"/>
      <c r="AF11" s="329"/>
      <c r="AG11" s="328"/>
      <c r="AH11" s="329"/>
      <c r="AI11" s="328"/>
      <c r="AJ11" s="329"/>
    </row>
    <row r="12" spans="1:38" s="56" customFormat="1" ht="35.25" customHeight="1" thickBot="1" x14ac:dyDescent="0.3">
      <c r="B12" s="59" t="s">
        <v>114</v>
      </c>
      <c r="C12" s="330">
        <v>1</v>
      </c>
      <c r="D12" s="331"/>
      <c r="E12" s="330">
        <v>1</v>
      </c>
      <c r="F12" s="331"/>
      <c r="G12" s="330">
        <v>1</v>
      </c>
      <c r="H12" s="331"/>
      <c r="I12" s="330">
        <v>1</v>
      </c>
      <c r="J12" s="331"/>
      <c r="K12" s="330">
        <v>4</v>
      </c>
      <c r="L12" s="331"/>
      <c r="M12" s="330">
        <v>2</v>
      </c>
      <c r="N12" s="331"/>
      <c r="O12" s="330">
        <v>5</v>
      </c>
      <c r="P12" s="331"/>
      <c r="Q12" s="330">
        <v>7</v>
      </c>
      <c r="R12" s="331"/>
      <c r="S12" s="330">
        <v>1</v>
      </c>
      <c r="T12" s="331"/>
      <c r="U12" s="330">
        <v>1</v>
      </c>
      <c r="V12" s="331"/>
      <c r="W12" s="330">
        <v>1</v>
      </c>
      <c r="X12" s="331"/>
      <c r="Y12" s="330">
        <v>1</v>
      </c>
      <c r="Z12" s="331"/>
      <c r="AA12" s="330"/>
      <c r="AB12" s="331"/>
      <c r="AC12" s="330"/>
      <c r="AD12" s="331"/>
      <c r="AE12" s="330"/>
      <c r="AF12" s="331"/>
      <c r="AG12" s="330"/>
      <c r="AH12" s="331"/>
      <c r="AI12" s="330"/>
      <c r="AJ12" s="331"/>
    </row>
    <row r="13" spans="1:38" ht="57" thickBot="1" x14ac:dyDescent="0.35">
      <c r="B13" s="42" t="s">
        <v>115</v>
      </c>
      <c r="C13" s="40" t="s">
        <v>116</v>
      </c>
      <c r="D13" s="41" t="s">
        <v>117</v>
      </c>
      <c r="E13" s="40" t="s">
        <v>116</v>
      </c>
      <c r="F13" s="41" t="s">
        <v>117</v>
      </c>
      <c r="G13" s="40" t="s">
        <v>116</v>
      </c>
      <c r="H13" s="41" t="s">
        <v>117</v>
      </c>
      <c r="I13" s="40" t="s">
        <v>116</v>
      </c>
      <c r="J13" s="41" t="s">
        <v>117</v>
      </c>
      <c r="K13" s="40" t="s">
        <v>116</v>
      </c>
      <c r="L13" s="41" t="s">
        <v>117</v>
      </c>
      <c r="M13" s="40" t="s">
        <v>116</v>
      </c>
      <c r="N13" s="41" t="s">
        <v>117</v>
      </c>
      <c r="O13" s="40" t="s">
        <v>116</v>
      </c>
      <c r="P13" s="41" t="s">
        <v>117</v>
      </c>
      <c r="Q13" s="39" t="s">
        <v>116</v>
      </c>
      <c r="R13" s="41" t="s">
        <v>117</v>
      </c>
      <c r="S13" s="43" t="s">
        <v>116</v>
      </c>
      <c r="T13" s="41" t="s">
        <v>117</v>
      </c>
      <c r="U13" s="40" t="s">
        <v>116</v>
      </c>
      <c r="V13" s="41" t="s">
        <v>117</v>
      </c>
      <c r="W13" s="40" t="s">
        <v>116</v>
      </c>
      <c r="X13" s="41" t="s">
        <v>117</v>
      </c>
      <c r="Y13" s="40" t="s">
        <v>116</v>
      </c>
      <c r="Z13" s="41" t="s">
        <v>117</v>
      </c>
      <c r="AA13" s="40" t="s">
        <v>116</v>
      </c>
      <c r="AB13" s="41" t="s">
        <v>117</v>
      </c>
      <c r="AC13" s="40" t="s">
        <v>116</v>
      </c>
      <c r="AD13" s="41" t="s">
        <v>117</v>
      </c>
      <c r="AE13" s="40" t="s">
        <v>116</v>
      </c>
      <c r="AF13" s="41" t="s">
        <v>117</v>
      </c>
      <c r="AG13" s="40" t="s">
        <v>116</v>
      </c>
      <c r="AH13" s="41" t="s">
        <v>117</v>
      </c>
      <c r="AI13" s="40" t="s">
        <v>116</v>
      </c>
      <c r="AJ13" s="41" t="s">
        <v>117</v>
      </c>
    </row>
    <row r="14" spans="1:38" x14ac:dyDescent="0.25">
      <c r="B14" s="49" t="s">
        <v>118</v>
      </c>
      <c r="C14" s="158">
        <v>5.79E-2</v>
      </c>
      <c r="D14" s="159">
        <v>5.79E-2</v>
      </c>
      <c r="E14" s="158">
        <v>5.8000000000000003E-2</v>
      </c>
      <c r="F14" s="159">
        <v>5.8770000000000003E-2</v>
      </c>
      <c r="G14" s="160">
        <v>0.11296</v>
      </c>
      <c r="H14" s="159">
        <v>0.11296</v>
      </c>
      <c r="I14" s="160">
        <v>0.12277</v>
      </c>
      <c r="J14" s="159">
        <v>0.12277</v>
      </c>
      <c r="K14" s="160">
        <v>0.12937000000000001</v>
      </c>
      <c r="L14" s="159">
        <v>0.12937000000000001</v>
      </c>
      <c r="M14" s="160">
        <v>0.12937000000000001</v>
      </c>
      <c r="N14" s="159">
        <v>0.12937000000000001</v>
      </c>
      <c r="O14" s="203">
        <v>0.12239999999999999</v>
      </c>
      <c r="P14" s="204">
        <v>0.12239999999999999</v>
      </c>
      <c r="Q14" s="203">
        <v>0.1124</v>
      </c>
      <c r="R14" s="204">
        <v>0.1124</v>
      </c>
      <c r="S14" s="175">
        <v>0.10052999999999999</v>
      </c>
      <c r="T14" s="206">
        <v>0.10052999999999999</v>
      </c>
      <c r="U14" s="175">
        <v>9.1560000000000002E-2</v>
      </c>
      <c r="V14" s="206">
        <v>9.1560000000000002E-2</v>
      </c>
      <c r="W14" s="158"/>
      <c r="X14" s="159"/>
      <c r="Y14" s="160"/>
      <c r="Z14" s="159"/>
      <c r="AA14" s="160"/>
      <c r="AB14" s="159"/>
      <c r="AC14" s="160"/>
      <c r="AD14" s="159"/>
      <c r="AE14" s="160"/>
      <c r="AF14" s="159"/>
      <c r="AG14" s="160"/>
      <c r="AH14" s="159"/>
      <c r="AI14" s="160"/>
      <c r="AJ14" s="159"/>
    </row>
    <row r="15" spans="1:38" x14ac:dyDescent="0.25">
      <c r="B15" s="50" t="s">
        <v>119</v>
      </c>
      <c r="C15" s="158">
        <v>5.79E-2</v>
      </c>
      <c r="D15" s="159">
        <v>5.79E-2</v>
      </c>
      <c r="E15" s="158">
        <v>5.8000000000000003E-2</v>
      </c>
      <c r="F15" s="159">
        <v>5.8770000000000003E-2</v>
      </c>
      <c r="G15" s="160">
        <v>0.11296</v>
      </c>
      <c r="H15" s="159">
        <v>0.11296</v>
      </c>
      <c r="I15" s="160">
        <v>0.12277</v>
      </c>
      <c r="J15" s="159">
        <v>0.12277</v>
      </c>
      <c r="K15" s="160">
        <v>0.12937000000000001</v>
      </c>
      <c r="L15" s="159">
        <v>0.12937000000000001</v>
      </c>
      <c r="M15" s="160">
        <v>0.12937000000000001</v>
      </c>
      <c r="N15" s="159">
        <v>0.12937000000000001</v>
      </c>
      <c r="O15" s="203">
        <v>0.12239999999999999</v>
      </c>
      <c r="P15" s="205">
        <v>0.12239999999999999</v>
      </c>
      <c r="Q15" s="203">
        <v>0.1124</v>
      </c>
      <c r="R15" s="205">
        <v>0.1124</v>
      </c>
      <c r="S15" s="175">
        <v>0.10052999999999999</v>
      </c>
      <c r="T15" s="176">
        <v>0.10052999999999999</v>
      </c>
      <c r="U15" s="175">
        <v>9.1560000000000002E-2</v>
      </c>
      <c r="V15" s="176">
        <v>9.1560000000000002E-2</v>
      </c>
      <c r="W15" s="158"/>
      <c r="X15" s="159"/>
      <c r="Y15" s="160"/>
      <c r="Z15" s="159"/>
      <c r="AA15" s="160"/>
      <c r="AB15" s="159"/>
      <c r="AC15" s="160"/>
      <c r="AD15" s="159"/>
      <c r="AE15" s="160"/>
      <c r="AF15" s="159"/>
      <c r="AG15" s="160"/>
      <c r="AH15" s="159"/>
      <c r="AI15" s="160"/>
      <c r="AJ15" s="159"/>
    </row>
    <row r="16" spans="1:38" x14ac:dyDescent="0.25">
      <c r="B16" s="50" t="s">
        <v>120</v>
      </c>
      <c r="C16" s="158">
        <v>5.79E-2</v>
      </c>
      <c r="D16" s="159">
        <v>5.79E-2</v>
      </c>
      <c r="E16" s="158">
        <v>5.8000000000000003E-2</v>
      </c>
      <c r="F16" s="159">
        <v>5.8770000000000003E-2</v>
      </c>
      <c r="G16" s="160">
        <v>0.11296</v>
      </c>
      <c r="H16" s="159">
        <v>0.11296</v>
      </c>
      <c r="I16" s="160">
        <v>0.12277</v>
      </c>
      <c r="J16" s="159">
        <v>0.12277</v>
      </c>
      <c r="K16" s="160">
        <v>0.12937000000000001</v>
      </c>
      <c r="L16" s="159">
        <v>0.12937000000000001</v>
      </c>
      <c r="M16" s="160">
        <v>0.12937000000000001</v>
      </c>
      <c r="N16" s="159">
        <v>0.12937000000000001</v>
      </c>
      <c r="O16" s="203">
        <v>0.12239999999999999</v>
      </c>
      <c r="P16" s="205">
        <v>0.12239999999999999</v>
      </c>
      <c r="Q16" s="203">
        <v>0.1124</v>
      </c>
      <c r="R16" s="205">
        <v>0.1124</v>
      </c>
      <c r="S16" s="175">
        <v>0.10052999999999999</v>
      </c>
      <c r="T16" s="176">
        <v>0.10052999999999999</v>
      </c>
      <c r="U16" s="175">
        <v>9.1560000000000002E-2</v>
      </c>
      <c r="V16" s="176">
        <v>9.1560000000000002E-2</v>
      </c>
      <c r="W16" s="158"/>
      <c r="X16" s="159"/>
      <c r="Y16" s="160"/>
      <c r="Z16" s="159"/>
      <c r="AA16" s="160"/>
      <c r="AB16" s="159"/>
      <c r="AC16" s="160"/>
      <c r="AD16" s="159"/>
      <c r="AE16" s="160"/>
      <c r="AF16" s="159"/>
      <c r="AG16" s="160"/>
      <c r="AH16" s="159"/>
      <c r="AI16" s="160"/>
      <c r="AJ16" s="159"/>
    </row>
    <row r="17" spans="1:36" x14ac:dyDescent="0.25">
      <c r="B17" s="50" t="s">
        <v>121</v>
      </c>
      <c r="C17" s="158">
        <v>5.79E-2</v>
      </c>
      <c r="D17" s="159">
        <v>5.79E-2</v>
      </c>
      <c r="E17" s="158">
        <v>5.8000000000000003E-2</v>
      </c>
      <c r="F17" s="159">
        <v>5.8770000000000003E-2</v>
      </c>
      <c r="G17" s="160">
        <v>0.11296</v>
      </c>
      <c r="H17" s="159">
        <v>0.11296</v>
      </c>
      <c r="I17" s="160">
        <v>0.12277</v>
      </c>
      <c r="J17" s="159">
        <v>0.12277</v>
      </c>
      <c r="K17" s="160">
        <v>0.12937000000000001</v>
      </c>
      <c r="L17" s="159">
        <v>0.12937000000000001</v>
      </c>
      <c r="M17" s="160">
        <v>0.12937000000000001</v>
      </c>
      <c r="N17" s="159">
        <v>0.12937000000000001</v>
      </c>
      <c r="O17" s="203">
        <v>0.12239999999999999</v>
      </c>
      <c r="P17" s="205">
        <v>0.12239999999999999</v>
      </c>
      <c r="Q17" s="203">
        <v>0.1124</v>
      </c>
      <c r="R17" s="205">
        <v>0.1124</v>
      </c>
      <c r="S17" s="175">
        <v>0.10052999999999999</v>
      </c>
      <c r="T17" s="176">
        <v>0.10052999999999999</v>
      </c>
      <c r="U17" s="175">
        <v>9.1560000000000002E-2</v>
      </c>
      <c r="V17" s="176">
        <v>9.1560000000000002E-2</v>
      </c>
      <c r="W17" s="158"/>
      <c r="X17" s="159"/>
      <c r="Y17" s="160"/>
      <c r="Z17" s="159"/>
      <c r="AA17" s="160"/>
      <c r="AB17" s="159"/>
      <c r="AC17" s="160"/>
      <c r="AD17" s="159"/>
      <c r="AE17" s="160"/>
      <c r="AF17" s="159"/>
      <c r="AG17" s="160"/>
      <c r="AH17" s="159"/>
      <c r="AI17" s="160"/>
      <c r="AJ17" s="159"/>
    </row>
    <row r="18" spans="1:36" x14ac:dyDescent="0.25">
      <c r="B18" s="50" t="s">
        <v>122</v>
      </c>
      <c r="C18" s="158">
        <v>5.79E-2</v>
      </c>
      <c r="D18" s="159">
        <v>5.79E-2</v>
      </c>
      <c r="E18" s="158">
        <v>5.8000000000000003E-2</v>
      </c>
      <c r="F18" s="159">
        <v>5.8770000000000003E-2</v>
      </c>
      <c r="G18" s="160">
        <v>0.11296</v>
      </c>
      <c r="H18" s="159">
        <v>0.11296</v>
      </c>
      <c r="I18" s="160">
        <v>0.12277</v>
      </c>
      <c r="J18" s="159">
        <v>0.12277</v>
      </c>
      <c r="K18" s="160">
        <v>0.12937000000000001</v>
      </c>
      <c r="L18" s="159">
        <v>0.12937000000000001</v>
      </c>
      <c r="M18" s="160">
        <v>0.12937000000000001</v>
      </c>
      <c r="N18" s="159">
        <v>0.12937000000000001</v>
      </c>
      <c r="O18" s="203">
        <v>0.12239999999999999</v>
      </c>
      <c r="P18" s="205">
        <v>0.12239999999999999</v>
      </c>
      <c r="Q18" s="203">
        <v>0.1124</v>
      </c>
      <c r="R18" s="205">
        <v>0.1124</v>
      </c>
      <c r="S18" s="175">
        <v>0.10052999999999999</v>
      </c>
      <c r="T18" s="176">
        <v>0.10052999999999999</v>
      </c>
      <c r="U18" s="175">
        <v>9.1560000000000002E-2</v>
      </c>
      <c r="V18" s="176">
        <v>9.1560000000000002E-2</v>
      </c>
      <c r="W18" s="158"/>
      <c r="X18" s="159"/>
      <c r="Y18" s="160"/>
      <c r="Z18" s="159"/>
      <c r="AA18" s="160"/>
      <c r="AB18" s="159"/>
      <c r="AC18" s="160"/>
      <c r="AD18" s="159"/>
      <c r="AE18" s="160"/>
      <c r="AF18" s="159"/>
      <c r="AG18" s="160"/>
      <c r="AH18" s="159"/>
      <c r="AI18" s="160"/>
      <c r="AJ18" s="159"/>
    </row>
    <row r="19" spans="1:36" x14ac:dyDescent="0.25">
      <c r="B19" s="50" t="s">
        <v>123</v>
      </c>
      <c r="C19" s="158">
        <v>5.79E-2</v>
      </c>
      <c r="D19" s="159">
        <v>5.79E-2</v>
      </c>
      <c r="E19" s="158">
        <v>5.8000000000000003E-2</v>
      </c>
      <c r="F19" s="159">
        <v>5.8770000000000003E-2</v>
      </c>
      <c r="G19" s="160">
        <v>0.11296</v>
      </c>
      <c r="H19" s="159">
        <v>0.11296</v>
      </c>
      <c r="I19" s="160">
        <v>0.12277</v>
      </c>
      <c r="J19" s="159">
        <v>0.12277</v>
      </c>
      <c r="K19" s="160">
        <v>0.12937000000000001</v>
      </c>
      <c r="L19" s="159">
        <v>0.12937000000000001</v>
      </c>
      <c r="M19" s="160">
        <v>0.12937000000000001</v>
      </c>
      <c r="N19" s="159">
        <v>0.12937000000000001</v>
      </c>
      <c r="O19" s="203">
        <v>0.12239999999999999</v>
      </c>
      <c r="P19" s="205">
        <v>0.12239999999999999</v>
      </c>
      <c r="Q19" s="203">
        <v>0.1124</v>
      </c>
      <c r="R19" s="205">
        <v>0.1124</v>
      </c>
      <c r="S19" s="175">
        <v>0.10052999999999999</v>
      </c>
      <c r="T19" s="176">
        <v>0.10052999999999999</v>
      </c>
      <c r="U19" s="175">
        <v>9.1560000000000002E-2</v>
      </c>
      <c r="V19" s="176">
        <v>9.1560000000000002E-2</v>
      </c>
      <c r="W19" s="158"/>
      <c r="X19" s="159"/>
      <c r="Y19" s="160"/>
      <c r="Z19" s="159"/>
      <c r="AA19" s="160"/>
      <c r="AB19" s="159"/>
      <c r="AC19" s="160"/>
      <c r="AD19" s="159"/>
      <c r="AE19" s="160"/>
      <c r="AF19" s="159"/>
      <c r="AG19" s="160"/>
      <c r="AH19" s="159"/>
      <c r="AI19" s="160"/>
      <c r="AJ19" s="159"/>
    </row>
    <row r="20" spans="1:36" x14ac:dyDescent="0.25">
      <c r="B20" s="50" t="s">
        <v>124</v>
      </c>
      <c r="C20" s="158">
        <v>5.79E-2</v>
      </c>
      <c r="D20" s="159">
        <v>5.79E-2</v>
      </c>
      <c r="E20" s="158">
        <v>5.8000000000000003E-2</v>
      </c>
      <c r="F20" s="159">
        <v>5.8770000000000003E-2</v>
      </c>
      <c r="G20" s="160">
        <v>0.11296</v>
      </c>
      <c r="H20" s="159">
        <v>0.11296</v>
      </c>
      <c r="I20" s="160">
        <v>0.12277</v>
      </c>
      <c r="J20" s="159">
        <v>0.12277</v>
      </c>
      <c r="K20" s="160">
        <v>0.12937000000000001</v>
      </c>
      <c r="L20" s="159">
        <v>0.12937000000000001</v>
      </c>
      <c r="M20" s="160">
        <v>0.12937000000000001</v>
      </c>
      <c r="N20" s="159">
        <v>0.12937000000000001</v>
      </c>
      <c r="O20" s="203">
        <v>0.12239999999999999</v>
      </c>
      <c r="P20" s="205">
        <v>0.12239999999999999</v>
      </c>
      <c r="Q20" s="203">
        <v>0.1124</v>
      </c>
      <c r="R20" s="205">
        <v>0.1124</v>
      </c>
      <c r="S20" s="175">
        <v>0.10052999999999999</v>
      </c>
      <c r="T20" s="176">
        <v>0.10052999999999999</v>
      </c>
      <c r="U20" s="175">
        <v>9.1560000000000002E-2</v>
      </c>
      <c r="V20" s="176">
        <v>9.1560000000000002E-2</v>
      </c>
      <c r="W20" s="160"/>
      <c r="X20" s="159"/>
      <c r="Y20" s="158"/>
      <c r="Z20" s="159"/>
      <c r="AA20" s="160"/>
      <c r="AB20" s="159"/>
      <c r="AC20" s="160"/>
      <c r="AD20" s="159"/>
      <c r="AE20" s="160"/>
      <c r="AF20" s="159"/>
      <c r="AG20" s="160"/>
      <c r="AH20" s="159"/>
      <c r="AI20" s="160"/>
      <c r="AJ20" s="159"/>
    </row>
    <row r="21" spans="1:36" x14ac:dyDescent="0.25">
      <c r="B21" s="50" t="s">
        <v>125</v>
      </c>
      <c r="C21" s="158">
        <v>5.79E-2</v>
      </c>
      <c r="D21" s="159">
        <v>5.79E-2</v>
      </c>
      <c r="E21" s="158">
        <v>5.8000000000000003E-2</v>
      </c>
      <c r="F21" s="159">
        <v>5.8770000000000003E-2</v>
      </c>
      <c r="G21" s="160">
        <v>0.11296</v>
      </c>
      <c r="H21" s="159">
        <v>0.11296</v>
      </c>
      <c r="I21" s="160">
        <v>0.12277</v>
      </c>
      <c r="J21" s="159">
        <v>0.12277</v>
      </c>
      <c r="K21" s="160">
        <v>0.12937000000000001</v>
      </c>
      <c r="L21" s="159">
        <v>0.12937000000000001</v>
      </c>
      <c r="M21" s="160">
        <v>0.12937000000000001</v>
      </c>
      <c r="N21" s="159">
        <v>0.12937000000000001</v>
      </c>
      <c r="O21" s="203">
        <v>0.12239999999999999</v>
      </c>
      <c r="P21" s="205">
        <v>0.12239999999999999</v>
      </c>
      <c r="Q21" s="203">
        <v>0.1124</v>
      </c>
      <c r="R21" s="205">
        <v>0.1124</v>
      </c>
      <c r="S21" s="175">
        <v>0.10052999999999999</v>
      </c>
      <c r="T21" s="176">
        <v>0.10052999999999999</v>
      </c>
      <c r="U21" s="175">
        <v>9.1560000000000002E-2</v>
      </c>
      <c r="V21" s="176">
        <v>9.1560000000000002E-2</v>
      </c>
      <c r="W21" s="160">
        <v>0.1172</v>
      </c>
      <c r="X21" s="159">
        <v>0.1172</v>
      </c>
      <c r="Y21" s="158">
        <v>0.1172</v>
      </c>
      <c r="Z21" s="159">
        <v>0.1172</v>
      </c>
      <c r="AA21" s="158"/>
      <c r="AB21" s="159"/>
      <c r="AC21" s="160"/>
      <c r="AD21" s="159"/>
      <c r="AE21" s="160"/>
      <c r="AF21" s="159"/>
      <c r="AG21" s="160"/>
      <c r="AH21" s="159"/>
      <c r="AI21" s="160"/>
      <c r="AJ21" s="159"/>
    </row>
    <row r="22" spans="1:36" x14ac:dyDescent="0.25">
      <c r="B22" s="50" t="s">
        <v>126</v>
      </c>
      <c r="C22" s="158">
        <v>5.79E-2</v>
      </c>
      <c r="D22" s="159">
        <v>5.79E-2</v>
      </c>
      <c r="E22" s="158">
        <v>5.8000000000000003E-2</v>
      </c>
      <c r="F22" s="159">
        <v>5.8770000000000003E-2</v>
      </c>
      <c r="G22" s="160">
        <v>0.11296</v>
      </c>
      <c r="H22" s="159">
        <v>0.11296</v>
      </c>
      <c r="I22" s="160">
        <v>0.12277</v>
      </c>
      <c r="J22" s="159">
        <v>0.12277</v>
      </c>
      <c r="K22" s="160">
        <v>0.12937000000000001</v>
      </c>
      <c r="L22" s="159">
        <v>0.12937000000000001</v>
      </c>
      <c r="M22" s="160">
        <v>0.12937000000000001</v>
      </c>
      <c r="N22" s="159">
        <v>0.12937000000000001</v>
      </c>
      <c r="O22" s="203">
        <v>0.12239999999999999</v>
      </c>
      <c r="P22" s="205">
        <v>0.12239999999999999</v>
      </c>
      <c r="Q22" s="203">
        <v>0.1124</v>
      </c>
      <c r="R22" s="205">
        <v>0.1124</v>
      </c>
      <c r="S22" s="175">
        <v>0.10052999999999999</v>
      </c>
      <c r="T22" s="176">
        <v>0.10052999999999999</v>
      </c>
      <c r="U22" s="175">
        <v>9.1560000000000002E-2</v>
      </c>
      <c r="V22" s="176">
        <v>9.1560000000000002E-2</v>
      </c>
      <c r="W22" s="160">
        <v>0.1172</v>
      </c>
      <c r="X22" s="159">
        <v>0.1172</v>
      </c>
      <c r="Y22" s="158">
        <v>0.1172</v>
      </c>
      <c r="Z22" s="159">
        <v>0.1172</v>
      </c>
      <c r="AA22" s="158"/>
      <c r="AB22" s="159"/>
      <c r="AC22" s="160"/>
      <c r="AD22" s="159"/>
      <c r="AE22" s="160"/>
      <c r="AF22" s="159"/>
      <c r="AG22" s="160"/>
      <c r="AH22" s="159"/>
      <c r="AI22" s="160"/>
      <c r="AJ22" s="159"/>
    </row>
    <row r="23" spans="1:36" x14ac:dyDescent="0.25">
      <c r="B23" s="50" t="s">
        <v>127</v>
      </c>
      <c r="C23" s="158">
        <v>5.79E-2</v>
      </c>
      <c r="D23" s="159">
        <v>5.79E-2</v>
      </c>
      <c r="E23" s="158">
        <v>5.8000000000000003E-2</v>
      </c>
      <c r="F23" s="159">
        <v>5.8770000000000003E-2</v>
      </c>
      <c r="G23" s="161"/>
      <c r="H23" s="159"/>
      <c r="I23" s="160"/>
      <c r="J23" s="159"/>
      <c r="K23" s="160"/>
      <c r="L23" s="189"/>
      <c r="M23" s="160"/>
      <c r="N23" s="159"/>
      <c r="O23" s="203">
        <v>0.12239999999999999</v>
      </c>
      <c r="P23" s="205">
        <v>0.12239999999999999</v>
      </c>
      <c r="Q23" s="203">
        <v>0.1124</v>
      </c>
      <c r="R23" s="205">
        <v>0.1124</v>
      </c>
      <c r="S23" s="175">
        <v>0.10052999999999999</v>
      </c>
      <c r="T23" s="176">
        <v>0.10052999999999999</v>
      </c>
      <c r="U23" s="175">
        <v>9.1560000000000002E-2</v>
      </c>
      <c r="V23" s="176">
        <v>9.1560000000000002E-2</v>
      </c>
      <c r="W23" s="160">
        <v>0.1172</v>
      </c>
      <c r="X23" s="159">
        <v>0.1172</v>
      </c>
      <c r="Y23" s="158">
        <v>0.1172</v>
      </c>
      <c r="Z23" s="159">
        <v>0.1172</v>
      </c>
      <c r="AA23" s="160"/>
      <c r="AB23" s="159"/>
      <c r="AC23" s="160"/>
      <c r="AD23" s="159"/>
      <c r="AE23" s="160"/>
      <c r="AF23" s="159"/>
      <c r="AG23" s="160"/>
      <c r="AH23" s="159"/>
      <c r="AI23" s="160"/>
      <c r="AJ23" s="159"/>
    </row>
    <row r="24" spans="1:36" x14ac:dyDescent="0.25">
      <c r="B24" s="50" t="s">
        <v>128</v>
      </c>
      <c r="C24" s="158">
        <v>5.79E-2</v>
      </c>
      <c r="D24" s="159">
        <v>5.79E-2</v>
      </c>
      <c r="E24" s="158">
        <v>5.8000000000000003E-2</v>
      </c>
      <c r="F24" s="159">
        <v>5.8770000000000003E-2</v>
      </c>
      <c r="G24" s="161"/>
      <c r="H24" s="159"/>
      <c r="I24" s="160"/>
      <c r="J24" s="159"/>
      <c r="K24" s="160"/>
      <c r="L24" s="189"/>
      <c r="M24" s="160"/>
      <c r="N24" s="159"/>
      <c r="O24" s="203">
        <v>0.12239999999999999</v>
      </c>
      <c r="P24" s="205">
        <v>0.12239999999999999</v>
      </c>
      <c r="Q24" s="203">
        <v>0.1124</v>
      </c>
      <c r="R24" s="205">
        <v>0.1124</v>
      </c>
      <c r="S24" s="175">
        <v>0.10052999999999999</v>
      </c>
      <c r="T24" s="176">
        <v>0.10052999999999999</v>
      </c>
      <c r="U24" s="175">
        <v>9.1560000000000002E-2</v>
      </c>
      <c r="V24" s="176">
        <v>9.1560000000000002E-2</v>
      </c>
      <c r="W24" s="160">
        <v>0.1172</v>
      </c>
      <c r="X24" s="159">
        <v>0.1172</v>
      </c>
      <c r="Y24" s="158">
        <v>0.1172</v>
      </c>
      <c r="Z24" s="159">
        <v>0.1172</v>
      </c>
      <c r="AA24" s="160"/>
      <c r="AB24" s="159"/>
      <c r="AC24" s="160"/>
      <c r="AD24" s="159"/>
      <c r="AE24" s="160"/>
      <c r="AF24" s="159"/>
      <c r="AG24" s="160"/>
      <c r="AH24" s="159"/>
      <c r="AI24" s="160"/>
      <c r="AJ24" s="159"/>
    </row>
    <row r="25" spans="1:36" ht="15.75" thickBot="1" x14ac:dyDescent="0.3">
      <c r="B25" s="51" t="s">
        <v>129</v>
      </c>
      <c r="C25" s="158">
        <v>5.79E-2</v>
      </c>
      <c r="D25" s="159">
        <v>5.79E-2</v>
      </c>
      <c r="E25" s="158">
        <v>5.8000000000000003E-2</v>
      </c>
      <c r="F25" s="159">
        <v>5.8770000000000003E-2</v>
      </c>
      <c r="G25" s="161"/>
      <c r="H25" s="159"/>
      <c r="I25" s="160"/>
      <c r="J25" s="159"/>
      <c r="K25" s="160"/>
      <c r="L25" s="189"/>
      <c r="M25" s="160"/>
      <c r="N25" s="159"/>
      <c r="O25" s="203">
        <v>0.12239999999999999</v>
      </c>
      <c r="P25" s="205">
        <v>0.12239999999999999</v>
      </c>
      <c r="Q25" s="203">
        <v>0.1124</v>
      </c>
      <c r="R25" s="205">
        <v>0.1124</v>
      </c>
      <c r="S25" s="175">
        <v>0.10052999999999999</v>
      </c>
      <c r="T25" s="176">
        <v>0.10052999999999999</v>
      </c>
      <c r="U25" s="175">
        <v>9.1560000000000002E-2</v>
      </c>
      <c r="V25" s="176">
        <v>9.1560000000000002E-2</v>
      </c>
      <c r="W25" s="160">
        <v>0.1172</v>
      </c>
      <c r="X25" s="159">
        <v>0.1172</v>
      </c>
      <c r="Y25" s="158">
        <v>0.1172</v>
      </c>
      <c r="Z25" s="159">
        <v>0.1172</v>
      </c>
      <c r="AA25" s="163"/>
      <c r="AB25" s="162"/>
      <c r="AC25" s="163"/>
      <c r="AD25" s="162"/>
      <c r="AE25" s="163"/>
      <c r="AF25" s="162"/>
      <c r="AG25" s="163"/>
      <c r="AH25" s="162"/>
      <c r="AI25" s="163"/>
      <c r="AJ25" s="162"/>
    </row>
    <row r="26" spans="1:36" ht="15.75" thickBot="1" x14ac:dyDescent="0.3">
      <c r="A26" s="3"/>
      <c r="B26" s="208" t="s">
        <v>130</v>
      </c>
      <c r="C26" s="178">
        <f>'Monthly Utility Electric Price'!C24</f>
        <v>7.0601999999999998E-2</v>
      </c>
      <c r="D26" s="177">
        <f>'Monthly Utility Electric Price'!D24</f>
        <v>6.9452E-2</v>
      </c>
      <c r="E26" s="178">
        <f>'Monthly Utility Electric Price'!E24</f>
        <v>6.6484000000000001E-2</v>
      </c>
      <c r="F26" s="177">
        <f>'Monthly Utility Electric Price'!F24</f>
        <v>6.5584000000000003E-2</v>
      </c>
      <c r="G26" s="218">
        <f>'Monthly Utility Electric Price'!G24</f>
        <v>8.8230000000000003E-2</v>
      </c>
      <c r="H26" s="219">
        <f>'Monthly Utility Electric Price'!H24</f>
        <v>7.6600000000000001E-2</v>
      </c>
      <c r="I26" s="218">
        <f>'Monthly Utility Electric Price'!G24</f>
        <v>8.8230000000000003E-2</v>
      </c>
      <c r="J26" s="219">
        <f>'Monthly Utility Electric Price'!H24</f>
        <v>7.6600000000000001E-2</v>
      </c>
      <c r="K26" s="218">
        <f>'Monthly Utility Electric Price'!G24</f>
        <v>8.8230000000000003E-2</v>
      </c>
      <c r="L26" s="219">
        <f>'Monthly Utility Electric Price'!H24</f>
        <v>7.6600000000000001E-2</v>
      </c>
      <c r="M26" s="218">
        <f>'Monthly Utility Electric Price'!G24</f>
        <v>8.8230000000000003E-2</v>
      </c>
      <c r="N26" s="219">
        <f>'Monthly Utility Electric Price'!H24</f>
        <v>7.6600000000000001E-2</v>
      </c>
      <c r="O26" s="179">
        <f>'Monthly Utility Electric Price'!I24</f>
        <v>8.2949999999999996E-2</v>
      </c>
      <c r="P26" s="179">
        <f>'Monthly Utility Electric Price'!J24</f>
        <v>8.6669999999999997E-2</v>
      </c>
      <c r="Q26" s="179">
        <f>'Monthly Utility Electric Price'!I24</f>
        <v>8.2949999999999996E-2</v>
      </c>
      <c r="R26" s="179">
        <f>'Monthly Utility Electric Price'!J24</f>
        <v>8.6669999999999997E-2</v>
      </c>
      <c r="S26" s="178">
        <f>'Monthly Utility Electric Price'!E24</f>
        <v>6.6484000000000001E-2</v>
      </c>
      <c r="T26" s="177">
        <f>'Monthly Utility Electric Price'!F24</f>
        <v>6.5584000000000003E-2</v>
      </c>
      <c r="U26" s="178">
        <f>'Monthly Utility Electric Price'!E24</f>
        <v>6.6484000000000001E-2</v>
      </c>
      <c r="V26" s="177">
        <f>'Monthly Utility Electric Price'!F24</f>
        <v>6.5584000000000003E-2</v>
      </c>
      <c r="W26" s="218">
        <f>'Monthly Utility Electric Price'!G24</f>
        <v>8.8230000000000003E-2</v>
      </c>
      <c r="X26" s="219">
        <f>'Monthly Utility Electric Price'!H24</f>
        <v>7.6600000000000001E-2</v>
      </c>
      <c r="Y26" s="218">
        <f>'Monthly Utility Electric Price'!G24</f>
        <v>8.8230000000000003E-2</v>
      </c>
      <c r="Z26" s="219">
        <f>'Monthly Utility Electric Price'!H24</f>
        <v>7.6600000000000001E-2</v>
      </c>
      <c r="AA26" s="54"/>
      <c r="AB26" s="33"/>
      <c r="AC26" s="54"/>
      <c r="AD26" s="33"/>
      <c r="AE26" s="54"/>
      <c r="AF26" s="33"/>
      <c r="AG26" s="54"/>
      <c r="AH26" s="33"/>
      <c r="AI26" s="54"/>
      <c r="AJ26" s="33"/>
    </row>
    <row r="27" spans="1:36" x14ac:dyDescent="0.25">
      <c r="B27" s="135" t="s">
        <v>131</v>
      </c>
    </row>
    <row r="28" spans="1:36" x14ac:dyDescent="0.25">
      <c r="B28" s="135" t="s">
        <v>132</v>
      </c>
    </row>
    <row r="29" spans="1:36" x14ac:dyDescent="0.25">
      <c r="B29" s="135" t="s">
        <v>133</v>
      </c>
    </row>
  </sheetData>
  <mergeCells count="88">
    <mergeCell ref="A1:K3"/>
    <mergeCell ref="Y9:Z9"/>
    <mergeCell ref="AA9:AB9"/>
    <mergeCell ref="AC9:AD9"/>
    <mergeCell ref="AA8:AB8"/>
    <mergeCell ref="AC8:AD8"/>
    <mergeCell ref="I8:J8"/>
    <mergeCell ref="K8:L8"/>
    <mergeCell ref="M8:N8"/>
    <mergeCell ref="A4:B4"/>
    <mergeCell ref="A5:B5"/>
    <mergeCell ref="C8:D8"/>
    <mergeCell ref="E8:F8"/>
    <mergeCell ref="C9:D9"/>
    <mergeCell ref="E9:F9"/>
    <mergeCell ref="S8:T8"/>
    <mergeCell ref="M12:N12"/>
    <mergeCell ref="O12:P12"/>
    <mergeCell ref="Q12:R12"/>
    <mergeCell ref="K11:L11"/>
    <mergeCell ref="M11:N11"/>
    <mergeCell ref="O11:P11"/>
    <mergeCell ref="Q11:R11"/>
    <mergeCell ref="K12:L12"/>
    <mergeCell ref="U12:V12"/>
    <mergeCell ref="S11:T11"/>
    <mergeCell ref="U11:V11"/>
    <mergeCell ref="S10:T10"/>
    <mergeCell ref="U10:V10"/>
    <mergeCell ref="S12:T12"/>
    <mergeCell ref="AE12:AF12"/>
    <mergeCell ref="AG12:AH12"/>
    <mergeCell ref="AI12:AJ12"/>
    <mergeCell ref="AE11:AF11"/>
    <mergeCell ref="AG11:AH11"/>
    <mergeCell ref="AI11:AJ11"/>
    <mergeCell ref="AC11:AD11"/>
    <mergeCell ref="W12:X12"/>
    <mergeCell ref="Y12:Z12"/>
    <mergeCell ref="AA12:AB12"/>
    <mergeCell ref="AC12:AD12"/>
    <mergeCell ref="W11:X11"/>
    <mergeCell ref="Y11:Z11"/>
    <mergeCell ref="AA11:AB11"/>
    <mergeCell ref="AG8:AH8"/>
    <mergeCell ref="AI8:AJ8"/>
    <mergeCell ref="W10:X10"/>
    <mergeCell ref="Y10:Z10"/>
    <mergeCell ref="AA10:AB10"/>
    <mergeCell ref="Y8:Z8"/>
    <mergeCell ref="AG9:AH9"/>
    <mergeCell ref="AI9:AJ9"/>
    <mergeCell ref="AE9:AF9"/>
    <mergeCell ref="AE8:AF8"/>
    <mergeCell ref="AC10:AD10"/>
    <mergeCell ref="AE10:AF10"/>
    <mergeCell ref="AG10:AH10"/>
    <mergeCell ref="AI10:AJ10"/>
    <mergeCell ref="U8:V8"/>
    <mergeCell ref="W8:X8"/>
    <mergeCell ref="Q9:R9"/>
    <mergeCell ref="S9:T9"/>
    <mergeCell ref="U9:V9"/>
    <mergeCell ref="W9:X9"/>
    <mergeCell ref="Q8:R8"/>
    <mergeCell ref="C10:D10"/>
    <mergeCell ref="E10:F10"/>
    <mergeCell ref="G10:H10"/>
    <mergeCell ref="I10:J10"/>
    <mergeCell ref="C12:D12"/>
    <mergeCell ref="E12:F12"/>
    <mergeCell ref="G12:H12"/>
    <mergeCell ref="I12:J12"/>
    <mergeCell ref="C11:D11"/>
    <mergeCell ref="E11:F11"/>
    <mergeCell ref="G11:H11"/>
    <mergeCell ref="I11:J11"/>
    <mergeCell ref="G8:H8"/>
    <mergeCell ref="K10:L10"/>
    <mergeCell ref="M10:N10"/>
    <mergeCell ref="O10:P10"/>
    <mergeCell ref="Q10:R10"/>
    <mergeCell ref="O8:P8"/>
    <mergeCell ref="K9:L9"/>
    <mergeCell ref="M9:N9"/>
    <mergeCell ref="O9:P9"/>
    <mergeCell ref="G9:H9"/>
    <mergeCell ref="I9:J9"/>
  </mergeCells>
  <dataValidations count="3">
    <dataValidation allowBlank="1" showInputMessage="1" showErrorMessage="1" prompt="Report Quarter" sqref="C5 U5" xr:uid="{7E592C79-6C2A-4A17-98D3-A1D66161DD17}"/>
    <dataValidation errorStyle="warning" allowBlank="1" showInputMessage="1" showErrorMessage="1" error="Pick from list" promptTitle="Enter" prompt="Administrator" sqref="C4 U4" xr:uid="{08008AA0-D63D-4FD3-9D12-27D174C7BC65}"/>
    <dataValidation allowBlank="1" showInputMessage="1" showErrorMessage="1" prompt="Year" sqref="D5 V5" xr:uid="{2FFC5B58-E625-4288-9F50-9FA672A60A32}"/>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C025-07D6-4C87-BCD5-7E3EB6023AE5}">
  <sheetPr>
    <tabColor rgb="FF92D050"/>
  </sheetPr>
  <dimension ref="A1:AB25"/>
  <sheetViews>
    <sheetView workbookViewId="0">
      <selection activeCell="C5" sqref="C5"/>
    </sheetView>
  </sheetViews>
  <sheetFormatPr defaultRowHeight="15" x14ac:dyDescent="0.25"/>
  <cols>
    <col min="2" max="2" width="24.85546875" customWidth="1"/>
    <col min="3" max="28" width="19.28515625" customWidth="1"/>
  </cols>
  <sheetData>
    <row r="1" spans="1:28" ht="15" customHeight="1" x14ac:dyDescent="0.25">
      <c r="A1" s="348" t="s">
        <v>134</v>
      </c>
      <c r="B1" s="348"/>
      <c r="C1" s="348"/>
      <c r="D1" s="348"/>
      <c r="E1" s="348"/>
      <c r="F1" s="348"/>
      <c r="G1" s="348"/>
      <c r="H1" s="348"/>
      <c r="I1" s="348"/>
      <c r="J1" s="348"/>
      <c r="K1" s="164"/>
    </row>
    <row r="2" spans="1:28" x14ac:dyDescent="0.25">
      <c r="A2" s="348"/>
      <c r="B2" s="348"/>
      <c r="C2" s="348"/>
      <c r="D2" s="348"/>
      <c r="E2" s="348"/>
      <c r="F2" s="348"/>
      <c r="G2" s="348"/>
      <c r="H2" s="348"/>
      <c r="I2" s="348"/>
      <c r="J2" s="348"/>
      <c r="K2" s="164"/>
    </row>
    <row r="3" spans="1:28" x14ac:dyDescent="0.25">
      <c r="A3" s="349" t="s">
        <v>135</v>
      </c>
      <c r="B3" s="348"/>
      <c r="C3" s="348"/>
      <c r="D3" s="348"/>
      <c r="E3" s="348"/>
      <c r="F3" s="348"/>
      <c r="G3" s="164"/>
      <c r="H3" s="164"/>
      <c r="I3" s="164"/>
      <c r="J3" s="164"/>
      <c r="K3" s="164"/>
    </row>
    <row r="4" spans="1:28" ht="18.75" x14ac:dyDescent="0.3">
      <c r="A4" s="298" t="s">
        <v>34</v>
      </c>
      <c r="B4" s="298"/>
      <c r="C4" s="6" t="s">
        <v>314</v>
      </c>
    </row>
    <row r="5" spans="1:28" ht="15.75" x14ac:dyDescent="0.25">
      <c r="A5" s="297" t="s">
        <v>80</v>
      </c>
      <c r="B5" s="297"/>
      <c r="C5" s="9" t="s">
        <v>22</v>
      </c>
      <c r="D5" s="10">
        <v>2024</v>
      </c>
    </row>
    <row r="7" spans="1:28" ht="15.75" thickBot="1" x14ac:dyDescent="0.3">
      <c r="C7" s="94" t="s">
        <v>83</v>
      </c>
      <c r="D7" s="94" t="s">
        <v>83</v>
      </c>
      <c r="E7" s="94" t="s">
        <v>83</v>
      </c>
      <c r="F7" s="94" t="s">
        <v>83</v>
      </c>
      <c r="G7" s="94" t="s">
        <v>83</v>
      </c>
      <c r="H7" s="94" t="s">
        <v>83</v>
      </c>
      <c r="I7" s="94"/>
      <c r="J7" s="94"/>
    </row>
    <row r="8" spans="1:28" ht="38.25" thickBot="1" x14ac:dyDescent="0.35">
      <c r="B8" s="45" t="s">
        <v>111</v>
      </c>
      <c r="C8" s="342" t="s">
        <v>51</v>
      </c>
      <c r="D8" s="343"/>
      <c r="E8" s="342" t="s">
        <v>54</v>
      </c>
      <c r="F8" s="343"/>
      <c r="G8" s="342" t="s">
        <v>157</v>
      </c>
      <c r="H8" s="343"/>
      <c r="I8" s="342" t="s">
        <v>177</v>
      </c>
      <c r="J8" s="343"/>
      <c r="K8" s="342"/>
      <c r="L8" s="343"/>
      <c r="M8" s="342"/>
      <c r="N8" s="343"/>
      <c r="O8" s="342"/>
      <c r="P8" s="343"/>
      <c r="Q8" s="342"/>
      <c r="R8" s="343"/>
      <c r="S8" s="342"/>
      <c r="T8" s="343"/>
      <c r="U8" s="342"/>
      <c r="V8" s="343"/>
      <c r="W8" s="342"/>
      <c r="X8" s="343"/>
      <c r="Y8" s="342"/>
      <c r="Z8" s="343"/>
      <c r="AA8" s="165"/>
      <c r="AB8" s="165"/>
    </row>
    <row r="9" spans="1:28" ht="38.25" thickBot="1" x14ac:dyDescent="0.35">
      <c r="B9" s="45" t="s">
        <v>42</v>
      </c>
      <c r="C9" s="344" t="s">
        <v>148</v>
      </c>
      <c r="D9" s="345"/>
      <c r="E9" s="344" t="s">
        <v>148</v>
      </c>
      <c r="F9" s="345"/>
      <c r="G9" s="344" t="s">
        <v>163</v>
      </c>
      <c r="H9" s="345"/>
      <c r="I9" s="346" t="s">
        <v>163</v>
      </c>
      <c r="J9" s="347"/>
      <c r="K9" s="344"/>
      <c r="L9" s="345"/>
      <c r="M9" s="344"/>
      <c r="N9" s="345"/>
      <c r="O9" s="346"/>
      <c r="P9" s="347"/>
      <c r="Q9" s="344"/>
      <c r="R9" s="345"/>
      <c r="S9" s="344"/>
      <c r="T9" s="345"/>
      <c r="U9" s="344"/>
      <c r="V9" s="345"/>
      <c r="W9" s="346"/>
      <c r="X9" s="347"/>
      <c r="Y9" s="344"/>
      <c r="Z9" s="345"/>
    </row>
    <row r="10" spans="1:28" ht="38.25" thickBot="1" x14ac:dyDescent="0.35">
      <c r="B10" s="44" t="s">
        <v>114</v>
      </c>
      <c r="C10" s="340">
        <v>1</v>
      </c>
      <c r="D10" s="341"/>
      <c r="E10" s="340">
        <v>3</v>
      </c>
      <c r="F10" s="341"/>
      <c r="G10" s="340">
        <v>10</v>
      </c>
      <c r="H10" s="341"/>
      <c r="I10" s="340">
        <v>12</v>
      </c>
      <c r="J10" s="341"/>
      <c r="K10" s="340"/>
      <c r="L10" s="341"/>
      <c r="M10" s="340"/>
      <c r="N10" s="341"/>
      <c r="O10" s="340"/>
      <c r="P10" s="341"/>
      <c r="Q10" s="340"/>
      <c r="R10" s="341"/>
      <c r="S10" s="340"/>
      <c r="T10" s="341"/>
      <c r="U10" s="340"/>
      <c r="V10" s="341"/>
      <c r="W10" s="340"/>
      <c r="X10" s="341"/>
      <c r="Y10" s="340"/>
      <c r="Z10" s="341"/>
    </row>
    <row r="11" spans="1:28" ht="57" thickBot="1" x14ac:dyDescent="0.35">
      <c r="B11" s="44" t="s">
        <v>115</v>
      </c>
      <c r="C11" s="40" t="s">
        <v>136</v>
      </c>
      <c r="D11" s="41" t="s">
        <v>137</v>
      </c>
      <c r="E11" s="40" t="s">
        <v>136</v>
      </c>
      <c r="F11" s="41" t="s">
        <v>137</v>
      </c>
      <c r="G11" s="40" t="s">
        <v>136</v>
      </c>
      <c r="H11" s="41" t="s">
        <v>137</v>
      </c>
      <c r="I11" s="40" t="s">
        <v>136</v>
      </c>
      <c r="J11" s="41" t="s">
        <v>137</v>
      </c>
      <c r="K11" s="40" t="s">
        <v>136</v>
      </c>
      <c r="L11" s="41" t="s">
        <v>137</v>
      </c>
      <c r="M11" s="40" t="s">
        <v>136</v>
      </c>
      <c r="N11" s="41" t="s">
        <v>137</v>
      </c>
      <c r="O11" s="40" t="s">
        <v>136</v>
      </c>
      <c r="P11" s="41" t="s">
        <v>137</v>
      </c>
      <c r="Q11" s="40" t="s">
        <v>136</v>
      </c>
      <c r="R11" s="41" t="s">
        <v>137</v>
      </c>
      <c r="S11" s="40" t="s">
        <v>136</v>
      </c>
      <c r="T11" s="41" t="s">
        <v>137</v>
      </c>
      <c r="U11" s="40" t="s">
        <v>136</v>
      </c>
      <c r="V11" s="41" t="s">
        <v>137</v>
      </c>
      <c r="W11" s="40" t="s">
        <v>136</v>
      </c>
      <c r="X11" s="41" t="s">
        <v>137</v>
      </c>
      <c r="Y11" s="40" t="s">
        <v>136</v>
      </c>
      <c r="Z11" s="41" t="s">
        <v>137</v>
      </c>
    </row>
    <row r="12" spans="1:28" x14ac:dyDescent="0.25">
      <c r="A12" s="129" t="s">
        <v>83</v>
      </c>
      <c r="B12" s="19" t="s">
        <v>118</v>
      </c>
      <c r="C12" s="72"/>
      <c r="D12" s="73"/>
      <c r="E12" s="72"/>
      <c r="F12" s="73"/>
      <c r="G12" s="72"/>
      <c r="H12" s="73"/>
      <c r="I12" s="72"/>
      <c r="J12" s="73"/>
      <c r="K12" s="72"/>
      <c r="L12" s="73"/>
      <c r="M12" s="72"/>
      <c r="N12" s="73"/>
      <c r="O12" s="72"/>
      <c r="P12" s="73"/>
      <c r="Q12" s="72"/>
      <c r="R12" s="73"/>
      <c r="S12" s="72"/>
      <c r="T12" s="73"/>
      <c r="U12" s="72"/>
      <c r="V12" s="73"/>
      <c r="W12" s="72"/>
      <c r="X12" s="73"/>
      <c r="Y12" s="72"/>
      <c r="Z12" s="73"/>
    </row>
    <row r="13" spans="1:28" x14ac:dyDescent="0.25">
      <c r="A13" s="129" t="s">
        <v>83</v>
      </c>
      <c r="B13" s="19" t="s">
        <v>119</v>
      </c>
      <c r="C13" s="72"/>
      <c r="D13" s="73"/>
      <c r="E13" s="72"/>
      <c r="F13" s="73"/>
      <c r="G13" s="72"/>
      <c r="H13" s="73"/>
      <c r="I13" s="72"/>
      <c r="J13" s="73"/>
      <c r="K13" s="72"/>
      <c r="L13" s="73"/>
      <c r="M13" s="72"/>
      <c r="N13" s="73"/>
      <c r="O13" s="72"/>
      <c r="P13" s="73"/>
      <c r="Q13" s="72"/>
      <c r="R13" s="73"/>
      <c r="S13" s="72"/>
      <c r="T13" s="73"/>
      <c r="U13" s="72"/>
      <c r="V13" s="73"/>
      <c r="W13" s="72"/>
      <c r="X13" s="73"/>
      <c r="Y13" s="72"/>
      <c r="Z13" s="73"/>
    </row>
    <row r="14" spans="1:28" x14ac:dyDescent="0.25">
      <c r="A14" s="129" t="s">
        <v>83</v>
      </c>
      <c r="B14" s="19" t="s">
        <v>120</v>
      </c>
      <c r="C14" s="72"/>
      <c r="D14" s="73"/>
      <c r="E14" s="72"/>
      <c r="F14" s="73"/>
      <c r="G14" s="72"/>
      <c r="H14" s="73"/>
      <c r="I14" s="72"/>
      <c r="J14" s="73"/>
      <c r="K14" s="72"/>
      <c r="L14" s="73"/>
      <c r="M14" s="72"/>
      <c r="N14" s="73"/>
      <c r="O14" s="72"/>
      <c r="P14" s="73"/>
      <c r="Q14" s="72"/>
      <c r="R14" s="73"/>
      <c r="S14" s="72"/>
      <c r="T14" s="73"/>
      <c r="U14" s="72"/>
      <c r="V14" s="73"/>
      <c r="W14" s="72"/>
      <c r="X14" s="73"/>
      <c r="Y14" s="72"/>
      <c r="Z14" s="73"/>
    </row>
    <row r="15" spans="1:28" x14ac:dyDescent="0.25">
      <c r="B15" s="19" t="s">
        <v>121</v>
      </c>
      <c r="C15" s="72"/>
      <c r="D15" s="73"/>
      <c r="E15" s="72"/>
      <c r="F15" s="73"/>
      <c r="G15" s="72"/>
      <c r="H15" s="73"/>
      <c r="I15" s="72"/>
      <c r="J15" s="73"/>
      <c r="K15" s="72"/>
      <c r="L15" s="73"/>
      <c r="M15" s="72"/>
      <c r="N15" s="73"/>
      <c r="O15" s="72"/>
      <c r="P15" s="73"/>
      <c r="Q15" s="72"/>
      <c r="R15" s="73"/>
      <c r="S15" s="72"/>
      <c r="T15" s="73"/>
      <c r="U15" s="72"/>
      <c r="V15" s="73"/>
      <c r="W15" s="72"/>
      <c r="X15" s="73"/>
      <c r="Y15" s="72"/>
      <c r="Z15" s="73"/>
    </row>
    <row r="16" spans="1:28" x14ac:dyDescent="0.25">
      <c r="B16" s="19" t="s">
        <v>122</v>
      </c>
      <c r="C16" s="72"/>
      <c r="D16" s="75"/>
      <c r="E16" s="72"/>
      <c r="F16" s="73"/>
      <c r="G16" s="72"/>
      <c r="H16" s="73"/>
      <c r="I16" s="72"/>
      <c r="J16" s="73"/>
      <c r="K16" s="72"/>
      <c r="L16" s="73"/>
      <c r="M16" s="72"/>
      <c r="N16" s="73"/>
      <c r="O16" s="72"/>
      <c r="P16" s="73"/>
      <c r="Q16" s="72"/>
      <c r="R16" s="73"/>
      <c r="S16" s="72"/>
      <c r="T16" s="73"/>
      <c r="U16" s="72"/>
      <c r="V16" s="73"/>
      <c r="W16" s="72"/>
      <c r="X16" s="73"/>
      <c r="Y16" s="72"/>
      <c r="Z16" s="73"/>
    </row>
    <row r="17" spans="1:26" x14ac:dyDescent="0.25">
      <c r="B17" s="19" t="s">
        <v>123</v>
      </c>
      <c r="C17" s="72"/>
      <c r="D17" s="73"/>
      <c r="E17" s="72"/>
      <c r="F17" s="73"/>
      <c r="G17" s="72"/>
      <c r="H17" s="73"/>
      <c r="I17" s="72"/>
      <c r="J17" s="73"/>
      <c r="K17" s="72"/>
      <c r="L17" s="73"/>
      <c r="M17" s="72"/>
      <c r="N17" s="73"/>
      <c r="O17" s="72"/>
      <c r="P17" s="73"/>
      <c r="Q17" s="72"/>
      <c r="R17" s="73"/>
      <c r="S17" s="72"/>
      <c r="T17" s="73"/>
      <c r="U17" s="72"/>
      <c r="V17" s="73"/>
      <c r="W17" s="72"/>
      <c r="X17" s="73"/>
      <c r="Y17" s="72"/>
      <c r="Z17" s="73"/>
    </row>
    <row r="18" spans="1:26" x14ac:dyDescent="0.25">
      <c r="B18" s="19" t="s">
        <v>124</v>
      </c>
      <c r="C18" s="72"/>
      <c r="D18" s="73"/>
      <c r="E18" s="72"/>
      <c r="F18" s="73"/>
      <c r="G18" s="72"/>
      <c r="H18" s="73"/>
      <c r="I18" s="72"/>
      <c r="J18" s="73"/>
      <c r="K18" s="72"/>
      <c r="L18" s="73"/>
      <c r="M18" s="72"/>
      <c r="N18" s="73"/>
      <c r="O18" s="72"/>
      <c r="P18" s="73"/>
      <c r="Q18" s="72"/>
      <c r="R18" s="73"/>
      <c r="S18" s="72"/>
      <c r="T18" s="73"/>
      <c r="U18" s="72"/>
      <c r="V18" s="73"/>
      <c r="W18" s="72"/>
      <c r="X18" s="73"/>
      <c r="Y18" s="72"/>
      <c r="Z18" s="73"/>
    </row>
    <row r="19" spans="1:26" x14ac:dyDescent="0.25">
      <c r="B19" s="19" t="s">
        <v>125</v>
      </c>
      <c r="C19" s="72"/>
      <c r="D19" s="73"/>
      <c r="E19" s="72"/>
      <c r="F19" s="73"/>
      <c r="G19" s="72"/>
      <c r="H19" s="73"/>
      <c r="I19" s="72"/>
      <c r="J19" s="73"/>
      <c r="K19" s="72"/>
      <c r="L19" s="73"/>
      <c r="M19" s="72"/>
      <c r="N19" s="73"/>
      <c r="O19" s="72"/>
      <c r="P19" s="73"/>
      <c r="Q19" s="72"/>
      <c r="R19" s="73"/>
      <c r="S19" s="72"/>
      <c r="T19" s="73"/>
      <c r="U19" s="72"/>
      <c r="V19" s="73"/>
      <c r="W19" s="72"/>
      <c r="X19" s="73"/>
      <c r="Y19" s="72"/>
      <c r="Z19" s="73"/>
    </row>
    <row r="20" spans="1:26" x14ac:dyDescent="0.25">
      <c r="B20" s="19" t="s">
        <v>126</v>
      </c>
      <c r="C20" s="72"/>
      <c r="D20" s="73"/>
      <c r="E20" s="72"/>
      <c r="F20" s="73"/>
      <c r="G20" s="72"/>
      <c r="H20" s="73"/>
      <c r="I20" s="72"/>
      <c r="J20" s="73"/>
      <c r="K20" s="72"/>
      <c r="L20" s="73"/>
      <c r="M20" s="72"/>
      <c r="N20" s="73"/>
      <c r="O20" s="72"/>
      <c r="P20" s="73"/>
      <c r="Q20" s="72"/>
      <c r="R20" s="73"/>
      <c r="S20" s="72"/>
      <c r="T20" s="73"/>
      <c r="U20" s="72"/>
      <c r="V20" s="73"/>
      <c r="W20" s="72"/>
      <c r="X20" s="73"/>
      <c r="Y20" s="72"/>
      <c r="Z20" s="73"/>
    </row>
    <row r="21" spans="1:26" x14ac:dyDescent="0.25">
      <c r="B21" s="19" t="s">
        <v>127</v>
      </c>
      <c r="C21" s="72"/>
      <c r="D21" s="73"/>
      <c r="E21" s="72"/>
      <c r="F21" s="73"/>
      <c r="G21" s="72"/>
      <c r="H21" s="73"/>
      <c r="I21" s="72"/>
      <c r="J21" s="73"/>
      <c r="K21" s="72"/>
      <c r="L21" s="73"/>
      <c r="M21" s="72"/>
      <c r="N21" s="73"/>
      <c r="O21" s="72"/>
      <c r="P21" s="73"/>
      <c r="Q21" s="72"/>
      <c r="R21" s="73"/>
      <c r="S21" s="72"/>
      <c r="T21" s="73"/>
      <c r="U21" s="72"/>
      <c r="V21" s="73"/>
      <c r="W21" s="72"/>
      <c r="X21" s="73"/>
      <c r="Y21" s="72"/>
      <c r="Z21" s="73"/>
    </row>
    <row r="22" spans="1:26" x14ac:dyDescent="0.25">
      <c r="B22" s="19" t="s">
        <v>128</v>
      </c>
      <c r="C22" s="72"/>
      <c r="D22" s="73"/>
      <c r="E22" s="72"/>
      <c r="F22" s="73"/>
      <c r="G22" s="72"/>
      <c r="H22" s="73"/>
      <c r="I22" s="72"/>
      <c r="J22" s="73"/>
      <c r="K22" s="72"/>
      <c r="L22" s="73"/>
      <c r="M22" s="72"/>
      <c r="N22" s="73"/>
      <c r="O22" s="72"/>
      <c r="P22" s="73"/>
      <c r="Q22" s="72"/>
      <c r="R22" s="73"/>
      <c r="S22" s="72"/>
      <c r="T22" s="73"/>
      <c r="U22" s="72"/>
      <c r="V22" s="73"/>
      <c r="W22" s="72"/>
      <c r="X22" s="73"/>
      <c r="Y22" s="72"/>
      <c r="Z22" s="73"/>
    </row>
    <row r="23" spans="1:26" ht="15.75" thickBot="1" x14ac:dyDescent="0.3">
      <c r="B23" s="19" t="s">
        <v>129</v>
      </c>
      <c r="C23" s="212"/>
      <c r="D23" s="213"/>
      <c r="E23" s="72"/>
      <c r="F23" s="73"/>
      <c r="G23" s="72"/>
      <c r="H23" s="73"/>
      <c r="I23" s="72"/>
      <c r="J23" s="73"/>
      <c r="K23" s="72"/>
      <c r="L23" s="73"/>
      <c r="M23" s="72"/>
      <c r="N23" s="73"/>
      <c r="O23" s="72"/>
      <c r="P23" s="73"/>
      <c r="Q23" s="72"/>
      <c r="R23" s="73"/>
      <c r="S23" s="72"/>
      <c r="T23" s="73"/>
      <c r="U23" s="72"/>
      <c r="V23" s="73"/>
      <c r="W23" s="72"/>
      <c r="X23" s="73"/>
      <c r="Y23" s="72"/>
      <c r="Z23" s="73"/>
    </row>
    <row r="24" spans="1:26" ht="15.75" thickBot="1" x14ac:dyDescent="0.3">
      <c r="A24" s="3"/>
      <c r="B24" s="211" t="s">
        <v>130</v>
      </c>
      <c r="C24" s="220">
        <v>7.0601999999999998E-2</v>
      </c>
      <c r="D24" s="221">
        <v>6.9452E-2</v>
      </c>
      <c r="E24" s="220">
        <v>6.6484000000000001E-2</v>
      </c>
      <c r="F24" s="221">
        <v>6.5584000000000003E-2</v>
      </c>
      <c r="G24" s="179">
        <v>8.8230000000000003E-2</v>
      </c>
      <c r="H24" s="180">
        <v>7.6600000000000001E-2</v>
      </c>
      <c r="I24" s="179">
        <v>8.2949999999999996E-2</v>
      </c>
      <c r="J24" s="180">
        <v>8.6669999999999997E-2</v>
      </c>
      <c r="K24" s="179"/>
      <c r="L24" s="179"/>
      <c r="M24" s="179"/>
      <c r="N24" s="180"/>
      <c r="O24" s="190"/>
      <c r="P24" s="191"/>
      <c r="Q24" s="190"/>
      <c r="R24" s="191"/>
      <c r="S24" s="178"/>
      <c r="T24" s="177"/>
      <c r="U24" s="178"/>
      <c r="V24" s="177"/>
      <c r="W24" s="20"/>
      <c r="X24" s="48"/>
      <c r="Y24" s="20"/>
      <c r="Z24" s="48"/>
    </row>
    <row r="25" spans="1:26" x14ac:dyDescent="0.25">
      <c r="D25" s="210"/>
    </row>
  </sheetData>
  <mergeCells count="40">
    <mergeCell ref="Q10:R10"/>
    <mergeCell ref="M8:N8"/>
    <mergeCell ref="O8:P8"/>
    <mergeCell ref="Q8:R8"/>
    <mergeCell ref="M9:N9"/>
    <mergeCell ref="O9:P9"/>
    <mergeCell ref="Q9:R9"/>
    <mergeCell ref="K8:L8"/>
    <mergeCell ref="K9:L9"/>
    <mergeCell ref="K10:L10"/>
    <mergeCell ref="M10:N10"/>
    <mergeCell ref="O10:P10"/>
    <mergeCell ref="G8:H8"/>
    <mergeCell ref="G9:H9"/>
    <mergeCell ref="G10:H10"/>
    <mergeCell ref="I9:J9"/>
    <mergeCell ref="I10:J10"/>
    <mergeCell ref="A1:J2"/>
    <mergeCell ref="A3:F3"/>
    <mergeCell ref="S10:T10"/>
    <mergeCell ref="U10:V10"/>
    <mergeCell ref="W10:X10"/>
    <mergeCell ref="A4:B4"/>
    <mergeCell ref="A5:B5"/>
    <mergeCell ref="S8:T8"/>
    <mergeCell ref="U8:V8"/>
    <mergeCell ref="E8:F8"/>
    <mergeCell ref="I8:J8"/>
    <mergeCell ref="C8:D8"/>
    <mergeCell ref="C9:D9"/>
    <mergeCell ref="C10:D10"/>
    <mergeCell ref="E9:F9"/>
    <mergeCell ref="E10:F10"/>
    <mergeCell ref="Y10:Z10"/>
    <mergeCell ref="W8:X8"/>
    <mergeCell ref="Y8:Z8"/>
    <mergeCell ref="S9:T9"/>
    <mergeCell ref="U9:V9"/>
    <mergeCell ref="W9:X9"/>
    <mergeCell ref="Y9:Z9"/>
  </mergeCells>
  <dataValidations count="3">
    <dataValidation allowBlank="1" showInputMessage="1" showErrorMessage="1" prompt="Year" sqref="D5" xr:uid="{1AB2BE01-324E-49C4-A638-FD9D400549E0}"/>
    <dataValidation errorStyle="warning" allowBlank="1" showInputMessage="1" showErrorMessage="1" error="Pick from list" promptTitle="Enter" prompt="Administrator" sqref="C4" xr:uid="{A0C9F3C6-3E73-4C8E-BEDA-5D40CF947946}"/>
    <dataValidation allowBlank="1" showInputMessage="1" showErrorMessage="1" prompt="Report Quarter" sqref="C5" xr:uid="{D402F6B5-59C4-4AF2-B348-13BA7452FAA8}"/>
  </dataValidations>
  <hyperlinks>
    <hyperlink ref="A3" r:id="rId1" xr:uid="{35BB7351-44D4-4FDC-952B-76A6A8B5209C}"/>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DF703-8CF5-4970-A807-B6AEADFC750D}">
  <sheetPr>
    <tabColor rgb="FF00B0F0"/>
  </sheetPr>
  <dimension ref="A1:S73"/>
  <sheetViews>
    <sheetView zoomScale="60" zoomScaleNormal="60" workbookViewId="0">
      <selection activeCell="P7" sqref="P7:S7"/>
    </sheetView>
  </sheetViews>
  <sheetFormatPr defaultRowHeight="15" x14ac:dyDescent="0.25"/>
  <cols>
    <col min="1" max="1" width="12.42578125" customWidth="1"/>
    <col min="2" max="2" width="21.85546875" customWidth="1"/>
    <col min="3" max="3" width="19.42578125" customWidth="1"/>
    <col min="4" max="4" width="17" customWidth="1"/>
    <col min="5" max="5" width="17.5703125" customWidth="1"/>
    <col min="7" max="7" width="13" customWidth="1"/>
    <col min="10" max="10" width="10.7109375" customWidth="1"/>
    <col min="11" max="11" width="10.140625" customWidth="1"/>
    <col min="12" max="12" width="10" customWidth="1"/>
    <col min="13" max="13" width="12" customWidth="1"/>
    <col min="14" max="14" width="10.42578125" customWidth="1"/>
  </cols>
  <sheetData>
    <row r="1" spans="1:19" x14ac:dyDescent="0.25">
      <c r="A1" s="297" t="s">
        <v>277</v>
      </c>
      <c r="B1" s="297"/>
      <c r="C1" s="297"/>
      <c r="D1" s="297"/>
      <c r="E1" s="297"/>
      <c r="F1" s="297"/>
      <c r="G1" s="297"/>
      <c r="H1" s="297"/>
      <c r="I1" s="297"/>
      <c r="J1" s="297"/>
      <c r="K1" s="297"/>
      <c r="L1" s="297"/>
      <c r="M1" s="297"/>
      <c r="N1" s="297"/>
      <c r="O1" s="297"/>
      <c r="P1" s="297"/>
    </row>
    <row r="2" spans="1:19" x14ac:dyDescent="0.25">
      <c r="A2" s="297"/>
      <c r="B2" s="297"/>
      <c r="C2" s="297"/>
      <c r="D2" s="297"/>
      <c r="E2" s="297"/>
      <c r="F2" s="297"/>
      <c r="G2" s="297"/>
      <c r="H2" s="297"/>
      <c r="I2" s="297"/>
      <c r="J2" s="297"/>
      <c r="K2" s="297"/>
      <c r="L2" s="297"/>
      <c r="M2" s="297"/>
      <c r="N2" s="297"/>
      <c r="O2" s="297"/>
      <c r="P2" s="297"/>
    </row>
    <row r="3" spans="1:19" x14ac:dyDescent="0.25">
      <c r="A3" s="312"/>
      <c r="B3" s="312"/>
      <c r="C3" s="312"/>
      <c r="D3" s="312"/>
      <c r="E3" s="312"/>
      <c r="F3" s="312"/>
      <c r="G3" s="312"/>
      <c r="H3" s="312"/>
      <c r="I3" s="312"/>
      <c r="J3" s="312"/>
      <c r="K3" s="312"/>
      <c r="L3" s="312"/>
      <c r="M3" s="312"/>
      <c r="N3" s="312"/>
      <c r="O3" s="312"/>
      <c r="P3" s="312"/>
    </row>
    <row r="4" spans="1:19" ht="15.75" x14ac:dyDescent="0.25">
      <c r="A4" s="357" t="s">
        <v>34</v>
      </c>
      <c r="B4" s="357"/>
      <c r="C4" s="6" t="s">
        <v>2</v>
      </c>
      <c r="D4" s="7"/>
      <c r="G4" s="8"/>
      <c r="H4" s="8"/>
      <c r="I4" s="8"/>
      <c r="J4" s="8"/>
      <c r="K4" s="8"/>
      <c r="L4" s="8"/>
      <c r="M4" s="8"/>
      <c r="N4" s="8"/>
      <c r="O4" s="8"/>
      <c r="P4" s="8"/>
      <c r="Q4" s="8"/>
      <c r="R4" s="8"/>
      <c r="S4" s="8"/>
    </row>
    <row r="5" spans="1:19" ht="16.5" thickBot="1" x14ac:dyDescent="0.3">
      <c r="A5" s="297" t="s">
        <v>36</v>
      </c>
      <c r="B5" s="297"/>
      <c r="C5" s="9" t="s">
        <v>22</v>
      </c>
      <c r="D5" s="10">
        <v>2024</v>
      </c>
      <c r="G5" s="11"/>
      <c r="H5" s="8"/>
      <c r="I5" s="8"/>
      <c r="J5" s="8"/>
      <c r="K5" s="8"/>
      <c r="L5" s="8"/>
      <c r="M5" s="8"/>
      <c r="N5" s="8"/>
      <c r="O5" s="8"/>
      <c r="P5" s="8"/>
      <c r="Q5" s="8"/>
      <c r="R5" s="8"/>
      <c r="S5" s="8"/>
    </row>
    <row r="6" spans="1:19" ht="19.5" thickBot="1" x14ac:dyDescent="0.35">
      <c r="B6" s="258"/>
      <c r="C6" s="258"/>
      <c r="D6" s="258"/>
      <c r="E6" s="358" t="s">
        <v>278</v>
      </c>
      <c r="F6" s="359"/>
      <c r="G6" s="359"/>
      <c r="H6" s="359"/>
      <c r="I6" s="359"/>
      <c r="J6" s="359"/>
      <c r="K6" s="359"/>
      <c r="L6" s="359"/>
      <c r="M6" s="359"/>
      <c r="N6" s="359"/>
      <c r="O6" s="360"/>
      <c r="P6" s="361" t="s">
        <v>313</v>
      </c>
      <c r="Q6" s="362"/>
      <c r="R6" s="362"/>
      <c r="S6" s="363"/>
    </row>
    <row r="7" spans="1:19" ht="19.5" thickBot="1" x14ac:dyDescent="0.35">
      <c r="B7" s="258"/>
      <c r="C7" s="258"/>
      <c r="D7" s="258"/>
      <c r="E7" s="350" t="s">
        <v>279</v>
      </c>
      <c r="F7" s="351"/>
      <c r="G7" s="351"/>
      <c r="H7" s="351"/>
      <c r="I7" s="352"/>
      <c r="J7" s="353" t="s">
        <v>280</v>
      </c>
      <c r="K7" s="355" t="s">
        <v>281</v>
      </c>
      <c r="L7" s="355"/>
      <c r="M7" s="355"/>
      <c r="N7" s="355"/>
      <c r="O7" s="356"/>
      <c r="P7" s="300" t="s">
        <v>282</v>
      </c>
      <c r="Q7" s="301"/>
      <c r="R7" s="301"/>
      <c r="S7" s="302"/>
    </row>
    <row r="8" spans="1:19" ht="144.75" customHeight="1" thickBot="1" x14ac:dyDescent="0.3">
      <c r="B8" s="165" t="s">
        <v>39</v>
      </c>
      <c r="C8" s="165" t="s">
        <v>40</v>
      </c>
      <c r="D8" s="165" t="s">
        <v>41</v>
      </c>
      <c r="E8" s="259" t="s">
        <v>283</v>
      </c>
      <c r="F8" s="260" t="s">
        <v>284</v>
      </c>
      <c r="G8" s="260" t="s">
        <v>39</v>
      </c>
      <c r="H8" s="260" t="s">
        <v>285</v>
      </c>
      <c r="I8" s="261" t="s">
        <v>312</v>
      </c>
      <c r="J8" s="354"/>
      <c r="K8" s="259" t="s">
        <v>286</v>
      </c>
      <c r="L8" s="260" t="s">
        <v>287</v>
      </c>
      <c r="M8" s="260" t="s">
        <v>288</v>
      </c>
      <c r="N8" s="260" t="s">
        <v>289</v>
      </c>
      <c r="O8" s="262" t="s">
        <v>290</v>
      </c>
      <c r="P8" s="263" t="s">
        <v>291</v>
      </c>
      <c r="Q8" s="263" t="s">
        <v>13</v>
      </c>
      <c r="R8" s="263" t="s">
        <v>14</v>
      </c>
      <c r="S8" s="263" t="s">
        <v>15</v>
      </c>
    </row>
    <row r="9" spans="1:19" x14ac:dyDescent="0.25">
      <c r="B9" s="81" t="s">
        <v>49</v>
      </c>
      <c r="C9" s="82" t="s">
        <v>50</v>
      </c>
      <c r="D9" s="82" t="s">
        <v>51</v>
      </c>
      <c r="E9" s="266">
        <v>3</v>
      </c>
      <c r="F9" s="266">
        <v>38</v>
      </c>
      <c r="G9" s="266"/>
      <c r="H9" s="266"/>
      <c r="I9" s="267">
        <v>0</v>
      </c>
      <c r="J9" s="264">
        <f>E9+F9+G9+H9+I9</f>
        <v>41</v>
      </c>
      <c r="K9" s="268">
        <v>2</v>
      </c>
      <c r="L9" s="266">
        <v>1</v>
      </c>
      <c r="M9" s="266">
        <v>4</v>
      </c>
      <c r="N9" s="266">
        <v>6</v>
      </c>
      <c r="O9" s="266">
        <v>28</v>
      </c>
      <c r="P9" s="270">
        <v>3</v>
      </c>
      <c r="Q9" s="266">
        <v>0</v>
      </c>
      <c r="R9" s="266">
        <v>0</v>
      </c>
      <c r="S9" s="267">
        <v>0</v>
      </c>
    </row>
    <row r="10" spans="1:19" x14ac:dyDescent="0.25">
      <c r="B10" s="81" t="s">
        <v>52</v>
      </c>
      <c r="C10" s="82" t="s">
        <v>53</v>
      </c>
      <c r="D10" s="82" t="s">
        <v>54</v>
      </c>
      <c r="E10" s="265">
        <v>511</v>
      </c>
      <c r="F10" s="266">
        <v>1192</v>
      </c>
      <c r="G10" s="266"/>
      <c r="H10" s="266"/>
      <c r="I10" s="267">
        <v>264</v>
      </c>
      <c r="J10" s="264">
        <f t="shared" ref="J10:J34" si="0">E10+F10+G10+H10+I10</f>
        <v>1967</v>
      </c>
      <c r="K10" s="268">
        <v>152</v>
      </c>
      <c r="L10" s="266">
        <v>51</v>
      </c>
      <c r="M10" s="266">
        <v>22</v>
      </c>
      <c r="N10" s="266">
        <v>941</v>
      </c>
      <c r="O10" s="269">
        <v>801</v>
      </c>
      <c r="P10" s="270">
        <v>563</v>
      </c>
      <c r="Q10" s="266">
        <v>254</v>
      </c>
      <c r="R10" s="266">
        <v>551</v>
      </c>
      <c r="S10" s="267">
        <v>334</v>
      </c>
    </row>
    <row r="11" spans="1:19" x14ac:dyDescent="0.25">
      <c r="B11" s="81" t="s">
        <v>149</v>
      </c>
      <c r="C11" s="82" t="s">
        <v>50</v>
      </c>
      <c r="D11" s="82" t="s">
        <v>157</v>
      </c>
      <c r="E11" s="265">
        <v>319</v>
      </c>
      <c r="F11" s="266">
        <v>202</v>
      </c>
      <c r="G11" s="266"/>
      <c r="H11" s="266"/>
      <c r="I11" s="267">
        <v>0</v>
      </c>
      <c r="J11" s="264">
        <f t="shared" si="0"/>
        <v>521</v>
      </c>
      <c r="K11" s="268">
        <v>19</v>
      </c>
      <c r="L11" s="266">
        <v>14</v>
      </c>
      <c r="M11" s="266">
        <v>4</v>
      </c>
      <c r="N11" s="266">
        <v>166</v>
      </c>
      <c r="O11" s="269">
        <v>318</v>
      </c>
      <c r="P11" s="270">
        <v>421</v>
      </c>
      <c r="Q11" s="266">
        <v>52</v>
      </c>
      <c r="R11" s="266">
        <v>48</v>
      </c>
      <c r="S11" s="267">
        <v>0</v>
      </c>
    </row>
    <row r="12" spans="1:19" x14ac:dyDescent="0.25">
      <c r="B12" s="81" t="s">
        <v>303</v>
      </c>
      <c r="C12" s="82" t="s">
        <v>46</v>
      </c>
      <c r="D12" s="82" t="s">
        <v>157</v>
      </c>
      <c r="E12" s="265">
        <v>0</v>
      </c>
      <c r="F12" s="266">
        <v>1</v>
      </c>
      <c r="G12" s="266"/>
      <c r="H12" s="266"/>
      <c r="I12" s="267">
        <v>0</v>
      </c>
      <c r="J12" s="264">
        <f t="shared" si="0"/>
        <v>1</v>
      </c>
      <c r="K12" s="268">
        <v>0</v>
      </c>
      <c r="L12" s="266">
        <v>0</v>
      </c>
      <c r="M12" s="266">
        <v>0</v>
      </c>
      <c r="N12" s="266">
        <v>1</v>
      </c>
      <c r="O12" s="269">
        <v>0</v>
      </c>
      <c r="P12" s="270">
        <v>0</v>
      </c>
      <c r="Q12" s="266">
        <v>0</v>
      </c>
      <c r="R12" s="266">
        <v>1</v>
      </c>
      <c r="S12" s="267">
        <v>0</v>
      </c>
    </row>
    <row r="13" spans="1:19" x14ac:dyDescent="0.25">
      <c r="B13" s="81" t="s">
        <v>151</v>
      </c>
      <c r="C13" s="82" t="s">
        <v>46</v>
      </c>
      <c r="D13" s="82" t="s">
        <v>157</v>
      </c>
      <c r="E13" s="265">
        <v>15</v>
      </c>
      <c r="F13" s="266">
        <v>25</v>
      </c>
      <c r="G13" s="266"/>
      <c r="H13" s="266"/>
      <c r="I13" s="267">
        <v>0</v>
      </c>
      <c r="J13" s="264">
        <f t="shared" si="0"/>
        <v>40</v>
      </c>
      <c r="K13" s="268">
        <v>1</v>
      </c>
      <c r="L13" s="266">
        <v>2</v>
      </c>
      <c r="M13" s="266">
        <v>0</v>
      </c>
      <c r="N13" s="266">
        <v>17</v>
      </c>
      <c r="O13" s="269">
        <v>20</v>
      </c>
      <c r="P13" s="270">
        <v>31</v>
      </c>
      <c r="Q13" s="266">
        <v>5</v>
      </c>
      <c r="R13" s="266">
        <v>4</v>
      </c>
      <c r="S13" s="267">
        <v>0</v>
      </c>
    </row>
    <row r="14" spans="1:19" x14ac:dyDescent="0.25">
      <c r="B14" s="81" t="s">
        <v>152</v>
      </c>
      <c r="C14" s="82" t="s">
        <v>46</v>
      </c>
      <c r="D14" s="82" t="s">
        <v>157</v>
      </c>
      <c r="E14" s="265">
        <v>1</v>
      </c>
      <c r="F14" s="126">
        <v>21</v>
      </c>
      <c r="G14" s="266"/>
      <c r="H14" s="266"/>
      <c r="I14" s="267">
        <v>0</v>
      </c>
      <c r="J14" s="264">
        <f t="shared" si="0"/>
        <v>22</v>
      </c>
      <c r="K14" s="268">
        <v>3</v>
      </c>
      <c r="L14" s="266">
        <v>0</v>
      </c>
      <c r="M14" s="266">
        <v>0</v>
      </c>
      <c r="N14" s="266">
        <v>17</v>
      </c>
      <c r="O14" s="269">
        <v>2</v>
      </c>
      <c r="P14" s="270">
        <v>8</v>
      </c>
      <c r="Q14" s="266">
        <v>8</v>
      </c>
      <c r="R14" s="266">
        <v>6</v>
      </c>
      <c r="S14" s="267">
        <v>0</v>
      </c>
    </row>
    <row r="15" spans="1:19" x14ac:dyDescent="0.25">
      <c r="B15" s="81" t="s">
        <v>153</v>
      </c>
      <c r="C15" s="82" t="s">
        <v>50</v>
      </c>
      <c r="D15" s="82" t="s">
        <v>157</v>
      </c>
      <c r="E15" s="265">
        <v>115</v>
      </c>
      <c r="F15" s="266">
        <v>53</v>
      </c>
      <c r="G15" s="266"/>
      <c r="H15" s="266"/>
      <c r="I15" s="267">
        <v>0</v>
      </c>
      <c r="J15" s="264">
        <f t="shared" si="0"/>
        <v>168</v>
      </c>
      <c r="K15" s="268">
        <v>12</v>
      </c>
      <c r="L15" s="266">
        <v>6</v>
      </c>
      <c r="M15" s="266">
        <v>2</v>
      </c>
      <c r="N15" s="266">
        <v>35</v>
      </c>
      <c r="O15" s="269">
        <v>113</v>
      </c>
      <c r="P15" s="270">
        <v>138</v>
      </c>
      <c r="Q15" s="266">
        <v>22</v>
      </c>
      <c r="R15" s="266">
        <v>8</v>
      </c>
      <c r="S15" s="267">
        <v>0</v>
      </c>
    </row>
    <row r="16" spans="1:19" x14ac:dyDescent="0.25">
      <c r="B16" s="81" t="s">
        <v>154</v>
      </c>
      <c r="C16" s="82" t="s">
        <v>46</v>
      </c>
      <c r="D16" s="82" t="s">
        <v>157</v>
      </c>
      <c r="E16" s="265">
        <v>2</v>
      </c>
      <c r="F16" s="266">
        <v>3</v>
      </c>
      <c r="G16" s="266"/>
      <c r="H16" s="266"/>
      <c r="I16" s="267">
        <v>0</v>
      </c>
      <c r="J16" s="264">
        <f t="shared" si="0"/>
        <v>5</v>
      </c>
      <c r="K16" s="268">
        <v>0</v>
      </c>
      <c r="L16" s="266">
        <v>0</v>
      </c>
      <c r="M16" s="266">
        <v>3</v>
      </c>
      <c r="N16" s="266">
        <v>0</v>
      </c>
      <c r="O16" s="269">
        <v>2</v>
      </c>
      <c r="P16" s="270">
        <v>1</v>
      </c>
      <c r="Q16" s="266">
        <v>2</v>
      </c>
      <c r="R16" s="266">
        <v>2</v>
      </c>
      <c r="S16" s="267">
        <v>0</v>
      </c>
    </row>
    <row r="17" spans="2:19" x14ac:dyDescent="0.25">
      <c r="B17" s="81" t="s">
        <v>155</v>
      </c>
      <c r="C17" s="82" t="s">
        <v>50</v>
      </c>
      <c r="D17" s="82" t="s">
        <v>157</v>
      </c>
      <c r="E17" s="268">
        <v>3</v>
      </c>
      <c r="F17" s="266">
        <v>5</v>
      </c>
      <c r="G17" s="266"/>
      <c r="H17" s="266"/>
      <c r="I17" s="267">
        <v>0</v>
      </c>
      <c r="J17" s="264">
        <f t="shared" si="0"/>
        <v>8</v>
      </c>
      <c r="K17" s="268">
        <v>3</v>
      </c>
      <c r="L17" s="266">
        <v>0</v>
      </c>
      <c r="M17" s="266">
        <v>0</v>
      </c>
      <c r="N17" s="266">
        <v>3</v>
      </c>
      <c r="O17" s="269">
        <v>2</v>
      </c>
      <c r="P17" s="270">
        <v>4</v>
      </c>
      <c r="Q17" s="266">
        <v>2</v>
      </c>
      <c r="R17" s="266">
        <v>1</v>
      </c>
      <c r="S17" s="267">
        <v>0</v>
      </c>
    </row>
    <row r="18" spans="2:19" x14ac:dyDescent="0.25">
      <c r="B18" s="81" t="s">
        <v>156</v>
      </c>
      <c r="C18" s="82" t="s">
        <v>46</v>
      </c>
      <c r="D18" s="82" t="s">
        <v>157</v>
      </c>
      <c r="E18" s="268">
        <v>20</v>
      </c>
      <c r="F18" s="266">
        <v>11</v>
      </c>
      <c r="G18" s="266"/>
      <c r="H18" s="266"/>
      <c r="I18" s="267">
        <v>0</v>
      </c>
      <c r="J18" s="264">
        <f t="shared" si="0"/>
        <v>31</v>
      </c>
      <c r="K18" s="268">
        <v>0</v>
      </c>
      <c r="L18" s="266">
        <v>2</v>
      </c>
      <c r="M18" s="266">
        <v>1</v>
      </c>
      <c r="N18" s="266">
        <v>9</v>
      </c>
      <c r="O18" s="269">
        <v>19</v>
      </c>
      <c r="P18" s="270">
        <v>23</v>
      </c>
      <c r="Q18" s="266">
        <v>2</v>
      </c>
      <c r="R18" s="266">
        <v>6</v>
      </c>
      <c r="S18" s="267">
        <v>0</v>
      </c>
    </row>
    <row r="19" spans="2:19" x14ac:dyDescent="0.25">
      <c r="B19" s="81" t="s">
        <v>176</v>
      </c>
      <c r="C19" s="82" t="s">
        <v>46</v>
      </c>
      <c r="D19" s="82" t="s">
        <v>177</v>
      </c>
      <c r="E19" s="268">
        <v>1</v>
      </c>
      <c r="F19" s="266">
        <v>28</v>
      </c>
      <c r="G19" s="266"/>
      <c r="H19" s="266"/>
      <c r="I19" s="267">
        <v>0</v>
      </c>
      <c r="J19" s="264">
        <f t="shared" si="0"/>
        <v>29</v>
      </c>
      <c r="K19" s="268">
        <v>5</v>
      </c>
      <c r="L19" s="266">
        <v>3</v>
      </c>
      <c r="M19" s="266">
        <v>0</v>
      </c>
      <c r="N19" s="266">
        <v>9</v>
      </c>
      <c r="O19" s="269">
        <v>12</v>
      </c>
      <c r="P19" s="270">
        <v>0</v>
      </c>
      <c r="Q19" s="266">
        <v>0</v>
      </c>
      <c r="R19" s="266">
        <v>1</v>
      </c>
      <c r="S19" s="267">
        <v>0</v>
      </c>
    </row>
    <row r="20" spans="2:19" x14ac:dyDescent="0.25">
      <c r="B20" s="81" t="s">
        <v>178</v>
      </c>
      <c r="C20" s="82" t="s">
        <v>50</v>
      </c>
      <c r="D20" s="82" t="s">
        <v>177</v>
      </c>
      <c r="E20" s="265">
        <v>57</v>
      </c>
      <c r="F20" s="266">
        <v>79</v>
      </c>
      <c r="G20" s="266"/>
      <c r="H20" s="266"/>
      <c r="I20" s="267">
        <v>0</v>
      </c>
      <c r="J20" s="264">
        <f t="shared" si="0"/>
        <v>136</v>
      </c>
      <c r="K20" s="268">
        <v>2</v>
      </c>
      <c r="L20" s="266">
        <v>0</v>
      </c>
      <c r="M20" s="266">
        <v>0</v>
      </c>
      <c r="N20" s="266">
        <v>9</v>
      </c>
      <c r="O20" s="269">
        <v>125</v>
      </c>
      <c r="P20" s="270">
        <v>42</v>
      </c>
      <c r="Q20" s="266">
        <v>3</v>
      </c>
      <c r="R20" s="266">
        <v>3</v>
      </c>
      <c r="S20" s="267">
        <v>9</v>
      </c>
    </row>
    <row r="21" spans="2:19" x14ac:dyDescent="0.25">
      <c r="B21" s="81" t="s">
        <v>179</v>
      </c>
      <c r="C21" s="82" t="s">
        <v>50</v>
      </c>
      <c r="D21" s="82" t="s">
        <v>177</v>
      </c>
      <c r="E21" s="265">
        <v>13</v>
      </c>
      <c r="F21" s="266">
        <v>84</v>
      </c>
      <c r="G21" s="266"/>
      <c r="H21" s="266"/>
      <c r="I21" s="267">
        <v>0</v>
      </c>
      <c r="J21" s="264">
        <f t="shared" si="0"/>
        <v>97</v>
      </c>
      <c r="K21" s="268">
        <v>2</v>
      </c>
      <c r="L21" s="266">
        <v>0</v>
      </c>
      <c r="M21" s="266">
        <v>0</v>
      </c>
      <c r="N21" s="266">
        <v>10</v>
      </c>
      <c r="O21" s="269">
        <v>85</v>
      </c>
      <c r="P21" s="270">
        <v>9</v>
      </c>
      <c r="Q21" s="266">
        <v>0</v>
      </c>
      <c r="R21" s="266">
        <v>3</v>
      </c>
      <c r="S21" s="267">
        <v>1</v>
      </c>
    </row>
    <row r="22" spans="2:19" x14ac:dyDescent="0.25">
      <c r="B22" s="81" t="s">
        <v>180</v>
      </c>
      <c r="C22" s="82" t="s">
        <v>46</v>
      </c>
      <c r="D22" s="82" t="s">
        <v>177</v>
      </c>
      <c r="E22" s="265">
        <v>2</v>
      </c>
      <c r="F22" s="266">
        <v>3</v>
      </c>
      <c r="G22" s="266"/>
      <c r="H22" s="266"/>
      <c r="I22" s="267">
        <v>0</v>
      </c>
      <c r="J22" s="264">
        <f t="shared" si="0"/>
        <v>5</v>
      </c>
      <c r="K22" s="268">
        <v>0</v>
      </c>
      <c r="L22" s="266">
        <v>0</v>
      </c>
      <c r="M22" s="266">
        <v>0</v>
      </c>
      <c r="N22" s="266">
        <v>0</v>
      </c>
      <c r="O22" s="269">
        <v>5</v>
      </c>
      <c r="P22" s="270">
        <v>0</v>
      </c>
      <c r="Q22" s="266">
        <v>0</v>
      </c>
      <c r="R22" s="266">
        <v>2</v>
      </c>
      <c r="S22" s="267">
        <v>0</v>
      </c>
    </row>
    <row r="23" spans="2:19" x14ac:dyDescent="0.25">
      <c r="B23" s="81" t="s">
        <v>181</v>
      </c>
      <c r="C23" s="82" t="s">
        <v>50</v>
      </c>
      <c r="D23" s="82" t="s">
        <v>177</v>
      </c>
      <c r="E23" s="265">
        <v>23</v>
      </c>
      <c r="F23" s="266">
        <v>57</v>
      </c>
      <c r="G23" s="266"/>
      <c r="H23" s="266"/>
      <c r="I23" s="267">
        <v>0</v>
      </c>
      <c r="J23" s="264">
        <f t="shared" si="0"/>
        <v>80</v>
      </c>
      <c r="K23" s="268">
        <v>7</v>
      </c>
      <c r="L23" s="266">
        <v>4</v>
      </c>
      <c r="M23" s="266">
        <v>6</v>
      </c>
      <c r="N23" s="266">
        <v>10</v>
      </c>
      <c r="O23" s="269">
        <v>53</v>
      </c>
      <c r="P23" s="270">
        <v>14</v>
      </c>
      <c r="Q23" s="266">
        <v>0</v>
      </c>
      <c r="R23" s="266">
        <v>8</v>
      </c>
      <c r="S23" s="267">
        <v>1</v>
      </c>
    </row>
    <row r="24" spans="2:19" x14ac:dyDescent="0.25">
      <c r="B24" s="81" t="s">
        <v>181</v>
      </c>
      <c r="C24" s="82" t="s">
        <v>46</v>
      </c>
      <c r="D24" s="82" t="s">
        <v>177</v>
      </c>
      <c r="E24" s="265">
        <v>24</v>
      </c>
      <c r="F24" s="266">
        <v>26</v>
      </c>
      <c r="G24" s="266"/>
      <c r="H24" s="266"/>
      <c r="I24" s="267">
        <v>0</v>
      </c>
      <c r="J24" s="264">
        <f t="shared" si="0"/>
        <v>50</v>
      </c>
      <c r="K24" s="268">
        <v>1</v>
      </c>
      <c r="L24" s="266">
        <v>0</v>
      </c>
      <c r="M24" s="266">
        <v>0</v>
      </c>
      <c r="N24" s="266">
        <v>4</v>
      </c>
      <c r="O24" s="269">
        <v>45</v>
      </c>
      <c r="P24" s="270">
        <v>13</v>
      </c>
      <c r="Q24" s="266">
        <v>2</v>
      </c>
      <c r="R24" s="266">
        <v>8</v>
      </c>
      <c r="S24" s="267">
        <v>1</v>
      </c>
    </row>
    <row r="25" spans="2:19" x14ac:dyDescent="0.25">
      <c r="B25" s="81" t="s">
        <v>182</v>
      </c>
      <c r="C25" s="82" t="s">
        <v>50</v>
      </c>
      <c r="D25" s="82" t="s">
        <v>177</v>
      </c>
      <c r="E25" s="265">
        <v>40</v>
      </c>
      <c r="F25" s="266">
        <v>84</v>
      </c>
      <c r="G25" s="266"/>
      <c r="H25" s="266"/>
      <c r="I25" s="267">
        <v>0</v>
      </c>
      <c r="J25" s="264">
        <f t="shared" si="0"/>
        <v>124</v>
      </c>
      <c r="K25" s="268">
        <v>2</v>
      </c>
      <c r="L25" s="266">
        <v>0</v>
      </c>
      <c r="M25" s="266">
        <v>0</v>
      </c>
      <c r="N25" s="266">
        <v>10</v>
      </c>
      <c r="O25" s="269">
        <v>112</v>
      </c>
      <c r="P25" s="270">
        <v>7</v>
      </c>
      <c r="Q25" s="266">
        <v>1</v>
      </c>
      <c r="R25" s="266">
        <v>7</v>
      </c>
      <c r="S25" s="267">
        <v>25</v>
      </c>
    </row>
    <row r="26" spans="2:19" x14ac:dyDescent="0.25">
      <c r="B26" s="81" t="s">
        <v>183</v>
      </c>
      <c r="C26" s="82" t="s">
        <v>53</v>
      </c>
      <c r="D26" s="82" t="s">
        <v>177</v>
      </c>
      <c r="E26" s="265">
        <v>93</v>
      </c>
      <c r="F26" s="266">
        <v>274</v>
      </c>
      <c r="G26" s="266"/>
      <c r="H26" s="266"/>
      <c r="I26" s="267">
        <v>0</v>
      </c>
      <c r="J26" s="264">
        <f t="shared" si="0"/>
        <v>367</v>
      </c>
      <c r="K26" s="268">
        <v>24</v>
      </c>
      <c r="L26" s="266">
        <v>11</v>
      </c>
      <c r="M26" s="266">
        <v>6</v>
      </c>
      <c r="N26" s="266">
        <v>71</v>
      </c>
      <c r="O26" s="269">
        <v>255</v>
      </c>
      <c r="P26" s="270">
        <v>55</v>
      </c>
      <c r="Q26" s="266">
        <v>8</v>
      </c>
      <c r="R26" s="266">
        <v>27</v>
      </c>
      <c r="S26" s="267">
        <v>5</v>
      </c>
    </row>
    <row r="27" spans="2:19" x14ac:dyDescent="0.25">
      <c r="B27" s="81" t="s">
        <v>184</v>
      </c>
      <c r="C27" s="82" t="s">
        <v>50</v>
      </c>
      <c r="D27" s="82" t="s">
        <v>177</v>
      </c>
      <c r="E27" s="265">
        <v>44</v>
      </c>
      <c r="F27" s="266">
        <v>124</v>
      </c>
      <c r="G27" s="266"/>
      <c r="H27" s="266"/>
      <c r="I27" s="267">
        <v>0</v>
      </c>
      <c r="J27" s="264">
        <f t="shared" si="0"/>
        <v>168</v>
      </c>
      <c r="K27" s="268">
        <v>10</v>
      </c>
      <c r="L27" s="266">
        <v>3</v>
      </c>
      <c r="M27" s="266">
        <v>0</v>
      </c>
      <c r="N27" s="266">
        <v>14</v>
      </c>
      <c r="O27" s="269">
        <v>141</v>
      </c>
      <c r="P27" s="270">
        <v>24</v>
      </c>
      <c r="Q27" s="266">
        <v>2</v>
      </c>
      <c r="R27" s="266">
        <v>13</v>
      </c>
      <c r="S27" s="267">
        <v>4</v>
      </c>
    </row>
    <row r="28" spans="2:19" x14ac:dyDescent="0.25">
      <c r="B28" s="81" t="s">
        <v>185</v>
      </c>
      <c r="C28" s="82" t="s">
        <v>50</v>
      </c>
      <c r="D28" s="82" t="s">
        <v>177</v>
      </c>
      <c r="E28" s="265">
        <v>36</v>
      </c>
      <c r="F28" s="266">
        <v>41</v>
      </c>
      <c r="G28" s="266"/>
      <c r="H28" s="266"/>
      <c r="I28" s="267">
        <v>0</v>
      </c>
      <c r="J28" s="264">
        <f t="shared" si="0"/>
        <v>77</v>
      </c>
      <c r="K28" s="268">
        <v>1</v>
      </c>
      <c r="L28" s="266">
        <v>0</v>
      </c>
      <c r="M28" s="266">
        <v>0</v>
      </c>
      <c r="N28" s="266">
        <v>7</v>
      </c>
      <c r="O28" s="269">
        <v>69</v>
      </c>
      <c r="P28" s="270">
        <v>31</v>
      </c>
      <c r="Q28" s="266">
        <v>1</v>
      </c>
      <c r="R28" s="266">
        <v>4</v>
      </c>
      <c r="S28" s="267">
        <v>0</v>
      </c>
    </row>
    <row r="29" spans="2:19" x14ac:dyDescent="0.25">
      <c r="B29" s="81" t="s">
        <v>186</v>
      </c>
      <c r="C29" s="82" t="s">
        <v>50</v>
      </c>
      <c r="D29" s="82" t="s">
        <v>177</v>
      </c>
      <c r="E29" s="268">
        <v>48</v>
      </c>
      <c r="F29" s="266">
        <v>126</v>
      </c>
      <c r="G29" s="266"/>
      <c r="H29" s="266"/>
      <c r="I29" s="267">
        <v>0</v>
      </c>
      <c r="J29" s="264">
        <f t="shared" si="0"/>
        <v>174</v>
      </c>
      <c r="K29" s="268">
        <v>6</v>
      </c>
      <c r="L29" s="266">
        <v>0</v>
      </c>
      <c r="M29" s="266">
        <v>2</v>
      </c>
      <c r="N29" s="266">
        <v>29</v>
      </c>
      <c r="O29" s="269">
        <v>137</v>
      </c>
      <c r="P29" s="270">
        <v>28</v>
      </c>
      <c r="Q29" s="266">
        <v>0</v>
      </c>
      <c r="R29" s="266">
        <v>14</v>
      </c>
      <c r="S29" s="267">
        <v>5</v>
      </c>
    </row>
    <row r="30" spans="2:19" x14ac:dyDescent="0.25">
      <c r="B30" s="81" t="s">
        <v>186</v>
      </c>
      <c r="C30" s="82" t="s">
        <v>46</v>
      </c>
      <c r="D30" s="82" t="s">
        <v>177</v>
      </c>
      <c r="E30" s="268">
        <v>10</v>
      </c>
      <c r="F30" s="266">
        <v>34</v>
      </c>
      <c r="G30" s="266"/>
      <c r="H30" s="266"/>
      <c r="I30" s="267">
        <v>0</v>
      </c>
      <c r="J30" s="264">
        <f t="shared" si="0"/>
        <v>44</v>
      </c>
      <c r="K30" s="268">
        <v>1</v>
      </c>
      <c r="L30" s="266">
        <v>1</v>
      </c>
      <c r="M30" s="266">
        <v>1</v>
      </c>
      <c r="N30" s="266">
        <v>4</v>
      </c>
      <c r="O30" s="269">
        <v>37</v>
      </c>
      <c r="P30" s="270">
        <v>2</v>
      </c>
      <c r="Q30" s="266">
        <v>2</v>
      </c>
      <c r="R30" s="266">
        <v>6</v>
      </c>
      <c r="S30" s="267">
        <v>0</v>
      </c>
    </row>
    <row r="31" spans="2:19" x14ac:dyDescent="0.25">
      <c r="B31" s="81" t="s">
        <v>187</v>
      </c>
      <c r="C31" s="82" t="s">
        <v>53</v>
      </c>
      <c r="D31" s="82" t="s">
        <v>54</v>
      </c>
      <c r="E31" s="268">
        <v>78</v>
      </c>
      <c r="F31" s="266">
        <v>142</v>
      </c>
      <c r="G31" s="266"/>
      <c r="H31" s="266"/>
      <c r="I31" s="267">
        <v>43</v>
      </c>
      <c r="J31" s="264">
        <f t="shared" si="0"/>
        <v>263</v>
      </c>
      <c r="K31" s="268">
        <v>19</v>
      </c>
      <c r="L31" s="266">
        <v>5</v>
      </c>
      <c r="M31" s="266">
        <v>3</v>
      </c>
      <c r="N31" s="266">
        <v>117</v>
      </c>
      <c r="O31" s="269">
        <v>119</v>
      </c>
      <c r="P31" s="270">
        <v>86</v>
      </c>
      <c r="Q31" s="266">
        <v>39</v>
      </c>
      <c r="R31" s="266">
        <v>67</v>
      </c>
      <c r="S31" s="267">
        <v>28</v>
      </c>
    </row>
    <row r="32" spans="2:19" x14ac:dyDescent="0.25">
      <c r="B32" s="81" t="s">
        <v>188</v>
      </c>
      <c r="C32" s="82" t="s">
        <v>50</v>
      </c>
      <c r="D32" s="82" t="s">
        <v>54</v>
      </c>
      <c r="E32" s="265">
        <v>336</v>
      </c>
      <c r="F32" s="266">
        <v>319</v>
      </c>
      <c r="G32" s="266"/>
      <c r="H32" s="266"/>
      <c r="I32" s="267">
        <v>108</v>
      </c>
      <c r="J32" s="264">
        <f t="shared" si="0"/>
        <v>763</v>
      </c>
      <c r="K32" s="268">
        <v>31</v>
      </c>
      <c r="L32" s="266">
        <v>8</v>
      </c>
      <c r="M32" s="266">
        <v>9</v>
      </c>
      <c r="N32" s="266">
        <v>275</v>
      </c>
      <c r="O32" s="269">
        <v>440</v>
      </c>
      <c r="P32" s="270">
        <v>290</v>
      </c>
      <c r="Q32" s="266">
        <v>103</v>
      </c>
      <c r="R32" s="266">
        <v>187</v>
      </c>
      <c r="S32" s="267">
        <v>90</v>
      </c>
    </row>
    <row r="33" spans="2:19" x14ac:dyDescent="0.25">
      <c r="B33" s="81" t="s">
        <v>209</v>
      </c>
      <c r="C33" s="82" t="s">
        <v>50</v>
      </c>
      <c r="D33" s="82" t="s">
        <v>157</v>
      </c>
      <c r="E33" s="265">
        <v>117</v>
      </c>
      <c r="F33" s="266">
        <v>0</v>
      </c>
      <c r="G33" s="266"/>
      <c r="H33" s="266"/>
      <c r="I33" s="267">
        <v>0</v>
      </c>
      <c r="J33" s="264">
        <f t="shared" si="0"/>
        <v>117</v>
      </c>
      <c r="K33" s="268">
        <v>0</v>
      </c>
      <c r="L33" s="266">
        <v>0</v>
      </c>
      <c r="M33" s="266">
        <v>0</v>
      </c>
      <c r="N33" s="266">
        <v>2</v>
      </c>
      <c r="O33" s="269">
        <v>115</v>
      </c>
      <c r="P33" s="270">
        <v>0</v>
      </c>
      <c r="Q33" s="266">
        <v>89</v>
      </c>
      <c r="R33" s="266">
        <v>28</v>
      </c>
      <c r="S33" s="267">
        <v>0</v>
      </c>
    </row>
    <row r="34" spans="2:19" x14ac:dyDescent="0.25">
      <c r="B34" s="81" t="s">
        <v>210</v>
      </c>
      <c r="C34" s="82" t="s">
        <v>46</v>
      </c>
      <c r="D34" s="82" t="s">
        <v>157</v>
      </c>
      <c r="E34" s="265">
        <v>51</v>
      </c>
      <c r="F34" s="266">
        <v>10</v>
      </c>
      <c r="G34" s="266"/>
      <c r="H34" s="266"/>
      <c r="I34" s="267">
        <v>0</v>
      </c>
      <c r="J34" s="264">
        <f t="shared" si="0"/>
        <v>61</v>
      </c>
      <c r="K34" s="268">
        <v>1</v>
      </c>
      <c r="L34" s="266">
        <v>0</v>
      </c>
      <c r="M34" s="266">
        <v>0</v>
      </c>
      <c r="N34" s="266">
        <v>9</v>
      </c>
      <c r="O34" s="269">
        <v>51</v>
      </c>
      <c r="P34" s="270">
        <v>0</v>
      </c>
      <c r="Q34" s="266">
        <v>33</v>
      </c>
      <c r="R34" s="266">
        <v>28</v>
      </c>
      <c r="S34" s="267">
        <v>0</v>
      </c>
    </row>
    <row r="35" spans="2:19" x14ac:dyDescent="0.25">
      <c r="B35" s="81" t="s">
        <v>292</v>
      </c>
      <c r="C35" s="82" t="s">
        <v>292</v>
      </c>
      <c r="D35" s="82" t="s">
        <v>292</v>
      </c>
      <c r="E35" s="265"/>
      <c r="F35" s="266"/>
      <c r="G35" s="266"/>
      <c r="H35" s="266"/>
      <c r="I35" s="267"/>
      <c r="J35" s="271"/>
      <c r="K35" s="268"/>
      <c r="L35" s="266"/>
      <c r="M35" s="266"/>
      <c r="N35" s="266"/>
      <c r="O35" s="269"/>
      <c r="P35" s="270"/>
      <c r="Q35" s="266"/>
      <c r="R35" s="266"/>
      <c r="S35" s="267"/>
    </row>
    <row r="36" spans="2:19" x14ac:dyDescent="0.25">
      <c r="B36" s="81" t="s">
        <v>292</v>
      </c>
      <c r="C36" s="82" t="s">
        <v>292</v>
      </c>
      <c r="D36" s="82" t="s">
        <v>292</v>
      </c>
      <c r="E36" s="265"/>
      <c r="F36" s="266"/>
      <c r="G36" s="266"/>
      <c r="H36" s="266"/>
      <c r="I36" s="267"/>
      <c r="J36" s="271"/>
      <c r="K36" s="268"/>
      <c r="L36" s="266"/>
      <c r="M36" s="266"/>
      <c r="N36" s="266"/>
      <c r="O36" s="269"/>
      <c r="P36" s="270"/>
      <c r="Q36" s="266"/>
      <c r="R36" s="266"/>
      <c r="S36" s="267"/>
    </row>
    <row r="37" spans="2:19" x14ac:dyDescent="0.25">
      <c r="B37" s="81" t="s">
        <v>292</v>
      </c>
      <c r="C37" s="82" t="s">
        <v>292</v>
      </c>
      <c r="D37" s="82" t="s">
        <v>292</v>
      </c>
      <c r="E37" s="265"/>
      <c r="F37" s="266"/>
      <c r="G37" s="266"/>
      <c r="H37" s="266"/>
      <c r="I37" s="267"/>
      <c r="J37" s="271"/>
      <c r="K37" s="268"/>
      <c r="L37" s="266"/>
      <c r="M37" s="266"/>
      <c r="N37" s="266"/>
      <c r="O37" s="269"/>
      <c r="P37" s="270"/>
      <c r="Q37" s="266"/>
      <c r="R37" s="266"/>
      <c r="S37" s="267"/>
    </row>
    <row r="38" spans="2:19" x14ac:dyDescent="0.25">
      <c r="B38" s="81" t="s">
        <v>292</v>
      </c>
      <c r="C38" s="82" t="s">
        <v>292</v>
      </c>
      <c r="D38" s="82" t="s">
        <v>292</v>
      </c>
      <c r="E38" s="265"/>
      <c r="F38" s="266"/>
      <c r="G38" s="266"/>
      <c r="H38" s="266"/>
      <c r="I38" s="267"/>
      <c r="J38" s="271"/>
      <c r="K38" s="268"/>
      <c r="L38" s="266"/>
      <c r="M38" s="266"/>
      <c r="N38" s="266"/>
      <c r="O38" s="269"/>
      <c r="P38" s="270"/>
      <c r="Q38" s="266"/>
      <c r="R38" s="266"/>
      <c r="S38" s="267"/>
    </row>
    <row r="39" spans="2:19" x14ac:dyDescent="0.25">
      <c r="B39" s="81" t="s">
        <v>292</v>
      </c>
      <c r="C39" s="82" t="s">
        <v>292</v>
      </c>
      <c r="D39" s="82" t="s">
        <v>292</v>
      </c>
      <c r="E39" s="265"/>
      <c r="F39" s="266"/>
      <c r="G39" s="266"/>
      <c r="H39" s="266"/>
      <c r="I39" s="267"/>
      <c r="J39" s="271"/>
      <c r="K39" s="268"/>
      <c r="L39" s="266"/>
      <c r="M39" s="266"/>
      <c r="N39" s="266"/>
      <c r="O39" s="269"/>
      <c r="P39" s="270"/>
      <c r="Q39" s="266"/>
      <c r="R39" s="266"/>
      <c r="S39" s="267"/>
    </row>
    <row r="40" spans="2:19" x14ac:dyDescent="0.25">
      <c r="B40" s="81" t="s">
        <v>292</v>
      </c>
      <c r="C40" s="82" t="s">
        <v>292</v>
      </c>
      <c r="D40" s="82" t="s">
        <v>292</v>
      </c>
      <c r="E40" s="265"/>
      <c r="F40" s="266"/>
      <c r="G40" s="266"/>
      <c r="H40" s="266"/>
      <c r="I40" s="267"/>
      <c r="J40" s="271"/>
      <c r="K40" s="268"/>
      <c r="L40" s="266"/>
      <c r="M40" s="266"/>
      <c r="N40" s="266"/>
      <c r="O40" s="269"/>
      <c r="P40" s="270"/>
      <c r="Q40" s="266"/>
      <c r="R40" s="266"/>
      <c r="S40" s="267"/>
    </row>
    <row r="41" spans="2:19" x14ac:dyDescent="0.25">
      <c r="B41" s="81" t="s">
        <v>292</v>
      </c>
      <c r="C41" s="82" t="s">
        <v>292</v>
      </c>
      <c r="D41" s="82" t="s">
        <v>292</v>
      </c>
      <c r="E41" s="268"/>
      <c r="F41" s="266"/>
      <c r="G41" s="266"/>
      <c r="H41" s="266"/>
      <c r="I41" s="267"/>
      <c r="J41" s="271"/>
      <c r="K41" s="268"/>
      <c r="L41" s="266"/>
      <c r="M41" s="266"/>
      <c r="N41" s="266"/>
      <c r="O41" s="269"/>
      <c r="P41" s="270"/>
      <c r="Q41" s="266"/>
      <c r="R41" s="266"/>
      <c r="S41" s="267"/>
    </row>
    <row r="42" spans="2:19" x14ac:dyDescent="0.25">
      <c r="B42" s="81" t="s">
        <v>292</v>
      </c>
      <c r="C42" s="82" t="s">
        <v>292</v>
      </c>
      <c r="D42" s="82" t="s">
        <v>292</v>
      </c>
      <c r="E42" s="268"/>
      <c r="F42" s="266"/>
      <c r="G42" s="266"/>
      <c r="H42" s="266"/>
      <c r="I42" s="267"/>
      <c r="J42" s="271"/>
      <c r="K42" s="268"/>
      <c r="L42" s="266"/>
      <c r="M42" s="266"/>
      <c r="N42" s="266"/>
      <c r="O42" s="269"/>
      <c r="P42" s="270"/>
      <c r="Q42" s="266"/>
      <c r="R42" s="266"/>
      <c r="S42" s="267"/>
    </row>
    <row r="43" spans="2:19" x14ac:dyDescent="0.25">
      <c r="B43" s="81" t="s">
        <v>292</v>
      </c>
      <c r="C43" s="82" t="s">
        <v>292</v>
      </c>
      <c r="D43" s="82" t="s">
        <v>292</v>
      </c>
      <c r="E43" s="268"/>
      <c r="F43" s="266"/>
      <c r="G43" s="266"/>
      <c r="H43" s="266"/>
      <c r="I43" s="267"/>
      <c r="J43" s="271"/>
      <c r="K43" s="268"/>
      <c r="L43" s="266"/>
      <c r="M43" s="266"/>
      <c r="N43" s="266"/>
      <c r="O43" s="269"/>
      <c r="P43" s="270"/>
      <c r="Q43" s="266"/>
      <c r="R43" s="266"/>
      <c r="S43" s="267"/>
    </row>
    <row r="44" spans="2:19" x14ac:dyDescent="0.25">
      <c r="B44" s="81" t="s">
        <v>292</v>
      </c>
      <c r="C44" s="82" t="s">
        <v>292</v>
      </c>
      <c r="D44" s="82" t="s">
        <v>292</v>
      </c>
      <c r="E44" s="268"/>
      <c r="F44" s="266"/>
      <c r="G44" s="266"/>
      <c r="H44" s="266"/>
      <c r="I44" s="267"/>
      <c r="J44" s="271"/>
      <c r="K44" s="268"/>
      <c r="L44" s="266"/>
      <c r="M44" s="266"/>
      <c r="N44" s="266"/>
      <c r="O44" s="269"/>
      <c r="P44" s="270"/>
      <c r="Q44" s="266"/>
      <c r="R44" s="266"/>
      <c r="S44" s="267"/>
    </row>
    <row r="45" spans="2:19" x14ac:dyDescent="0.25">
      <c r="B45" s="81" t="s">
        <v>292</v>
      </c>
      <c r="C45" s="82" t="s">
        <v>292</v>
      </c>
      <c r="D45" s="82" t="s">
        <v>292</v>
      </c>
      <c r="E45" s="268"/>
      <c r="F45" s="266"/>
      <c r="G45" s="266"/>
      <c r="H45" s="266"/>
      <c r="I45" s="267"/>
      <c r="J45" s="271"/>
      <c r="K45" s="268"/>
      <c r="L45" s="266"/>
      <c r="M45" s="266"/>
      <c r="N45" s="266"/>
      <c r="O45" s="269"/>
      <c r="P45" s="270"/>
      <c r="Q45" s="266"/>
      <c r="R45" s="266"/>
      <c r="S45" s="267"/>
    </row>
    <row r="46" spans="2:19" x14ac:dyDescent="0.25">
      <c r="B46" s="81" t="s">
        <v>292</v>
      </c>
      <c r="C46" s="82" t="s">
        <v>292</v>
      </c>
      <c r="D46" s="82" t="s">
        <v>292</v>
      </c>
      <c r="E46" s="268"/>
      <c r="F46" s="266"/>
      <c r="G46" s="266"/>
      <c r="H46" s="266"/>
      <c r="I46" s="267"/>
      <c r="J46" s="271"/>
      <c r="K46" s="268"/>
      <c r="L46" s="266"/>
      <c r="M46" s="266"/>
      <c r="N46" s="266"/>
      <c r="O46" s="269"/>
      <c r="P46" s="270"/>
      <c r="Q46" s="266"/>
      <c r="R46" s="266"/>
      <c r="S46" s="267"/>
    </row>
    <row r="47" spans="2:19" x14ac:dyDescent="0.25">
      <c r="B47" s="81" t="s">
        <v>292</v>
      </c>
      <c r="C47" s="82" t="s">
        <v>292</v>
      </c>
      <c r="D47" s="82" t="s">
        <v>292</v>
      </c>
      <c r="E47" s="268"/>
      <c r="F47" s="266"/>
      <c r="G47" s="266"/>
      <c r="H47" s="266"/>
      <c r="I47" s="267"/>
      <c r="J47" s="271"/>
      <c r="K47" s="268"/>
      <c r="L47" s="266"/>
      <c r="M47" s="266"/>
      <c r="N47" s="266"/>
      <c r="O47" s="269"/>
      <c r="P47" s="270"/>
      <c r="Q47" s="266"/>
      <c r="R47" s="266"/>
      <c r="S47" s="267"/>
    </row>
    <row r="48" spans="2:19" x14ac:dyDescent="0.25">
      <c r="B48" s="81" t="s">
        <v>292</v>
      </c>
      <c r="C48" s="82" t="s">
        <v>292</v>
      </c>
      <c r="D48" s="82" t="s">
        <v>292</v>
      </c>
      <c r="E48" s="268"/>
      <c r="F48" s="266"/>
      <c r="G48" s="266"/>
      <c r="H48" s="266"/>
      <c r="I48" s="267"/>
      <c r="J48" s="271"/>
      <c r="K48" s="268"/>
      <c r="L48" s="266"/>
      <c r="M48" s="266"/>
      <c r="N48" s="266"/>
      <c r="O48" s="269"/>
      <c r="P48" s="270"/>
      <c r="Q48" s="266"/>
      <c r="R48" s="266"/>
      <c r="S48" s="267"/>
    </row>
    <row r="49" spans="2:19" x14ac:dyDescent="0.25">
      <c r="B49" s="81" t="s">
        <v>292</v>
      </c>
      <c r="C49" s="82" t="s">
        <v>292</v>
      </c>
      <c r="D49" s="82" t="s">
        <v>292</v>
      </c>
      <c r="E49" s="268"/>
      <c r="F49" s="266"/>
      <c r="G49" s="266"/>
      <c r="H49" s="266"/>
      <c r="I49" s="267"/>
      <c r="J49" s="271"/>
      <c r="K49" s="268"/>
      <c r="L49" s="266"/>
      <c r="M49" s="266"/>
      <c r="N49" s="266"/>
      <c r="O49" s="269"/>
      <c r="P49" s="270"/>
      <c r="Q49" s="266"/>
      <c r="R49" s="266"/>
      <c r="S49" s="267"/>
    </row>
    <row r="50" spans="2:19" x14ac:dyDescent="0.25">
      <c r="B50" s="81" t="s">
        <v>292</v>
      </c>
      <c r="C50" s="82" t="s">
        <v>292</v>
      </c>
      <c r="D50" s="82" t="s">
        <v>292</v>
      </c>
      <c r="E50" s="268"/>
      <c r="F50" s="266"/>
      <c r="G50" s="266"/>
      <c r="H50" s="266"/>
      <c r="I50" s="267"/>
      <c r="J50" s="271"/>
      <c r="K50" s="268"/>
      <c r="L50" s="266"/>
      <c r="M50" s="266"/>
      <c r="N50" s="266"/>
      <c r="O50" s="269"/>
      <c r="P50" s="270"/>
      <c r="Q50" s="266"/>
      <c r="R50" s="266"/>
      <c r="S50" s="267"/>
    </row>
    <row r="51" spans="2:19" x14ac:dyDescent="0.25">
      <c r="B51" s="81" t="s">
        <v>292</v>
      </c>
      <c r="C51" s="82" t="s">
        <v>292</v>
      </c>
      <c r="D51" s="82" t="s">
        <v>292</v>
      </c>
      <c r="E51" s="265"/>
      <c r="F51" s="266"/>
      <c r="G51" s="266"/>
      <c r="H51" s="266"/>
      <c r="I51" s="267"/>
      <c r="J51" s="271"/>
      <c r="K51" s="268"/>
      <c r="L51" s="266"/>
      <c r="M51" s="266"/>
      <c r="N51" s="266"/>
      <c r="O51" s="269"/>
      <c r="P51" s="270"/>
      <c r="Q51" s="266"/>
      <c r="R51" s="266"/>
      <c r="S51" s="267"/>
    </row>
    <row r="52" spans="2:19" x14ac:dyDescent="0.25">
      <c r="B52" s="81" t="s">
        <v>292</v>
      </c>
      <c r="C52" s="82" t="s">
        <v>292</v>
      </c>
      <c r="D52" s="82" t="s">
        <v>292</v>
      </c>
      <c r="E52" s="265"/>
      <c r="F52" s="266"/>
      <c r="G52" s="266"/>
      <c r="H52" s="266"/>
      <c r="I52" s="267"/>
      <c r="J52" s="271"/>
      <c r="K52" s="268"/>
      <c r="L52" s="266"/>
      <c r="M52" s="266"/>
      <c r="N52" s="266"/>
      <c r="O52" s="269"/>
      <c r="P52" s="270"/>
      <c r="Q52" s="266"/>
      <c r="R52" s="266"/>
      <c r="S52" s="267"/>
    </row>
    <row r="53" spans="2:19" x14ac:dyDescent="0.25">
      <c r="B53" s="81" t="s">
        <v>292</v>
      </c>
      <c r="C53" s="82" t="s">
        <v>292</v>
      </c>
      <c r="D53" s="82" t="s">
        <v>292</v>
      </c>
      <c r="E53" s="265"/>
      <c r="F53" s="266"/>
      <c r="G53" s="266"/>
      <c r="H53" s="266"/>
      <c r="I53" s="267"/>
      <c r="J53" s="271"/>
      <c r="K53" s="268"/>
      <c r="L53" s="266"/>
      <c r="M53" s="266"/>
      <c r="N53" s="266"/>
      <c r="O53" s="269"/>
      <c r="P53" s="270"/>
      <c r="Q53" s="266"/>
      <c r="R53" s="266"/>
      <c r="S53" s="267"/>
    </row>
    <row r="54" spans="2:19" x14ac:dyDescent="0.25">
      <c r="B54" s="81" t="s">
        <v>292</v>
      </c>
      <c r="C54" s="82" t="s">
        <v>292</v>
      </c>
      <c r="D54" s="82" t="s">
        <v>292</v>
      </c>
      <c r="E54" s="265"/>
      <c r="F54" s="266"/>
      <c r="G54" s="266"/>
      <c r="H54" s="266"/>
      <c r="I54" s="267"/>
      <c r="J54" s="271"/>
      <c r="K54" s="268"/>
      <c r="L54" s="266"/>
      <c r="M54" s="266"/>
      <c r="N54" s="266"/>
      <c r="O54" s="269"/>
      <c r="P54" s="270"/>
      <c r="Q54" s="266"/>
      <c r="R54" s="266"/>
      <c r="S54" s="267"/>
    </row>
    <row r="55" spans="2:19" x14ac:dyDescent="0.25">
      <c r="B55" s="81" t="s">
        <v>292</v>
      </c>
      <c r="C55" s="82" t="s">
        <v>292</v>
      </c>
      <c r="D55" s="82" t="s">
        <v>292</v>
      </c>
      <c r="E55" s="265"/>
      <c r="F55" s="266"/>
      <c r="G55" s="266"/>
      <c r="H55" s="266"/>
      <c r="I55" s="267"/>
      <c r="J55" s="271"/>
      <c r="K55" s="268"/>
      <c r="L55" s="266"/>
      <c r="M55" s="266"/>
      <c r="N55" s="266"/>
      <c r="O55" s="269"/>
      <c r="P55" s="270"/>
      <c r="Q55" s="266"/>
      <c r="R55" s="266"/>
      <c r="S55" s="267"/>
    </row>
    <row r="56" spans="2:19" x14ac:dyDescent="0.25">
      <c r="B56" s="81" t="s">
        <v>292</v>
      </c>
      <c r="C56" s="82" t="s">
        <v>292</v>
      </c>
      <c r="D56" s="82" t="s">
        <v>292</v>
      </c>
      <c r="E56" s="265"/>
      <c r="F56" s="266"/>
      <c r="G56" s="266"/>
      <c r="H56" s="266"/>
      <c r="I56" s="267"/>
      <c r="J56" s="271"/>
      <c r="K56" s="268"/>
      <c r="L56" s="266"/>
      <c r="M56" s="266"/>
      <c r="N56" s="266"/>
      <c r="O56" s="269"/>
      <c r="P56" s="270"/>
      <c r="Q56" s="266"/>
      <c r="R56" s="266"/>
      <c r="S56" s="267"/>
    </row>
    <row r="57" spans="2:19" x14ac:dyDescent="0.25">
      <c r="B57" s="81" t="s">
        <v>292</v>
      </c>
      <c r="C57" s="82" t="s">
        <v>292</v>
      </c>
      <c r="D57" s="82" t="s">
        <v>292</v>
      </c>
      <c r="E57" s="265"/>
      <c r="F57" s="266"/>
      <c r="G57" s="266"/>
      <c r="H57" s="266"/>
      <c r="I57" s="267"/>
      <c r="J57" s="271"/>
      <c r="K57" s="268"/>
      <c r="L57" s="266"/>
      <c r="M57" s="266"/>
      <c r="N57" s="266"/>
      <c r="O57" s="269"/>
      <c r="P57" s="270"/>
      <c r="Q57" s="266"/>
      <c r="R57" s="266"/>
      <c r="S57" s="267"/>
    </row>
    <row r="58" spans="2:19" x14ac:dyDescent="0.25">
      <c r="B58" s="81" t="s">
        <v>292</v>
      </c>
      <c r="C58" s="82" t="s">
        <v>292</v>
      </c>
      <c r="D58" s="82" t="s">
        <v>292</v>
      </c>
      <c r="E58" s="265"/>
      <c r="F58" s="266"/>
      <c r="G58" s="266"/>
      <c r="H58" s="266"/>
      <c r="I58" s="267"/>
      <c r="J58" s="271"/>
      <c r="K58" s="268"/>
      <c r="L58" s="266"/>
      <c r="M58" s="266"/>
      <c r="N58" s="266"/>
      <c r="O58" s="269"/>
      <c r="P58" s="270"/>
      <c r="Q58" s="266"/>
      <c r="R58" s="266"/>
      <c r="S58" s="267"/>
    </row>
    <row r="59" spans="2:19" x14ac:dyDescent="0.25">
      <c r="B59" s="81" t="s">
        <v>292</v>
      </c>
      <c r="C59" s="82" t="s">
        <v>292</v>
      </c>
      <c r="D59" s="82" t="s">
        <v>292</v>
      </c>
      <c r="E59" s="268"/>
      <c r="F59" s="266"/>
      <c r="G59" s="266"/>
      <c r="H59" s="266"/>
      <c r="I59" s="267"/>
      <c r="J59" s="271"/>
      <c r="K59" s="268"/>
      <c r="L59" s="266"/>
      <c r="M59" s="266"/>
      <c r="N59" s="266"/>
      <c r="O59" s="269"/>
      <c r="P59" s="270"/>
      <c r="Q59" s="266"/>
      <c r="R59" s="266"/>
      <c r="S59" s="267"/>
    </row>
    <row r="60" spans="2:19" x14ac:dyDescent="0.25">
      <c r="B60" s="81" t="s">
        <v>292</v>
      </c>
      <c r="C60" s="82" t="s">
        <v>292</v>
      </c>
      <c r="D60" s="82" t="s">
        <v>292</v>
      </c>
      <c r="E60" s="268"/>
      <c r="F60" s="266"/>
      <c r="G60" s="266"/>
      <c r="H60" s="266"/>
      <c r="I60" s="267"/>
      <c r="J60" s="272"/>
      <c r="K60" s="268"/>
      <c r="L60" s="266"/>
      <c r="M60" s="266"/>
      <c r="N60" s="266"/>
      <c r="O60" s="269"/>
      <c r="P60" s="270"/>
      <c r="Q60" s="266"/>
      <c r="R60" s="266"/>
      <c r="S60" s="267"/>
    </row>
    <row r="61" spans="2:19" x14ac:dyDescent="0.25">
      <c r="B61" s="81" t="s">
        <v>292</v>
      </c>
      <c r="C61" s="82" t="s">
        <v>292</v>
      </c>
      <c r="D61" s="82" t="s">
        <v>292</v>
      </c>
      <c r="E61" s="268"/>
      <c r="F61" s="266"/>
      <c r="G61" s="266"/>
      <c r="H61" s="266"/>
      <c r="I61" s="267"/>
      <c r="J61" s="272"/>
      <c r="K61" s="268"/>
      <c r="L61" s="266"/>
      <c r="M61" s="266"/>
      <c r="N61" s="266"/>
      <c r="O61" s="269"/>
      <c r="P61" s="270"/>
      <c r="Q61" s="266"/>
      <c r="R61" s="266"/>
      <c r="S61" s="267"/>
    </row>
    <row r="62" spans="2:19" x14ac:dyDescent="0.25">
      <c r="B62" s="81" t="s">
        <v>292</v>
      </c>
      <c r="C62" s="82" t="s">
        <v>292</v>
      </c>
      <c r="D62" s="82" t="s">
        <v>292</v>
      </c>
      <c r="E62" s="265"/>
      <c r="F62" s="266"/>
      <c r="G62" s="266"/>
      <c r="H62" s="266"/>
      <c r="I62" s="267"/>
      <c r="J62" s="272"/>
      <c r="K62" s="268"/>
      <c r="L62" s="266"/>
      <c r="M62" s="266"/>
      <c r="N62" s="266"/>
      <c r="O62" s="269"/>
      <c r="P62" s="270"/>
      <c r="Q62" s="266"/>
      <c r="R62" s="266"/>
      <c r="S62" s="267"/>
    </row>
    <row r="63" spans="2:19" x14ac:dyDescent="0.25">
      <c r="B63" s="81" t="s">
        <v>292</v>
      </c>
      <c r="C63" s="82" t="s">
        <v>292</v>
      </c>
      <c r="D63" s="82" t="s">
        <v>292</v>
      </c>
      <c r="E63" s="265"/>
      <c r="F63" s="266"/>
      <c r="G63" s="266"/>
      <c r="H63" s="266"/>
      <c r="I63" s="267"/>
      <c r="J63" s="272"/>
      <c r="K63" s="268"/>
      <c r="L63" s="266"/>
      <c r="M63" s="266"/>
      <c r="N63" s="266"/>
      <c r="O63" s="269"/>
      <c r="P63" s="270"/>
      <c r="Q63" s="266"/>
      <c r="R63" s="266"/>
      <c r="S63" s="267"/>
    </row>
    <row r="64" spans="2:19" x14ac:dyDescent="0.25">
      <c r="B64" s="81" t="s">
        <v>292</v>
      </c>
      <c r="C64" s="82" t="s">
        <v>292</v>
      </c>
      <c r="D64" s="82" t="s">
        <v>292</v>
      </c>
      <c r="E64" s="268"/>
      <c r="F64" s="266"/>
      <c r="G64" s="266"/>
      <c r="H64" s="266"/>
      <c r="I64" s="267"/>
      <c r="J64" s="272"/>
      <c r="K64" s="268"/>
      <c r="L64" s="266"/>
      <c r="M64" s="266"/>
      <c r="N64" s="266"/>
      <c r="O64" s="269"/>
      <c r="P64" s="270"/>
      <c r="Q64" s="266"/>
      <c r="R64" s="266"/>
      <c r="S64" s="267"/>
    </row>
    <row r="65" spans="1:19" x14ac:dyDescent="0.25">
      <c r="B65" s="81" t="s">
        <v>292</v>
      </c>
      <c r="C65" s="82" t="s">
        <v>292</v>
      </c>
      <c r="D65" s="82" t="s">
        <v>292</v>
      </c>
      <c r="E65" s="268"/>
      <c r="F65" s="266"/>
      <c r="G65" s="266"/>
      <c r="H65" s="266"/>
      <c r="I65" s="267"/>
      <c r="J65" s="272"/>
      <c r="K65" s="268"/>
      <c r="L65" s="266"/>
      <c r="M65" s="266"/>
      <c r="N65" s="266"/>
      <c r="O65" s="269"/>
      <c r="P65" s="270"/>
      <c r="Q65" s="266"/>
      <c r="R65" s="266"/>
      <c r="S65" s="267"/>
    </row>
    <row r="66" spans="1:19" x14ac:dyDescent="0.25">
      <c r="B66" s="81" t="s">
        <v>292</v>
      </c>
      <c r="C66" s="82" t="s">
        <v>292</v>
      </c>
      <c r="D66" s="82" t="s">
        <v>292</v>
      </c>
      <c r="E66" s="266"/>
      <c r="F66" s="266"/>
      <c r="G66" s="266"/>
      <c r="H66" s="266"/>
      <c r="I66" s="267"/>
      <c r="J66" s="272"/>
      <c r="K66" s="268"/>
      <c r="L66" s="266"/>
      <c r="M66" s="266"/>
      <c r="N66" s="266"/>
      <c r="O66" s="269"/>
      <c r="P66" s="270"/>
      <c r="Q66" s="266"/>
      <c r="R66" s="266"/>
      <c r="S66" s="267"/>
    </row>
    <row r="67" spans="1:19" ht="15.75" thickBot="1" x14ac:dyDescent="0.3">
      <c r="A67" s="3" t="s">
        <v>56</v>
      </c>
      <c r="B67" s="4">
        <f>COUNTA(B9:B66)-COUNTBLANK(B9:B66)</f>
        <v>26</v>
      </c>
      <c r="C67" s="273"/>
      <c r="D67" s="273"/>
      <c r="E67" s="146">
        <f t="shared" ref="E67:J67" si="1">SUM(E9:E66)</f>
        <v>1962</v>
      </c>
      <c r="F67" s="146">
        <f t="shared" si="1"/>
        <v>2982</v>
      </c>
      <c r="G67" s="146">
        <f t="shared" si="1"/>
        <v>0</v>
      </c>
      <c r="H67" s="146">
        <f t="shared" si="1"/>
        <v>0</v>
      </c>
      <c r="I67" s="146">
        <f t="shared" si="1"/>
        <v>415</v>
      </c>
      <c r="J67" s="146">
        <f t="shared" si="1"/>
        <v>5359</v>
      </c>
      <c r="K67" s="146">
        <f t="shared" ref="K67" si="2">SUM(K9:K66)</f>
        <v>304</v>
      </c>
      <c r="L67" s="146">
        <f t="shared" ref="L67" si="3">SUM(L9:L66)</f>
        <v>111</v>
      </c>
      <c r="M67" s="146">
        <f t="shared" ref="M67" si="4">SUM(M9:M66)</f>
        <v>63</v>
      </c>
      <c r="N67" s="146">
        <f t="shared" ref="N67:O67" si="5">SUM(N9:N66)</f>
        <v>1775</v>
      </c>
      <c r="O67" s="146">
        <f t="shared" si="5"/>
        <v>3106</v>
      </c>
      <c r="P67" s="146">
        <f t="shared" ref="P67" si="6">SUM(P9:P66)</f>
        <v>1793</v>
      </c>
      <c r="Q67" s="146">
        <f t="shared" ref="Q67" si="7">SUM(Q9:Q66)</f>
        <v>630</v>
      </c>
      <c r="R67" s="146">
        <f t="shared" ref="R67" si="8">SUM(R9:R66)</f>
        <v>1033</v>
      </c>
      <c r="S67" s="146">
        <f t="shared" ref="S67" si="9">SUM(S9:S66)</f>
        <v>503</v>
      </c>
    </row>
    <row r="72" spans="1:19" x14ac:dyDescent="0.25">
      <c r="B72" t="s">
        <v>310</v>
      </c>
    </row>
    <row r="73" spans="1:19" x14ac:dyDescent="0.25">
      <c r="B73" t="s">
        <v>311</v>
      </c>
    </row>
  </sheetData>
  <mergeCells count="9">
    <mergeCell ref="E7:I7"/>
    <mergeCell ref="J7:J8"/>
    <mergeCell ref="K7:O7"/>
    <mergeCell ref="P7:S7"/>
    <mergeCell ref="A1:P3"/>
    <mergeCell ref="A4:B4"/>
    <mergeCell ref="A5:B5"/>
    <mergeCell ref="E6:O6"/>
    <mergeCell ref="P6:S6"/>
  </mergeCells>
  <dataValidations count="4">
    <dataValidation allowBlank="1" showInputMessage="1" showErrorMessage="1" prompt="Year" sqref="D5" xr:uid="{CCA890A1-34D8-4386-AD97-5ED24FAC5BEC}"/>
    <dataValidation allowBlank="1" showInputMessage="1" showErrorMessage="1" prompt="Report Quarter" sqref="C5" xr:uid="{DDD41E44-E32E-451D-9D90-C413738D9EE4}"/>
    <dataValidation errorStyle="warning" allowBlank="1" showInputMessage="1" showErrorMessage="1" error="Pick from list" promptTitle="Enter" prompt="Administrator" sqref="C4" xr:uid="{B5D593D2-F4DE-4430-B558-D8D00CF01EE7}"/>
    <dataValidation errorStyle="warning" allowBlank="1" showInputMessage="1" showErrorMessage="1" error="pick from list" promptTitle="Enter" prompt="Municipality" sqref="B9:D66" xr:uid="{AC54C4A0-3616-4D68-A9BE-1BA43EEB022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4129-79C6-444F-B98E-20889F5E05C3}">
  <sheetPr>
    <tabColor rgb="FF00B0F0"/>
  </sheetPr>
  <dimension ref="A1:P67"/>
  <sheetViews>
    <sheetView zoomScale="70" zoomScaleNormal="70" workbookViewId="0">
      <selection activeCell="B72" sqref="B72"/>
    </sheetView>
  </sheetViews>
  <sheetFormatPr defaultRowHeight="15" x14ac:dyDescent="0.25"/>
  <cols>
    <col min="2" max="2" width="24.7109375" customWidth="1"/>
    <col min="3" max="3" width="25" customWidth="1"/>
    <col min="5" max="5" width="14.7109375" customWidth="1"/>
    <col min="7" max="7" width="13.7109375" customWidth="1"/>
    <col min="10" max="10" width="11.5703125" customWidth="1"/>
    <col min="11" max="11" width="10.7109375" customWidth="1"/>
    <col min="12" max="12" width="12" customWidth="1"/>
    <col min="13" max="13" width="14.28515625" customWidth="1"/>
    <col min="14" max="14" width="11.140625" customWidth="1"/>
    <col min="15" max="15" width="10.42578125" customWidth="1"/>
    <col min="16" max="16" width="14.42578125" customWidth="1"/>
  </cols>
  <sheetData>
    <row r="1" spans="1:16" x14ac:dyDescent="0.25">
      <c r="A1" s="297" t="s">
        <v>293</v>
      </c>
      <c r="B1" s="297"/>
      <c r="C1" s="297"/>
      <c r="D1" s="297"/>
      <c r="E1" s="297"/>
      <c r="F1" s="297"/>
      <c r="G1" s="297"/>
      <c r="H1" s="297"/>
      <c r="I1" s="297"/>
      <c r="J1" s="297"/>
      <c r="K1" s="297"/>
      <c r="L1" s="297"/>
      <c r="M1" s="297"/>
      <c r="N1" s="297"/>
      <c r="O1" s="297"/>
      <c r="P1" s="297"/>
    </row>
    <row r="2" spans="1:16" x14ac:dyDescent="0.25">
      <c r="A2" s="297"/>
      <c r="B2" s="297"/>
      <c r="C2" s="297"/>
      <c r="D2" s="297"/>
      <c r="E2" s="297"/>
      <c r="F2" s="297"/>
      <c r="G2" s="297"/>
      <c r="H2" s="297"/>
      <c r="I2" s="297"/>
      <c r="J2" s="297"/>
      <c r="K2" s="297"/>
      <c r="L2" s="297"/>
      <c r="M2" s="297"/>
      <c r="N2" s="297"/>
      <c r="O2" s="297"/>
      <c r="P2" s="297"/>
    </row>
    <row r="3" spans="1:16" x14ac:dyDescent="0.25">
      <c r="A3" s="312"/>
      <c r="B3" s="312"/>
      <c r="C3" s="312"/>
      <c r="D3" s="312"/>
      <c r="E3" s="312"/>
      <c r="F3" s="312"/>
      <c r="G3" s="312"/>
      <c r="H3" s="312"/>
      <c r="I3" s="312"/>
      <c r="J3" s="312"/>
      <c r="K3" s="312"/>
      <c r="L3" s="312"/>
      <c r="M3" s="312"/>
      <c r="N3" s="312"/>
      <c r="O3" s="312"/>
      <c r="P3" s="312"/>
    </row>
    <row r="4" spans="1:16" ht="15.75" x14ac:dyDescent="0.25">
      <c r="A4" s="357" t="s">
        <v>34</v>
      </c>
      <c r="B4" s="357"/>
      <c r="C4" s="6" t="s">
        <v>2</v>
      </c>
      <c r="E4" s="7"/>
      <c r="G4" s="8"/>
      <c r="H4" s="8"/>
      <c r="I4" s="8"/>
      <c r="J4" s="8"/>
      <c r="K4" s="8"/>
      <c r="L4" s="8"/>
      <c r="M4" s="8"/>
      <c r="N4" s="8"/>
      <c r="O4" s="8"/>
      <c r="P4" s="8"/>
    </row>
    <row r="5" spans="1:16" ht="16.5" thickBot="1" x14ac:dyDescent="0.3">
      <c r="A5" s="364" t="s">
        <v>36</v>
      </c>
      <c r="B5" s="364"/>
      <c r="C5" s="9" t="s">
        <v>22</v>
      </c>
      <c r="D5" s="10">
        <v>2024</v>
      </c>
      <c r="G5" s="11"/>
      <c r="H5" s="8"/>
      <c r="I5" s="8"/>
      <c r="J5" s="8"/>
      <c r="K5" s="8"/>
      <c r="L5" s="8"/>
      <c r="M5" s="8"/>
      <c r="N5" s="8"/>
      <c r="O5" s="8"/>
      <c r="P5" s="8"/>
    </row>
    <row r="6" spans="1:16" ht="19.5" thickBot="1" x14ac:dyDescent="0.35">
      <c r="B6" s="258"/>
      <c r="C6" s="258"/>
      <c r="D6" s="258"/>
      <c r="E6" s="358" t="s">
        <v>294</v>
      </c>
      <c r="F6" s="359"/>
      <c r="G6" s="359"/>
      <c r="H6" s="359"/>
      <c r="I6" s="359"/>
      <c r="J6" s="359"/>
      <c r="K6" s="359"/>
      <c r="L6" s="359"/>
      <c r="M6" s="359"/>
      <c r="N6" s="359"/>
      <c r="O6" s="359"/>
      <c r="P6" s="360"/>
    </row>
    <row r="7" spans="1:16" ht="18.75" x14ac:dyDescent="0.3">
      <c r="B7" s="258"/>
      <c r="C7" s="258"/>
      <c r="D7" s="258"/>
      <c r="E7" s="350" t="s">
        <v>279</v>
      </c>
      <c r="F7" s="351"/>
      <c r="G7" s="351"/>
      <c r="H7" s="351"/>
      <c r="I7" s="352"/>
      <c r="J7" s="353" t="s">
        <v>295</v>
      </c>
      <c r="K7" s="355" t="s">
        <v>296</v>
      </c>
      <c r="L7" s="355"/>
      <c r="M7" s="355"/>
      <c r="N7" s="355"/>
      <c r="O7" s="355"/>
      <c r="P7" s="356"/>
    </row>
    <row r="8" spans="1:16" ht="90.75" thickBot="1" x14ac:dyDescent="0.3">
      <c r="B8" s="165" t="s">
        <v>39</v>
      </c>
      <c r="C8" s="165" t="s">
        <v>40</v>
      </c>
      <c r="D8" s="165" t="s">
        <v>41</v>
      </c>
      <c r="E8" s="259" t="s">
        <v>283</v>
      </c>
      <c r="F8" s="260" t="s">
        <v>284</v>
      </c>
      <c r="G8" s="260" t="s">
        <v>39</v>
      </c>
      <c r="H8" s="260" t="s">
        <v>285</v>
      </c>
      <c r="I8" s="261" t="s">
        <v>297</v>
      </c>
      <c r="J8" s="354"/>
      <c r="K8" s="259" t="s">
        <v>298</v>
      </c>
      <c r="L8" s="260" t="s">
        <v>299</v>
      </c>
      <c r="M8" s="260" t="s">
        <v>300</v>
      </c>
      <c r="N8" s="260" t="s">
        <v>301</v>
      </c>
      <c r="O8" s="260" t="s">
        <v>302</v>
      </c>
      <c r="P8" s="262" t="s">
        <v>290</v>
      </c>
    </row>
    <row r="9" spans="1:16" x14ac:dyDescent="0.25">
      <c r="B9" s="81" t="s">
        <v>49</v>
      </c>
      <c r="C9" s="82" t="s">
        <v>50</v>
      </c>
      <c r="D9" s="82" t="s">
        <v>51</v>
      </c>
      <c r="E9" s="265">
        <v>0</v>
      </c>
      <c r="F9" s="266">
        <v>0</v>
      </c>
      <c r="G9" s="266"/>
      <c r="H9" s="266"/>
      <c r="I9" s="267"/>
      <c r="J9" s="271">
        <v>0</v>
      </c>
      <c r="K9" s="268">
        <v>0</v>
      </c>
      <c r="L9" s="266">
        <v>0</v>
      </c>
      <c r="M9" s="266">
        <v>0</v>
      </c>
      <c r="N9" s="266">
        <v>0</v>
      </c>
      <c r="O9" s="266">
        <v>0</v>
      </c>
      <c r="P9" s="267">
        <v>0</v>
      </c>
    </row>
    <row r="10" spans="1:16" x14ac:dyDescent="0.25">
      <c r="B10" s="81" t="s">
        <v>52</v>
      </c>
      <c r="C10" s="82" t="s">
        <v>53</v>
      </c>
      <c r="D10" s="82" t="s">
        <v>54</v>
      </c>
      <c r="E10" s="265">
        <v>104</v>
      </c>
      <c r="F10" s="266">
        <v>52</v>
      </c>
      <c r="G10" s="266"/>
      <c r="H10" s="266"/>
      <c r="I10" s="267"/>
      <c r="J10" s="271">
        <v>156</v>
      </c>
      <c r="K10" s="268">
        <v>54</v>
      </c>
      <c r="L10" s="266">
        <v>12</v>
      </c>
      <c r="M10" s="266">
        <v>15</v>
      </c>
      <c r="N10" s="266">
        <v>6</v>
      </c>
      <c r="O10" s="266">
        <v>2</v>
      </c>
      <c r="P10" s="267">
        <v>67</v>
      </c>
    </row>
    <row r="11" spans="1:16" x14ac:dyDescent="0.25">
      <c r="B11" s="81" t="s">
        <v>149</v>
      </c>
      <c r="C11" s="82" t="s">
        <v>50</v>
      </c>
      <c r="D11" s="82" t="s">
        <v>157</v>
      </c>
      <c r="E11" s="265">
        <v>4</v>
      </c>
      <c r="F11" s="266">
        <v>11</v>
      </c>
      <c r="G11" s="266"/>
      <c r="H11" s="266"/>
      <c r="I11" s="267"/>
      <c r="J11" s="271">
        <v>15</v>
      </c>
      <c r="K11" s="268">
        <v>8</v>
      </c>
      <c r="L11" s="266">
        <v>0</v>
      </c>
      <c r="M11" s="266">
        <v>2</v>
      </c>
      <c r="N11" s="266">
        <v>0</v>
      </c>
      <c r="O11" s="266">
        <v>0</v>
      </c>
      <c r="P11" s="267">
        <v>5</v>
      </c>
    </row>
    <row r="12" spans="1:16" x14ac:dyDescent="0.25">
      <c r="B12" s="81" t="s">
        <v>150</v>
      </c>
      <c r="C12" s="82" t="s">
        <v>46</v>
      </c>
      <c r="D12" s="82" t="s">
        <v>157</v>
      </c>
      <c r="E12" s="265">
        <v>0</v>
      </c>
      <c r="F12" s="266">
        <v>0</v>
      </c>
      <c r="G12" s="266"/>
      <c r="H12" s="266"/>
      <c r="I12" s="267"/>
      <c r="J12" s="271">
        <v>0</v>
      </c>
      <c r="K12" s="268">
        <v>0</v>
      </c>
      <c r="L12" s="266">
        <v>0</v>
      </c>
      <c r="M12" s="266">
        <v>0</v>
      </c>
      <c r="N12" s="266">
        <v>0</v>
      </c>
      <c r="O12" s="266">
        <v>0</v>
      </c>
      <c r="P12" s="267">
        <v>0</v>
      </c>
    </row>
    <row r="13" spans="1:16" x14ac:dyDescent="0.25">
      <c r="B13" s="81" t="s">
        <v>151</v>
      </c>
      <c r="C13" s="82" t="s">
        <v>46</v>
      </c>
      <c r="D13" s="82" t="s">
        <v>157</v>
      </c>
      <c r="E13" s="265">
        <v>0</v>
      </c>
      <c r="F13" s="266">
        <v>0</v>
      </c>
      <c r="G13" s="266"/>
      <c r="H13" s="266"/>
      <c r="I13" s="267"/>
      <c r="J13" s="271">
        <v>0</v>
      </c>
      <c r="K13" s="268">
        <v>0</v>
      </c>
      <c r="L13" s="266">
        <v>0</v>
      </c>
      <c r="M13" s="266">
        <v>0</v>
      </c>
      <c r="N13" s="266">
        <v>0</v>
      </c>
      <c r="O13" s="266">
        <v>0</v>
      </c>
      <c r="P13" s="267">
        <v>0</v>
      </c>
    </row>
    <row r="14" spans="1:16" x14ac:dyDescent="0.25">
      <c r="B14" s="81" t="s">
        <v>152</v>
      </c>
      <c r="C14" s="82" t="s">
        <v>46</v>
      </c>
      <c r="D14" s="82" t="s">
        <v>157</v>
      </c>
      <c r="E14" s="265">
        <v>0</v>
      </c>
      <c r="F14" s="126">
        <v>0</v>
      </c>
      <c r="G14" s="266"/>
      <c r="H14" s="266"/>
      <c r="I14" s="267"/>
      <c r="J14" s="271">
        <v>0</v>
      </c>
      <c r="K14" s="268">
        <v>0</v>
      </c>
      <c r="L14" s="266">
        <v>0</v>
      </c>
      <c r="M14" s="266">
        <v>0</v>
      </c>
      <c r="N14" s="266">
        <v>0</v>
      </c>
      <c r="O14" s="266">
        <v>0</v>
      </c>
      <c r="P14" s="267">
        <v>0</v>
      </c>
    </row>
    <row r="15" spans="1:16" x14ac:dyDescent="0.25">
      <c r="B15" s="81" t="s">
        <v>153</v>
      </c>
      <c r="C15" s="82" t="s">
        <v>50</v>
      </c>
      <c r="D15" s="82" t="s">
        <v>157</v>
      </c>
      <c r="E15" s="265">
        <v>1</v>
      </c>
      <c r="F15" s="266">
        <v>2</v>
      </c>
      <c r="G15" s="266"/>
      <c r="H15" s="266"/>
      <c r="I15" s="267"/>
      <c r="J15" s="271">
        <v>3</v>
      </c>
      <c r="K15" s="268">
        <v>3</v>
      </c>
      <c r="L15" s="266">
        <v>0</v>
      </c>
      <c r="M15" s="266">
        <v>0</v>
      </c>
      <c r="N15" s="266">
        <v>0</v>
      </c>
      <c r="O15" s="266">
        <v>0</v>
      </c>
      <c r="P15" s="267">
        <v>0</v>
      </c>
    </row>
    <row r="16" spans="1:16" x14ac:dyDescent="0.25">
      <c r="B16" s="81" t="s">
        <v>154</v>
      </c>
      <c r="C16" s="82" t="s">
        <v>46</v>
      </c>
      <c r="D16" s="82" t="s">
        <v>157</v>
      </c>
      <c r="E16" s="265">
        <v>0</v>
      </c>
      <c r="F16" s="266">
        <v>0</v>
      </c>
      <c r="G16" s="266"/>
      <c r="H16" s="266"/>
      <c r="I16" s="267"/>
      <c r="J16" s="271">
        <v>0</v>
      </c>
      <c r="K16" s="268">
        <v>0</v>
      </c>
      <c r="L16" s="266">
        <v>0</v>
      </c>
      <c r="M16" s="266">
        <v>0</v>
      </c>
      <c r="N16" s="266">
        <v>0</v>
      </c>
      <c r="O16" s="266">
        <v>0</v>
      </c>
      <c r="P16" s="267">
        <v>0</v>
      </c>
    </row>
    <row r="17" spans="2:16" x14ac:dyDescent="0.25">
      <c r="B17" s="81" t="s">
        <v>155</v>
      </c>
      <c r="C17" s="82" t="s">
        <v>50</v>
      </c>
      <c r="D17" s="82" t="s">
        <v>157</v>
      </c>
      <c r="E17" s="268">
        <v>0</v>
      </c>
      <c r="F17" s="266">
        <v>0</v>
      </c>
      <c r="G17" s="266"/>
      <c r="H17" s="266"/>
      <c r="I17" s="267"/>
      <c r="J17" s="271">
        <v>0</v>
      </c>
      <c r="K17" s="268">
        <v>0</v>
      </c>
      <c r="L17" s="266">
        <v>0</v>
      </c>
      <c r="M17" s="266">
        <v>0</v>
      </c>
      <c r="N17" s="266">
        <v>0</v>
      </c>
      <c r="O17" s="266">
        <v>0</v>
      </c>
      <c r="P17" s="267">
        <v>0</v>
      </c>
    </row>
    <row r="18" spans="2:16" x14ac:dyDescent="0.25">
      <c r="B18" s="81" t="s">
        <v>156</v>
      </c>
      <c r="C18" s="82" t="s">
        <v>46</v>
      </c>
      <c r="D18" s="82" t="s">
        <v>157</v>
      </c>
      <c r="E18" s="268">
        <v>2</v>
      </c>
      <c r="F18" s="266">
        <v>0</v>
      </c>
      <c r="G18" s="266"/>
      <c r="H18" s="266"/>
      <c r="I18" s="267"/>
      <c r="J18" s="271">
        <v>2</v>
      </c>
      <c r="K18" s="268">
        <v>0</v>
      </c>
      <c r="L18" s="266">
        <v>0</v>
      </c>
      <c r="M18" s="266">
        <v>0</v>
      </c>
      <c r="N18" s="266">
        <v>0</v>
      </c>
      <c r="O18" s="266">
        <v>0</v>
      </c>
      <c r="P18" s="267">
        <v>2</v>
      </c>
    </row>
    <row r="19" spans="2:16" x14ac:dyDescent="0.25">
      <c r="B19" s="81" t="s">
        <v>176</v>
      </c>
      <c r="C19" s="82" t="s">
        <v>46</v>
      </c>
      <c r="D19" s="82" t="s">
        <v>177</v>
      </c>
      <c r="E19" s="268">
        <v>0</v>
      </c>
      <c r="F19" s="266">
        <v>0</v>
      </c>
      <c r="G19" s="266"/>
      <c r="H19" s="266"/>
      <c r="I19" s="267"/>
      <c r="J19" s="271">
        <v>0</v>
      </c>
      <c r="K19" s="268">
        <v>0</v>
      </c>
      <c r="L19" s="266">
        <v>0</v>
      </c>
      <c r="M19" s="266">
        <v>0</v>
      </c>
      <c r="N19" s="266">
        <v>0</v>
      </c>
      <c r="O19" s="266">
        <v>0</v>
      </c>
      <c r="P19" s="267">
        <v>0</v>
      </c>
    </row>
    <row r="20" spans="2:16" x14ac:dyDescent="0.25">
      <c r="B20" s="81" t="s">
        <v>178</v>
      </c>
      <c r="C20" s="82" t="s">
        <v>50</v>
      </c>
      <c r="D20" s="82" t="s">
        <v>177</v>
      </c>
      <c r="E20" s="265">
        <v>11</v>
      </c>
      <c r="F20" s="266">
        <v>2</v>
      </c>
      <c r="G20" s="266"/>
      <c r="H20" s="266"/>
      <c r="I20" s="267"/>
      <c r="J20" s="271">
        <v>13</v>
      </c>
      <c r="K20" s="268">
        <v>2</v>
      </c>
      <c r="L20" s="266">
        <v>2</v>
      </c>
      <c r="M20" s="266">
        <v>0</v>
      </c>
      <c r="N20" s="266">
        <v>0</v>
      </c>
      <c r="O20" s="266">
        <v>0</v>
      </c>
      <c r="P20" s="267">
        <v>9</v>
      </c>
    </row>
    <row r="21" spans="2:16" x14ac:dyDescent="0.25">
      <c r="B21" s="81" t="s">
        <v>179</v>
      </c>
      <c r="C21" s="82" t="s">
        <v>50</v>
      </c>
      <c r="D21" s="82" t="s">
        <v>177</v>
      </c>
      <c r="E21" s="265">
        <v>2</v>
      </c>
      <c r="F21" s="266">
        <v>0</v>
      </c>
      <c r="G21" s="266"/>
      <c r="H21" s="266"/>
      <c r="I21" s="267"/>
      <c r="J21" s="271">
        <v>2</v>
      </c>
      <c r="K21" s="268">
        <v>1</v>
      </c>
      <c r="L21" s="266">
        <v>0</v>
      </c>
      <c r="M21" s="266">
        <v>0</v>
      </c>
      <c r="N21" s="266">
        <v>0</v>
      </c>
      <c r="O21" s="266">
        <v>0</v>
      </c>
      <c r="P21" s="267">
        <v>1</v>
      </c>
    </row>
    <row r="22" spans="2:16" x14ac:dyDescent="0.25">
      <c r="B22" s="81" t="s">
        <v>180</v>
      </c>
      <c r="C22" s="82" t="s">
        <v>46</v>
      </c>
      <c r="D22" s="82" t="s">
        <v>177</v>
      </c>
      <c r="E22" s="265">
        <v>0</v>
      </c>
      <c r="F22" s="266">
        <v>0</v>
      </c>
      <c r="G22" s="266"/>
      <c r="H22" s="266"/>
      <c r="I22" s="267"/>
      <c r="J22" s="271">
        <v>0</v>
      </c>
      <c r="K22" s="268">
        <v>0</v>
      </c>
      <c r="L22" s="266">
        <v>0</v>
      </c>
      <c r="M22" s="266">
        <v>0</v>
      </c>
      <c r="N22" s="266">
        <v>0</v>
      </c>
      <c r="O22" s="266">
        <v>0</v>
      </c>
      <c r="P22" s="267">
        <v>0</v>
      </c>
    </row>
    <row r="23" spans="2:16" x14ac:dyDescent="0.25">
      <c r="B23" s="81" t="s">
        <v>181</v>
      </c>
      <c r="C23" s="82" t="s">
        <v>50</v>
      </c>
      <c r="D23" s="82" t="s">
        <v>177</v>
      </c>
      <c r="E23" s="265">
        <v>3</v>
      </c>
      <c r="F23" s="266">
        <v>0</v>
      </c>
      <c r="G23" s="266"/>
      <c r="H23" s="266"/>
      <c r="I23" s="267"/>
      <c r="J23" s="271">
        <v>3</v>
      </c>
      <c r="K23" s="268">
        <v>0</v>
      </c>
      <c r="L23" s="266">
        <v>2</v>
      </c>
      <c r="M23" s="266">
        <v>0</v>
      </c>
      <c r="N23" s="266">
        <v>0</v>
      </c>
      <c r="O23" s="266">
        <v>0</v>
      </c>
      <c r="P23" s="267">
        <v>1</v>
      </c>
    </row>
    <row r="24" spans="2:16" x14ac:dyDescent="0.25">
      <c r="B24" s="81" t="s">
        <v>181</v>
      </c>
      <c r="C24" s="82" t="s">
        <v>46</v>
      </c>
      <c r="D24" s="82" t="s">
        <v>177</v>
      </c>
      <c r="E24" s="265">
        <v>5</v>
      </c>
      <c r="F24" s="266">
        <v>0</v>
      </c>
      <c r="G24" s="266"/>
      <c r="H24" s="266"/>
      <c r="I24" s="267"/>
      <c r="J24" s="271">
        <v>5</v>
      </c>
      <c r="K24" s="268">
        <v>0</v>
      </c>
      <c r="L24" s="266">
        <v>0</v>
      </c>
      <c r="M24" s="266">
        <v>0</v>
      </c>
      <c r="N24" s="266">
        <v>0</v>
      </c>
      <c r="O24" s="266">
        <v>0</v>
      </c>
      <c r="P24" s="267">
        <v>5</v>
      </c>
    </row>
    <row r="25" spans="2:16" x14ac:dyDescent="0.25">
      <c r="B25" s="81" t="s">
        <v>182</v>
      </c>
      <c r="C25" s="82" t="s">
        <v>50</v>
      </c>
      <c r="D25" s="82" t="s">
        <v>177</v>
      </c>
      <c r="E25" s="265">
        <v>5</v>
      </c>
      <c r="F25" s="266">
        <v>0</v>
      </c>
      <c r="G25" s="266"/>
      <c r="H25" s="266"/>
      <c r="I25" s="267"/>
      <c r="J25" s="271">
        <v>5</v>
      </c>
      <c r="K25" s="268">
        <v>2</v>
      </c>
      <c r="L25" s="266">
        <v>0</v>
      </c>
      <c r="M25" s="266">
        <v>0</v>
      </c>
      <c r="N25" s="266">
        <v>0</v>
      </c>
      <c r="O25" s="266">
        <v>0</v>
      </c>
      <c r="P25" s="267">
        <v>3</v>
      </c>
    </row>
    <row r="26" spans="2:16" x14ac:dyDescent="0.25">
      <c r="B26" s="81" t="s">
        <v>183</v>
      </c>
      <c r="C26" s="82" t="s">
        <v>53</v>
      </c>
      <c r="D26" s="82" t="s">
        <v>177</v>
      </c>
      <c r="E26" s="265">
        <v>14</v>
      </c>
      <c r="F26" s="266">
        <v>1</v>
      </c>
      <c r="G26" s="266"/>
      <c r="H26" s="266"/>
      <c r="I26" s="267"/>
      <c r="J26" s="271">
        <v>15</v>
      </c>
      <c r="K26" s="268">
        <v>5</v>
      </c>
      <c r="L26" s="266">
        <v>0</v>
      </c>
      <c r="M26" s="266">
        <v>0</v>
      </c>
      <c r="N26" s="266">
        <v>0</v>
      </c>
      <c r="O26" s="266">
        <v>2</v>
      </c>
      <c r="P26" s="267">
        <v>8</v>
      </c>
    </row>
    <row r="27" spans="2:16" x14ac:dyDescent="0.25">
      <c r="B27" s="81" t="s">
        <v>184</v>
      </c>
      <c r="C27" s="82" t="s">
        <v>50</v>
      </c>
      <c r="D27" s="82" t="s">
        <v>177</v>
      </c>
      <c r="E27" s="265">
        <v>2</v>
      </c>
      <c r="F27" s="266">
        <v>1</v>
      </c>
      <c r="G27" s="266"/>
      <c r="H27" s="266"/>
      <c r="I27" s="267"/>
      <c r="J27" s="271">
        <v>3</v>
      </c>
      <c r="K27" s="268">
        <v>1</v>
      </c>
      <c r="L27" s="266">
        <v>0</v>
      </c>
      <c r="M27" s="266">
        <v>0</v>
      </c>
      <c r="N27" s="266">
        <v>0</v>
      </c>
      <c r="O27" s="266">
        <v>0</v>
      </c>
      <c r="P27" s="267">
        <v>2</v>
      </c>
    </row>
    <row r="28" spans="2:16" x14ac:dyDescent="0.25">
      <c r="B28" s="81" t="s">
        <v>185</v>
      </c>
      <c r="C28" s="82" t="s">
        <v>50</v>
      </c>
      <c r="D28" s="82" t="s">
        <v>177</v>
      </c>
      <c r="E28" s="265">
        <v>1</v>
      </c>
      <c r="F28" s="266">
        <v>0</v>
      </c>
      <c r="G28" s="266"/>
      <c r="H28" s="266"/>
      <c r="I28" s="267"/>
      <c r="J28" s="271">
        <v>1</v>
      </c>
      <c r="K28" s="268">
        <v>1</v>
      </c>
      <c r="L28" s="266">
        <v>0</v>
      </c>
      <c r="M28" s="266">
        <v>0</v>
      </c>
      <c r="N28" s="266">
        <v>0</v>
      </c>
      <c r="O28" s="266">
        <v>0</v>
      </c>
      <c r="P28" s="267">
        <v>0</v>
      </c>
    </row>
    <row r="29" spans="2:16" x14ac:dyDescent="0.25">
      <c r="B29" s="81" t="s">
        <v>186</v>
      </c>
      <c r="C29" s="82" t="s">
        <v>50</v>
      </c>
      <c r="D29" s="82" t="s">
        <v>177</v>
      </c>
      <c r="E29" s="268">
        <v>2</v>
      </c>
      <c r="F29" s="266">
        <v>1</v>
      </c>
      <c r="G29" s="266"/>
      <c r="H29" s="266"/>
      <c r="I29" s="267"/>
      <c r="J29" s="271">
        <v>3</v>
      </c>
      <c r="K29" s="268">
        <v>1</v>
      </c>
      <c r="L29" s="266">
        <v>0</v>
      </c>
      <c r="M29" s="266">
        <v>0</v>
      </c>
      <c r="N29" s="266">
        <v>0</v>
      </c>
      <c r="O29" s="266">
        <v>0</v>
      </c>
      <c r="P29" s="267">
        <v>2</v>
      </c>
    </row>
    <row r="30" spans="2:16" x14ac:dyDescent="0.25">
      <c r="B30" s="81" t="s">
        <v>186</v>
      </c>
      <c r="C30" s="82" t="s">
        <v>46</v>
      </c>
      <c r="D30" s="82" t="s">
        <v>177</v>
      </c>
      <c r="E30" s="268">
        <v>3</v>
      </c>
      <c r="F30" s="266">
        <v>0</v>
      </c>
      <c r="G30" s="266"/>
      <c r="H30" s="266"/>
      <c r="I30" s="267"/>
      <c r="J30" s="271">
        <v>3</v>
      </c>
      <c r="K30" s="268">
        <v>1</v>
      </c>
      <c r="L30" s="266">
        <v>0</v>
      </c>
      <c r="M30" s="266">
        <v>0</v>
      </c>
      <c r="N30" s="266">
        <v>0</v>
      </c>
      <c r="O30" s="266">
        <v>1</v>
      </c>
      <c r="P30" s="267">
        <v>1</v>
      </c>
    </row>
    <row r="31" spans="2:16" x14ac:dyDescent="0.25">
      <c r="B31" s="81" t="s">
        <v>187</v>
      </c>
      <c r="C31" s="82" t="s">
        <v>53</v>
      </c>
      <c r="D31" s="82" t="s">
        <v>54</v>
      </c>
      <c r="E31" s="268">
        <v>22</v>
      </c>
      <c r="F31" s="266">
        <v>9</v>
      </c>
      <c r="G31" s="266"/>
      <c r="H31" s="266"/>
      <c r="I31" s="267"/>
      <c r="J31" s="271">
        <v>31</v>
      </c>
      <c r="K31" s="268">
        <v>7</v>
      </c>
      <c r="L31" s="266">
        <v>7</v>
      </c>
      <c r="M31" s="266">
        <v>1</v>
      </c>
      <c r="N31" s="266">
        <v>0</v>
      </c>
      <c r="O31" s="266">
        <v>0</v>
      </c>
      <c r="P31" s="267">
        <v>16</v>
      </c>
    </row>
    <row r="32" spans="2:16" x14ac:dyDescent="0.25">
      <c r="B32" s="81" t="s">
        <v>188</v>
      </c>
      <c r="C32" s="82" t="s">
        <v>50</v>
      </c>
      <c r="D32" s="82" t="s">
        <v>54</v>
      </c>
      <c r="E32" s="265">
        <v>57</v>
      </c>
      <c r="F32" s="266">
        <v>12</v>
      </c>
      <c r="G32" s="266"/>
      <c r="H32" s="266"/>
      <c r="I32" s="267"/>
      <c r="J32" s="271">
        <v>69</v>
      </c>
      <c r="K32" s="268">
        <v>15</v>
      </c>
      <c r="L32" s="266">
        <v>11</v>
      </c>
      <c r="M32" s="266">
        <v>3</v>
      </c>
      <c r="N32" s="266">
        <v>2</v>
      </c>
      <c r="O32" s="266">
        <v>0</v>
      </c>
      <c r="P32" s="267">
        <v>38</v>
      </c>
    </row>
    <row r="33" spans="2:16" x14ac:dyDescent="0.25">
      <c r="B33" s="81" t="s">
        <v>209</v>
      </c>
      <c r="C33" s="82" t="s">
        <v>50</v>
      </c>
      <c r="D33" s="82" t="s">
        <v>157</v>
      </c>
      <c r="E33" s="265">
        <v>0</v>
      </c>
      <c r="F33" s="266">
        <v>0</v>
      </c>
      <c r="G33" s="266"/>
      <c r="H33" s="266"/>
      <c r="I33" s="267"/>
      <c r="J33" s="271">
        <v>0</v>
      </c>
      <c r="K33" s="268">
        <v>0</v>
      </c>
      <c r="L33" s="266">
        <v>0</v>
      </c>
      <c r="M33" s="266">
        <v>0</v>
      </c>
      <c r="N33" s="266">
        <v>0</v>
      </c>
      <c r="O33" s="266">
        <v>0</v>
      </c>
      <c r="P33" s="267">
        <v>0</v>
      </c>
    </row>
    <row r="34" spans="2:16" x14ac:dyDescent="0.25">
      <c r="B34" s="81" t="s">
        <v>210</v>
      </c>
      <c r="C34" s="82" t="s">
        <v>46</v>
      </c>
      <c r="D34" s="82" t="s">
        <v>157</v>
      </c>
      <c r="E34" s="265">
        <v>0</v>
      </c>
      <c r="F34" s="266">
        <v>0</v>
      </c>
      <c r="G34" s="266"/>
      <c r="H34" s="266"/>
      <c r="I34" s="267"/>
      <c r="J34" s="271">
        <v>0</v>
      </c>
      <c r="K34" s="268">
        <v>0</v>
      </c>
      <c r="L34" s="266">
        <v>0</v>
      </c>
      <c r="M34" s="266">
        <v>0</v>
      </c>
      <c r="N34" s="266">
        <v>0</v>
      </c>
      <c r="O34" s="266">
        <v>0</v>
      </c>
      <c r="P34" s="267">
        <v>0</v>
      </c>
    </row>
    <row r="35" spans="2:16" x14ac:dyDescent="0.25">
      <c r="B35" s="81" t="s">
        <v>292</v>
      </c>
      <c r="C35" s="82" t="s">
        <v>292</v>
      </c>
      <c r="D35" s="82" t="s">
        <v>292</v>
      </c>
      <c r="E35" s="265"/>
      <c r="F35" s="266"/>
      <c r="G35" s="266"/>
      <c r="H35" s="266"/>
      <c r="I35" s="267"/>
      <c r="J35" s="271"/>
      <c r="K35" s="268"/>
      <c r="L35" s="266"/>
      <c r="M35" s="266"/>
      <c r="N35" s="266"/>
      <c r="O35" s="266"/>
      <c r="P35" s="267"/>
    </row>
    <row r="36" spans="2:16" x14ac:dyDescent="0.25">
      <c r="B36" s="81" t="s">
        <v>292</v>
      </c>
      <c r="C36" s="82" t="s">
        <v>292</v>
      </c>
      <c r="D36" s="82" t="s">
        <v>292</v>
      </c>
      <c r="E36" s="265"/>
      <c r="F36" s="266"/>
      <c r="G36" s="266"/>
      <c r="H36" s="266"/>
      <c r="I36" s="267"/>
      <c r="J36" s="271"/>
      <c r="K36" s="268"/>
      <c r="L36" s="266"/>
      <c r="M36" s="266"/>
      <c r="N36" s="266"/>
      <c r="O36" s="266"/>
      <c r="P36" s="267"/>
    </row>
    <row r="37" spans="2:16" x14ac:dyDescent="0.25">
      <c r="B37" s="81" t="s">
        <v>292</v>
      </c>
      <c r="C37" s="82" t="s">
        <v>292</v>
      </c>
      <c r="D37" s="82" t="s">
        <v>292</v>
      </c>
      <c r="E37" s="265"/>
      <c r="F37" s="266"/>
      <c r="G37" s="266"/>
      <c r="H37" s="266"/>
      <c r="I37" s="267"/>
      <c r="J37" s="271"/>
      <c r="K37" s="268"/>
      <c r="L37" s="266"/>
      <c r="M37" s="266"/>
      <c r="N37" s="266"/>
      <c r="O37" s="266"/>
      <c r="P37" s="267"/>
    </row>
    <row r="38" spans="2:16" x14ac:dyDescent="0.25">
      <c r="B38" s="81" t="s">
        <v>292</v>
      </c>
      <c r="C38" s="82" t="s">
        <v>292</v>
      </c>
      <c r="D38" s="82" t="s">
        <v>292</v>
      </c>
      <c r="E38" s="265"/>
      <c r="F38" s="266"/>
      <c r="G38" s="266"/>
      <c r="H38" s="266"/>
      <c r="I38" s="267"/>
      <c r="J38" s="271"/>
      <c r="K38" s="268"/>
      <c r="L38" s="266"/>
      <c r="M38" s="266"/>
      <c r="N38" s="266"/>
      <c r="O38" s="266"/>
      <c r="P38" s="267"/>
    </row>
    <row r="39" spans="2:16" x14ac:dyDescent="0.25">
      <c r="B39" s="81" t="s">
        <v>292</v>
      </c>
      <c r="C39" s="82" t="s">
        <v>292</v>
      </c>
      <c r="D39" s="82" t="s">
        <v>292</v>
      </c>
      <c r="E39" s="265"/>
      <c r="F39" s="266"/>
      <c r="G39" s="266"/>
      <c r="H39" s="266"/>
      <c r="I39" s="267"/>
      <c r="J39" s="271"/>
      <c r="K39" s="268"/>
      <c r="L39" s="266"/>
      <c r="M39" s="266"/>
      <c r="N39" s="266"/>
      <c r="O39" s="266"/>
      <c r="P39" s="267"/>
    </row>
    <row r="40" spans="2:16" x14ac:dyDescent="0.25">
      <c r="B40" s="81" t="s">
        <v>292</v>
      </c>
      <c r="C40" s="82" t="s">
        <v>292</v>
      </c>
      <c r="D40" s="82" t="s">
        <v>292</v>
      </c>
      <c r="E40" s="265"/>
      <c r="F40" s="266"/>
      <c r="G40" s="266"/>
      <c r="H40" s="266"/>
      <c r="I40" s="267"/>
      <c r="J40" s="271"/>
      <c r="K40" s="268"/>
      <c r="L40" s="266"/>
      <c r="M40" s="266"/>
      <c r="N40" s="266"/>
      <c r="O40" s="266"/>
      <c r="P40" s="267"/>
    </row>
    <row r="41" spans="2:16" x14ac:dyDescent="0.25">
      <c r="B41" s="81" t="s">
        <v>292</v>
      </c>
      <c r="C41" s="82" t="s">
        <v>292</v>
      </c>
      <c r="D41" s="82" t="s">
        <v>292</v>
      </c>
      <c r="E41" s="268"/>
      <c r="F41" s="266"/>
      <c r="G41" s="266"/>
      <c r="H41" s="266"/>
      <c r="I41" s="267"/>
      <c r="J41" s="271"/>
      <c r="K41" s="268"/>
      <c r="L41" s="266"/>
      <c r="M41" s="266"/>
      <c r="N41" s="266"/>
      <c r="O41" s="266"/>
      <c r="P41" s="267"/>
    </row>
    <row r="42" spans="2:16" x14ac:dyDescent="0.25">
      <c r="B42" s="81" t="s">
        <v>292</v>
      </c>
      <c r="C42" s="82" t="s">
        <v>292</v>
      </c>
      <c r="D42" s="82" t="s">
        <v>292</v>
      </c>
      <c r="E42" s="268"/>
      <c r="F42" s="266"/>
      <c r="G42" s="266"/>
      <c r="H42" s="266"/>
      <c r="I42" s="267"/>
      <c r="J42" s="271"/>
      <c r="K42" s="268"/>
      <c r="L42" s="266"/>
      <c r="M42" s="266"/>
      <c r="N42" s="266"/>
      <c r="O42" s="266"/>
      <c r="P42" s="267"/>
    </row>
    <row r="43" spans="2:16" x14ac:dyDescent="0.25">
      <c r="B43" s="81" t="s">
        <v>292</v>
      </c>
      <c r="C43" s="82" t="s">
        <v>292</v>
      </c>
      <c r="D43" s="82" t="s">
        <v>292</v>
      </c>
      <c r="E43" s="268"/>
      <c r="F43" s="266"/>
      <c r="G43" s="266"/>
      <c r="H43" s="266"/>
      <c r="I43" s="267"/>
      <c r="J43" s="271"/>
      <c r="K43" s="268"/>
      <c r="L43" s="266"/>
      <c r="M43" s="266"/>
      <c r="N43" s="266"/>
      <c r="O43" s="266"/>
      <c r="P43" s="267"/>
    </row>
    <row r="44" spans="2:16" x14ac:dyDescent="0.25">
      <c r="B44" s="81" t="s">
        <v>292</v>
      </c>
      <c r="C44" s="82" t="s">
        <v>292</v>
      </c>
      <c r="D44" s="82" t="s">
        <v>292</v>
      </c>
      <c r="E44" s="268"/>
      <c r="F44" s="266"/>
      <c r="G44" s="266"/>
      <c r="H44" s="266"/>
      <c r="I44" s="267"/>
      <c r="J44" s="271"/>
      <c r="K44" s="268"/>
      <c r="L44" s="266"/>
      <c r="M44" s="266"/>
      <c r="N44" s="266"/>
      <c r="O44" s="266"/>
      <c r="P44" s="267"/>
    </row>
    <row r="45" spans="2:16" x14ac:dyDescent="0.25">
      <c r="B45" s="81" t="s">
        <v>292</v>
      </c>
      <c r="C45" s="82" t="s">
        <v>292</v>
      </c>
      <c r="D45" s="82" t="s">
        <v>292</v>
      </c>
      <c r="E45" s="268"/>
      <c r="F45" s="266"/>
      <c r="G45" s="266"/>
      <c r="H45" s="266"/>
      <c r="I45" s="267"/>
      <c r="J45" s="271"/>
      <c r="K45" s="268"/>
      <c r="L45" s="266"/>
      <c r="M45" s="266"/>
      <c r="N45" s="266"/>
      <c r="O45" s="266"/>
      <c r="P45" s="267"/>
    </row>
    <row r="46" spans="2:16" x14ac:dyDescent="0.25">
      <c r="B46" s="81" t="s">
        <v>292</v>
      </c>
      <c r="C46" s="82" t="s">
        <v>292</v>
      </c>
      <c r="D46" s="82" t="s">
        <v>292</v>
      </c>
      <c r="E46" s="268"/>
      <c r="F46" s="266"/>
      <c r="G46" s="266"/>
      <c r="H46" s="266"/>
      <c r="I46" s="267"/>
      <c r="J46" s="271"/>
      <c r="K46" s="268"/>
      <c r="L46" s="266"/>
      <c r="M46" s="266"/>
      <c r="N46" s="266"/>
      <c r="O46" s="266"/>
      <c r="P46" s="267"/>
    </row>
    <row r="47" spans="2:16" x14ac:dyDescent="0.25">
      <c r="B47" s="81" t="s">
        <v>292</v>
      </c>
      <c r="C47" s="82" t="s">
        <v>292</v>
      </c>
      <c r="D47" s="82" t="s">
        <v>292</v>
      </c>
      <c r="E47" s="268"/>
      <c r="F47" s="266"/>
      <c r="G47" s="266"/>
      <c r="H47" s="266"/>
      <c r="I47" s="267"/>
      <c r="J47" s="271"/>
      <c r="K47" s="268"/>
      <c r="L47" s="266"/>
      <c r="M47" s="266"/>
      <c r="N47" s="266"/>
      <c r="O47" s="266"/>
      <c r="P47" s="267"/>
    </row>
    <row r="48" spans="2:16" x14ac:dyDescent="0.25">
      <c r="B48" s="81" t="s">
        <v>292</v>
      </c>
      <c r="C48" s="82" t="s">
        <v>292</v>
      </c>
      <c r="D48" s="82" t="s">
        <v>292</v>
      </c>
      <c r="E48" s="268"/>
      <c r="F48" s="266"/>
      <c r="G48" s="266"/>
      <c r="H48" s="266"/>
      <c r="I48" s="267"/>
      <c r="J48" s="271"/>
      <c r="K48" s="268"/>
      <c r="L48" s="266"/>
      <c r="M48" s="266"/>
      <c r="N48" s="266"/>
      <c r="O48" s="266"/>
      <c r="P48" s="267"/>
    </row>
    <row r="49" spans="2:16" x14ac:dyDescent="0.25">
      <c r="B49" s="81" t="s">
        <v>292</v>
      </c>
      <c r="C49" s="82" t="s">
        <v>292</v>
      </c>
      <c r="D49" s="82" t="s">
        <v>292</v>
      </c>
      <c r="E49" s="268"/>
      <c r="F49" s="266"/>
      <c r="G49" s="266"/>
      <c r="H49" s="266"/>
      <c r="I49" s="267"/>
      <c r="J49" s="271"/>
      <c r="K49" s="268"/>
      <c r="L49" s="266"/>
      <c r="M49" s="266"/>
      <c r="N49" s="266"/>
      <c r="O49" s="266"/>
      <c r="P49" s="267"/>
    </row>
    <row r="50" spans="2:16" x14ac:dyDescent="0.25">
      <c r="B50" s="81" t="s">
        <v>292</v>
      </c>
      <c r="C50" s="82" t="s">
        <v>292</v>
      </c>
      <c r="D50" s="82" t="s">
        <v>292</v>
      </c>
      <c r="E50" s="268"/>
      <c r="F50" s="266"/>
      <c r="G50" s="266"/>
      <c r="H50" s="266"/>
      <c r="I50" s="267"/>
      <c r="J50" s="271"/>
      <c r="K50" s="268"/>
      <c r="L50" s="266"/>
      <c r="M50" s="266"/>
      <c r="N50" s="266"/>
      <c r="O50" s="266"/>
      <c r="P50" s="267"/>
    </row>
    <row r="51" spans="2:16" x14ac:dyDescent="0.25">
      <c r="B51" s="81" t="s">
        <v>292</v>
      </c>
      <c r="C51" s="82" t="s">
        <v>292</v>
      </c>
      <c r="D51" s="82" t="s">
        <v>292</v>
      </c>
      <c r="E51" s="265"/>
      <c r="F51" s="266"/>
      <c r="G51" s="266"/>
      <c r="H51" s="266"/>
      <c r="I51" s="267"/>
      <c r="J51" s="271"/>
      <c r="K51" s="268"/>
      <c r="L51" s="266"/>
      <c r="M51" s="266"/>
      <c r="N51" s="266"/>
      <c r="O51" s="266"/>
      <c r="P51" s="267"/>
    </row>
    <row r="52" spans="2:16" x14ac:dyDescent="0.25">
      <c r="B52" s="81" t="s">
        <v>292</v>
      </c>
      <c r="C52" s="82" t="s">
        <v>292</v>
      </c>
      <c r="D52" s="82" t="s">
        <v>292</v>
      </c>
      <c r="E52" s="265"/>
      <c r="F52" s="266"/>
      <c r="G52" s="266"/>
      <c r="H52" s="266"/>
      <c r="I52" s="267"/>
      <c r="J52" s="271"/>
      <c r="K52" s="268"/>
      <c r="L52" s="266"/>
      <c r="M52" s="266"/>
      <c r="N52" s="266"/>
      <c r="O52" s="266"/>
      <c r="P52" s="267"/>
    </row>
    <row r="53" spans="2:16" x14ac:dyDescent="0.25">
      <c r="B53" s="81" t="s">
        <v>292</v>
      </c>
      <c r="C53" s="82" t="s">
        <v>292</v>
      </c>
      <c r="D53" s="82" t="s">
        <v>292</v>
      </c>
      <c r="E53" s="265"/>
      <c r="F53" s="266"/>
      <c r="G53" s="266"/>
      <c r="H53" s="266"/>
      <c r="I53" s="267"/>
      <c r="J53" s="271"/>
      <c r="K53" s="268"/>
      <c r="L53" s="266"/>
      <c r="M53" s="266"/>
      <c r="N53" s="266"/>
      <c r="O53" s="266"/>
      <c r="P53" s="267"/>
    </row>
    <row r="54" spans="2:16" x14ac:dyDescent="0.25">
      <c r="B54" s="81" t="s">
        <v>292</v>
      </c>
      <c r="C54" s="82" t="s">
        <v>292</v>
      </c>
      <c r="D54" s="82" t="s">
        <v>292</v>
      </c>
      <c r="E54" s="265"/>
      <c r="F54" s="266"/>
      <c r="G54" s="266"/>
      <c r="H54" s="266"/>
      <c r="I54" s="267"/>
      <c r="J54" s="271"/>
      <c r="K54" s="268"/>
      <c r="L54" s="266"/>
      <c r="M54" s="266"/>
      <c r="N54" s="266"/>
      <c r="O54" s="266"/>
      <c r="P54" s="267"/>
    </row>
    <row r="55" spans="2:16" x14ac:dyDescent="0.25">
      <c r="B55" s="81" t="s">
        <v>292</v>
      </c>
      <c r="C55" s="82" t="s">
        <v>292</v>
      </c>
      <c r="D55" s="82" t="s">
        <v>292</v>
      </c>
      <c r="E55" s="265"/>
      <c r="F55" s="266"/>
      <c r="G55" s="266"/>
      <c r="H55" s="266"/>
      <c r="I55" s="267"/>
      <c r="J55" s="271"/>
      <c r="K55" s="268"/>
      <c r="L55" s="266"/>
      <c r="M55" s="266"/>
      <c r="N55" s="266"/>
      <c r="O55" s="266"/>
      <c r="P55" s="267"/>
    </row>
    <row r="56" spans="2:16" x14ac:dyDescent="0.25">
      <c r="B56" s="81" t="s">
        <v>292</v>
      </c>
      <c r="C56" s="82" t="s">
        <v>292</v>
      </c>
      <c r="D56" s="82" t="s">
        <v>292</v>
      </c>
      <c r="E56" s="265"/>
      <c r="F56" s="266"/>
      <c r="G56" s="266"/>
      <c r="H56" s="266"/>
      <c r="I56" s="267"/>
      <c r="J56" s="271"/>
      <c r="K56" s="268"/>
      <c r="L56" s="266"/>
      <c r="M56" s="266"/>
      <c r="N56" s="266"/>
      <c r="O56" s="266"/>
      <c r="P56" s="267"/>
    </row>
    <row r="57" spans="2:16" x14ac:dyDescent="0.25">
      <c r="B57" s="81" t="s">
        <v>292</v>
      </c>
      <c r="C57" s="82" t="s">
        <v>292</v>
      </c>
      <c r="D57" s="82" t="s">
        <v>292</v>
      </c>
      <c r="E57" s="265"/>
      <c r="F57" s="266"/>
      <c r="G57" s="266"/>
      <c r="H57" s="266"/>
      <c r="I57" s="267"/>
      <c r="J57" s="271"/>
      <c r="K57" s="268"/>
      <c r="L57" s="266"/>
      <c r="M57" s="266"/>
      <c r="N57" s="266"/>
      <c r="O57" s="266"/>
      <c r="P57" s="267"/>
    </row>
    <row r="58" spans="2:16" x14ac:dyDescent="0.25">
      <c r="B58" s="81" t="s">
        <v>292</v>
      </c>
      <c r="C58" s="82" t="s">
        <v>292</v>
      </c>
      <c r="D58" s="82" t="s">
        <v>292</v>
      </c>
      <c r="E58" s="265"/>
      <c r="F58" s="266"/>
      <c r="G58" s="266"/>
      <c r="H58" s="266"/>
      <c r="I58" s="267"/>
      <c r="J58" s="271"/>
      <c r="K58" s="268"/>
      <c r="L58" s="266"/>
      <c r="M58" s="266"/>
      <c r="N58" s="266"/>
      <c r="O58" s="266"/>
      <c r="P58" s="267"/>
    </row>
    <row r="59" spans="2:16" x14ac:dyDescent="0.25">
      <c r="B59" s="81" t="s">
        <v>292</v>
      </c>
      <c r="C59" s="82" t="s">
        <v>292</v>
      </c>
      <c r="D59" s="82" t="s">
        <v>292</v>
      </c>
      <c r="E59" s="268"/>
      <c r="F59" s="266"/>
      <c r="G59" s="266"/>
      <c r="H59" s="266"/>
      <c r="I59" s="267"/>
      <c r="J59" s="271"/>
      <c r="K59" s="268"/>
      <c r="L59" s="266"/>
      <c r="M59" s="266"/>
      <c r="N59" s="266"/>
      <c r="O59" s="266"/>
      <c r="P59" s="267"/>
    </row>
    <row r="60" spans="2:16" x14ac:dyDescent="0.25">
      <c r="B60" s="81" t="s">
        <v>292</v>
      </c>
      <c r="C60" s="82" t="s">
        <v>292</v>
      </c>
      <c r="D60" s="82" t="s">
        <v>292</v>
      </c>
      <c r="E60" s="268"/>
      <c r="F60" s="266"/>
      <c r="G60" s="266"/>
      <c r="H60" s="266"/>
      <c r="I60" s="267"/>
      <c r="J60" s="272"/>
      <c r="K60" s="268"/>
      <c r="L60" s="266"/>
      <c r="M60" s="266"/>
      <c r="N60" s="266"/>
      <c r="O60" s="266"/>
      <c r="P60" s="267"/>
    </row>
    <row r="61" spans="2:16" x14ac:dyDescent="0.25">
      <c r="B61" s="81" t="s">
        <v>292</v>
      </c>
      <c r="C61" s="82" t="s">
        <v>292</v>
      </c>
      <c r="D61" s="82" t="s">
        <v>292</v>
      </c>
      <c r="E61" s="268"/>
      <c r="F61" s="266"/>
      <c r="G61" s="266"/>
      <c r="H61" s="266"/>
      <c r="I61" s="267"/>
      <c r="J61" s="272"/>
      <c r="K61" s="268"/>
      <c r="L61" s="266"/>
      <c r="M61" s="266"/>
      <c r="N61" s="266"/>
      <c r="O61" s="266"/>
      <c r="P61" s="267"/>
    </row>
    <row r="62" spans="2:16" x14ac:dyDescent="0.25">
      <c r="B62" s="81" t="s">
        <v>292</v>
      </c>
      <c r="C62" s="82" t="s">
        <v>292</v>
      </c>
      <c r="D62" s="82" t="s">
        <v>292</v>
      </c>
      <c r="E62" s="265"/>
      <c r="F62" s="266"/>
      <c r="G62" s="266"/>
      <c r="H62" s="266"/>
      <c r="I62" s="267"/>
      <c r="J62" s="272"/>
      <c r="K62" s="268"/>
      <c r="L62" s="266"/>
      <c r="M62" s="266"/>
      <c r="N62" s="266"/>
      <c r="O62" s="266"/>
      <c r="P62" s="267"/>
    </row>
    <row r="63" spans="2:16" x14ac:dyDescent="0.25">
      <c r="B63" s="81" t="s">
        <v>292</v>
      </c>
      <c r="C63" s="82" t="s">
        <v>292</v>
      </c>
      <c r="D63" s="82" t="s">
        <v>292</v>
      </c>
      <c r="E63" s="265"/>
      <c r="F63" s="266"/>
      <c r="G63" s="266"/>
      <c r="H63" s="266"/>
      <c r="I63" s="267"/>
      <c r="J63" s="272"/>
      <c r="K63" s="268"/>
      <c r="L63" s="266"/>
      <c r="M63" s="266"/>
      <c r="N63" s="266"/>
      <c r="O63" s="266"/>
      <c r="P63" s="267"/>
    </row>
    <row r="64" spans="2:16" x14ac:dyDescent="0.25">
      <c r="B64" s="81" t="s">
        <v>292</v>
      </c>
      <c r="C64" s="82" t="s">
        <v>292</v>
      </c>
      <c r="D64" s="82" t="s">
        <v>292</v>
      </c>
      <c r="E64" s="268"/>
      <c r="F64" s="266"/>
      <c r="G64" s="266"/>
      <c r="H64" s="266"/>
      <c r="I64" s="267"/>
      <c r="J64" s="272"/>
      <c r="K64" s="268"/>
      <c r="L64" s="266"/>
      <c r="M64" s="266"/>
      <c r="N64" s="266"/>
      <c r="O64" s="266"/>
      <c r="P64" s="267"/>
    </row>
    <row r="65" spans="1:16" x14ac:dyDescent="0.25">
      <c r="B65" s="81" t="s">
        <v>292</v>
      </c>
      <c r="C65" s="82" t="s">
        <v>292</v>
      </c>
      <c r="D65" s="82" t="s">
        <v>292</v>
      </c>
      <c r="E65" s="268"/>
      <c r="F65" s="266"/>
      <c r="G65" s="266"/>
      <c r="H65" s="266"/>
      <c r="I65" s="267"/>
      <c r="J65" s="272"/>
      <c r="K65" s="268"/>
      <c r="L65" s="266"/>
      <c r="M65" s="266"/>
      <c r="N65" s="266"/>
      <c r="O65" s="266"/>
      <c r="P65" s="267"/>
    </row>
    <row r="66" spans="1:16" x14ac:dyDescent="0.25">
      <c r="B66" s="81" t="s">
        <v>292</v>
      </c>
      <c r="C66" s="82" t="s">
        <v>292</v>
      </c>
      <c r="D66" s="82" t="s">
        <v>292</v>
      </c>
      <c r="E66" s="266"/>
      <c r="F66" s="266"/>
      <c r="G66" s="266"/>
      <c r="H66" s="266"/>
      <c r="I66" s="267"/>
      <c r="J66" s="272"/>
      <c r="K66" s="268"/>
      <c r="L66" s="266"/>
      <c r="M66" s="266"/>
      <c r="N66" s="266"/>
      <c r="O66" s="266"/>
      <c r="P66" s="267"/>
    </row>
    <row r="67" spans="1:16" ht="15.75" thickBot="1" x14ac:dyDescent="0.3">
      <c r="A67" s="3" t="s">
        <v>56</v>
      </c>
      <c r="B67" s="4">
        <f>COUNTA(B9:B66)-COUNTBLANK(B9:B66)</f>
        <v>26</v>
      </c>
      <c r="C67" s="273"/>
      <c r="D67" s="273"/>
      <c r="E67" s="4">
        <f t="shared" ref="E67:P67" si="0">SUM(E9:E66)</f>
        <v>238</v>
      </c>
      <c r="F67" s="4">
        <f t="shared" si="0"/>
        <v>91</v>
      </c>
      <c r="G67" s="4">
        <f t="shared" si="0"/>
        <v>0</v>
      </c>
      <c r="H67" s="4">
        <f t="shared" si="0"/>
        <v>0</v>
      </c>
      <c r="I67" s="4">
        <f t="shared" si="0"/>
        <v>0</v>
      </c>
      <c r="J67" s="274">
        <f t="shared" si="0"/>
        <v>329</v>
      </c>
      <c r="K67" s="4">
        <f t="shared" si="0"/>
        <v>101</v>
      </c>
      <c r="L67" s="4">
        <f t="shared" si="0"/>
        <v>34</v>
      </c>
      <c r="M67" s="4">
        <f t="shared" si="0"/>
        <v>21</v>
      </c>
      <c r="N67" s="4">
        <f t="shared" si="0"/>
        <v>8</v>
      </c>
      <c r="O67" s="4">
        <f t="shared" si="0"/>
        <v>5</v>
      </c>
      <c r="P67" s="4">
        <f t="shared" si="0"/>
        <v>160</v>
      </c>
    </row>
  </sheetData>
  <mergeCells count="7">
    <mergeCell ref="A1:P3"/>
    <mergeCell ref="A4:B4"/>
    <mergeCell ref="A5:B5"/>
    <mergeCell ref="E6:P6"/>
    <mergeCell ref="E7:I7"/>
    <mergeCell ref="J7:J8"/>
    <mergeCell ref="K7:P7"/>
  </mergeCells>
  <dataValidations count="4">
    <dataValidation errorStyle="warning" allowBlank="1" showInputMessage="1" showErrorMessage="1" error="Pick from list" promptTitle="Enter" prompt="Administrator" sqref="C4" xr:uid="{C7A562BE-5592-4749-BF26-F663F5B9758A}"/>
    <dataValidation allowBlank="1" showInputMessage="1" showErrorMessage="1" prompt="Report Quarter" sqref="C5" xr:uid="{A419944F-27AF-47D5-A302-66FCC304CF57}"/>
    <dataValidation allowBlank="1" showInputMessage="1" showErrorMessage="1" prompt="Year" sqref="D5" xr:uid="{B2094833-A476-4B1E-81FF-E767B20FB5F7}"/>
    <dataValidation errorStyle="warning" allowBlank="1" showInputMessage="1" showErrorMessage="1" error="pick from list" promptTitle="Enter" prompt="Municipality" sqref="B9:D66" xr:uid="{8961B4FA-10C7-4325-B7FD-FE8DB34B228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32973-56B7-44D7-B7A1-129FA82E38C0}">
  <sheetPr>
    <tabColor rgb="FF00B0F0"/>
  </sheetPr>
  <dimension ref="A1:BQ55"/>
  <sheetViews>
    <sheetView topLeftCell="A4" workbookViewId="0">
      <selection activeCell="D6" sqref="D6"/>
    </sheetView>
  </sheetViews>
  <sheetFormatPr defaultRowHeight="15" x14ac:dyDescent="0.25"/>
  <cols>
    <col min="2" max="2" width="26.5703125" customWidth="1"/>
    <col min="3" max="3" width="17" customWidth="1"/>
    <col min="4" max="4" width="26" bestFit="1" customWidth="1"/>
    <col min="5" max="14" width="21.140625" customWidth="1"/>
    <col min="15" max="15" width="26" bestFit="1" customWidth="1"/>
    <col min="16" max="25" width="19.28515625" customWidth="1"/>
    <col min="26" max="26" width="26" bestFit="1" customWidth="1"/>
    <col min="27" max="27" width="19.7109375" customWidth="1"/>
    <col min="28" max="28" width="18.42578125" customWidth="1"/>
    <col min="29" max="36" width="14.5703125" customWidth="1"/>
    <col min="37" max="37" width="26" bestFit="1" customWidth="1"/>
    <col min="38" max="47" width="14.5703125" customWidth="1"/>
    <col min="48" max="48" width="26" bestFit="1" customWidth="1"/>
    <col min="49" max="49" width="14.5703125" customWidth="1"/>
    <col min="50" max="50" width="23" customWidth="1"/>
    <col min="51" max="56" width="14.5703125" customWidth="1"/>
    <col min="57" max="57" width="19.42578125" customWidth="1"/>
    <col min="58" max="58" width="14.5703125" customWidth="1"/>
    <col min="59" max="59" width="26" bestFit="1" customWidth="1"/>
    <col min="60" max="69" width="14.5703125" customWidth="1"/>
  </cols>
  <sheetData>
    <row r="1" spans="1:69" x14ac:dyDescent="0.25">
      <c r="A1" s="297" t="s">
        <v>217</v>
      </c>
      <c r="B1" s="297"/>
      <c r="C1" s="297"/>
      <c r="D1" s="297"/>
      <c r="E1" s="297"/>
      <c r="F1" s="297"/>
      <c r="G1" s="297"/>
      <c r="H1" s="297"/>
      <c r="I1" s="297"/>
      <c r="J1" s="297"/>
      <c r="K1" s="297"/>
      <c r="L1" s="297"/>
    </row>
    <row r="2" spans="1:69" x14ac:dyDescent="0.25">
      <c r="A2" s="297"/>
      <c r="B2" s="297"/>
      <c r="C2" s="297"/>
      <c r="D2" s="297"/>
      <c r="E2" s="297"/>
      <c r="F2" s="297"/>
      <c r="G2" s="297"/>
      <c r="H2" s="297"/>
      <c r="I2" s="297"/>
      <c r="J2" s="297"/>
      <c r="K2" s="297"/>
      <c r="L2" s="297"/>
    </row>
    <row r="3" spans="1:69" x14ac:dyDescent="0.25">
      <c r="A3" s="297"/>
      <c r="B3" s="297"/>
      <c r="C3" s="297"/>
      <c r="D3" s="297"/>
      <c r="E3" s="297"/>
      <c r="F3" s="297"/>
      <c r="G3" s="297"/>
      <c r="H3" s="297"/>
      <c r="I3" s="297"/>
      <c r="J3" s="297"/>
      <c r="K3" s="297"/>
      <c r="L3" s="297"/>
    </row>
    <row r="4" spans="1:69" ht="18.75" x14ac:dyDescent="0.3">
      <c r="A4" s="298" t="s">
        <v>34</v>
      </c>
      <c r="B4" s="298"/>
      <c r="C4" s="6" t="s">
        <v>2</v>
      </c>
      <c r="D4" s="7"/>
      <c r="F4" s="8"/>
      <c r="G4" s="8"/>
      <c r="H4" s="8"/>
      <c r="I4" s="8"/>
      <c r="J4" s="8"/>
      <c r="K4" s="8"/>
      <c r="L4" s="8"/>
    </row>
    <row r="5" spans="1:69" ht="15.75" x14ac:dyDescent="0.25">
      <c r="A5" s="297" t="s">
        <v>36</v>
      </c>
      <c r="B5" s="297"/>
      <c r="C5" s="9" t="s">
        <v>22</v>
      </c>
      <c r="D5" s="10">
        <v>2024</v>
      </c>
      <c r="F5" s="11"/>
      <c r="G5" s="8"/>
      <c r="H5" s="8"/>
      <c r="I5" s="8"/>
      <c r="J5" s="8"/>
      <c r="K5" s="8"/>
      <c r="L5" s="8"/>
    </row>
    <row r="7" spans="1:69" ht="15.75" x14ac:dyDescent="0.25">
      <c r="C7" s="13"/>
      <c r="D7" s="13"/>
      <c r="E7" s="13"/>
      <c r="F7" s="25"/>
      <c r="G7" s="26"/>
      <c r="H7" s="26"/>
      <c r="I7" s="168"/>
      <c r="J7" s="168"/>
      <c r="K7" s="168"/>
      <c r="L7" s="168"/>
    </row>
    <row r="8" spans="1:69" ht="19.5" thickBot="1" x14ac:dyDescent="0.35">
      <c r="B8" s="223" t="s">
        <v>218</v>
      </c>
      <c r="C8" s="223" t="s">
        <v>219</v>
      </c>
      <c r="D8" s="224"/>
      <c r="E8" s="224"/>
    </row>
    <row r="9" spans="1:69" x14ac:dyDescent="0.25">
      <c r="B9" s="225"/>
      <c r="C9" s="226" t="s">
        <v>220</v>
      </c>
      <c r="D9" s="226" t="s">
        <v>39</v>
      </c>
      <c r="E9" s="227" t="s">
        <v>182</v>
      </c>
      <c r="F9" s="228" t="s">
        <v>221</v>
      </c>
      <c r="G9" s="228" t="s">
        <v>222</v>
      </c>
      <c r="H9" s="228" t="s">
        <v>223</v>
      </c>
      <c r="I9" s="228" t="s">
        <v>49</v>
      </c>
      <c r="J9" s="228" t="s">
        <v>224</v>
      </c>
      <c r="K9" s="228" t="s">
        <v>176</v>
      </c>
      <c r="L9" s="228" t="s">
        <v>179</v>
      </c>
      <c r="M9" s="228" t="s">
        <v>184</v>
      </c>
      <c r="N9" s="229" t="s">
        <v>154</v>
      </c>
      <c r="O9" s="230" t="s">
        <v>39</v>
      </c>
      <c r="P9" s="227" t="s">
        <v>225</v>
      </c>
      <c r="Q9" s="228" t="s">
        <v>226</v>
      </c>
      <c r="R9" s="228" t="s">
        <v>152</v>
      </c>
      <c r="S9" s="228" t="s">
        <v>181</v>
      </c>
      <c r="T9" s="228" t="s">
        <v>181</v>
      </c>
      <c r="U9" s="228" t="s">
        <v>227</v>
      </c>
      <c r="V9" s="228" t="s">
        <v>153</v>
      </c>
      <c r="W9" s="228" t="s">
        <v>151</v>
      </c>
      <c r="X9" s="228" t="s">
        <v>228</v>
      </c>
      <c r="Y9" s="229" t="s">
        <v>229</v>
      </c>
      <c r="Z9" s="226" t="s">
        <v>39</v>
      </c>
      <c r="AA9" s="227" t="s">
        <v>304</v>
      </c>
      <c r="AB9" s="228" t="s">
        <v>304</v>
      </c>
      <c r="AC9" s="228" t="s">
        <v>187</v>
      </c>
      <c r="AD9" s="228" t="s">
        <v>180</v>
      </c>
      <c r="AE9" s="228" t="s">
        <v>149</v>
      </c>
      <c r="AF9" s="228" t="s">
        <v>52</v>
      </c>
      <c r="AG9" s="228" t="s">
        <v>308</v>
      </c>
      <c r="AH9" s="228" t="s">
        <v>178</v>
      </c>
      <c r="AI9" s="228" t="s">
        <v>309</v>
      </c>
      <c r="AJ9" s="229" t="s">
        <v>186</v>
      </c>
      <c r="AK9" s="226" t="s">
        <v>39</v>
      </c>
      <c r="AL9" s="227" t="s">
        <v>185</v>
      </c>
      <c r="AM9" s="228" t="s">
        <v>230</v>
      </c>
      <c r="AN9" s="228" t="s">
        <v>231</v>
      </c>
      <c r="AO9" s="228" t="s">
        <v>183</v>
      </c>
      <c r="AP9" s="228" t="s">
        <v>186</v>
      </c>
      <c r="AQ9" s="228" t="s">
        <v>49</v>
      </c>
      <c r="AR9" s="228" t="s">
        <v>232</v>
      </c>
      <c r="AS9" s="228" t="s">
        <v>233</v>
      </c>
      <c r="AT9" s="228" t="s">
        <v>188</v>
      </c>
      <c r="AU9" s="229" t="s">
        <v>155</v>
      </c>
      <c r="AV9" s="226" t="s">
        <v>39</v>
      </c>
      <c r="AW9" s="227" t="s">
        <v>156</v>
      </c>
      <c r="AX9" s="228" t="s">
        <v>305</v>
      </c>
      <c r="AY9" s="228" t="s">
        <v>234</v>
      </c>
      <c r="AZ9" s="228" t="s">
        <v>235</v>
      </c>
      <c r="BA9" s="228" t="s">
        <v>236</v>
      </c>
      <c r="BB9" s="228" t="s">
        <v>237</v>
      </c>
      <c r="BC9" s="228" t="s">
        <v>187</v>
      </c>
      <c r="BD9" s="228" t="s">
        <v>238</v>
      </c>
      <c r="BE9" s="228" t="s">
        <v>239</v>
      </c>
      <c r="BF9" s="229" t="s">
        <v>240</v>
      </c>
      <c r="BG9" s="226" t="s">
        <v>39</v>
      </c>
      <c r="BH9" s="227" t="s">
        <v>241</v>
      </c>
      <c r="BI9" s="228" t="s">
        <v>242</v>
      </c>
      <c r="BJ9" s="228" t="s">
        <v>243</v>
      </c>
      <c r="BK9" s="228" t="s">
        <v>209</v>
      </c>
      <c r="BL9" s="228" t="s">
        <v>210</v>
      </c>
      <c r="BM9" s="228" t="s">
        <v>244</v>
      </c>
      <c r="BN9" s="228" t="s">
        <v>270</v>
      </c>
      <c r="BO9" s="228" t="s">
        <v>185</v>
      </c>
      <c r="BP9" s="228" t="s">
        <v>271</v>
      </c>
      <c r="BQ9" s="229" t="s">
        <v>272</v>
      </c>
    </row>
    <row r="10" spans="1:69" s="164" customFormat="1" x14ac:dyDescent="0.25">
      <c r="B10" s="275"/>
      <c r="C10" s="276"/>
      <c r="D10" s="276" t="s">
        <v>245</v>
      </c>
      <c r="E10" s="277" t="s">
        <v>50</v>
      </c>
      <c r="F10" s="278" t="s">
        <v>50</v>
      </c>
      <c r="G10" s="278" t="s">
        <v>53</v>
      </c>
      <c r="H10" s="278" t="s">
        <v>46</v>
      </c>
      <c r="I10" s="278" t="s">
        <v>50</v>
      </c>
      <c r="J10" s="278" t="s">
        <v>46</v>
      </c>
      <c r="K10" s="278" t="s">
        <v>46</v>
      </c>
      <c r="L10" s="278" t="s">
        <v>50</v>
      </c>
      <c r="M10" s="278" t="s">
        <v>50</v>
      </c>
      <c r="N10" s="279" t="s">
        <v>46</v>
      </c>
      <c r="O10" s="280" t="str">
        <f>D10</f>
        <v>Type</v>
      </c>
      <c r="P10" s="277" t="s">
        <v>46</v>
      </c>
      <c r="Q10" s="278" t="s">
        <v>50</v>
      </c>
      <c r="R10" s="278" t="s">
        <v>46</v>
      </c>
      <c r="S10" s="278" t="s">
        <v>46</v>
      </c>
      <c r="T10" s="278" t="s">
        <v>50</v>
      </c>
      <c r="U10" s="278" t="s">
        <v>50</v>
      </c>
      <c r="V10" s="278" t="s">
        <v>50</v>
      </c>
      <c r="W10" s="278" t="s">
        <v>46</v>
      </c>
      <c r="X10" s="278" t="s">
        <v>50</v>
      </c>
      <c r="Y10" s="279" t="s">
        <v>50</v>
      </c>
      <c r="Z10" s="276" t="str">
        <f>O10</f>
        <v>Type</v>
      </c>
      <c r="AA10" s="277" t="s">
        <v>306</v>
      </c>
      <c r="AB10" s="278" t="s">
        <v>246</v>
      </c>
      <c r="AC10" s="278" t="s">
        <v>307</v>
      </c>
      <c r="AD10" s="278" t="s">
        <v>246</v>
      </c>
      <c r="AE10" s="278" t="s">
        <v>306</v>
      </c>
      <c r="AF10" s="278" t="s">
        <v>307</v>
      </c>
      <c r="AG10" s="278" t="s">
        <v>246</v>
      </c>
      <c r="AH10" s="278" t="s">
        <v>306</v>
      </c>
      <c r="AI10" s="278" t="s">
        <v>306</v>
      </c>
      <c r="AJ10" s="279" t="s">
        <v>306</v>
      </c>
      <c r="AK10" s="276" t="str">
        <f>Z10</f>
        <v>Type</v>
      </c>
      <c r="AL10" s="277" t="s">
        <v>50</v>
      </c>
      <c r="AM10" s="278" t="s">
        <v>50</v>
      </c>
      <c r="AN10" s="278" t="s">
        <v>50</v>
      </c>
      <c r="AO10" s="278" t="s">
        <v>53</v>
      </c>
      <c r="AP10" s="278" t="s">
        <v>46</v>
      </c>
      <c r="AQ10" s="278" t="s">
        <v>53</v>
      </c>
      <c r="AR10" s="278" t="s">
        <v>46</v>
      </c>
      <c r="AS10" s="278" t="s">
        <v>46</v>
      </c>
      <c r="AT10" s="278" t="s">
        <v>50</v>
      </c>
      <c r="AU10" s="279" t="s">
        <v>50</v>
      </c>
      <c r="AV10" s="276" t="str">
        <f>AK10</f>
        <v>Type</v>
      </c>
      <c r="AW10" s="277" t="s">
        <v>46</v>
      </c>
      <c r="AX10" s="278" t="s">
        <v>46</v>
      </c>
      <c r="AY10" s="278" t="s">
        <v>46</v>
      </c>
      <c r="AZ10" s="278" t="s">
        <v>50</v>
      </c>
      <c r="BA10" s="278" t="s">
        <v>46</v>
      </c>
      <c r="BB10" s="278" t="s">
        <v>46</v>
      </c>
      <c r="BC10" s="278" t="s">
        <v>50</v>
      </c>
      <c r="BD10" s="278" t="s">
        <v>50</v>
      </c>
      <c r="BE10" s="278" t="s">
        <v>53</v>
      </c>
      <c r="BF10" s="279" t="s">
        <v>46</v>
      </c>
      <c r="BG10" s="276" t="str">
        <f>AV10</f>
        <v>Type</v>
      </c>
      <c r="BH10" s="277" t="s">
        <v>50</v>
      </c>
      <c r="BI10" s="278" t="s">
        <v>50</v>
      </c>
      <c r="BJ10" s="278" t="s">
        <v>46</v>
      </c>
      <c r="BK10" s="278" t="s">
        <v>50</v>
      </c>
      <c r="BL10" s="278" t="s">
        <v>46</v>
      </c>
      <c r="BM10" s="278" t="s">
        <v>246</v>
      </c>
      <c r="BN10" s="278" t="s">
        <v>50</v>
      </c>
      <c r="BO10" s="278" t="s">
        <v>46</v>
      </c>
      <c r="BP10" s="278" t="s">
        <v>53</v>
      </c>
      <c r="BQ10" s="279" t="s">
        <v>50</v>
      </c>
    </row>
    <row r="11" spans="1:69" ht="15.75" thickBot="1" x14ac:dyDescent="0.3">
      <c r="B11" s="225"/>
      <c r="C11" s="226" t="s">
        <v>247</v>
      </c>
      <c r="D11" s="226" t="s">
        <v>41</v>
      </c>
      <c r="E11" s="232" t="s">
        <v>177</v>
      </c>
      <c r="F11" s="233" t="s">
        <v>177</v>
      </c>
      <c r="G11" s="233" t="s">
        <v>177</v>
      </c>
      <c r="H11" s="233" t="s">
        <v>248</v>
      </c>
      <c r="I11" s="233" t="s">
        <v>51</v>
      </c>
      <c r="J11" s="233" t="s">
        <v>248</v>
      </c>
      <c r="K11" s="233" t="s">
        <v>177</v>
      </c>
      <c r="L11" s="233" t="s">
        <v>177</v>
      </c>
      <c r="M11" s="233" t="s">
        <v>177</v>
      </c>
      <c r="N11" s="234" t="s">
        <v>249</v>
      </c>
      <c r="O11" s="230" t="s">
        <v>41</v>
      </c>
      <c r="P11" s="232" t="s">
        <v>250</v>
      </c>
      <c r="Q11" s="233" t="s">
        <v>177</v>
      </c>
      <c r="R11" s="233" t="s">
        <v>249</v>
      </c>
      <c r="S11" s="233" t="s">
        <v>177</v>
      </c>
      <c r="T11" s="233" t="s">
        <v>177</v>
      </c>
      <c r="U11" s="233" t="s">
        <v>251</v>
      </c>
      <c r="V11" s="233" t="s">
        <v>249</v>
      </c>
      <c r="W11" s="233" t="s">
        <v>249</v>
      </c>
      <c r="X11" s="233" t="s">
        <v>250</v>
      </c>
      <c r="Y11" s="234" t="s">
        <v>250</v>
      </c>
      <c r="Z11" s="226" t="s">
        <v>41</v>
      </c>
      <c r="AA11" s="232" t="s">
        <v>250</v>
      </c>
      <c r="AB11" s="233" t="s">
        <v>250</v>
      </c>
      <c r="AC11" s="233" t="s">
        <v>250</v>
      </c>
      <c r="AD11" s="233" t="s">
        <v>177</v>
      </c>
      <c r="AE11" s="233" t="s">
        <v>249</v>
      </c>
      <c r="AF11" s="233" t="s">
        <v>250</v>
      </c>
      <c r="AG11" s="233" t="s">
        <v>248</v>
      </c>
      <c r="AH11" s="233" t="s">
        <v>177</v>
      </c>
      <c r="AI11" s="233" t="s">
        <v>248</v>
      </c>
      <c r="AJ11" s="234" t="s">
        <v>177</v>
      </c>
      <c r="AK11" s="226" t="s">
        <v>41</v>
      </c>
      <c r="AL11" s="232" t="s">
        <v>177</v>
      </c>
      <c r="AM11" s="233" t="s">
        <v>248</v>
      </c>
      <c r="AN11" s="233" t="s">
        <v>248</v>
      </c>
      <c r="AO11" s="233" t="s">
        <v>177</v>
      </c>
      <c r="AP11" s="233" t="s">
        <v>177</v>
      </c>
      <c r="AQ11" s="233" t="s">
        <v>51</v>
      </c>
      <c r="AR11" s="233" t="s">
        <v>248</v>
      </c>
      <c r="AS11" s="233" t="s">
        <v>249</v>
      </c>
      <c r="AT11" s="233" t="s">
        <v>252</v>
      </c>
      <c r="AU11" s="234" t="s">
        <v>249</v>
      </c>
      <c r="AV11" s="226" t="s">
        <v>41</v>
      </c>
      <c r="AW11" s="232" t="s">
        <v>249</v>
      </c>
      <c r="AX11" s="233" t="s">
        <v>249</v>
      </c>
      <c r="AY11" s="233" t="s">
        <v>249</v>
      </c>
      <c r="AZ11" s="233" t="s">
        <v>248</v>
      </c>
      <c r="BA11" s="233" t="s">
        <v>249</v>
      </c>
      <c r="BB11" s="233" t="s">
        <v>249</v>
      </c>
      <c r="BC11" s="233" t="s">
        <v>250</v>
      </c>
      <c r="BD11" s="233" t="s">
        <v>248</v>
      </c>
      <c r="BE11" s="233" t="s">
        <v>248</v>
      </c>
      <c r="BF11" s="234" t="s">
        <v>249</v>
      </c>
      <c r="BG11" s="226" t="s">
        <v>41</v>
      </c>
      <c r="BH11" s="232" t="s">
        <v>248</v>
      </c>
      <c r="BI11" s="233" t="s">
        <v>248</v>
      </c>
      <c r="BJ11" s="233" t="s">
        <v>248</v>
      </c>
      <c r="BK11" s="233" t="s">
        <v>249</v>
      </c>
      <c r="BL11" s="233" t="s">
        <v>249</v>
      </c>
      <c r="BM11" s="233" t="s">
        <v>248</v>
      </c>
      <c r="BN11" s="233" t="s">
        <v>274</v>
      </c>
      <c r="BO11" s="233" t="s">
        <v>273</v>
      </c>
      <c r="BP11" s="233" t="s">
        <v>273</v>
      </c>
      <c r="BQ11" s="234" t="s">
        <v>273</v>
      </c>
    </row>
    <row r="12" spans="1:69" x14ac:dyDescent="0.25">
      <c r="B12" s="235"/>
      <c r="C12" s="236"/>
      <c r="D12" s="236"/>
      <c r="E12" s="237"/>
      <c r="F12" s="237"/>
      <c r="G12" s="237"/>
      <c r="H12" s="237"/>
      <c r="I12" s="237"/>
      <c r="J12" s="237"/>
      <c r="K12" s="237"/>
      <c r="L12" s="237"/>
      <c r="M12" s="237"/>
      <c r="N12" s="237"/>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row>
    <row r="13" spans="1:69" x14ac:dyDescent="0.25">
      <c r="B13" s="238" t="s">
        <v>253</v>
      </c>
      <c r="C13" s="225"/>
      <c r="D13" s="238" t="s">
        <v>253</v>
      </c>
      <c r="E13" s="225"/>
      <c r="F13" s="225"/>
      <c r="G13" s="225"/>
      <c r="H13" s="225"/>
      <c r="I13" s="225"/>
      <c r="J13" s="225"/>
      <c r="K13" s="225"/>
      <c r="L13" s="225"/>
      <c r="M13" s="225"/>
      <c r="N13" s="225"/>
      <c r="O13" s="238" t="s">
        <v>253</v>
      </c>
      <c r="P13" s="225"/>
      <c r="Q13" s="225"/>
      <c r="R13" s="225"/>
      <c r="S13" s="225"/>
      <c r="T13" s="225"/>
      <c r="U13" s="225"/>
      <c r="V13" s="225"/>
      <c r="W13" s="225"/>
      <c r="X13" s="225"/>
      <c r="Y13" s="225"/>
      <c r="Z13" s="238" t="s">
        <v>253</v>
      </c>
      <c r="AA13" s="225"/>
      <c r="AB13" s="225"/>
      <c r="AC13" s="225"/>
      <c r="AD13" s="225"/>
      <c r="AE13" s="225"/>
      <c r="AF13" s="225"/>
      <c r="AG13" s="225"/>
      <c r="AH13" s="225"/>
      <c r="AI13" s="225"/>
      <c r="AJ13" s="225"/>
      <c r="AK13" s="238" t="s">
        <v>253</v>
      </c>
      <c r="AL13" s="225"/>
      <c r="AM13" s="225"/>
      <c r="AN13" s="225"/>
      <c r="AO13" s="225"/>
      <c r="AP13" s="225"/>
      <c r="AQ13" s="225"/>
      <c r="AR13" s="225"/>
      <c r="AS13" s="225"/>
      <c r="AT13" s="225"/>
      <c r="AU13" s="225"/>
      <c r="AV13" s="238" t="s">
        <v>253</v>
      </c>
      <c r="AW13" s="225"/>
      <c r="AX13" s="225"/>
      <c r="AY13" s="225"/>
      <c r="AZ13" s="225"/>
      <c r="BA13" s="225"/>
      <c r="BB13" s="225"/>
      <c r="BC13" s="225"/>
      <c r="BD13" s="225"/>
      <c r="BE13" s="225"/>
      <c r="BF13" s="225"/>
      <c r="BG13" s="238" t="s">
        <v>253</v>
      </c>
      <c r="BH13" s="225"/>
      <c r="BI13" s="225"/>
      <c r="BJ13" s="225"/>
      <c r="BK13" s="225"/>
      <c r="BL13" s="225"/>
      <c r="BM13" s="225"/>
      <c r="BN13" s="225"/>
      <c r="BO13" s="225"/>
      <c r="BP13" s="225"/>
      <c r="BQ13" s="225"/>
    </row>
    <row r="14" spans="1:69" x14ac:dyDescent="0.25">
      <c r="B14" s="239" t="s">
        <v>254</v>
      </c>
      <c r="C14" s="255">
        <v>1395252.01</v>
      </c>
      <c r="D14" s="239" t="str">
        <f>B14</f>
        <v>Aggregation</v>
      </c>
      <c r="E14" s="241">
        <v>50311.89</v>
      </c>
      <c r="F14" s="241" t="s">
        <v>275</v>
      </c>
      <c r="G14" s="241" t="s">
        <v>275</v>
      </c>
      <c r="H14" s="241" t="s">
        <v>275</v>
      </c>
      <c r="I14" s="241">
        <v>5734.27</v>
      </c>
      <c r="J14" s="241" t="s">
        <v>275</v>
      </c>
      <c r="K14" s="241">
        <v>9907.56</v>
      </c>
      <c r="L14" s="241">
        <v>36627.279999999999</v>
      </c>
      <c r="M14" s="241">
        <v>31648.14</v>
      </c>
      <c r="N14" s="241">
        <v>8730.9699999999993</v>
      </c>
      <c r="O14" s="239" t="str">
        <f>D14</f>
        <v>Aggregation</v>
      </c>
      <c r="P14" s="241" t="s">
        <v>275</v>
      </c>
      <c r="Q14" s="241" t="s">
        <v>275</v>
      </c>
      <c r="R14" s="241">
        <v>21398.06</v>
      </c>
      <c r="S14" s="241">
        <v>17119.759999999998</v>
      </c>
      <c r="T14" s="241">
        <v>36486.79</v>
      </c>
      <c r="U14" s="241" t="s">
        <v>275</v>
      </c>
      <c r="V14" s="241">
        <v>132093.44</v>
      </c>
      <c r="W14" s="241">
        <v>20840.88</v>
      </c>
      <c r="X14" s="241" t="s">
        <v>275</v>
      </c>
      <c r="Y14" s="241" t="s">
        <v>275</v>
      </c>
      <c r="Z14" s="239" t="str">
        <f>O14</f>
        <v>Aggregation</v>
      </c>
      <c r="AA14" s="241" t="s">
        <v>275</v>
      </c>
      <c r="AB14" s="241" t="s">
        <v>275</v>
      </c>
      <c r="AC14" s="241">
        <v>31887.14</v>
      </c>
      <c r="AD14" s="241">
        <v>2771.72</v>
      </c>
      <c r="AE14" s="241">
        <v>267727.83</v>
      </c>
      <c r="AF14" s="241">
        <v>343502.89</v>
      </c>
      <c r="AG14" s="241" t="s">
        <v>275</v>
      </c>
      <c r="AH14" s="241">
        <v>32075.19</v>
      </c>
      <c r="AI14" s="241" t="s">
        <v>275</v>
      </c>
      <c r="AJ14" s="241">
        <v>72408.259999999995</v>
      </c>
      <c r="AK14" s="239" t="str">
        <f>Z14</f>
        <v>Aggregation</v>
      </c>
      <c r="AL14" s="241">
        <v>32297.21</v>
      </c>
      <c r="AM14" s="241" t="s">
        <v>275</v>
      </c>
      <c r="AN14" s="241" t="s">
        <v>275</v>
      </c>
      <c r="AO14" s="241">
        <v>98696.43</v>
      </c>
      <c r="AP14" s="241">
        <v>15537.31</v>
      </c>
      <c r="AQ14" s="241" t="s">
        <v>275</v>
      </c>
      <c r="AR14" s="241" t="s">
        <v>275</v>
      </c>
      <c r="AS14" s="241" t="s">
        <v>275</v>
      </c>
      <c r="AT14" s="241">
        <v>103784.29</v>
      </c>
      <c r="AU14" s="241">
        <v>5807.15</v>
      </c>
      <c r="AV14" s="239" t="str">
        <f>AK14</f>
        <v>Aggregation</v>
      </c>
      <c r="AW14" s="241">
        <v>9190.89</v>
      </c>
      <c r="AX14" s="241">
        <v>1949.42</v>
      </c>
      <c r="AY14" s="241" t="s">
        <v>275</v>
      </c>
      <c r="AZ14" s="241" t="s">
        <v>275</v>
      </c>
      <c r="BA14" s="241" t="s">
        <v>275</v>
      </c>
      <c r="BB14" s="241" t="s">
        <v>275</v>
      </c>
      <c r="BC14" s="241" t="s">
        <v>275</v>
      </c>
      <c r="BD14" s="241" t="s">
        <v>275</v>
      </c>
      <c r="BE14" s="241" t="s">
        <v>275</v>
      </c>
      <c r="BF14" s="241" t="s">
        <v>275</v>
      </c>
      <c r="BG14" s="242" t="str">
        <f>AV14</f>
        <v>Aggregation</v>
      </c>
      <c r="BH14" s="241" t="s">
        <v>275</v>
      </c>
      <c r="BI14" s="241" t="s">
        <v>275</v>
      </c>
      <c r="BJ14" s="241" t="s">
        <v>275</v>
      </c>
      <c r="BK14" s="241">
        <v>4771.68</v>
      </c>
      <c r="BL14" s="241">
        <v>1945.54</v>
      </c>
      <c r="BM14" s="241" t="s">
        <v>275</v>
      </c>
      <c r="BN14" s="241" t="s">
        <v>276</v>
      </c>
      <c r="BO14" s="243" t="s">
        <v>276</v>
      </c>
      <c r="BP14" s="243" t="s">
        <v>276</v>
      </c>
      <c r="BQ14" s="243" t="s">
        <v>276</v>
      </c>
    </row>
    <row r="15" spans="1:69" x14ac:dyDescent="0.25">
      <c r="B15" s="239" t="s">
        <v>255</v>
      </c>
      <c r="C15" s="240">
        <v>0</v>
      </c>
      <c r="D15" s="239" t="str">
        <f>B15</f>
        <v>Other income</v>
      </c>
      <c r="E15" s="241">
        <v>0</v>
      </c>
      <c r="F15" s="241">
        <v>0</v>
      </c>
      <c r="G15" s="241">
        <v>0</v>
      </c>
      <c r="H15" s="241" t="s">
        <v>275</v>
      </c>
      <c r="I15" s="241">
        <v>0</v>
      </c>
      <c r="J15" s="241" t="s">
        <v>275</v>
      </c>
      <c r="K15" s="241">
        <v>0</v>
      </c>
      <c r="L15" s="241">
        <v>0</v>
      </c>
      <c r="M15" s="241">
        <v>0</v>
      </c>
      <c r="N15" s="241">
        <v>0</v>
      </c>
      <c r="O15" s="239" t="str">
        <f>D15</f>
        <v>Other income</v>
      </c>
      <c r="P15" s="241">
        <v>0</v>
      </c>
      <c r="Q15" s="241">
        <v>0</v>
      </c>
      <c r="R15" s="241">
        <v>0</v>
      </c>
      <c r="S15" s="241">
        <v>0</v>
      </c>
      <c r="T15" s="241">
        <v>0</v>
      </c>
      <c r="U15" s="241">
        <v>0</v>
      </c>
      <c r="V15" s="241">
        <v>0</v>
      </c>
      <c r="W15" s="241">
        <v>0</v>
      </c>
      <c r="X15" s="241">
        <v>0</v>
      </c>
      <c r="Y15" s="241">
        <v>0</v>
      </c>
      <c r="Z15" s="239" t="str">
        <f>O15</f>
        <v>Other income</v>
      </c>
      <c r="AA15" s="241">
        <v>0</v>
      </c>
      <c r="AB15" s="241">
        <v>0</v>
      </c>
      <c r="AC15" s="241">
        <v>0</v>
      </c>
      <c r="AD15" s="241">
        <v>0</v>
      </c>
      <c r="AE15" s="241">
        <v>0</v>
      </c>
      <c r="AF15" s="241">
        <v>0</v>
      </c>
      <c r="AG15" s="241">
        <v>0</v>
      </c>
      <c r="AH15" s="241">
        <v>0</v>
      </c>
      <c r="AI15" s="241">
        <v>0</v>
      </c>
      <c r="AJ15" s="241">
        <v>0</v>
      </c>
      <c r="AK15" s="239" t="str">
        <f>Z15</f>
        <v>Other income</v>
      </c>
      <c r="AL15" s="241">
        <v>0</v>
      </c>
      <c r="AM15" s="241">
        <v>0</v>
      </c>
      <c r="AN15" s="241">
        <v>0</v>
      </c>
      <c r="AO15" s="241">
        <v>0</v>
      </c>
      <c r="AP15" s="241">
        <v>0</v>
      </c>
      <c r="AQ15" s="241">
        <v>0</v>
      </c>
      <c r="AR15" s="241">
        <v>0</v>
      </c>
      <c r="AS15" s="241">
        <v>0</v>
      </c>
      <c r="AT15" s="241">
        <v>0</v>
      </c>
      <c r="AU15" s="241">
        <v>0</v>
      </c>
      <c r="AV15" s="239" t="str">
        <f>AK15</f>
        <v>Other income</v>
      </c>
      <c r="AW15" s="241">
        <v>0</v>
      </c>
      <c r="AX15" s="241">
        <v>0</v>
      </c>
      <c r="AY15" s="241">
        <v>0</v>
      </c>
      <c r="AZ15" s="241">
        <v>0</v>
      </c>
      <c r="BA15" s="241">
        <v>0</v>
      </c>
      <c r="BB15" s="241">
        <v>0</v>
      </c>
      <c r="BC15" s="241">
        <v>0</v>
      </c>
      <c r="BD15" s="241">
        <v>0</v>
      </c>
      <c r="BE15" s="241">
        <v>0</v>
      </c>
      <c r="BF15" s="241">
        <v>0</v>
      </c>
      <c r="BG15" s="242" t="str">
        <f>AV15</f>
        <v>Other income</v>
      </c>
      <c r="BH15" s="241">
        <v>0</v>
      </c>
      <c r="BI15" s="241">
        <v>0</v>
      </c>
      <c r="BJ15" s="241">
        <v>0</v>
      </c>
      <c r="BK15" s="241">
        <v>0</v>
      </c>
      <c r="BL15" s="241">
        <v>0</v>
      </c>
      <c r="BM15" s="241">
        <v>0</v>
      </c>
      <c r="BN15" s="241"/>
      <c r="BO15" s="243"/>
      <c r="BP15" s="243"/>
      <c r="BQ15" s="243"/>
    </row>
    <row r="16" spans="1:69" x14ac:dyDescent="0.25">
      <c r="B16" s="238" t="s">
        <v>256</v>
      </c>
      <c r="C16" s="244">
        <f>SUM(C14:C15)</f>
        <v>1395252.01</v>
      </c>
      <c r="D16" s="238" t="s">
        <v>256</v>
      </c>
      <c r="E16" s="244">
        <f t="shared" ref="E16:N16" si="0">SUM(E14:E15)</f>
        <v>50311.89</v>
      </c>
      <c r="F16" s="244">
        <f t="shared" si="0"/>
        <v>0</v>
      </c>
      <c r="G16" s="244">
        <f t="shared" si="0"/>
        <v>0</v>
      </c>
      <c r="H16" s="244">
        <f t="shared" si="0"/>
        <v>0</v>
      </c>
      <c r="I16" s="225">
        <f t="shared" si="0"/>
        <v>5734.27</v>
      </c>
      <c r="J16" s="225">
        <f>SUM(J15:J15)</f>
        <v>0</v>
      </c>
      <c r="K16" s="225">
        <f t="shared" si="0"/>
        <v>9907.56</v>
      </c>
      <c r="L16" s="225">
        <f t="shared" si="0"/>
        <v>36627.279999999999</v>
      </c>
      <c r="M16" s="225">
        <f t="shared" si="0"/>
        <v>31648.14</v>
      </c>
      <c r="N16" s="225">
        <f t="shared" si="0"/>
        <v>8730.9699999999993</v>
      </c>
      <c r="O16" s="238" t="s">
        <v>256</v>
      </c>
      <c r="P16" s="244">
        <f t="shared" ref="P16:Y16" si="1">SUM(P14:P15)</f>
        <v>0</v>
      </c>
      <c r="Q16" s="244">
        <f t="shared" si="1"/>
        <v>0</v>
      </c>
      <c r="R16" s="244">
        <f t="shared" si="1"/>
        <v>21398.06</v>
      </c>
      <c r="S16" s="244">
        <f t="shared" si="1"/>
        <v>17119.759999999998</v>
      </c>
      <c r="T16" s="244">
        <f t="shared" si="1"/>
        <v>36486.79</v>
      </c>
      <c r="U16" s="244">
        <f t="shared" si="1"/>
        <v>0</v>
      </c>
      <c r="V16" s="244">
        <f t="shared" si="1"/>
        <v>132093.44</v>
      </c>
      <c r="W16" s="244">
        <f t="shared" si="1"/>
        <v>20840.88</v>
      </c>
      <c r="X16" s="244">
        <f t="shared" si="1"/>
        <v>0</v>
      </c>
      <c r="Y16" s="244">
        <f t="shared" si="1"/>
        <v>0</v>
      </c>
      <c r="Z16" s="238" t="s">
        <v>256</v>
      </c>
      <c r="AA16" s="244">
        <f t="shared" ref="AA16:AJ16" si="2">SUM(AA14:AA15)</f>
        <v>0</v>
      </c>
      <c r="AB16" s="244">
        <f t="shared" si="2"/>
        <v>0</v>
      </c>
      <c r="AC16" s="244">
        <f t="shared" si="2"/>
        <v>31887.14</v>
      </c>
      <c r="AD16" s="244">
        <f t="shared" si="2"/>
        <v>2771.72</v>
      </c>
      <c r="AE16" s="244">
        <f t="shared" si="2"/>
        <v>267727.83</v>
      </c>
      <c r="AF16" s="244">
        <f t="shared" si="2"/>
        <v>343502.89</v>
      </c>
      <c r="AG16" s="244">
        <f t="shared" si="2"/>
        <v>0</v>
      </c>
      <c r="AH16" s="244">
        <f t="shared" si="2"/>
        <v>32075.19</v>
      </c>
      <c r="AI16" s="244">
        <f t="shared" si="2"/>
        <v>0</v>
      </c>
      <c r="AJ16" s="244">
        <f t="shared" si="2"/>
        <v>72408.259999999995</v>
      </c>
      <c r="AK16" s="238" t="s">
        <v>256</v>
      </c>
      <c r="AL16" s="244">
        <f t="shared" ref="AL16:AU16" si="3">SUM(AL14:AL15)</f>
        <v>32297.21</v>
      </c>
      <c r="AM16" s="244">
        <f t="shared" si="3"/>
        <v>0</v>
      </c>
      <c r="AN16" s="244">
        <f t="shared" si="3"/>
        <v>0</v>
      </c>
      <c r="AO16" s="244">
        <f t="shared" si="3"/>
        <v>98696.43</v>
      </c>
      <c r="AP16" s="244">
        <f t="shared" si="3"/>
        <v>15537.31</v>
      </c>
      <c r="AQ16" s="244">
        <f t="shared" si="3"/>
        <v>0</v>
      </c>
      <c r="AR16" s="244">
        <f t="shared" si="3"/>
        <v>0</v>
      </c>
      <c r="AS16" s="244">
        <f t="shared" si="3"/>
        <v>0</v>
      </c>
      <c r="AT16" s="244">
        <f t="shared" si="3"/>
        <v>103784.29</v>
      </c>
      <c r="AU16" s="244">
        <f t="shared" si="3"/>
        <v>5807.15</v>
      </c>
      <c r="AV16" s="238" t="s">
        <v>256</v>
      </c>
      <c r="AW16" s="244">
        <f t="shared" ref="AW16:BF16" si="4">SUM(AW14:AW15)</f>
        <v>9190.89</v>
      </c>
      <c r="AX16" s="244">
        <f t="shared" si="4"/>
        <v>1949.42</v>
      </c>
      <c r="AY16" s="244">
        <f t="shared" si="4"/>
        <v>0</v>
      </c>
      <c r="AZ16" s="244">
        <f t="shared" si="4"/>
        <v>0</v>
      </c>
      <c r="BA16" s="244">
        <f t="shared" si="4"/>
        <v>0</v>
      </c>
      <c r="BB16" s="244">
        <f t="shared" si="4"/>
        <v>0</v>
      </c>
      <c r="BC16" s="244">
        <f t="shared" si="4"/>
        <v>0</v>
      </c>
      <c r="BD16" s="244">
        <f t="shared" si="4"/>
        <v>0</v>
      </c>
      <c r="BE16" s="244">
        <f t="shared" si="4"/>
        <v>0</v>
      </c>
      <c r="BF16" s="244">
        <f t="shared" si="4"/>
        <v>0</v>
      </c>
      <c r="BG16" s="245" t="s">
        <v>256</v>
      </c>
      <c r="BH16" s="244">
        <f t="shared" ref="BH16:BQ16" si="5">SUM(BH14:BH15)</f>
        <v>0</v>
      </c>
      <c r="BI16" s="244">
        <f t="shared" si="5"/>
        <v>0</v>
      </c>
      <c r="BJ16" s="244">
        <f t="shared" si="5"/>
        <v>0</v>
      </c>
      <c r="BK16" s="244">
        <f t="shared" si="5"/>
        <v>4771.68</v>
      </c>
      <c r="BL16" s="244">
        <f t="shared" si="5"/>
        <v>1945.54</v>
      </c>
      <c r="BM16" s="244">
        <f t="shared" si="5"/>
        <v>0</v>
      </c>
      <c r="BN16" s="244">
        <f t="shared" si="5"/>
        <v>0</v>
      </c>
      <c r="BO16" s="225">
        <f t="shared" si="5"/>
        <v>0</v>
      </c>
      <c r="BP16" s="225">
        <f t="shared" si="5"/>
        <v>0</v>
      </c>
      <c r="BQ16" s="225">
        <f t="shared" si="5"/>
        <v>0</v>
      </c>
    </row>
    <row r="17" spans="2:69" x14ac:dyDescent="0.25">
      <c r="B17" s="235"/>
      <c r="C17" s="224"/>
      <c r="D17" s="235"/>
      <c r="E17" s="246"/>
      <c r="F17" s="246"/>
      <c r="G17" s="246"/>
      <c r="H17" s="246"/>
      <c r="I17" s="247"/>
      <c r="J17" s="247"/>
      <c r="K17" s="247"/>
      <c r="L17" s="247"/>
      <c r="M17" s="247"/>
      <c r="N17" s="247"/>
      <c r="O17" s="235"/>
      <c r="P17" s="247"/>
      <c r="Q17" s="247"/>
      <c r="R17" s="247"/>
      <c r="S17" s="247"/>
      <c r="T17" s="247"/>
      <c r="U17" s="247"/>
      <c r="V17" s="247"/>
      <c r="W17" s="247"/>
      <c r="X17" s="247"/>
      <c r="Y17" s="247"/>
      <c r="Z17" s="235"/>
      <c r="AA17" s="247"/>
      <c r="AB17" s="247"/>
      <c r="AC17" s="247"/>
      <c r="AD17" s="247"/>
      <c r="AE17" s="247"/>
      <c r="AF17" s="247"/>
      <c r="AG17" s="247"/>
      <c r="AH17" s="247"/>
      <c r="AI17" s="247"/>
      <c r="AJ17" s="247"/>
      <c r="AK17" s="235"/>
      <c r="AL17" s="247"/>
      <c r="AM17" s="247"/>
      <c r="AN17" s="247"/>
      <c r="AO17" s="247"/>
      <c r="AP17" s="247"/>
      <c r="AQ17" s="247"/>
      <c r="AR17" s="247"/>
      <c r="AS17" s="247"/>
      <c r="AT17" s="247"/>
      <c r="AU17" s="247"/>
      <c r="AV17" s="235"/>
      <c r="AW17" s="246"/>
      <c r="AX17" s="246"/>
      <c r="AY17" s="246"/>
      <c r="AZ17" s="246"/>
      <c r="BA17" s="246"/>
      <c r="BB17" s="246"/>
      <c r="BC17" s="246"/>
      <c r="BD17" s="246"/>
      <c r="BE17" s="246"/>
      <c r="BF17" s="246"/>
      <c r="BG17" s="248"/>
      <c r="BH17" s="246"/>
      <c r="BI17" s="246"/>
      <c r="BJ17" s="246"/>
      <c r="BK17" s="246"/>
      <c r="BL17" s="246"/>
      <c r="BM17" s="246"/>
      <c r="BN17" s="246"/>
      <c r="BO17" s="247"/>
      <c r="BP17" s="247"/>
      <c r="BQ17" s="247"/>
    </row>
    <row r="18" spans="2:69" x14ac:dyDescent="0.25">
      <c r="B18" s="238" t="s">
        <v>257</v>
      </c>
      <c r="C18" s="225"/>
      <c r="D18" s="238" t="s">
        <v>257</v>
      </c>
      <c r="E18" s="244"/>
      <c r="F18" s="244"/>
      <c r="G18" s="244"/>
      <c r="H18" s="244"/>
      <c r="I18" s="225"/>
      <c r="J18" s="225"/>
      <c r="K18" s="225"/>
      <c r="L18" s="225"/>
      <c r="M18" s="225"/>
      <c r="N18" s="225"/>
      <c r="O18" s="238" t="s">
        <v>257</v>
      </c>
      <c r="P18" s="225"/>
      <c r="Q18" s="225"/>
      <c r="R18" s="225"/>
      <c r="S18" s="225"/>
      <c r="T18" s="225"/>
      <c r="U18" s="225"/>
      <c r="V18" s="225"/>
      <c r="W18" s="225"/>
      <c r="X18" s="225"/>
      <c r="Y18" s="225"/>
      <c r="Z18" s="238" t="s">
        <v>257</v>
      </c>
      <c r="AA18" s="225"/>
      <c r="AB18" s="225"/>
      <c r="AC18" s="225"/>
      <c r="AD18" s="225"/>
      <c r="AE18" s="225"/>
      <c r="AF18" s="225"/>
      <c r="AG18" s="225"/>
      <c r="AH18" s="225"/>
      <c r="AI18" s="225"/>
      <c r="AJ18" s="225"/>
      <c r="AK18" s="238" t="s">
        <v>257</v>
      </c>
      <c r="AL18" s="225"/>
      <c r="AM18" s="225"/>
      <c r="AN18" s="225"/>
      <c r="AO18" s="225"/>
      <c r="AP18" s="225"/>
      <c r="AQ18" s="225"/>
      <c r="AR18" s="225"/>
      <c r="AS18" s="225"/>
      <c r="AT18" s="225"/>
      <c r="AU18" s="225"/>
      <c r="AV18" s="238" t="s">
        <v>257</v>
      </c>
      <c r="AW18" s="225"/>
      <c r="AX18" s="225"/>
      <c r="AY18" s="225"/>
      <c r="AZ18" s="225"/>
      <c r="BA18" s="225"/>
      <c r="BB18" s="225"/>
      <c r="BC18" s="225"/>
      <c r="BD18" s="225"/>
      <c r="BE18" s="225"/>
      <c r="BF18" s="225"/>
      <c r="BG18" s="238" t="s">
        <v>257</v>
      </c>
      <c r="BH18" s="225"/>
      <c r="BI18" s="225"/>
      <c r="BJ18" s="225"/>
      <c r="BK18" s="225"/>
      <c r="BL18" s="225"/>
      <c r="BM18" s="225"/>
      <c r="BN18" s="225"/>
      <c r="BO18" s="225"/>
      <c r="BP18" s="225"/>
      <c r="BQ18" s="225"/>
    </row>
    <row r="19" spans="2:69" x14ac:dyDescent="0.25">
      <c r="B19" s="249" t="s">
        <v>258</v>
      </c>
      <c r="C19" s="257">
        <v>72143.843999999997</v>
      </c>
      <c r="D19" s="239" t="str">
        <f>B19</f>
        <v>Advertising &amp; Marketing</v>
      </c>
      <c r="E19" s="241">
        <v>895.82</v>
      </c>
      <c r="F19" s="241" t="s">
        <v>275</v>
      </c>
      <c r="G19" s="241" t="s">
        <v>275</v>
      </c>
      <c r="H19" s="241" t="s">
        <v>275</v>
      </c>
      <c r="I19" s="241">
        <v>705.52</v>
      </c>
      <c r="J19" s="241" t="s">
        <v>275</v>
      </c>
      <c r="K19" s="241">
        <v>267.33</v>
      </c>
      <c r="L19" s="241">
        <v>789.83</v>
      </c>
      <c r="M19" s="241">
        <v>639.02</v>
      </c>
      <c r="N19" s="241">
        <v>269.26</v>
      </c>
      <c r="O19" s="250" t="str">
        <f t="shared" ref="O19:O25" si="6">D19</f>
        <v>Advertising &amp; Marketing</v>
      </c>
      <c r="P19" s="241" t="s">
        <v>275</v>
      </c>
      <c r="Q19" s="241" t="s">
        <v>275</v>
      </c>
      <c r="R19" s="241">
        <v>1218.82</v>
      </c>
      <c r="S19" s="241">
        <v>930.96</v>
      </c>
      <c r="T19" s="241">
        <v>753.65</v>
      </c>
      <c r="U19" s="241" t="s">
        <v>275</v>
      </c>
      <c r="V19" s="241">
        <v>5547.07</v>
      </c>
      <c r="W19" s="241">
        <v>1270.3900000000001</v>
      </c>
      <c r="X19" s="241" t="s">
        <v>275</v>
      </c>
      <c r="Y19" s="241" t="s">
        <v>275</v>
      </c>
      <c r="Z19" s="250" t="str">
        <f t="shared" ref="Z19:Z25" si="7">O19</f>
        <v>Advertising &amp; Marketing</v>
      </c>
      <c r="AA19" s="241" t="s">
        <v>275</v>
      </c>
      <c r="AB19" s="241" t="s">
        <v>275</v>
      </c>
      <c r="AC19" s="241">
        <v>1567.69</v>
      </c>
      <c r="AD19" s="241">
        <v>65.47</v>
      </c>
      <c r="AE19" s="241">
        <v>15505.84</v>
      </c>
      <c r="AF19" s="241">
        <v>23028.12</v>
      </c>
      <c r="AG19" s="241" t="s">
        <v>275</v>
      </c>
      <c r="AH19" s="241">
        <v>865.84</v>
      </c>
      <c r="AI19" s="241" t="s">
        <v>275</v>
      </c>
      <c r="AJ19" s="241">
        <v>2209.33</v>
      </c>
      <c r="AK19" s="250" t="str">
        <f t="shared" ref="AK19:AK25" si="8">Z19</f>
        <v>Advertising &amp; Marketing</v>
      </c>
      <c r="AL19" s="241">
        <v>942.44</v>
      </c>
      <c r="AM19" s="241" t="s">
        <v>275</v>
      </c>
      <c r="AN19" s="241" t="s">
        <v>275</v>
      </c>
      <c r="AO19" s="241">
        <v>4223.8999999999996</v>
      </c>
      <c r="AP19" s="241">
        <v>488.42</v>
      </c>
      <c r="AQ19" s="241" t="s">
        <v>275</v>
      </c>
      <c r="AR19" s="241" t="s">
        <v>275</v>
      </c>
      <c r="AS19" s="241" t="s">
        <v>275</v>
      </c>
      <c r="AT19" s="241">
        <v>5763.83</v>
      </c>
      <c r="AU19" s="241">
        <v>402.58</v>
      </c>
      <c r="AV19" s="250" t="str">
        <f t="shared" ref="AV19:AV25" si="9">AK19</f>
        <v>Advertising &amp; Marketing</v>
      </c>
      <c r="AW19" s="241">
        <v>624.04999999999995</v>
      </c>
      <c r="AX19" s="241">
        <v>47.42</v>
      </c>
      <c r="AY19" s="241" t="s">
        <v>275</v>
      </c>
      <c r="AZ19" s="241" t="s">
        <v>275</v>
      </c>
      <c r="BA19" s="241" t="s">
        <v>275</v>
      </c>
      <c r="BB19" s="241" t="s">
        <v>275</v>
      </c>
      <c r="BC19" s="241" t="s">
        <v>275</v>
      </c>
      <c r="BD19" s="241" t="s">
        <v>275</v>
      </c>
      <c r="BE19" s="241" t="s">
        <v>275</v>
      </c>
      <c r="BF19" s="241" t="s">
        <v>275</v>
      </c>
      <c r="BG19" s="250" t="str">
        <f t="shared" ref="BG19:BG25" si="10">AV19</f>
        <v>Advertising &amp; Marketing</v>
      </c>
      <c r="BH19" s="241" t="s">
        <v>275</v>
      </c>
      <c r="BI19" s="241" t="s">
        <v>275</v>
      </c>
      <c r="BJ19" s="241" t="s">
        <v>275</v>
      </c>
      <c r="BK19" s="241">
        <v>287.64</v>
      </c>
      <c r="BL19" s="241">
        <v>180.93</v>
      </c>
      <c r="BM19" s="241" t="s">
        <v>275</v>
      </c>
      <c r="BN19" s="243" t="s">
        <v>276</v>
      </c>
      <c r="BO19" s="243" t="s">
        <v>276</v>
      </c>
      <c r="BP19" s="256">
        <v>2652.67</v>
      </c>
      <c r="BQ19" s="243" t="s">
        <v>276</v>
      </c>
    </row>
    <row r="20" spans="2:69" x14ac:dyDescent="0.25">
      <c r="B20" s="251" t="s">
        <v>259</v>
      </c>
      <c r="C20" s="257">
        <v>100000.00000000001</v>
      </c>
      <c r="D20" s="239" t="str">
        <f t="shared" ref="D20:D25" si="11">B20</f>
        <v>Contractors</v>
      </c>
      <c r="E20" s="241">
        <v>1241.72</v>
      </c>
      <c r="F20" s="241" t="s">
        <v>275</v>
      </c>
      <c r="G20" s="241" t="s">
        <v>275</v>
      </c>
      <c r="H20" s="241" t="s">
        <v>275</v>
      </c>
      <c r="I20" s="241">
        <v>977.93</v>
      </c>
      <c r="J20" s="241" t="s">
        <v>275</v>
      </c>
      <c r="K20" s="241">
        <v>370.55</v>
      </c>
      <c r="L20" s="241">
        <v>1094.79</v>
      </c>
      <c r="M20" s="241">
        <v>885.76</v>
      </c>
      <c r="N20" s="241">
        <v>373.23</v>
      </c>
      <c r="O20" s="252" t="str">
        <f t="shared" si="6"/>
        <v>Contractors</v>
      </c>
      <c r="P20" s="241" t="s">
        <v>275</v>
      </c>
      <c r="Q20" s="241" t="s">
        <v>275</v>
      </c>
      <c r="R20" s="241">
        <v>1689.43</v>
      </c>
      <c r="S20" s="241">
        <v>1290.43</v>
      </c>
      <c r="T20" s="241">
        <v>1044.6500000000001</v>
      </c>
      <c r="U20" s="241" t="s">
        <v>275</v>
      </c>
      <c r="V20" s="241">
        <v>7688.9</v>
      </c>
      <c r="W20" s="241">
        <v>1760.91</v>
      </c>
      <c r="X20" s="241" t="s">
        <v>275</v>
      </c>
      <c r="Y20" s="241" t="s">
        <v>275</v>
      </c>
      <c r="Z20" s="252" t="str">
        <f t="shared" si="7"/>
        <v>Contractors</v>
      </c>
      <c r="AA20" s="241" t="s">
        <v>275</v>
      </c>
      <c r="AB20" s="241" t="s">
        <v>275</v>
      </c>
      <c r="AC20" s="241">
        <v>2173.0100000000002</v>
      </c>
      <c r="AD20" s="241">
        <v>90.75</v>
      </c>
      <c r="AE20" s="241">
        <v>21492.94</v>
      </c>
      <c r="AF20" s="241">
        <v>31919.73</v>
      </c>
      <c r="AG20" s="241" t="s">
        <v>275</v>
      </c>
      <c r="AH20" s="241">
        <v>1200.1600000000001</v>
      </c>
      <c r="AI20" s="241" t="s">
        <v>275</v>
      </c>
      <c r="AJ20" s="241">
        <v>3062.39</v>
      </c>
      <c r="AK20" s="252" t="str">
        <f t="shared" si="8"/>
        <v>Contractors</v>
      </c>
      <c r="AL20" s="241">
        <v>1306.3399999999999</v>
      </c>
      <c r="AM20" s="241" t="s">
        <v>275</v>
      </c>
      <c r="AN20" s="241" t="s">
        <v>275</v>
      </c>
      <c r="AO20" s="241">
        <v>5854.83</v>
      </c>
      <c r="AP20" s="241">
        <v>677.01</v>
      </c>
      <c r="AQ20" s="241" t="s">
        <v>275</v>
      </c>
      <c r="AR20" s="241" t="s">
        <v>275</v>
      </c>
      <c r="AS20" s="241" t="s">
        <v>275</v>
      </c>
      <c r="AT20" s="241">
        <v>7989.36</v>
      </c>
      <c r="AU20" s="241">
        <v>558.03</v>
      </c>
      <c r="AV20" s="252" t="str">
        <f t="shared" si="9"/>
        <v>Contractors</v>
      </c>
      <c r="AW20" s="241">
        <v>865</v>
      </c>
      <c r="AX20" s="241">
        <v>65.72</v>
      </c>
      <c r="AY20" s="241" t="s">
        <v>275</v>
      </c>
      <c r="AZ20" s="241" t="s">
        <v>275</v>
      </c>
      <c r="BA20" s="241" t="s">
        <v>275</v>
      </c>
      <c r="BB20" s="241" t="s">
        <v>275</v>
      </c>
      <c r="BC20" s="241" t="s">
        <v>275</v>
      </c>
      <c r="BD20" s="241" t="s">
        <v>275</v>
      </c>
      <c r="BE20" s="241" t="s">
        <v>275</v>
      </c>
      <c r="BF20" s="241" t="s">
        <v>275</v>
      </c>
      <c r="BG20" s="252" t="str">
        <f t="shared" si="10"/>
        <v>Contractors</v>
      </c>
      <c r="BH20" s="241" t="s">
        <v>275</v>
      </c>
      <c r="BI20" s="241" t="s">
        <v>275</v>
      </c>
      <c r="BJ20" s="241" t="s">
        <v>275</v>
      </c>
      <c r="BK20" s="241">
        <v>398.7</v>
      </c>
      <c r="BL20" s="241">
        <v>250.79</v>
      </c>
      <c r="BM20" s="241" t="s">
        <v>275</v>
      </c>
      <c r="BN20" s="243" t="s">
        <v>276</v>
      </c>
      <c r="BO20" s="243" t="s">
        <v>276</v>
      </c>
      <c r="BP20" s="256">
        <v>3676.92</v>
      </c>
      <c r="BQ20" s="243" t="s">
        <v>276</v>
      </c>
    </row>
    <row r="21" spans="2:69" x14ac:dyDescent="0.25">
      <c r="B21" s="251" t="s">
        <v>260</v>
      </c>
      <c r="C21" s="257">
        <v>12385.583999999999</v>
      </c>
      <c r="D21" s="239" t="str">
        <f t="shared" si="11"/>
        <v>Data Services &amp; IT</v>
      </c>
      <c r="E21" s="241">
        <v>153.79</v>
      </c>
      <c r="F21" s="241" t="s">
        <v>275</v>
      </c>
      <c r="G21" s="241" t="s">
        <v>275</v>
      </c>
      <c r="H21" s="241" t="s">
        <v>275</v>
      </c>
      <c r="I21" s="241">
        <v>121.12</v>
      </c>
      <c r="J21" s="241" t="s">
        <v>275</v>
      </c>
      <c r="K21" s="241">
        <v>45.89</v>
      </c>
      <c r="L21" s="241">
        <v>135.6</v>
      </c>
      <c r="M21" s="241">
        <v>109.71</v>
      </c>
      <c r="N21" s="241">
        <v>46.23</v>
      </c>
      <c r="O21" s="252" t="str">
        <f t="shared" si="6"/>
        <v>Data Services &amp; IT</v>
      </c>
      <c r="P21" s="241" t="s">
        <v>275</v>
      </c>
      <c r="Q21" s="241" t="s">
        <v>275</v>
      </c>
      <c r="R21" s="241">
        <v>209.25</v>
      </c>
      <c r="S21" s="241">
        <v>159.83000000000001</v>
      </c>
      <c r="T21" s="241">
        <v>129.38999999999999</v>
      </c>
      <c r="U21" s="241" t="s">
        <v>275</v>
      </c>
      <c r="V21" s="241">
        <v>952.32</v>
      </c>
      <c r="W21" s="241">
        <v>218.1</v>
      </c>
      <c r="X21" s="241" t="s">
        <v>275</v>
      </c>
      <c r="Y21" s="241" t="s">
        <v>275</v>
      </c>
      <c r="Z21" s="252" t="str">
        <f t="shared" si="7"/>
        <v>Data Services &amp; IT</v>
      </c>
      <c r="AA21" s="241" t="s">
        <v>275</v>
      </c>
      <c r="AB21" s="241" t="s">
        <v>275</v>
      </c>
      <c r="AC21" s="241">
        <v>269.14</v>
      </c>
      <c r="AD21" s="241">
        <v>11.24</v>
      </c>
      <c r="AE21" s="241">
        <v>2662.03</v>
      </c>
      <c r="AF21" s="241">
        <v>3953.45</v>
      </c>
      <c r="AG21" s="241" t="s">
        <v>275</v>
      </c>
      <c r="AH21" s="241">
        <v>148.65</v>
      </c>
      <c r="AI21" s="241" t="s">
        <v>275</v>
      </c>
      <c r="AJ21" s="241">
        <v>379.3</v>
      </c>
      <c r="AK21" s="252" t="str">
        <f t="shared" si="8"/>
        <v>Data Services &amp; IT</v>
      </c>
      <c r="AL21" s="241">
        <v>161.80000000000001</v>
      </c>
      <c r="AM21" s="241" t="s">
        <v>275</v>
      </c>
      <c r="AN21" s="241" t="s">
        <v>275</v>
      </c>
      <c r="AO21" s="241">
        <v>725.16</v>
      </c>
      <c r="AP21" s="241">
        <v>83.85</v>
      </c>
      <c r="AQ21" s="241" t="s">
        <v>275</v>
      </c>
      <c r="AR21" s="241" t="s">
        <v>275</v>
      </c>
      <c r="AS21" s="241" t="s">
        <v>275</v>
      </c>
      <c r="AT21" s="241">
        <v>989.53</v>
      </c>
      <c r="AU21" s="241">
        <v>69.11</v>
      </c>
      <c r="AV21" s="252" t="str">
        <f t="shared" si="9"/>
        <v>Data Services &amp; IT</v>
      </c>
      <c r="AW21" s="241">
        <v>107.14</v>
      </c>
      <c r="AX21" s="241">
        <v>8.14</v>
      </c>
      <c r="AY21" s="241" t="s">
        <v>275</v>
      </c>
      <c r="AZ21" s="241" t="s">
        <v>275</v>
      </c>
      <c r="BA21" s="241" t="s">
        <v>275</v>
      </c>
      <c r="BB21" s="241" t="s">
        <v>275</v>
      </c>
      <c r="BC21" s="241" t="s">
        <v>275</v>
      </c>
      <c r="BD21" s="241" t="s">
        <v>275</v>
      </c>
      <c r="BE21" s="241" t="s">
        <v>275</v>
      </c>
      <c r="BF21" s="241" t="s">
        <v>275</v>
      </c>
      <c r="BG21" s="252" t="str">
        <f t="shared" si="10"/>
        <v>Data Services &amp; IT</v>
      </c>
      <c r="BH21" s="241" t="s">
        <v>275</v>
      </c>
      <c r="BI21" s="241" t="s">
        <v>275</v>
      </c>
      <c r="BJ21" s="241" t="s">
        <v>275</v>
      </c>
      <c r="BK21" s="241">
        <v>49.38</v>
      </c>
      <c r="BL21" s="241">
        <v>31.06</v>
      </c>
      <c r="BM21" s="241" t="s">
        <v>275</v>
      </c>
      <c r="BN21" s="243" t="s">
        <v>276</v>
      </c>
      <c r="BO21" s="243" t="s">
        <v>276</v>
      </c>
      <c r="BP21" s="256">
        <v>455.41</v>
      </c>
      <c r="BQ21" s="243" t="s">
        <v>276</v>
      </c>
    </row>
    <row r="22" spans="2:69" x14ac:dyDescent="0.25">
      <c r="B22" s="251" t="s">
        <v>261</v>
      </c>
      <c r="C22" s="257">
        <v>24000.000000000007</v>
      </c>
      <c r="D22" s="239" t="str">
        <f t="shared" si="11"/>
        <v>Direct Program Expenses</v>
      </c>
      <c r="E22" s="241">
        <v>298.01</v>
      </c>
      <c r="F22" s="241" t="s">
        <v>275</v>
      </c>
      <c r="G22" s="241" t="s">
        <v>275</v>
      </c>
      <c r="H22" s="241" t="s">
        <v>275</v>
      </c>
      <c r="I22" s="241">
        <v>234.7</v>
      </c>
      <c r="J22" s="241" t="s">
        <v>275</v>
      </c>
      <c r="K22" s="241">
        <v>88.93</v>
      </c>
      <c r="L22" s="241">
        <v>262.75</v>
      </c>
      <c r="M22" s="241">
        <v>212.58</v>
      </c>
      <c r="N22" s="241">
        <v>89.57</v>
      </c>
      <c r="O22" s="252" t="str">
        <f t="shared" si="6"/>
        <v>Direct Program Expenses</v>
      </c>
      <c r="P22" s="241" t="s">
        <v>275</v>
      </c>
      <c r="Q22" s="241" t="s">
        <v>275</v>
      </c>
      <c r="R22" s="241">
        <v>405.46</v>
      </c>
      <c r="S22" s="241">
        <v>309.7</v>
      </c>
      <c r="T22" s="241">
        <v>250.72</v>
      </c>
      <c r="U22" s="241" t="s">
        <v>275</v>
      </c>
      <c r="V22" s="241">
        <v>1845.34</v>
      </c>
      <c r="W22" s="241">
        <v>422.62</v>
      </c>
      <c r="X22" s="241" t="s">
        <v>275</v>
      </c>
      <c r="Y22" s="241" t="s">
        <v>275</v>
      </c>
      <c r="Z22" s="252" t="str">
        <f t="shared" si="7"/>
        <v>Direct Program Expenses</v>
      </c>
      <c r="AA22" s="241" t="s">
        <v>275</v>
      </c>
      <c r="AB22" s="241" t="s">
        <v>275</v>
      </c>
      <c r="AC22" s="241">
        <v>521.52</v>
      </c>
      <c r="AD22" s="241">
        <v>21.78</v>
      </c>
      <c r="AE22" s="241">
        <v>5158.3100000000004</v>
      </c>
      <c r="AF22" s="241">
        <v>7660.74</v>
      </c>
      <c r="AG22" s="241" t="s">
        <v>275</v>
      </c>
      <c r="AH22" s="241">
        <v>288.04000000000002</v>
      </c>
      <c r="AI22" s="241" t="s">
        <v>275</v>
      </c>
      <c r="AJ22" s="241">
        <v>734.97</v>
      </c>
      <c r="AK22" s="252" t="str">
        <f t="shared" si="8"/>
        <v>Direct Program Expenses</v>
      </c>
      <c r="AL22" s="241">
        <v>313.52</v>
      </c>
      <c r="AM22" s="241" t="s">
        <v>275</v>
      </c>
      <c r="AN22" s="241" t="s">
        <v>275</v>
      </c>
      <c r="AO22" s="241">
        <v>1405.16</v>
      </c>
      <c r="AP22" s="241">
        <v>162.47999999999999</v>
      </c>
      <c r="AQ22" s="241" t="s">
        <v>275</v>
      </c>
      <c r="AR22" s="241" t="s">
        <v>275</v>
      </c>
      <c r="AS22" s="241" t="s">
        <v>275</v>
      </c>
      <c r="AT22" s="241">
        <v>1917.45</v>
      </c>
      <c r="AU22" s="241">
        <v>133.93</v>
      </c>
      <c r="AV22" s="252" t="str">
        <f t="shared" si="9"/>
        <v>Direct Program Expenses</v>
      </c>
      <c r="AW22" s="241">
        <v>207.6</v>
      </c>
      <c r="AX22" s="241">
        <v>15.77</v>
      </c>
      <c r="AY22" s="241" t="s">
        <v>275</v>
      </c>
      <c r="AZ22" s="241" t="s">
        <v>275</v>
      </c>
      <c r="BA22" s="241" t="s">
        <v>275</v>
      </c>
      <c r="BB22" s="241" t="s">
        <v>275</v>
      </c>
      <c r="BC22" s="241" t="s">
        <v>275</v>
      </c>
      <c r="BD22" s="241" t="s">
        <v>275</v>
      </c>
      <c r="BE22" s="241" t="s">
        <v>275</v>
      </c>
      <c r="BF22" s="241" t="s">
        <v>275</v>
      </c>
      <c r="BG22" s="252" t="str">
        <f t="shared" si="10"/>
        <v>Direct Program Expenses</v>
      </c>
      <c r="BH22" s="241" t="s">
        <v>275</v>
      </c>
      <c r="BI22" s="241" t="s">
        <v>275</v>
      </c>
      <c r="BJ22" s="241" t="s">
        <v>275</v>
      </c>
      <c r="BK22" s="241">
        <v>95.69</v>
      </c>
      <c r="BL22" s="241">
        <v>60.19</v>
      </c>
      <c r="BM22" s="241" t="s">
        <v>275</v>
      </c>
      <c r="BN22" s="243" t="s">
        <v>276</v>
      </c>
      <c r="BO22" s="243" t="s">
        <v>276</v>
      </c>
      <c r="BP22" s="256">
        <v>882.46</v>
      </c>
      <c r="BQ22" s="243" t="s">
        <v>276</v>
      </c>
    </row>
    <row r="23" spans="2:69" x14ac:dyDescent="0.25">
      <c r="B23" s="251" t="s">
        <v>262</v>
      </c>
      <c r="C23" s="257">
        <v>319589.36800000013</v>
      </c>
      <c r="D23" s="239" t="str">
        <f t="shared" si="11"/>
        <v>Operations</v>
      </c>
      <c r="E23" s="241">
        <v>3918.59</v>
      </c>
      <c r="F23" s="241">
        <v>146.26</v>
      </c>
      <c r="G23" s="241">
        <v>101.59</v>
      </c>
      <c r="H23" s="241">
        <v>17.43</v>
      </c>
      <c r="I23" s="241">
        <v>3086.14</v>
      </c>
      <c r="J23" s="241">
        <v>46.69</v>
      </c>
      <c r="K23" s="241">
        <v>1169.3800000000001</v>
      </c>
      <c r="L23" s="241">
        <v>3454.92</v>
      </c>
      <c r="M23" s="241">
        <v>2795.26</v>
      </c>
      <c r="N23" s="241">
        <v>1177.83</v>
      </c>
      <c r="O23" s="252" t="str">
        <f t="shared" si="6"/>
        <v>Operations</v>
      </c>
      <c r="P23" s="241">
        <v>29.23</v>
      </c>
      <c r="Q23" s="241">
        <v>23.08</v>
      </c>
      <c r="R23" s="241">
        <v>5331.45</v>
      </c>
      <c r="S23" s="241">
        <v>4072.3</v>
      </c>
      <c r="T23" s="241">
        <v>3296.68</v>
      </c>
      <c r="U23" s="241">
        <v>1360.47</v>
      </c>
      <c r="V23" s="241">
        <v>24264.46</v>
      </c>
      <c r="W23" s="241">
        <v>5557.04</v>
      </c>
      <c r="X23" s="241">
        <v>350.92</v>
      </c>
      <c r="Y23" s="241">
        <v>488.94</v>
      </c>
      <c r="Z23" s="252" t="str">
        <f t="shared" si="7"/>
        <v>Operations</v>
      </c>
      <c r="AA23" s="241">
        <v>294.29000000000002</v>
      </c>
      <c r="AB23" s="241">
        <v>30.44</v>
      </c>
      <c r="AC23" s="241">
        <v>6857.52</v>
      </c>
      <c r="AD23" s="241">
        <v>286.39999999999998</v>
      </c>
      <c r="AE23" s="241">
        <v>67826.929999999993</v>
      </c>
      <c r="AF23" s="241">
        <v>100731.54</v>
      </c>
      <c r="AG23" s="241">
        <v>25.94</v>
      </c>
      <c r="AH23" s="241">
        <v>3787.42</v>
      </c>
      <c r="AI23" s="241">
        <v>18.47</v>
      </c>
      <c r="AJ23" s="241">
        <v>9664.2199999999993</v>
      </c>
      <c r="AK23" s="252" t="str">
        <f t="shared" si="8"/>
        <v>Operations</v>
      </c>
      <c r="AL23" s="241">
        <v>4122.5</v>
      </c>
      <c r="AM23" s="241">
        <v>11.54</v>
      </c>
      <c r="AN23" s="241">
        <v>6.41</v>
      </c>
      <c r="AO23" s="241">
        <v>18476.54</v>
      </c>
      <c r="AP23" s="241">
        <v>2136.5</v>
      </c>
      <c r="AQ23" s="241">
        <v>92.4</v>
      </c>
      <c r="AR23" s="241">
        <v>29.79</v>
      </c>
      <c r="AS23" s="241">
        <v>80.88</v>
      </c>
      <c r="AT23" s="241">
        <v>25212.639999999999</v>
      </c>
      <c r="AU23" s="241">
        <v>1761.01</v>
      </c>
      <c r="AV23" s="252" t="str">
        <f t="shared" si="9"/>
        <v>Operations</v>
      </c>
      <c r="AW23" s="241">
        <v>2729.76</v>
      </c>
      <c r="AX23" s="241">
        <v>207.41</v>
      </c>
      <c r="AY23" s="241">
        <v>35.619999999999997</v>
      </c>
      <c r="AZ23" s="241">
        <v>29.6</v>
      </c>
      <c r="BA23" s="241">
        <v>27.02</v>
      </c>
      <c r="BB23" s="241">
        <v>111.22</v>
      </c>
      <c r="BC23" s="241">
        <v>96.23</v>
      </c>
      <c r="BD23" s="241">
        <v>23.84</v>
      </c>
      <c r="BE23" s="241">
        <v>280</v>
      </c>
      <c r="BF23" s="241">
        <v>28.94</v>
      </c>
      <c r="BG23" s="252" t="str">
        <f t="shared" si="10"/>
        <v>Operations</v>
      </c>
      <c r="BH23" s="241">
        <v>43.24</v>
      </c>
      <c r="BI23" s="241">
        <v>35.72</v>
      </c>
      <c r="BJ23" s="241">
        <v>50.1</v>
      </c>
      <c r="BK23" s="241">
        <v>1258.22</v>
      </c>
      <c r="BL23" s="241">
        <v>791.42</v>
      </c>
      <c r="BM23" s="241">
        <v>6.11</v>
      </c>
      <c r="BN23" s="256">
        <v>12.14</v>
      </c>
      <c r="BO23" s="256">
        <v>28.05</v>
      </c>
      <c r="BP23" s="256">
        <v>11603.55</v>
      </c>
      <c r="BQ23" s="256">
        <v>49.15</v>
      </c>
    </row>
    <row r="24" spans="2:69" x14ac:dyDescent="0.25">
      <c r="B24" s="251" t="s">
        <v>263</v>
      </c>
      <c r="C24" s="257">
        <v>824.02999999999986</v>
      </c>
      <c r="D24" s="239" t="str">
        <f t="shared" si="11"/>
        <v>Outside Services</v>
      </c>
      <c r="E24" s="241">
        <v>10.23</v>
      </c>
      <c r="F24" s="241" t="s">
        <v>275</v>
      </c>
      <c r="G24" s="241" t="s">
        <v>275</v>
      </c>
      <c r="H24" s="241" t="s">
        <v>275</v>
      </c>
      <c r="I24" s="241">
        <v>8.06</v>
      </c>
      <c r="J24" s="241" t="s">
        <v>275</v>
      </c>
      <c r="K24" s="241">
        <v>3.05</v>
      </c>
      <c r="L24" s="241">
        <v>9.02</v>
      </c>
      <c r="M24" s="241">
        <v>7.3</v>
      </c>
      <c r="N24" s="241">
        <v>3.08</v>
      </c>
      <c r="O24" s="252" t="str">
        <f t="shared" si="6"/>
        <v>Outside Services</v>
      </c>
      <c r="P24" s="241" t="s">
        <v>275</v>
      </c>
      <c r="Q24" s="241" t="s">
        <v>275</v>
      </c>
      <c r="R24" s="241">
        <v>13.92</v>
      </c>
      <c r="S24" s="241">
        <v>10.63</v>
      </c>
      <c r="T24" s="241">
        <v>8.61</v>
      </c>
      <c r="U24" s="241" t="s">
        <v>275</v>
      </c>
      <c r="V24" s="241">
        <v>63.36</v>
      </c>
      <c r="W24" s="241">
        <v>14.51</v>
      </c>
      <c r="X24" s="241" t="s">
        <v>275</v>
      </c>
      <c r="Y24" s="241" t="s">
        <v>275</v>
      </c>
      <c r="Z24" s="252" t="str">
        <f t="shared" si="7"/>
        <v>Outside Services</v>
      </c>
      <c r="AA24" s="241" t="s">
        <v>275</v>
      </c>
      <c r="AB24" s="241" t="s">
        <v>275</v>
      </c>
      <c r="AC24" s="241">
        <v>17.91</v>
      </c>
      <c r="AD24" s="241">
        <v>0.75</v>
      </c>
      <c r="AE24" s="241">
        <v>177.11</v>
      </c>
      <c r="AF24" s="241">
        <v>263.02999999999997</v>
      </c>
      <c r="AG24" s="241" t="s">
        <v>275</v>
      </c>
      <c r="AH24" s="241">
        <v>9.89</v>
      </c>
      <c r="AI24" s="241" t="s">
        <v>275</v>
      </c>
      <c r="AJ24" s="241">
        <v>25.24</v>
      </c>
      <c r="AK24" s="252" t="str">
        <f t="shared" si="8"/>
        <v>Outside Services</v>
      </c>
      <c r="AL24" s="241">
        <v>10.76</v>
      </c>
      <c r="AM24" s="241" t="s">
        <v>275</v>
      </c>
      <c r="AN24" s="241" t="s">
        <v>275</v>
      </c>
      <c r="AO24" s="241">
        <v>48.25</v>
      </c>
      <c r="AP24" s="241">
        <v>5.58</v>
      </c>
      <c r="AQ24" s="241" t="s">
        <v>275</v>
      </c>
      <c r="AR24" s="241" t="s">
        <v>275</v>
      </c>
      <c r="AS24" s="241" t="s">
        <v>275</v>
      </c>
      <c r="AT24" s="241">
        <v>65.83</v>
      </c>
      <c r="AU24" s="241">
        <v>4.5999999999999996</v>
      </c>
      <c r="AV24" s="252" t="str">
        <f t="shared" si="9"/>
        <v>Outside Services</v>
      </c>
      <c r="AW24" s="241">
        <v>7.13</v>
      </c>
      <c r="AX24" s="241">
        <v>0.54</v>
      </c>
      <c r="AY24" s="241" t="s">
        <v>275</v>
      </c>
      <c r="AZ24" s="241" t="s">
        <v>275</v>
      </c>
      <c r="BA24" s="241" t="s">
        <v>275</v>
      </c>
      <c r="BB24" s="241" t="s">
        <v>275</v>
      </c>
      <c r="BC24" s="241" t="s">
        <v>275</v>
      </c>
      <c r="BD24" s="241" t="s">
        <v>275</v>
      </c>
      <c r="BE24" s="241" t="s">
        <v>275</v>
      </c>
      <c r="BF24" s="241" t="s">
        <v>275</v>
      </c>
      <c r="BG24" s="252" t="str">
        <f t="shared" si="10"/>
        <v>Outside Services</v>
      </c>
      <c r="BH24" s="241" t="s">
        <v>275</v>
      </c>
      <c r="BI24" s="241" t="s">
        <v>275</v>
      </c>
      <c r="BJ24" s="241" t="s">
        <v>275</v>
      </c>
      <c r="BK24" s="241">
        <v>3.29</v>
      </c>
      <c r="BL24" s="241">
        <v>2.0699999999999998</v>
      </c>
      <c r="BM24" s="241" t="s">
        <v>275</v>
      </c>
      <c r="BN24" s="243" t="s">
        <v>276</v>
      </c>
      <c r="BO24" s="243" t="s">
        <v>276</v>
      </c>
      <c r="BP24" s="256">
        <v>30.3</v>
      </c>
      <c r="BQ24" s="243" t="s">
        <v>276</v>
      </c>
    </row>
    <row r="25" spans="2:69" x14ac:dyDescent="0.25">
      <c r="B25" s="253" t="s">
        <v>264</v>
      </c>
      <c r="C25" s="257">
        <v>490565.32799999998</v>
      </c>
      <c r="D25" s="239" t="str">
        <f t="shared" si="11"/>
        <v>Salaries and Related</v>
      </c>
      <c r="E25" s="241">
        <v>5476.52</v>
      </c>
      <c r="F25" s="241">
        <v>2049</v>
      </c>
      <c r="G25" s="241">
        <v>1423.29</v>
      </c>
      <c r="H25" s="241">
        <v>244.13</v>
      </c>
      <c r="I25" s="241">
        <v>4313.1099999999997</v>
      </c>
      <c r="J25" s="241">
        <v>654.04</v>
      </c>
      <c r="K25" s="241">
        <v>1634.29</v>
      </c>
      <c r="L25" s="241">
        <v>4828.51</v>
      </c>
      <c r="M25" s="241">
        <v>3906.58</v>
      </c>
      <c r="N25" s="241">
        <v>1646.1</v>
      </c>
      <c r="O25" s="254" t="str">
        <f t="shared" si="6"/>
        <v>Salaries and Related</v>
      </c>
      <c r="P25" s="241">
        <v>409.54</v>
      </c>
      <c r="Q25" s="241">
        <v>323.27</v>
      </c>
      <c r="R25" s="241">
        <v>7451.1</v>
      </c>
      <c r="S25" s="241">
        <v>5691.34</v>
      </c>
      <c r="T25" s="241">
        <v>4607.3500000000004</v>
      </c>
      <c r="U25" s="241">
        <v>19059.509999999998</v>
      </c>
      <c r="V25" s="241">
        <v>33911.39</v>
      </c>
      <c r="W25" s="241">
        <v>7766.38</v>
      </c>
      <c r="X25" s="241">
        <v>4916.2</v>
      </c>
      <c r="Y25" s="241">
        <v>6849.76</v>
      </c>
      <c r="Z25" s="254" t="str">
        <f t="shared" si="7"/>
        <v>Salaries and Related</v>
      </c>
      <c r="AA25" s="241">
        <v>4122.84</v>
      </c>
      <c r="AB25" s="241">
        <v>426.4</v>
      </c>
      <c r="AC25" s="241">
        <v>9583.9</v>
      </c>
      <c r="AD25" s="241">
        <v>400.26</v>
      </c>
      <c r="AE25" s="241">
        <v>94793.17</v>
      </c>
      <c r="AF25" s="241">
        <v>140779.81</v>
      </c>
      <c r="AG25" s="241">
        <v>363.38</v>
      </c>
      <c r="AH25" s="241">
        <v>5293.21</v>
      </c>
      <c r="AI25" s="241">
        <v>258.75</v>
      </c>
      <c r="AJ25" s="241">
        <v>13506.47</v>
      </c>
      <c r="AK25" s="254" t="str">
        <f t="shared" si="8"/>
        <v>Salaries and Related</v>
      </c>
      <c r="AL25" s="241">
        <v>5761.51</v>
      </c>
      <c r="AM25" s="241">
        <v>161.72999999999999</v>
      </c>
      <c r="AN25" s="241">
        <v>89.86</v>
      </c>
      <c r="AO25" s="241">
        <v>25822.34</v>
      </c>
      <c r="AP25" s="241">
        <v>2985.92</v>
      </c>
      <c r="AQ25" s="241">
        <v>1294.51</v>
      </c>
      <c r="AR25" s="241">
        <v>417.3</v>
      </c>
      <c r="AS25" s="241">
        <v>1133.1199999999999</v>
      </c>
      <c r="AT25" s="241">
        <v>35236.53</v>
      </c>
      <c r="AU25" s="241">
        <v>2461.14</v>
      </c>
      <c r="AV25" s="254" t="str">
        <f t="shared" si="9"/>
        <v>Salaries and Related</v>
      </c>
      <c r="AW25" s="241">
        <v>3815.04</v>
      </c>
      <c r="AX25" s="241">
        <v>289.88</v>
      </c>
      <c r="AY25" s="241">
        <v>498.97</v>
      </c>
      <c r="AZ25" s="241">
        <v>414.66</v>
      </c>
      <c r="BA25" s="241">
        <v>378.52</v>
      </c>
      <c r="BB25" s="241">
        <v>1558.15</v>
      </c>
      <c r="BC25" s="241">
        <v>1348.17</v>
      </c>
      <c r="BD25" s="241">
        <v>334.05</v>
      </c>
      <c r="BE25" s="241">
        <v>3922.68</v>
      </c>
      <c r="BF25" s="241">
        <v>405.42</v>
      </c>
      <c r="BG25" s="254" t="str">
        <f t="shared" si="10"/>
        <v>Salaries and Related</v>
      </c>
      <c r="BH25" s="241">
        <v>605.77</v>
      </c>
      <c r="BI25" s="241">
        <v>500.37</v>
      </c>
      <c r="BJ25" s="241">
        <v>701.89</v>
      </c>
      <c r="BK25" s="241">
        <v>1758.45</v>
      </c>
      <c r="BL25" s="241">
        <v>1106.07</v>
      </c>
      <c r="BM25" s="241">
        <v>85.58</v>
      </c>
      <c r="BN25" s="256">
        <v>170.03</v>
      </c>
      <c r="BO25" s="256">
        <v>392.93</v>
      </c>
      <c r="BP25" s="256">
        <v>9536.58</v>
      </c>
      <c r="BQ25" s="256">
        <v>688.55</v>
      </c>
    </row>
    <row r="26" spans="2:69" x14ac:dyDescent="0.25">
      <c r="B26" s="238" t="s">
        <v>265</v>
      </c>
      <c r="C26" s="244">
        <f>SUM(C19:C25)</f>
        <v>1019508.1540000001</v>
      </c>
      <c r="D26" s="238" t="s">
        <v>265</v>
      </c>
      <c r="E26" s="244">
        <f>SUM(E19:E25)</f>
        <v>11994.68</v>
      </c>
      <c r="F26" s="244">
        <f t="shared" ref="F26:N26" si="12">SUM(F19:F25)</f>
        <v>2195.2600000000002</v>
      </c>
      <c r="G26" s="244">
        <f t="shared" si="12"/>
        <v>1524.8799999999999</v>
      </c>
      <c r="H26" s="244">
        <f t="shared" si="12"/>
        <v>261.56</v>
      </c>
      <c r="I26" s="244">
        <f t="shared" si="12"/>
        <v>9446.58</v>
      </c>
      <c r="J26" s="244">
        <f t="shared" si="12"/>
        <v>700.73</v>
      </c>
      <c r="K26" s="244">
        <f t="shared" si="12"/>
        <v>3579.42</v>
      </c>
      <c r="L26" s="244">
        <f t="shared" si="12"/>
        <v>10575.42</v>
      </c>
      <c r="M26" s="244">
        <f t="shared" si="12"/>
        <v>8556.2099999999991</v>
      </c>
      <c r="N26" s="244">
        <f t="shared" si="12"/>
        <v>3605.2999999999997</v>
      </c>
      <c r="O26" s="238" t="s">
        <v>265</v>
      </c>
      <c r="P26" s="244">
        <f t="shared" ref="P26:Y26" si="13">SUM(P19:P25)</f>
        <v>438.77000000000004</v>
      </c>
      <c r="Q26" s="244">
        <f t="shared" si="13"/>
        <v>346.34999999999997</v>
      </c>
      <c r="R26" s="244">
        <f t="shared" si="13"/>
        <v>16319.43</v>
      </c>
      <c r="S26" s="244">
        <f t="shared" si="13"/>
        <v>12465.19</v>
      </c>
      <c r="T26" s="244">
        <f t="shared" si="13"/>
        <v>10091.049999999999</v>
      </c>
      <c r="U26" s="244">
        <f t="shared" si="13"/>
        <v>20419.98</v>
      </c>
      <c r="V26" s="244">
        <f t="shared" si="13"/>
        <v>74272.84</v>
      </c>
      <c r="W26" s="244">
        <f t="shared" si="13"/>
        <v>17009.95</v>
      </c>
      <c r="X26" s="244">
        <f t="shared" si="13"/>
        <v>5267.12</v>
      </c>
      <c r="Y26" s="244">
        <f t="shared" si="13"/>
        <v>7338.7</v>
      </c>
      <c r="Z26" s="238" t="s">
        <v>265</v>
      </c>
      <c r="AA26" s="244">
        <f t="shared" ref="AA26:AJ26" si="14">SUM(AA19:AA25)</f>
        <v>4417.13</v>
      </c>
      <c r="AB26" s="244">
        <f t="shared" si="14"/>
        <v>456.84</v>
      </c>
      <c r="AC26" s="244">
        <f t="shared" si="14"/>
        <v>20990.690000000002</v>
      </c>
      <c r="AD26" s="244">
        <f t="shared" si="14"/>
        <v>876.65</v>
      </c>
      <c r="AE26" s="244">
        <f t="shared" si="14"/>
        <v>207616.33</v>
      </c>
      <c r="AF26" s="244">
        <f t="shared" si="14"/>
        <v>308336.42</v>
      </c>
      <c r="AG26" s="244">
        <f t="shared" si="14"/>
        <v>389.32</v>
      </c>
      <c r="AH26" s="244">
        <f t="shared" si="14"/>
        <v>11593.210000000001</v>
      </c>
      <c r="AI26" s="244">
        <f t="shared" si="14"/>
        <v>277.22000000000003</v>
      </c>
      <c r="AJ26" s="244">
        <f t="shared" si="14"/>
        <v>29581.919999999998</v>
      </c>
      <c r="AK26" s="238" t="s">
        <v>265</v>
      </c>
      <c r="AL26" s="244">
        <f t="shared" ref="AL26:AU26" si="15">SUM(AL19:AL25)</f>
        <v>12618.87</v>
      </c>
      <c r="AM26" s="244">
        <f t="shared" si="15"/>
        <v>173.26999999999998</v>
      </c>
      <c r="AN26" s="244">
        <f t="shared" si="15"/>
        <v>96.27</v>
      </c>
      <c r="AO26" s="244">
        <f t="shared" si="15"/>
        <v>56556.18</v>
      </c>
      <c r="AP26" s="244">
        <f t="shared" si="15"/>
        <v>6539.76</v>
      </c>
      <c r="AQ26" s="244">
        <f t="shared" si="15"/>
        <v>1386.91</v>
      </c>
      <c r="AR26" s="244">
        <f t="shared" si="15"/>
        <v>447.09000000000003</v>
      </c>
      <c r="AS26" s="244">
        <f t="shared" si="15"/>
        <v>1214</v>
      </c>
      <c r="AT26" s="244">
        <f t="shared" si="15"/>
        <v>77175.17</v>
      </c>
      <c r="AU26" s="244">
        <f t="shared" si="15"/>
        <v>5390.4</v>
      </c>
      <c r="AV26" s="238" t="s">
        <v>265</v>
      </c>
      <c r="AW26" s="244">
        <f t="shared" ref="AW26:BF26" si="16">SUM(AW19:AW25)</f>
        <v>8355.7200000000012</v>
      </c>
      <c r="AX26" s="244">
        <f t="shared" si="16"/>
        <v>634.88000000000011</v>
      </c>
      <c r="AY26" s="244">
        <f t="shared" si="16"/>
        <v>534.59</v>
      </c>
      <c r="AZ26" s="244">
        <f t="shared" si="16"/>
        <v>444.26000000000005</v>
      </c>
      <c r="BA26" s="244">
        <f t="shared" si="16"/>
        <v>405.53999999999996</v>
      </c>
      <c r="BB26" s="244">
        <f t="shared" si="16"/>
        <v>1669.3700000000001</v>
      </c>
      <c r="BC26" s="244">
        <f t="shared" si="16"/>
        <v>1444.4</v>
      </c>
      <c r="BD26" s="244">
        <f t="shared" si="16"/>
        <v>357.89</v>
      </c>
      <c r="BE26" s="244">
        <f t="shared" si="16"/>
        <v>4202.68</v>
      </c>
      <c r="BF26" s="244">
        <f t="shared" si="16"/>
        <v>434.36</v>
      </c>
      <c r="BG26" s="238" t="s">
        <v>265</v>
      </c>
      <c r="BH26" s="244">
        <f t="shared" ref="BH26:BQ26" si="17">SUM(BH19:BH25)</f>
        <v>649.01</v>
      </c>
      <c r="BI26" s="244">
        <f t="shared" si="17"/>
        <v>536.09</v>
      </c>
      <c r="BJ26" s="244">
        <f t="shared" si="17"/>
        <v>751.99</v>
      </c>
      <c r="BK26" s="244">
        <f t="shared" si="17"/>
        <v>3851.37</v>
      </c>
      <c r="BL26" s="244">
        <f t="shared" si="17"/>
        <v>2422.5299999999997</v>
      </c>
      <c r="BM26" s="244">
        <f t="shared" si="17"/>
        <v>91.69</v>
      </c>
      <c r="BN26" s="225">
        <f t="shared" si="17"/>
        <v>182.17000000000002</v>
      </c>
      <c r="BO26" s="225">
        <f t="shared" si="17"/>
        <v>420.98</v>
      </c>
      <c r="BP26" s="225">
        <f t="shared" si="17"/>
        <v>28837.89</v>
      </c>
      <c r="BQ26" s="225">
        <f t="shared" si="17"/>
        <v>737.69999999999993</v>
      </c>
    </row>
    <row r="27" spans="2:69" x14ac:dyDescent="0.25">
      <c r="B27" s="238" t="s">
        <v>266</v>
      </c>
      <c r="C27" s="244">
        <f>C16-C26</f>
        <v>375743.85599999991</v>
      </c>
      <c r="D27" s="238" t="s">
        <v>266</v>
      </c>
      <c r="E27" s="244">
        <f>E16-E26</f>
        <v>38317.21</v>
      </c>
      <c r="F27" s="244">
        <f t="shared" ref="F27:N27" si="18">F16-F26</f>
        <v>-2195.2600000000002</v>
      </c>
      <c r="G27" s="244">
        <f t="shared" si="18"/>
        <v>-1524.8799999999999</v>
      </c>
      <c r="H27" s="244">
        <f t="shared" si="18"/>
        <v>-261.56</v>
      </c>
      <c r="I27" s="244">
        <f t="shared" si="18"/>
        <v>-3712.3099999999995</v>
      </c>
      <c r="J27" s="244">
        <f t="shared" si="18"/>
        <v>-700.73</v>
      </c>
      <c r="K27" s="244">
        <f t="shared" si="18"/>
        <v>6328.1399999999994</v>
      </c>
      <c r="L27" s="244">
        <f t="shared" si="18"/>
        <v>26051.86</v>
      </c>
      <c r="M27" s="244">
        <f t="shared" si="18"/>
        <v>23091.93</v>
      </c>
      <c r="N27" s="244">
        <f t="shared" si="18"/>
        <v>5125.67</v>
      </c>
      <c r="O27" s="238" t="s">
        <v>266</v>
      </c>
      <c r="P27" s="244">
        <f t="shared" ref="P27:Y27" si="19">P16-P26</f>
        <v>-438.77000000000004</v>
      </c>
      <c r="Q27" s="244">
        <f t="shared" si="19"/>
        <v>-346.34999999999997</v>
      </c>
      <c r="R27" s="244">
        <f t="shared" si="19"/>
        <v>5078.630000000001</v>
      </c>
      <c r="S27" s="244">
        <f t="shared" si="19"/>
        <v>4654.5699999999979</v>
      </c>
      <c r="T27" s="244">
        <f t="shared" si="19"/>
        <v>26395.74</v>
      </c>
      <c r="U27" s="244">
        <f t="shared" si="19"/>
        <v>-20419.98</v>
      </c>
      <c r="V27" s="244">
        <f t="shared" si="19"/>
        <v>57820.600000000006</v>
      </c>
      <c r="W27" s="244">
        <f t="shared" si="19"/>
        <v>3830.9300000000003</v>
      </c>
      <c r="X27" s="244">
        <f t="shared" si="19"/>
        <v>-5267.12</v>
      </c>
      <c r="Y27" s="244">
        <f t="shared" si="19"/>
        <v>-7338.7</v>
      </c>
      <c r="Z27" s="238" t="s">
        <v>266</v>
      </c>
      <c r="AA27" s="244">
        <f t="shared" ref="AA27:AJ27" si="20">AA16-AA26</f>
        <v>-4417.13</v>
      </c>
      <c r="AB27" s="244">
        <f t="shared" si="20"/>
        <v>-456.84</v>
      </c>
      <c r="AC27" s="244">
        <f t="shared" si="20"/>
        <v>10896.449999999997</v>
      </c>
      <c r="AD27" s="244">
        <f t="shared" si="20"/>
        <v>1895.0699999999997</v>
      </c>
      <c r="AE27" s="244">
        <f t="shared" si="20"/>
        <v>60111.500000000029</v>
      </c>
      <c r="AF27" s="244">
        <f t="shared" si="20"/>
        <v>35166.47000000003</v>
      </c>
      <c r="AG27" s="244">
        <f t="shared" si="20"/>
        <v>-389.32</v>
      </c>
      <c r="AH27" s="244">
        <f t="shared" si="20"/>
        <v>20481.979999999996</v>
      </c>
      <c r="AI27" s="244">
        <f t="shared" si="20"/>
        <v>-277.22000000000003</v>
      </c>
      <c r="AJ27" s="244">
        <f t="shared" si="20"/>
        <v>42826.34</v>
      </c>
      <c r="AK27" s="238" t="s">
        <v>266</v>
      </c>
      <c r="AL27" s="244">
        <f t="shared" ref="AL27:AU27" si="21">AL16-AL26</f>
        <v>19678.339999999997</v>
      </c>
      <c r="AM27" s="244">
        <f t="shared" si="21"/>
        <v>-173.26999999999998</v>
      </c>
      <c r="AN27" s="244">
        <f t="shared" si="21"/>
        <v>-96.27</v>
      </c>
      <c r="AO27" s="244">
        <f t="shared" si="21"/>
        <v>42140.249999999993</v>
      </c>
      <c r="AP27" s="244">
        <f t="shared" si="21"/>
        <v>8997.5499999999993</v>
      </c>
      <c r="AQ27" s="244">
        <f t="shared" si="21"/>
        <v>-1386.91</v>
      </c>
      <c r="AR27" s="244">
        <f t="shared" si="21"/>
        <v>-447.09000000000003</v>
      </c>
      <c r="AS27" s="244">
        <f t="shared" si="21"/>
        <v>-1214</v>
      </c>
      <c r="AT27" s="244">
        <f t="shared" si="21"/>
        <v>26609.119999999995</v>
      </c>
      <c r="AU27" s="244">
        <f t="shared" si="21"/>
        <v>416.75</v>
      </c>
      <c r="AV27" s="238" t="s">
        <v>266</v>
      </c>
      <c r="AW27" s="244">
        <f t="shared" ref="AW27:BF27" si="22">AW16-AW26</f>
        <v>835.16999999999825</v>
      </c>
      <c r="AX27" s="244">
        <f t="shared" si="22"/>
        <v>1314.54</v>
      </c>
      <c r="AY27" s="244">
        <f t="shared" si="22"/>
        <v>-534.59</v>
      </c>
      <c r="AZ27" s="244">
        <f t="shared" si="22"/>
        <v>-444.26000000000005</v>
      </c>
      <c r="BA27" s="244">
        <f t="shared" si="22"/>
        <v>-405.53999999999996</v>
      </c>
      <c r="BB27" s="244">
        <f t="shared" si="22"/>
        <v>-1669.3700000000001</v>
      </c>
      <c r="BC27" s="244">
        <f t="shared" si="22"/>
        <v>-1444.4</v>
      </c>
      <c r="BD27" s="244">
        <f t="shared" si="22"/>
        <v>-357.89</v>
      </c>
      <c r="BE27" s="244">
        <f t="shared" si="22"/>
        <v>-4202.68</v>
      </c>
      <c r="BF27" s="244">
        <f t="shared" si="22"/>
        <v>-434.36</v>
      </c>
      <c r="BG27" s="238" t="s">
        <v>266</v>
      </c>
      <c r="BH27" s="244">
        <f t="shared" ref="BH27:BQ27" si="23">BH16-BH26</f>
        <v>-649.01</v>
      </c>
      <c r="BI27" s="244">
        <f t="shared" si="23"/>
        <v>-536.09</v>
      </c>
      <c r="BJ27" s="244">
        <f t="shared" si="23"/>
        <v>-751.99</v>
      </c>
      <c r="BK27" s="244">
        <f t="shared" si="23"/>
        <v>920.3100000000004</v>
      </c>
      <c r="BL27" s="244">
        <f t="shared" si="23"/>
        <v>-476.98999999999978</v>
      </c>
      <c r="BM27" s="244">
        <f t="shared" si="23"/>
        <v>-91.69</v>
      </c>
      <c r="BN27" s="225">
        <f t="shared" si="23"/>
        <v>-182.17000000000002</v>
      </c>
      <c r="BO27" s="225">
        <f t="shared" si="23"/>
        <v>-420.98</v>
      </c>
      <c r="BP27" s="225">
        <f t="shared" si="23"/>
        <v>-28837.89</v>
      </c>
      <c r="BQ27" s="225">
        <f t="shared" si="23"/>
        <v>-737.69999999999993</v>
      </c>
    </row>
    <row r="29" spans="2:69" ht="19.5" thickBot="1" x14ac:dyDescent="0.35">
      <c r="B29" s="223" t="s">
        <v>218</v>
      </c>
      <c r="C29" s="223" t="s">
        <v>267</v>
      </c>
      <c r="D29" s="224"/>
      <c r="E29" s="224"/>
    </row>
    <row r="30" spans="2:69" x14ac:dyDescent="0.25">
      <c r="B30" s="225"/>
      <c r="C30" s="226" t="s">
        <v>220</v>
      </c>
      <c r="D30" s="226" t="s">
        <v>39</v>
      </c>
      <c r="E30" s="227"/>
      <c r="F30" s="228"/>
      <c r="G30" s="228"/>
      <c r="H30" s="228"/>
      <c r="I30" s="228"/>
      <c r="J30" s="228"/>
      <c r="K30" s="228"/>
      <c r="L30" s="228"/>
      <c r="M30" s="228"/>
      <c r="N30" s="229"/>
      <c r="O30" s="230"/>
      <c r="P30" s="227"/>
      <c r="Q30" s="228"/>
      <c r="R30" s="228"/>
      <c r="S30" s="228"/>
      <c r="T30" s="228"/>
      <c r="U30" s="228"/>
      <c r="V30" s="228"/>
      <c r="W30" s="228"/>
      <c r="X30" s="228"/>
      <c r="Y30" s="229"/>
      <c r="Z30" s="226" t="str">
        <f>O9</f>
        <v>Municipality</v>
      </c>
    </row>
    <row r="31" spans="2:69" x14ac:dyDescent="0.25">
      <c r="B31" s="225"/>
      <c r="C31" s="226"/>
      <c r="D31" s="226" t="s">
        <v>245</v>
      </c>
      <c r="E31" s="81"/>
      <c r="F31" s="82"/>
      <c r="G31" s="82"/>
      <c r="H31" s="82"/>
      <c r="I31" s="82"/>
      <c r="J31" s="82"/>
      <c r="K31" s="82"/>
      <c r="L31" s="82"/>
      <c r="M31" s="82"/>
      <c r="N31" s="231"/>
      <c r="O31" s="230"/>
      <c r="P31" s="81"/>
      <c r="Q31" s="82"/>
      <c r="R31" s="82"/>
      <c r="S31" s="82"/>
      <c r="T31" s="82"/>
      <c r="U31" s="82"/>
      <c r="V31" s="82"/>
      <c r="W31" s="82"/>
      <c r="X31" s="82"/>
      <c r="Y31" s="231"/>
      <c r="Z31" s="226" t="str">
        <f>O10</f>
        <v>Type</v>
      </c>
    </row>
    <row r="32" spans="2:69" ht="15.75" thickBot="1" x14ac:dyDescent="0.3">
      <c r="B32" s="225"/>
      <c r="C32" s="226" t="s">
        <v>247</v>
      </c>
      <c r="D32" s="226" t="s">
        <v>41</v>
      </c>
      <c r="E32" s="232"/>
      <c r="F32" s="233"/>
      <c r="G32" s="233"/>
      <c r="H32" s="233"/>
      <c r="I32" s="233"/>
      <c r="J32" s="233"/>
      <c r="K32" s="233"/>
      <c r="L32" s="233"/>
      <c r="M32" s="233"/>
      <c r="N32" s="234"/>
      <c r="O32" s="230"/>
      <c r="P32" s="232"/>
      <c r="Q32" s="233"/>
      <c r="R32" s="233"/>
      <c r="S32" s="233"/>
      <c r="T32" s="233"/>
      <c r="U32" s="233"/>
      <c r="V32" s="233"/>
      <c r="W32" s="233"/>
      <c r="X32" s="233"/>
      <c r="Y32" s="234"/>
      <c r="Z32" s="226" t="str">
        <f>O11</f>
        <v>Utility</v>
      </c>
    </row>
    <row r="33" spans="2:26" x14ac:dyDescent="0.25">
      <c r="B33" s="235"/>
      <c r="C33" s="236"/>
      <c r="D33" s="236"/>
      <c r="E33" s="237"/>
      <c r="F33" s="237"/>
      <c r="G33" s="237"/>
      <c r="H33" s="237"/>
      <c r="I33" s="237"/>
      <c r="J33" s="237"/>
      <c r="K33" s="237"/>
      <c r="L33" s="237"/>
      <c r="M33" s="237"/>
      <c r="N33" s="237"/>
      <c r="O33" s="236"/>
      <c r="P33" s="236"/>
      <c r="Q33" s="236"/>
      <c r="R33" s="236"/>
      <c r="S33" s="236"/>
      <c r="T33" s="236"/>
      <c r="U33" s="236"/>
      <c r="V33" s="236"/>
      <c r="W33" s="236"/>
      <c r="X33" s="236"/>
      <c r="Y33" s="236"/>
      <c r="Z33" s="236"/>
    </row>
    <row r="34" spans="2:26" x14ac:dyDescent="0.25">
      <c r="B34" s="238" t="s">
        <v>253</v>
      </c>
      <c r="C34" s="225"/>
      <c r="D34" s="238" t="s">
        <v>253</v>
      </c>
      <c r="E34" s="225"/>
      <c r="F34" s="225"/>
      <c r="G34" s="225"/>
      <c r="H34" s="225"/>
      <c r="I34" s="225"/>
      <c r="J34" s="225"/>
      <c r="K34" s="225"/>
      <c r="L34" s="225"/>
      <c r="M34" s="225"/>
      <c r="N34" s="225"/>
      <c r="O34" s="238" t="s">
        <v>253</v>
      </c>
      <c r="P34" s="225"/>
      <c r="Q34" s="225"/>
      <c r="R34" s="225"/>
      <c r="S34" s="225"/>
      <c r="T34" s="225"/>
      <c r="U34" s="225"/>
      <c r="V34" s="225"/>
      <c r="W34" s="225"/>
      <c r="X34" s="225"/>
      <c r="Y34" s="225"/>
      <c r="Z34" s="238" t="s">
        <v>253</v>
      </c>
    </row>
    <row r="35" spans="2:26" x14ac:dyDescent="0.25">
      <c r="B35" s="239" t="s">
        <v>254</v>
      </c>
      <c r="C35" s="236" cm="1">
        <f t="array" ref="C35">SUM(E35:N35+P35:Y35+AA35:AJ35+AL35:AU35+AW35:BF35+BH35:BQ35)</f>
        <v>0</v>
      </c>
      <c r="D35" s="239" t="str">
        <f>B35</f>
        <v>Aggregation</v>
      </c>
      <c r="E35" s="243"/>
      <c r="F35" s="243"/>
      <c r="G35" s="243"/>
      <c r="H35" s="243"/>
      <c r="I35" s="243"/>
      <c r="J35" s="243"/>
      <c r="K35" s="243"/>
      <c r="L35" s="243"/>
      <c r="M35" s="243"/>
      <c r="N35" s="243"/>
      <c r="O35" s="239" t="str">
        <f>D35</f>
        <v>Aggregation</v>
      </c>
      <c r="P35" s="243"/>
      <c r="Q35" s="243"/>
      <c r="R35" s="243"/>
      <c r="S35" s="243"/>
      <c r="T35" s="243"/>
      <c r="U35" s="243"/>
      <c r="V35" s="243"/>
      <c r="W35" s="243"/>
      <c r="X35" s="243"/>
      <c r="Y35" s="243"/>
      <c r="Z35" s="239" t="str">
        <f>O35</f>
        <v>Aggregation</v>
      </c>
    </row>
    <row r="36" spans="2:26" x14ac:dyDescent="0.25">
      <c r="B36" s="239" t="s">
        <v>255</v>
      </c>
      <c r="C36" s="236" cm="1">
        <f t="array" ref="C36">SUM(E36:N36+P36:Y36+AA36:AJ36+AL36:AU36+AW36:BF36+BH36:BQ36)</f>
        <v>0</v>
      </c>
      <c r="D36" s="239" t="str">
        <f>B36</f>
        <v>Other income</v>
      </c>
      <c r="E36" s="243"/>
      <c r="F36" s="243"/>
      <c r="G36" s="243"/>
      <c r="H36" s="243"/>
      <c r="I36" s="243"/>
      <c r="J36" s="243"/>
      <c r="K36" s="243"/>
      <c r="L36" s="243"/>
      <c r="M36" s="243"/>
      <c r="N36" s="243"/>
      <c r="O36" s="239" t="str">
        <f>D36</f>
        <v>Other income</v>
      </c>
      <c r="P36" s="243"/>
      <c r="Q36" s="243"/>
      <c r="R36" s="243"/>
      <c r="S36" s="243"/>
      <c r="T36" s="243"/>
      <c r="U36" s="243"/>
      <c r="V36" s="243"/>
      <c r="W36" s="243"/>
      <c r="X36" s="243"/>
      <c r="Y36" s="243"/>
      <c r="Z36" s="239" t="str">
        <f>O36</f>
        <v>Other income</v>
      </c>
    </row>
    <row r="37" spans="2:26" x14ac:dyDescent="0.25">
      <c r="B37" s="238" t="s">
        <v>256</v>
      </c>
      <c r="C37" s="225">
        <f>SUM(C35:C36)</f>
        <v>0</v>
      </c>
      <c r="D37" s="238" t="s">
        <v>256</v>
      </c>
      <c r="E37" s="225">
        <f t="shared" ref="E37:N37" si="24">SUM(E35:E36)</f>
        <v>0</v>
      </c>
      <c r="F37" s="225">
        <f t="shared" si="24"/>
        <v>0</v>
      </c>
      <c r="G37" s="225">
        <f t="shared" si="24"/>
        <v>0</v>
      </c>
      <c r="H37" s="225">
        <f t="shared" si="24"/>
        <v>0</v>
      </c>
      <c r="I37" s="225">
        <f t="shared" si="24"/>
        <v>0</v>
      </c>
      <c r="J37" s="225">
        <f t="shared" si="24"/>
        <v>0</v>
      </c>
      <c r="K37" s="225">
        <f t="shared" si="24"/>
        <v>0</v>
      </c>
      <c r="L37" s="225">
        <f t="shared" si="24"/>
        <v>0</v>
      </c>
      <c r="M37" s="225">
        <f t="shared" si="24"/>
        <v>0</v>
      </c>
      <c r="N37" s="225">
        <f t="shared" si="24"/>
        <v>0</v>
      </c>
      <c r="O37" s="238" t="s">
        <v>256</v>
      </c>
      <c r="P37" s="225" t="s">
        <v>268</v>
      </c>
      <c r="Q37" s="225" t="s">
        <v>268</v>
      </c>
      <c r="R37" s="225" t="s">
        <v>268</v>
      </c>
      <c r="S37" s="225" t="s">
        <v>268</v>
      </c>
      <c r="T37" s="225" t="s">
        <v>268</v>
      </c>
      <c r="U37" s="225" t="s">
        <v>268</v>
      </c>
      <c r="V37" s="225" t="s">
        <v>268</v>
      </c>
      <c r="W37" s="225" t="s">
        <v>268</v>
      </c>
      <c r="X37" s="225" t="s">
        <v>268</v>
      </c>
      <c r="Y37" s="225" t="s">
        <v>268</v>
      </c>
      <c r="Z37" s="238" t="s">
        <v>256</v>
      </c>
    </row>
    <row r="38" spans="2:26" x14ac:dyDescent="0.25">
      <c r="B38" s="235"/>
      <c r="C38" s="224"/>
      <c r="D38" s="235"/>
      <c r="E38" s="247"/>
      <c r="F38" s="247"/>
      <c r="G38" s="247"/>
      <c r="H38" s="247"/>
      <c r="I38" s="247"/>
      <c r="J38" s="247"/>
      <c r="K38" s="247"/>
      <c r="L38" s="247"/>
      <c r="M38" s="247"/>
      <c r="N38" s="247"/>
      <c r="O38" s="235"/>
      <c r="P38" s="247"/>
      <c r="Q38" s="247"/>
      <c r="R38" s="247"/>
      <c r="S38" s="247"/>
      <c r="T38" s="247"/>
      <c r="U38" s="247"/>
      <c r="V38" s="247"/>
      <c r="W38" s="247"/>
      <c r="X38" s="247"/>
      <c r="Y38" s="247"/>
      <c r="Z38" s="235"/>
    </row>
    <row r="39" spans="2:26" x14ac:dyDescent="0.25">
      <c r="B39" s="238" t="s">
        <v>257</v>
      </c>
      <c r="C39" s="225"/>
      <c r="D39" s="238" t="s">
        <v>257</v>
      </c>
      <c r="E39" s="225"/>
      <c r="F39" s="225"/>
      <c r="G39" s="225"/>
      <c r="H39" s="225"/>
      <c r="I39" s="225"/>
      <c r="J39" s="225"/>
      <c r="K39" s="225"/>
      <c r="L39" s="225"/>
      <c r="M39" s="225"/>
      <c r="N39" s="225"/>
      <c r="O39" s="238" t="s">
        <v>257</v>
      </c>
      <c r="P39" s="225"/>
      <c r="Q39" s="225"/>
      <c r="R39" s="225"/>
      <c r="S39" s="225"/>
      <c r="T39" s="225"/>
      <c r="U39" s="225"/>
      <c r="V39" s="225"/>
      <c r="W39" s="225"/>
      <c r="X39" s="225"/>
      <c r="Y39" s="225"/>
      <c r="Z39" s="238" t="s">
        <v>257</v>
      </c>
    </row>
    <row r="40" spans="2:26" x14ac:dyDescent="0.25">
      <c r="B40" s="249" t="s">
        <v>258</v>
      </c>
      <c r="C40" s="236" cm="1">
        <f t="array" ref="C40">SUM(E40:N40+P40:Y40+AA40:AJ40+AL40:AU40+AW40:BF40+BH40:BQ40)</f>
        <v>0</v>
      </c>
      <c r="D40" s="239" t="str">
        <f>B40</f>
        <v>Advertising &amp; Marketing</v>
      </c>
      <c r="E40" s="243"/>
      <c r="F40" s="243"/>
      <c r="G40" s="243"/>
      <c r="H40" s="243"/>
      <c r="I40" s="243"/>
      <c r="J40" s="243"/>
      <c r="K40" s="243"/>
      <c r="L40" s="243"/>
      <c r="M40" s="243"/>
      <c r="N40" s="243"/>
      <c r="O40" s="250" t="str">
        <f t="shared" ref="O40:O46" si="25">D40</f>
        <v>Advertising &amp; Marketing</v>
      </c>
      <c r="P40" s="243"/>
      <c r="Q40" s="243"/>
      <c r="R40" s="243"/>
      <c r="S40" s="243"/>
      <c r="T40" s="243"/>
      <c r="U40" s="243"/>
      <c r="V40" s="243"/>
      <c r="W40" s="243"/>
      <c r="X40" s="243"/>
      <c r="Y40" s="243"/>
      <c r="Z40" s="250" t="str">
        <f t="shared" ref="Z40:Z46" si="26">O40</f>
        <v>Advertising &amp; Marketing</v>
      </c>
    </row>
    <row r="41" spans="2:26" x14ac:dyDescent="0.25">
      <c r="B41" s="251" t="s">
        <v>259</v>
      </c>
      <c r="C41" s="236" cm="1">
        <f t="array" ref="C41">SUM(E41:N41+P41:Y41+AA41:AJ41+AL41:AU41+AW41:BF41+BH41:BQ41)</f>
        <v>0</v>
      </c>
      <c r="D41" s="239" t="str">
        <f t="shared" ref="D41:D46" si="27">B41</f>
        <v>Contractors</v>
      </c>
      <c r="E41" s="243"/>
      <c r="F41" s="243"/>
      <c r="G41" s="243"/>
      <c r="H41" s="243"/>
      <c r="I41" s="243"/>
      <c r="J41" s="243"/>
      <c r="K41" s="243"/>
      <c r="L41" s="243"/>
      <c r="M41" s="243"/>
      <c r="N41" s="243"/>
      <c r="O41" s="252" t="str">
        <f t="shared" si="25"/>
        <v>Contractors</v>
      </c>
      <c r="P41" s="243"/>
      <c r="Q41" s="243"/>
      <c r="R41" s="243"/>
      <c r="S41" s="243"/>
      <c r="T41" s="243"/>
      <c r="U41" s="243"/>
      <c r="V41" s="243"/>
      <c r="W41" s="243"/>
      <c r="X41" s="243"/>
      <c r="Y41" s="243"/>
      <c r="Z41" s="252" t="str">
        <f t="shared" si="26"/>
        <v>Contractors</v>
      </c>
    </row>
    <row r="42" spans="2:26" x14ac:dyDescent="0.25">
      <c r="B42" s="251" t="s">
        <v>260</v>
      </c>
      <c r="C42" s="236" cm="1">
        <f t="array" ref="C42">SUM(E42:N42+P42:Y42+AA42:AJ42+AL42:AU42+AW42:BF42+BH42:BQ42)</f>
        <v>0</v>
      </c>
      <c r="D42" s="239" t="str">
        <f t="shared" si="27"/>
        <v>Data Services &amp; IT</v>
      </c>
      <c r="E42" s="243"/>
      <c r="F42" s="243"/>
      <c r="G42" s="243"/>
      <c r="H42" s="243"/>
      <c r="I42" s="243"/>
      <c r="J42" s="243"/>
      <c r="K42" s="243"/>
      <c r="L42" s="243"/>
      <c r="M42" s="243"/>
      <c r="N42" s="243"/>
      <c r="O42" s="252" t="str">
        <f t="shared" si="25"/>
        <v>Data Services &amp; IT</v>
      </c>
      <c r="P42" s="243"/>
      <c r="Q42" s="243"/>
      <c r="R42" s="243"/>
      <c r="S42" s="243"/>
      <c r="T42" s="243"/>
      <c r="U42" s="243"/>
      <c r="V42" s="243"/>
      <c r="W42" s="243"/>
      <c r="X42" s="243"/>
      <c r="Y42" s="243"/>
      <c r="Z42" s="252" t="str">
        <f t="shared" si="26"/>
        <v>Data Services &amp; IT</v>
      </c>
    </row>
    <row r="43" spans="2:26" x14ac:dyDescent="0.25">
      <c r="B43" s="251" t="s">
        <v>261</v>
      </c>
      <c r="C43" s="236" cm="1">
        <f t="array" ref="C43">SUM(E43:N43+P43:Y43+AA43:AJ43+AL43:AU43+AW43:BF43+BH43:BQ43)</f>
        <v>0</v>
      </c>
      <c r="D43" s="239" t="str">
        <f t="shared" si="27"/>
        <v>Direct Program Expenses</v>
      </c>
      <c r="E43" s="243"/>
      <c r="F43" s="243"/>
      <c r="G43" s="243"/>
      <c r="H43" s="243"/>
      <c r="I43" s="243"/>
      <c r="J43" s="243"/>
      <c r="K43" s="243"/>
      <c r="L43" s="243"/>
      <c r="M43" s="243"/>
      <c r="N43" s="243"/>
      <c r="O43" s="252" t="str">
        <f t="shared" si="25"/>
        <v>Direct Program Expenses</v>
      </c>
      <c r="P43" s="243"/>
      <c r="Q43" s="243"/>
      <c r="R43" s="243"/>
      <c r="S43" s="243"/>
      <c r="T43" s="243"/>
      <c r="U43" s="243"/>
      <c r="V43" s="243"/>
      <c r="W43" s="243"/>
      <c r="X43" s="243"/>
      <c r="Y43" s="243"/>
      <c r="Z43" s="252" t="str">
        <f t="shared" si="26"/>
        <v>Direct Program Expenses</v>
      </c>
    </row>
    <row r="44" spans="2:26" x14ac:dyDescent="0.25">
      <c r="B44" s="251" t="s">
        <v>262</v>
      </c>
      <c r="C44" s="236" cm="1">
        <f t="array" ref="C44">SUM(E44:N44+P44:Y44+AA44:AJ44+AL44:AU44+AW44:BF44+BH44:BQ44)</f>
        <v>0</v>
      </c>
      <c r="D44" s="239" t="str">
        <f t="shared" si="27"/>
        <v>Operations</v>
      </c>
      <c r="E44" s="243"/>
      <c r="F44" s="243"/>
      <c r="G44" s="243"/>
      <c r="H44" s="243"/>
      <c r="I44" s="243"/>
      <c r="J44" s="243"/>
      <c r="K44" s="243"/>
      <c r="L44" s="243"/>
      <c r="M44" s="243"/>
      <c r="N44" s="243"/>
      <c r="O44" s="252" t="str">
        <f t="shared" si="25"/>
        <v>Operations</v>
      </c>
      <c r="P44" s="243"/>
      <c r="Q44" s="243"/>
      <c r="R44" s="243"/>
      <c r="S44" s="243"/>
      <c r="T44" s="243"/>
      <c r="U44" s="243"/>
      <c r="V44" s="243"/>
      <c r="W44" s="243"/>
      <c r="X44" s="243"/>
      <c r="Y44" s="243"/>
      <c r="Z44" s="252" t="str">
        <f t="shared" si="26"/>
        <v>Operations</v>
      </c>
    </row>
    <row r="45" spans="2:26" x14ac:dyDescent="0.25">
      <c r="B45" s="251" t="s">
        <v>263</v>
      </c>
      <c r="C45" s="236" cm="1">
        <f t="array" ref="C45">SUM(E45:N45+P45:Y45+AA45:AJ45+AL45:AU45+AW45:BF45+BH45:BQ45)</f>
        <v>0</v>
      </c>
      <c r="D45" s="239" t="str">
        <f t="shared" si="27"/>
        <v>Outside Services</v>
      </c>
      <c r="E45" s="243"/>
      <c r="F45" s="243"/>
      <c r="G45" s="243"/>
      <c r="H45" s="243"/>
      <c r="I45" s="243"/>
      <c r="J45" s="243"/>
      <c r="K45" s="243"/>
      <c r="L45" s="243"/>
      <c r="M45" s="243"/>
      <c r="N45" s="243"/>
      <c r="O45" s="252" t="str">
        <f t="shared" si="25"/>
        <v>Outside Services</v>
      </c>
      <c r="P45" s="243"/>
      <c r="Q45" s="243"/>
      <c r="R45" s="243"/>
      <c r="S45" s="243"/>
      <c r="T45" s="243"/>
      <c r="U45" s="243"/>
      <c r="V45" s="243"/>
      <c r="W45" s="243"/>
      <c r="X45" s="243"/>
      <c r="Y45" s="243"/>
      <c r="Z45" s="252" t="str">
        <f t="shared" si="26"/>
        <v>Outside Services</v>
      </c>
    </row>
    <row r="46" spans="2:26" x14ac:dyDescent="0.25">
      <c r="B46" s="253" t="s">
        <v>264</v>
      </c>
      <c r="C46" s="236" cm="1">
        <f t="array" ref="C46">SUM(E46:N46+P46:Y46+AA46:AJ46+AL46:AU46+AW46:BF46+BH46:BQ46)</f>
        <v>0</v>
      </c>
      <c r="D46" s="239" t="str">
        <f t="shared" si="27"/>
        <v>Salaries and Related</v>
      </c>
      <c r="E46" s="243"/>
      <c r="F46" s="243"/>
      <c r="G46" s="243"/>
      <c r="H46" s="243"/>
      <c r="I46" s="243"/>
      <c r="J46" s="243"/>
      <c r="K46" s="243"/>
      <c r="L46" s="243"/>
      <c r="M46" s="243"/>
      <c r="N46" s="243"/>
      <c r="O46" s="254" t="str">
        <f t="shared" si="25"/>
        <v>Salaries and Related</v>
      </c>
      <c r="P46" s="243"/>
      <c r="Q46" s="243"/>
      <c r="R46" s="243"/>
      <c r="S46" s="243"/>
      <c r="T46" s="243"/>
      <c r="U46" s="243"/>
      <c r="V46" s="243"/>
      <c r="W46" s="243"/>
      <c r="X46" s="243"/>
      <c r="Y46" s="243"/>
      <c r="Z46" s="254" t="str">
        <f t="shared" si="26"/>
        <v>Salaries and Related</v>
      </c>
    </row>
    <row r="47" spans="2:26" x14ac:dyDescent="0.25">
      <c r="B47" s="238" t="s">
        <v>265</v>
      </c>
      <c r="C47" s="225">
        <f>SUM(C40:C46)</f>
        <v>0</v>
      </c>
      <c r="D47" s="238" t="s">
        <v>265</v>
      </c>
      <c r="E47" s="225">
        <f>SUM(E40:E46)</f>
        <v>0</v>
      </c>
      <c r="F47" s="225">
        <f t="shared" ref="F47:N47" si="28">SUM(F40:F46)</f>
        <v>0</v>
      </c>
      <c r="G47" s="225">
        <f t="shared" si="28"/>
        <v>0</v>
      </c>
      <c r="H47" s="225">
        <f t="shared" si="28"/>
        <v>0</v>
      </c>
      <c r="I47" s="225">
        <f t="shared" si="28"/>
        <v>0</v>
      </c>
      <c r="J47" s="225">
        <f t="shared" si="28"/>
        <v>0</v>
      </c>
      <c r="K47" s="225">
        <f t="shared" si="28"/>
        <v>0</v>
      </c>
      <c r="L47" s="225">
        <f t="shared" si="28"/>
        <v>0</v>
      </c>
      <c r="M47" s="225">
        <f t="shared" si="28"/>
        <v>0</v>
      </c>
      <c r="N47" s="225">
        <f t="shared" si="28"/>
        <v>0</v>
      </c>
      <c r="O47" s="238" t="s">
        <v>265</v>
      </c>
      <c r="P47" s="225" t="s">
        <v>268</v>
      </c>
      <c r="Q47" s="225" t="s">
        <v>268</v>
      </c>
      <c r="R47" s="225" t="s">
        <v>268</v>
      </c>
      <c r="S47" s="225" t="s">
        <v>268</v>
      </c>
      <c r="T47" s="225" t="s">
        <v>268</v>
      </c>
      <c r="U47" s="225" t="s">
        <v>268</v>
      </c>
      <c r="V47" s="225" t="s">
        <v>268</v>
      </c>
      <c r="W47" s="225" t="s">
        <v>268</v>
      </c>
      <c r="X47" s="225" t="s">
        <v>268</v>
      </c>
      <c r="Y47" s="225" t="s">
        <v>268</v>
      </c>
      <c r="Z47" s="238" t="s">
        <v>265</v>
      </c>
    </row>
    <row r="48" spans="2:26" x14ac:dyDescent="0.25">
      <c r="B48" s="238" t="s">
        <v>266</v>
      </c>
      <c r="C48" s="225">
        <f>C37-C47</f>
        <v>0</v>
      </c>
      <c r="D48" s="238" t="s">
        <v>266</v>
      </c>
      <c r="E48" s="225">
        <f>E37-E47</f>
        <v>0</v>
      </c>
      <c r="F48" s="225">
        <f t="shared" ref="F48:N48" si="29">F37-F47</f>
        <v>0</v>
      </c>
      <c r="G48" s="225">
        <f t="shared" si="29"/>
        <v>0</v>
      </c>
      <c r="H48" s="225">
        <f t="shared" si="29"/>
        <v>0</v>
      </c>
      <c r="I48" s="225">
        <f t="shared" si="29"/>
        <v>0</v>
      </c>
      <c r="J48" s="225">
        <f t="shared" si="29"/>
        <v>0</v>
      </c>
      <c r="K48" s="225">
        <f t="shared" si="29"/>
        <v>0</v>
      </c>
      <c r="L48" s="225">
        <f t="shared" si="29"/>
        <v>0</v>
      </c>
      <c r="M48" s="225">
        <f t="shared" si="29"/>
        <v>0</v>
      </c>
      <c r="N48" s="225">
        <f t="shared" si="29"/>
        <v>0</v>
      </c>
      <c r="O48" s="238" t="s">
        <v>266</v>
      </c>
      <c r="P48" s="225" t="s">
        <v>268</v>
      </c>
      <c r="Q48" s="225" t="s">
        <v>268</v>
      </c>
      <c r="R48" s="225" t="s">
        <v>268</v>
      </c>
      <c r="S48" s="225" t="s">
        <v>268</v>
      </c>
      <c r="T48" s="225" t="s">
        <v>268</v>
      </c>
      <c r="U48" s="225" t="s">
        <v>268</v>
      </c>
      <c r="V48" s="225" t="s">
        <v>268</v>
      </c>
      <c r="W48" s="225" t="s">
        <v>268</v>
      </c>
      <c r="X48" s="225" t="s">
        <v>268</v>
      </c>
      <c r="Y48" s="225" t="s">
        <v>268</v>
      </c>
      <c r="Z48" s="238" t="s">
        <v>266</v>
      </c>
    </row>
    <row r="54" spans="2:6" x14ac:dyDescent="0.25">
      <c r="B54" s="311" t="s">
        <v>269</v>
      </c>
      <c r="C54" s="365"/>
      <c r="D54" s="365"/>
      <c r="E54" s="365"/>
      <c r="F54" s="365"/>
    </row>
    <row r="55" spans="2:6" x14ac:dyDescent="0.25">
      <c r="B55" s="365"/>
      <c r="C55" s="365"/>
      <c r="D55" s="365"/>
      <c r="E55" s="365"/>
      <c r="F55" s="365"/>
    </row>
  </sheetData>
  <mergeCells count="4">
    <mergeCell ref="A1:L3"/>
    <mergeCell ref="A4:B4"/>
    <mergeCell ref="A5:B5"/>
    <mergeCell ref="B54:F55"/>
  </mergeCells>
  <dataValidations count="4">
    <dataValidation allowBlank="1" showInputMessage="1" showErrorMessage="1" prompt="Year" sqref="D5" xr:uid="{579DD1F8-D523-4CDA-8C95-BCAD1F942428}"/>
    <dataValidation allowBlank="1" showInputMessage="1" showErrorMessage="1" prompt="Report Quarter" sqref="C5" xr:uid="{D96583F0-D741-4DE4-85C9-B2356C3C57E6}"/>
    <dataValidation errorStyle="warning" allowBlank="1" showInputMessage="1" showErrorMessage="1" error="Pick from list" promptTitle="Enter" prompt="Administrator" sqref="C4" xr:uid="{3EC7379B-D8D6-45C2-9E4D-7058ABB90986}"/>
    <dataValidation errorStyle="warning" allowBlank="1" showInputMessage="1" showErrorMessage="1" error="pick from list" promptTitle="Enter" prompt="Municipality" sqref="E9:N11 P9:Y11 AL9:AU11 BH9:BQ11 AW9:BF11 AA9:AJ11 E30:N32 P30:Y32" xr:uid="{D3D70067-9D51-45C6-9DC5-7BA1285DCCA2}"/>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F2EA-5905-4E76-A81A-055EE6B28A39}">
  <sheetPr>
    <tabColor rgb="FF00B050"/>
  </sheetPr>
  <dimension ref="A1:AO69"/>
  <sheetViews>
    <sheetView workbookViewId="0">
      <pane ySplit="8" topLeftCell="A9" activePane="bottomLeft" state="frozen"/>
      <selection activeCell="F18" sqref="F18"/>
      <selection pane="bottomLeft" activeCell="F18" sqref="F18"/>
    </sheetView>
  </sheetViews>
  <sheetFormatPr defaultRowHeight="15" x14ac:dyDescent="0.25"/>
  <cols>
    <col min="1" max="1" width="9.28515625" customWidth="1"/>
    <col min="2" max="2" width="26" customWidth="1"/>
    <col min="3" max="3" width="16" customWidth="1"/>
    <col min="4" max="4" width="15.7109375" bestFit="1" customWidth="1"/>
    <col min="5" max="5" width="13.5703125" customWidth="1"/>
    <col min="6" max="6" width="26.85546875" bestFit="1" customWidth="1"/>
    <col min="7" max="7" width="12.28515625" customWidth="1"/>
  </cols>
  <sheetData>
    <row r="1" spans="1:41" x14ac:dyDescent="0.25">
      <c r="A1" s="297" t="s">
        <v>138</v>
      </c>
      <c r="B1" s="297"/>
      <c r="C1" s="297"/>
      <c r="D1" s="297"/>
      <c r="E1" s="297"/>
      <c r="F1" s="297"/>
      <c r="G1" s="297"/>
      <c r="H1" s="297"/>
      <c r="I1" s="297"/>
      <c r="J1" s="297"/>
      <c r="K1" s="297"/>
      <c r="L1" s="297"/>
    </row>
    <row r="2" spans="1:41" x14ac:dyDescent="0.25">
      <c r="A2" s="297"/>
      <c r="B2" s="297"/>
      <c r="C2" s="297"/>
      <c r="D2" s="297"/>
      <c r="E2" s="297"/>
      <c r="F2" s="297"/>
      <c r="G2" s="297"/>
      <c r="H2" s="297"/>
      <c r="I2" s="297"/>
      <c r="J2" s="297"/>
      <c r="K2" s="297"/>
      <c r="L2" s="297"/>
    </row>
    <row r="3" spans="1:41" x14ac:dyDescent="0.25">
      <c r="A3" s="297"/>
      <c r="B3" s="297"/>
      <c r="C3" s="297"/>
      <c r="D3" s="297"/>
      <c r="E3" s="297"/>
      <c r="F3" s="297"/>
      <c r="G3" s="297"/>
      <c r="H3" s="297"/>
      <c r="I3" s="297"/>
      <c r="J3" s="297"/>
      <c r="K3" s="297"/>
      <c r="L3" s="297"/>
    </row>
    <row r="4" spans="1:41" ht="18.75" x14ac:dyDescent="0.3">
      <c r="A4" s="298" t="s">
        <v>34</v>
      </c>
      <c r="B4" s="298"/>
      <c r="C4" s="6" t="e">
        <f>#REF!</f>
        <v>#REF!</v>
      </c>
      <c r="D4" s="7"/>
      <c r="F4" s="8"/>
      <c r="G4" s="8"/>
      <c r="H4" s="8"/>
      <c r="I4" s="8"/>
      <c r="J4" s="8"/>
      <c r="K4" s="8"/>
      <c r="L4" s="8"/>
    </row>
    <row r="5" spans="1:41" ht="15.75" x14ac:dyDescent="0.25">
      <c r="A5" s="297" t="s">
        <v>80</v>
      </c>
      <c r="B5" s="297"/>
      <c r="C5" s="9" t="s">
        <v>17</v>
      </c>
      <c r="D5" s="10">
        <v>2023</v>
      </c>
      <c r="F5" s="11"/>
      <c r="G5" s="8"/>
      <c r="H5" s="8"/>
      <c r="I5" s="8"/>
      <c r="J5" s="8"/>
      <c r="K5" s="8"/>
      <c r="L5" s="8"/>
    </row>
    <row r="7" spans="1:41" ht="16.5" thickBot="1" x14ac:dyDescent="0.3">
      <c r="C7" s="13"/>
      <c r="D7" s="13"/>
      <c r="E7" s="13"/>
      <c r="F7" s="25"/>
      <c r="G7" s="26"/>
      <c r="H7" s="26"/>
      <c r="I7" s="168"/>
      <c r="J7" s="168"/>
      <c r="K7" s="168"/>
      <c r="L7" s="168"/>
      <c r="M7" s="168"/>
      <c r="N7" s="168"/>
      <c r="O7" s="25"/>
      <c r="P7" s="25"/>
      <c r="Q7" s="25"/>
      <c r="R7" s="25"/>
      <c r="U7" s="25"/>
      <c r="V7" s="25"/>
      <c r="W7" s="25"/>
      <c r="X7" s="25"/>
      <c r="Y7" s="25"/>
      <c r="Z7" s="25"/>
      <c r="AA7" s="25"/>
      <c r="AB7" s="25"/>
      <c r="AC7" s="25"/>
      <c r="AD7" s="25"/>
      <c r="AE7" s="25"/>
      <c r="AF7" s="25"/>
      <c r="AG7" s="25"/>
      <c r="AH7" s="25"/>
      <c r="AI7" s="25"/>
      <c r="AJ7" s="25"/>
      <c r="AK7" s="25"/>
      <c r="AL7" s="25"/>
      <c r="AM7" s="25"/>
      <c r="AN7" s="25"/>
      <c r="AO7" s="25"/>
    </row>
    <row r="8" spans="1:41" ht="57" thickBot="1" x14ac:dyDescent="0.35">
      <c r="B8" s="39" t="s">
        <v>39</v>
      </c>
      <c r="C8" s="40" t="s">
        <v>40</v>
      </c>
      <c r="D8" s="40" t="s">
        <v>41</v>
      </c>
      <c r="E8" s="40" t="s">
        <v>42</v>
      </c>
      <c r="F8" s="40" t="s">
        <v>43</v>
      </c>
      <c r="G8" s="41" t="s">
        <v>139</v>
      </c>
      <c r="H8" s="14"/>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row>
    <row r="9" spans="1:41" x14ac:dyDescent="0.25">
      <c r="B9" s="121"/>
      <c r="C9" s="122"/>
      <c r="D9" s="122"/>
      <c r="E9" s="123"/>
      <c r="F9" s="123"/>
      <c r="G9" s="124"/>
      <c r="H9" s="27"/>
      <c r="I9" s="28"/>
      <c r="J9" s="28"/>
      <c r="K9" s="28"/>
      <c r="L9" s="29"/>
      <c r="M9" s="29"/>
      <c r="N9" s="29"/>
      <c r="O9" s="29"/>
      <c r="P9" s="29"/>
      <c r="Q9" s="29"/>
      <c r="R9" s="29"/>
      <c r="S9" s="29"/>
      <c r="T9" s="29"/>
      <c r="U9" s="29"/>
      <c r="AD9" s="29"/>
    </row>
    <row r="10" spans="1:41" x14ac:dyDescent="0.25">
      <c r="B10" s="125"/>
      <c r="C10" s="126"/>
      <c r="D10" s="126"/>
      <c r="E10" s="123"/>
      <c r="F10" s="127"/>
      <c r="G10" s="124"/>
      <c r="H10" s="27"/>
      <c r="I10" s="28"/>
      <c r="J10" s="28"/>
      <c r="K10" s="28"/>
      <c r="L10" s="29"/>
      <c r="M10" s="29"/>
      <c r="N10" s="29"/>
      <c r="O10" s="29"/>
      <c r="P10" s="29"/>
      <c r="Q10" s="29"/>
      <c r="R10" s="29"/>
      <c r="S10" s="29"/>
      <c r="T10" s="29"/>
      <c r="U10" s="29"/>
      <c r="AD10" s="29"/>
    </row>
    <row r="11" spans="1:41" x14ac:dyDescent="0.25">
      <c r="B11" s="125"/>
      <c r="C11" s="126"/>
      <c r="D11" s="126"/>
      <c r="E11" s="123"/>
      <c r="F11" s="127"/>
      <c r="G11" s="124"/>
      <c r="H11" s="27"/>
      <c r="I11" s="28"/>
      <c r="J11" s="28"/>
      <c r="K11" s="28"/>
      <c r="L11" s="29"/>
      <c r="M11" s="29"/>
      <c r="N11" s="29"/>
      <c r="O11" s="29"/>
      <c r="P11" s="29"/>
      <c r="Q11" s="29"/>
      <c r="R11" s="29"/>
      <c r="S11" s="29"/>
      <c r="T11" s="29"/>
      <c r="U11" s="29"/>
      <c r="AD11" s="29"/>
    </row>
    <row r="12" spans="1:41" x14ac:dyDescent="0.25">
      <c r="B12" s="125"/>
      <c r="C12" s="126"/>
      <c r="D12" s="126"/>
      <c r="E12" s="123"/>
      <c r="F12" s="127"/>
      <c r="G12" s="124"/>
      <c r="H12" s="27"/>
      <c r="I12" s="28"/>
      <c r="J12" s="28"/>
      <c r="K12" s="28"/>
      <c r="L12" s="29"/>
      <c r="M12" s="29"/>
      <c r="N12" s="29"/>
      <c r="O12" s="29"/>
      <c r="P12" s="29"/>
      <c r="Q12" s="29"/>
      <c r="R12" s="29"/>
      <c r="S12" s="29"/>
      <c r="T12" s="29"/>
      <c r="U12" s="29"/>
      <c r="AD12" s="29"/>
    </row>
    <row r="13" spans="1:41" x14ac:dyDescent="0.25">
      <c r="B13" s="125"/>
      <c r="C13" s="126"/>
      <c r="D13" s="126"/>
      <c r="E13" s="123"/>
      <c r="F13" s="127"/>
      <c r="G13" s="124"/>
      <c r="H13" s="27"/>
      <c r="I13" s="28"/>
      <c r="J13" s="28"/>
      <c r="K13" s="28"/>
      <c r="L13" s="29"/>
      <c r="M13" s="29"/>
      <c r="N13" s="29"/>
      <c r="O13" s="29"/>
      <c r="P13" s="29"/>
      <c r="Q13" s="29"/>
      <c r="R13" s="29"/>
      <c r="S13" s="29"/>
      <c r="T13" s="29"/>
      <c r="U13" s="29"/>
      <c r="AD13" s="29"/>
    </row>
    <row r="14" spans="1:41" x14ac:dyDescent="0.25">
      <c r="B14" s="125"/>
      <c r="C14" s="126"/>
      <c r="D14" s="126"/>
      <c r="E14" s="123"/>
      <c r="F14" s="127"/>
      <c r="G14" s="124"/>
      <c r="H14" s="27"/>
      <c r="I14" s="28"/>
      <c r="J14" s="28"/>
      <c r="K14" s="28"/>
      <c r="L14" s="29"/>
      <c r="M14" s="29"/>
      <c r="N14" s="29"/>
      <c r="O14" s="29"/>
      <c r="P14" s="29"/>
      <c r="Q14" s="29"/>
      <c r="R14" s="29"/>
      <c r="S14" s="29"/>
      <c r="T14" s="29"/>
      <c r="U14" s="29"/>
      <c r="AD14" s="29"/>
    </row>
    <row r="15" spans="1:41" x14ac:dyDescent="0.25">
      <c r="B15" s="125"/>
      <c r="C15" s="126"/>
      <c r="D15" s="126"/>
      <c r="E15" s="123"/>
      <c r="F15" s="127"/>
      <c r="G15" s="124"/>
      <c r="H15" s="27"/>
      <c r="I15" s="28"/>
      <c r="J15" s="28"/>
      <c r="K15" s="28"/>
      <c r="L15" s="29"/>
      <c r="M15" s="29"/>
      <c r="N15" s="29"/>
      <c r="O15" s="29"/>
      <c r="P15" s="29"/>
      <c r="Q15" s="29"/>
      <c r="R15" s="29"/>
      <c r="S15" s="29"/>
      <c r="T15" s="29"/>
      <c r="U15" s="29"/>
      <c r="AD15" s="29"/>
    </row>
    <row r="16" spans="1:41" x14ac:dyDescent="0.25">
      <c r="B16" s="125"/>
      <c r="C16" s="126"/>
      <c r="D16" s="126"/>
      <c r="E16" s="123"/>
      <c r="F16" s="127"/>
      <c r="G16" s="124"/>
      <c r="H16" s="27"/>
      <c r="I16" s="28"/>
      <c r="J16" s="28"/>
      <c r="K16" s="28"/>
      <c r="L16" s="29"/>
      <c r="M16" s="29"/>
      <c r="N16" s="29"/>
      <c r="O16" s="29"/>
      <c r="P16" s="29"/>
      <c r="Q16" s="29"/>
      <c r="R16" s="29"/>
      <c r="S16" s="29"/>
      <c r="T16" s="29"/>
      <c r="U16" s="29"/>
      <c r="AD16" s="29"/>
    </row>
    <row r="17" spans="2:30" x14ac:dyDescent="0.25">
      <c r="B17" s="125"/>
      <c r="C17" s="126"/>
      <c r="D17" s="126"/>
      <c r="E17" s="123"/>
      <c r="F17" s="127"/>
      <c r="G17" s="124"/>
      <c r="H17" s="27"/>
      <c r="I17" s="28"/>
      <c r="J17" s="28"/>
      <c r="K17" s="28"/>
      <c r="L17" s="29"/>
      <c r="M17" s="29"/>
      <c r="N17" s="29"/>
      <c r="O17" s="29"/>
      <c r="P17" s="29"/>
      <c r="Q17" s="29"/>
      <c r="R17" s="29"/>
      <c r="S17" s="29"/>
      <c r="T17" s="29"/>
      <c r="U17" s="29"/>
      <c r="AD17" s="29"/>
    </row>
    <row r="18" spans="2:30" x14ac:dyDescent="0.25">
      <c r="B18" s="125"/>
      <c r="C18" s="126"/>
      <c r="D18" s="126"/>
      <c r="E18" s="123"/>
      <c r="F18" s="127"/>
      <c r="G18" s="124"/>
      <c r="H18" s="27"/>
      <c r="I18" s="28"/>
      <c r="J18" s="28"/>
      <c r="K18" s="28"/>
      <c r="L18" s="29"/>
      <c r="M18" s="29"/>
      <c r="N18" s="29"/>
      <c r="O18" s="29"/>
      <c r="P18" s="29"/>
      <c r="Q18" s="29"/>
      <c r="R18" s="29"/>
      <c r="S18" s="29"/>
      <c r="T18" s="29"/>
      <c r="U18" s="29"/>
      <c r="AD18" s="29"/>
    </row>
    <row r="19" spans="2:30" x14ac:dyDescent="0.25">
      <c r="B19" s="125"/>
      <c r="C19" s="126"/>
      <c r="D19" s="126"/>
      <c r="E19" s="127"/>
      <c r="F19" s="127"/>
      <c r="G19" s="124"/>
      <c r="H19" s="27"/>
      <c r="I19" s="28"/>
      <c r="J19" s="28"/>
      <c r="K19" s="28"/>
      <c r="L19" s="29"/>
      <c r="M19" s="29"/>
      <c r="N19" s="29"/>
      <c r="O19" s="29"/>
      <c r="P19" s="29"/>
      <c r="Q19" s="29"/>
      <c r="R19" s="29"/>
      <c r="S19" s="29"/>
      <c r="T19" s="29"/>
      <c r="U19" s="29"/>
      <c r="AD19" s="29"/>
    </row>
    <row r="20" spans="2:30" x14ac:dyDescent="0.25">
      <c r="B20" s="125"/>
      <c r="C20" s="126"/>
      <c r="D20" s="126"/>
      <c r="E20" s="127"/>
      <c r="F20" s="127"/>
      <c r="G20" s="124"/>
      <c r="H20" s="27"/>
      <c r="I20" s="28"/>
      <c r="J20" s="28"/>
      <c r="K20" s="28"/>
      <c r="L20" s="29"/>
      <c r="M20" s="29"/>
      <c r="N20" s="29"/>
      <c r="O20" s="29"/>
      <c r="P20" s="29"/>
      <c r="Q20" s="29"/>
      <c r="R20" s="29"/>
      <c r="S20" s="29"/>
      <c r="T20" s="29"/>
      <c r="U20" s="29"/>
      <c r="AD20" s="29"/>
    </row>
    <row r="21" spans="2:30" x14ac:dyDescent="0.25">
      <c r="B21" s="125"/>
      <c r="C21" s="126"/>
      <c r="D21" s="126"/>
      <c r="E21" s="127"/>
      <c r="F21" s="127"/>
      <c r="G21" s="124"/>
      <c r="H21" s="27"/>
      <c r="I21" s="28"/>
      <c r="J21" s="28"/>
      <c r="K21" s="28"/>
      <c r="L21" s="29"/>
      <c r="M21" s="29"/>
      <c r="N21" s="29"/>
      <c r="O21" s="29"/>
      <c r="P21" s="29"/>
      <c r="Q21" s="29"/>
      <c r="R21" s="29"/>
      <c r="S21" s="29"/>
      <c r="T21" s="29"/>
      <c r="U21" s="29"/>
      <c r="AD21" s="29"/>
    </row>
    <row r="22" spans="2:30" x14ac:dyDescent="0.25">
      <c r="B22" s="125"/>
      <c r="C22" s="126"/>
      <c r="D22" s="126"/>
      <c r="E22" s="123"/>
      <c r="F22" s="127"/>
      <c r="G22" s="124"/>
      <c r="H22" s="27"/>
      <c r="I22" s="28"/>
      <c r="J22" s="28"/>
      <c r="K22" s="28"/>
      <c r="L22" s="29"/>
      <c r="M22" s="29"/>
      <c r="N22" s="29"/>
      <c r="O22" s="29"/>
      <c r="P22" s="29"/>
      <c r="Q22" s="29"/>
      <c r="R22" s="29"/>
      <c r="S22" s="29"/>
      <c r="T22" s="29"/>
      <c r="U22" s="29"/>
      <c r="AD22" s="29"/>
    </row>
    <row r="23" spans="2:30" x14ac:dyDescent="0.25">
      <c r="B23" s="125"/>
      <c r="C23" s="126"/>
      <c r="D23" s="126"/>
      <c r="E23" s="123"/>
      <c r="F23" s="127"/>
      <c r="G23" s="124"/>
      <c r="H23" s="27"/>
      <c r="I23" s="28"/>
      <c r="J23" s="28"/>
      <c r="K23" s="28"/>
      <c r="L23" s="29"/>
      <c r="M23" s="29"/>
      <c r="N23" s="29"/>
      <c r="O23" s="29"/>
      <c r="P23" s="29"/>
      <c r="Q23" s="29"/>
      <c r="R23" s="29"/>
      <c r="S23" s="29"/>
      <c r="T23" s="29"/>
      <c r="U23" s="29"/>
      <c r="AD23" s="29"/>
    </row>
    <row r="24" spans="2:30" x14ac:dyDescent="0.25">
      <c r="B24" s="125"/>
      <c r="C24" s="126"/>
      <c r="D24" s="126"/>
      <c r="E24" s="123"/>
      <c r="F24" s="127"/>
      <c r="G24" s="124"/>
      <c r="H24" s="27"/>
      <c r="I24" s="28"/>
      <c r="J24" s="28"/>
      <c r="K24" s="28"/>
      <c r="L24" s="29"/>
      <c r="M24" s="29"/>
      <c r="N24" s="29"/>
      <c r="O24" s="29"/>
      <c r="P24" s="29"/>
      <c r="Q24" s="29"/>
      <c r="R24" s="29"/>
      <c r="S24" s="29"/>
      <c r="T24" s="29"/>
      <c r="U24" s="29"/>
      <c r="AD24" s="29"/>
    </row>
    <row r="25" spans="2:30" x14ac:dyDescent="0.25">
      <c r="B25" s="125"/>
      <c r="C25" s="126"/>
      <c r="D25" s="126"/>
      <c r="E25" s="123"/>
      <c r="F25" s="127"/>
      <c r="G25" s="124"/>
      <c r="H25" s="27"/>
      <c r="I25" s="28"/>
      <c r="J25" s="28"/>
      <c r="K25" s="28"/>
      <c r="L25" s="29"/>
      <c r="M25" s="29"/>
      <c r="N25" s="29"/>
      <c r="O25" s="29"/>
      <c r="P25" s="29"/>
      <c r="Q25" s="29"/>
      <c r="R25" s="29"/>
      <c r="S25" s="29"/>
      <c r="T25" s="29"/>
      <c r="U25" s="29"/>
      <c r="AD25" s="29"/>
    </row>
    <row r="26" spans="2:30" x14ac:dyDescent="0.25">
      <c r="B26" s="125"/>
      <c r="C26" s="126"/>
      <c r="D26" s="126"/>
      <c r="E26" s="123"/>
      <c r="F26" s="127"/>
      <c r="G26" s="124"/>
      <c r="H26" s="27"/>
      <c r="I26" s="28"/>
      <c r="J26" s="28"/>
      <c r="K26" s="28"/>
      <c r="L26" s="29"/>
      <c r="M26" s="29"/>
      <c r="N26" s="29"/>
      <c r="O26" s="29"/>
      <c r="P26" s="29"/>
      <c r="Q26" s="29"/>
      <c r="R26" s="29"/>
      <c r="S26" s="29"/>
      <c r="T26" s="29"/>
      <c r="U26" s="29"/>
      <c r="AD26" s="29"/>
    </row>
    <row r="27" spans="2:30" x14ac:dyDescent="0.25">
      <c r="B27" s="125"/>
      <c r="C27" s="126"/>
      <c r="D27" s="126"/>
      <c r="E27" s="123"/>
      <c r="F27" s="127"/>
      <c r="G27" s="124"/>
      <c r="H27" s="27"/>
      <c r="I27" s="28"/>
      <c r="J27" s="28"/>
      <c r="K27" s="28"/>
      <c r="L27" s="29"/>
      <c r="M27" s="29"/>
      <c r="N27" s="29"/>
      <c r="O27" s="29"/>
      <c r="P27" s="29"/>
      <c r="Q27" s="29"/>
      <c r="R27" s="29"/>
      <c r="S27" s="29"/>
      <c r="T27" s="29"/>
      <c r="U27" s="29"/>
      <c r="AD27" s="29"/>
    </row>
    <row r="28" spans="2:30" x14ac:dyDescent="0.25">
      <c r="B28" s="125"/>
      <c r="C28" s="126"/>
      <c r="D28" s="126"/>
      <c r="E28" s="123"/>
      <c r="F28" s="127"/>
      <c r="G28" s="124"/>
      <c r="H28" s="27"/>
      <c r="I28" s="28"/>
      <c r="J28" s="28"/>
      <c r="K28" s="28"/>
      <c r="L28" s="29"/>
      <c r="M28" s="29"/>
      <c r="N28" s="29"/>
      <c r="O28" s="29"/>
      <c r="P28" s="29"/>
      <c r="Q28" s="29"/>
      <c r="R28" s="29"/>
      <c r="S28" s="29"/>
      <c r="T28" s="29"/>
      <c r="U28" s="29"/>
      <c r="AD28" s="29"/>
    </row>
    <row r="29" spans="2:30" x14ac:dyDescent="0.25">
      <c r="B29" s="125"/>
      <c r="C29" s="126"/>
      <c r="D29" s="126"/>
      <c r="E29" s="123"/>
      <c r="F29" s="127"/>
      <c r="G29" s="124"/>
      <c r="H29" s="27"/>
      <c r="I29" s="28"/>
      <c r="J29" s="28"/>
      <c r="K29" s="28"/>
      <c r="L29" s="29"/>
      <c r="M29" s="29"/>
      <c r="N29" s="29"/>
      <c r="O29" s="29"/>
      <c r="P29" s="29"/>
      <c r="Q29" s="29"/>
      <c r="R29" s="29"/>
      <c r="S29" s="29"/>
      <c r="T29" s="29"/>
      <c r="U29" s="29"/>
      <c r="AD29" s="29"/>
    </row>
    <row r="30" spans="2:30" x14ac:dyDescent="0.25">
      <c r="B30" s="125"/>
      <c r="C30" s="126"/>
      <c r="D30" s="126"/>
      <c r="E30" s="123"/>
      <c r="F30" s="127"/>
      <c r="G30" s="124"/>
      <c r="H30" s="27"/>
      <c r="I30" s="28"/>
      <c r="J30" s="28"/>
      <c r="K30" s="28"/>
      <c r="L30" s="29"/>
      <c r="M30" s="29"/>
      <c r="N30" s="29"/>
      <c r="O30" s="29"/>
      <c r="P30" s="29"/>
      <c r="Q30" s="29"/>
      <c r="R30" s="29"/>
      <c r="S30" s="29"/>
      <c r="T30" s="29"/>
      <c r="U30" s="29"/>
      <c r="AD30" s="29"/>
    </row>
    <row r="31" spans="2:30" x14ac:dyDescent="0.25">
      <c r="B31" s="125"/>
      <c r="C31" s="126"/>
      <c r="D31" s="126"/>
      <c r="E31" s="127"/>
      <c r="F31" s="127"/>
      <c r="G31" s="124"/>
      <c r="H31" s="27"/>
      <c r="I31" s="28"/>
      <c r="J31" s="28"/>
      <c r="K31" s="28"/>
      <c r="L31" s="29"/>
      <c r="M31" s="29"/>
      <c r="N31" s="29"/>
      <c r="O31" s="29"/>
      <c r="P31" s="29"/>
      <c r="Q31" s="29"/>
      <c r="R31" s="29"/>
      <c r="S31" s="29"/>
      <c r="T31" s="29"/>
      <c r="U31" s="29"/>
      <c r="AD31" s="29"/>
    </row>
    <row r="32" spans="2:30" x14ac:dyDescent="0.25">
      <c r="B32" s="125"/>
      <c r="C32" s="126"/>
      <c r="D32" s="126"/>
      <c r="E32" s="127"/>
      <c r="F32" s="127"/>
      <c r="G32" s="124"/>
      <c r="H32" s="27"/>
      <c r="I32" s="28"/>
      <c r="J32" s="28"/>
      <c r="K32" s="28"/>
      <c r="L32" s="29"/>
      <c r="M32" s="29"/>
      <c r="N32" s="29"/>
      <c r="O32" s="29"/>
      <c r="P32" s="29"/>
      <c r="Q32" s="29"/>
      <c r="R32" s="29"/>
      <c r="S32" s="29"/>
      <c r="T32" s="29"/>
      <c r="U32" s="29"/>
      <c r="AD32" s="29"/>
    </row>
    <row r="33" spans="2:30" x14ac:dyDescent="0.25">
      <c r="B33" s="125"/>
      <c r="C33" s="126"/>
      <c r="D33" s="126"/>
      <c r="E33" s="127"/>
      <c r="F33" s="127"/>
      <c r="G33" s="124"/>
      <c r="H33" s="27"/>
      <c r="I33" s="28"/>
      <c r="J33" s="28"/>
      <c r="K33" s="28"/>
      <c r="L33" s="29"/>
      <c r="M33" s="29"/>
      <c r="N33" s="29"/>
      <c r="O33" s="29"/>
      <c r="P33" s="29"/>
      <c r="Q33" s="29"/>
      <c r="R33" s="29"/>
      <c r="S33" s="29"/>
      <c r="T33" s="29"/>
      <c r="U33" s="29"/>
      <c r="AD33" s="29"/>
    </row>
    <row r="34" spans="2:30" x14ac:dyDescent="0.25">
      <c r="B34" s="125"/>
      <c r="C34" s="126"/>
      <c r="D34" s="126"/>
      <c r="E34" s="123"/>
      <c r="F34" s="127"/>
      <c r="G34" s="124"/>
      <c r="H34" s="27"/>
      <c r="I34" s="28"/>
      <c r="J34" s="28"/>
      <c r="K34" s="28"/>
      <c r="L34" s="29"/>
      <c r="M34" s="29"/>
      <c r="N34" s="29"/>
      <c r="O34" s="29"/>
      <c r="P34" s="29"/>
      <c r="Q34" s="29"/>
      <c r="R34" s="29"/>
      <c r="S34" s="29"/>
      <c r="T34" s="29"/>
      <c r="U34" s="29"/>
      <c r="AD34" s="29"/>
    </row>
    <row r="35" spans="2:30" x14ac:dyDescent="0.25">
      <c r="B35" s="125"/>
      <c r="C35" s="126"/>
      <c r="D35" s="126"/>
      <c r="E35" s="123"/>
      <c r="F35" s="127"/>
      <c r="G35" s="124"/>
      <c r="H35" s="27"/>
      <c r="I35" s="28"/>
      <c r="J35" s="28"/>
      <c r="K35" s="28"/>
      <c r="L35" s="29"/>
      <c r="M35" s="29"/>
      <c r="N35" s="29"/>
      <c r="O35" s="29"/>
      <c r="P35" s="29"/>
      <c r="Q35" s="29"/>
      <c r="R35" s="29"/>
      <c r="S35" s="29"/>
      <c r="T35" s="29"/>
      <c r="U35" s="29"/>
      <c r="AD35" s="29"/>
    </row>
    <row r="36" spans="2:30" x14ac:dyDescent="0.25">
      <c r="B36" s="125"/>
      <c r="C36" s="126"/>
      <c r="D36" s="126"/>
      <c r="E36" s="123"/>
      <c r="F36" s="127"/>
      <c r="G36" s="124"/>
      <c r="H36" s="27"/>
      <c r="I36" s="28"/>
      <c r="J36" s="28"/>
      <c r="K36" s="28"/>
      <c r="L36" s="29"/>
      <c r="M36" s="29"/>
      <c r="N36" s="29"/>
      <c r="O36" s="29"/>
      <c r="P36" s="29"/>
      <c r="Q36" s="29"/>
      <c r="R36" s="29"/>
      <c r="S36" s="29"/>
      <c r="T36" s="29"/>
      <c r="U36" s="29"/>
      <c r="AD36" s="29"/>
    </row>
    <row r="37" spans="2:30" x14ac:dyDescent="0.25">
      <c r="B37" s="125"/>
      <c r="C37" s="126"/>
      <c r="D37" s="126"/>
      <c r="E37" s="123"/>
      <c r="F37" s="127"/>
      <c r="G37" s="124"/>
      <c r="H37" s="27"/>
      <c r="I37" s="28"/>
      <c r="J37" s="28"/>
      <c r="K37" s="28"/>
      <c r="L37" s="29"/>
      <c r="M37" s="29"/>
      <c r="N37" s="29"/>
      <c r="O37" s="29"/>
      <c r="P37" s="29"/>
      <c r="Q37" s="29"/>
      <c r="R37" s="29"/>
      <c r="S37" s="29"/>
      <c r="T37" s="29"/>
      <c r="U37" s="29"/>
      <c r="AD37" s="29"/>
    </row>
    <row r="38" spans="2:30" x14ac:dyDescent="0.25">
      <c r="B38" s="125"/>
      <c r="C38" s="126"/>
      <c r="D38" s="126"/>
      <c r="E38" s="123"/>
      <c r="F38" s="127"/>
      <c r="G38" s="124"/>
      <c r="H38" s="27"/>
      <c r="I38" s="28"/>
      <c r="J38" s="28"/>
      <c r="K38" s="28"/>
      <c r="L38" s="29"/>
      <c r="M38" s="29"/>
      <c r="N38" s="29"/>
      <c r="O38" s="29"/>
      <c r="P38" s="29"/>
      <c r="Q38" s="29"/>
      <c r="R38" s="29"/>
      <c r="S38" s="29"/>
      <c r="T38" s="29"/>
      <c r="U38" s="29"/>
      <c r="AD38" s="29"/>
    </row>
    <row r="39" spans="2:30" x14ac:dyDescent="0.25">
      <c r="B39" s="125"/>
      <c r="C39" s="126"/>
      <c r="D39" s="126"/>
      <c r="E39" s="123"/>
      <c r="F39" s="127"/>
      <c r="G39" s="124"/>
      <c r="H39" s="27"/>
      <c r="I39" s="28"/>
      <c r="J39" s="28"/>
      <c r="K39" s="28"/>
      <c r="L39" s="29"/>
      <c r="M39" s="29"/>
      <c r="N39" s="29"/>
      <c r="O39" s="29"/>
      <c r="P39" s="29"/>
      <c r="Q39" s="29"/>
      <c r="R39" s="29"/>
      <c r="S39" s="29"/>
      <c r="T39" s="29"/>
      <c r="U39" s="29"/>
      <c r="AD39" s="29"/>
    </row>
    <row r="40" spans="2:30" x14ac:dyDescent="0.25">
      <c r="B40" s="125"/>
      <c r="C40" s="126"/>
      <c r="D40" s="126"/>
      <c r="E40" s="123"/>
      <c r="F40" s="127"/>
      <c r="G40" s="124"/>
      <c r="H40" s="27"/>
      <c r="I40" s="28"/>
      <c r="J40" s="28"/>
      <c r="K40" s="28"/>
      <c r="L40" s="29"/>
      <c r="M40" s="29"/>
      <c r="N40" s="29"/>
      <c r="O40" s="29"/>
      <c r="P40" s="29"/>
      <c r="Q40" s="29"/>
      <c r="R40" s="29"/>
      <c r="S40" s="29"/>
      <c r="T40" s="29"/>
      <c r="U40" s="29"/>
      <c r="AD40" s="29"/>
    </row>
    <row r="41" spans="2:30" x14ac:dyDescent="0.25">
      <c r="B41" s="125"/>
      <c r="C41" s="126"/>
      <c r="D41" s="126"/>
      <c r="E41" s="123"/>
      <c r="F41" s="127"/>
      <c r="G41" s="124"/>
      <c r="H41" s="27"/>
      <c r="I41" s="28"/>
      <c r="J41" s="28"/>
      <c r="K41" s="28"/>
      <c r="L41" s="29"/>
      <c r="M41" s="29"/>
      <c r="N41" s="29"/>
      <c r="O41" s="29"/>
      <c r="P41" s="29"/>
      <c r="Q41" s="29"/>
      <c r="R41" s="29"/>
      <c r="S41" s="29"/>
      <c r="T41" s="29"/>
      <c r="U41" s="29"/>
      <c r="AD41" s="29"/>
    </row>
    <row r="42" spans="2:30" x14ac:dyDescent="0.25">
      <c r="B42" s="125"/>
      <c r="C42" s="126"/>
      <c r="D42" s="126"/>
      <c r="E42" s="123"/>
      <c r="F42" s="127"/>
      <c r="G42" s="124"/>
      <c r="H42" s="27"/>
      <c r="I42" s="28"/>
      <c r="J42" s="28"/>
      <c r="K42" s="28"/>
      <c r="L42" s="29"/>
      <c r="M42" s="29"/>
      <c r="N42" s="29"/>
      <c r="O42" s="29"/>
      <c r="P42" s="29"/>
      <c r="Q42" s="29"/>
      <c r="R42" s="29"/>
      <c r="S42" s="29"/>
      <c r="T42" s="29"/>
      <c r="U42" s="29"/>
      <c r="AD42" s="29"/>
    </row>
    <row r="43" spans="2:30" x14ac:dyDescent="0.25">
      <c r="B43" s="125"/>
      <c r="C43" s="126"/>
      <c r="D43" s="126"/>
      <c r="E43" s="127"/>
      <c r="F43" s="127"/>
      <c r="G43" s="124"/>
      <c r="H43" s="27"/>
      <c r="I43" s="28"/>
      <c r="J43" s="28"/>
      <c r="K43" s="28"/>
      <c r="L43" s="29"/>
      <c r="M43" s="29"/>
      <c r="N43" s="29"/>
      <c r="O43" s="29"/>
      <c r="P43" s="29"/>
      <c r="Q43" s="29"/>
      <c r="R43" s="29"/>
      <c r="S43" s="29"/>
      <c r="T43" s="29"/>
      <c r="U43" s="29"/>
      <c r="AD43" s="29"/>
    </row>
    <row r="44" spans="2:30" x14ac:dyDescent="0.25">
      <c r="B44" s="125"/>
      <c r="C44" s="126"/>
      <c r="D44" s="126"/>
      <c r="E44" s="127"/>
      <c r="F44" s="127"/>
      <c r="G44" s="124"/>
      <c r="H44" s="27"/>
      <c r="I44" s="28"/>
      <c r="J44" s="28"/>
      <c r="K44" s="28"/>
      <c r="L44" s="29"/>
      <c r="M44" s="29"/>
      <c r="N44" s="29"/>
      <c r="O44" s="29"/>
      <c r="P44" s="29"/>
      <c r="Q44" s="29"/>
      <c r="R44" s="29"/>
      <c r="S44" s="29"/>
      <c r="T44" s="29"/>
      <c r="U44" s="29"/>
      <c r="AD44" s="29"/>
    </row>
    <row r="45" spans="2:30" x14ac:dyDescent="0.25">
      <c r="B45" s="125"/>
      <c r="C45" s="126"/>
      <c r="D45" s="126"/>
      <c r="E45" s="127"/>
      <c r="F45" s="127"/>
      <c r="G45" s="124"/>
      <c r="H45" s="27"/>
      <c r="I45" s="28"/>
      <c r="J45" s="28"/>
      <c r="K45" s="28"/>
      <c r="L45" s="29"/>
      <c r="M45" s="29"/>
      <c r="N45" s="29"/>
      <c r="O45" s="29"/>
      <c r="P45" s="29"/>
      <c r="Q45" s="29"/>
      <c r="R45" s="29"/>
      <c r="S45" s="29"/>
      <c r="T45" s="29"/>
      <c r="U45" s="29"/>
      <c r="AD45" s="29"/>
    </row>
    <row r="46" spans="2:30" x14ac:dyDescent="0.25">
      <c r="B46" s="125"/>
      <c r="C46" s="126"/>
      <c r="D46" s="126"/>
      <c r="E46" s="123"/>
      <c r="F46" s="127"/>
      <c r="G46" s="124"/>
      <c r="H46" s="27"/>
      <c r="I46" s="28"/>
      <c r="J46" s="28"/>
      <c r="K46" s="28"/>
      <c r="L46" s="29"/>
      <c r="M46" s="29"/>
      <c r="N46" s="29"/>
      <c r="O46" s="29"/>
      <c r="P46" s="29"/>
      <c r="Q46" s="29"/>
      <c r="R46" s="29"/>
      <c r="S46" s="29"/>
      <c r="T46" s="29"/>
      <c r="U46" s="29"/>
      <c r="AD46" s="29"/>
    </row>
    <row r="47" spans="2:30" x14ac:dyDescent="0.25">
      <c r="B47" s="125"/>
      <c r="C47" s="126"/>
      <c r="D47" s="126"/>
      <c r="E47" s="123"/>
      <c r="F47" s="127"/>
      <c r="G47" s="124"/>
      <c r="H47" s="27"/>
      <c r="I47" s="28"/>
      <c r="J47" s="28"/>
      <c r="K47" s="28"/>
      <c r="L47" s="29"/>
      <c r="M47" s="29"/>
      <c r="N47" s="29"/>
      <c r="O47" s="29"/>
      <c r="P47" s="29"/>
      <c r="Q47" s="29"/>
      <c r="R47" s="29"/>
      <c r="S47" s="29"/>
      <c r="T47" s="29"/>
      <c r="U47" s="29"/>
      <c r="AD47" s="29"/>
    </row>
    <row r="48" spans="2:30" x14ac:dyDescent="0.25">
      <c r="B48" s="125"/>
      <c r="C48" s="126"/>
      <c r="D48" s="126"/>
      <c r="E48" s="123"/>
      <c r="F48" s="127"/>
      <c r="G48" s="124"/>
      <c r="H48" s="27"/>
      <c r="I48" s="28"/>
      <c r="J48" s="28"/>
      <c r="K48" s="28"/>
      <c r="L48" s="29"/>
      <c r="M48" s="29"/>
      <c r="N48" s="29"/>
      <c r="O48" s="29"/>
      <c r="P48" s="29"/>
      <c r="Q48" s="29"/>
      <c r="R48" s="29"/>
      <c r="S48" s="29"/>
      <c r="T48" s="29"/>
      <c r="U48" s="29"/>
      <c r="AD48" s="29"/>
    </row>
    <row r="49" spans="2:30" x14ac:dyDescent="0.25">
      <c r="B49" s="125"/>
      <c r="C49" s="126"/>
      <c r="D49" s="126"/>
      <c r="E49" s="123"/>
      <c r="F49" s="127"/>
      <c r="G49" s="124"/>
      <c r="H49" s="27"/>
      <c r="I49" s="28"/>
      <c r="J49" s="28"/>
      <c r="K49" s="28"/>
      <c r="L49" s="29"/>
      <c r="M49" s="29"/>
      <c r="N49" s="29"/>
      <c r="O49" s="29"/>
      <c r="P49" s="29"/>
      <c r="Q49" s="29"/>
      <c r="R49" s="29"/>
      <c r="S49" s="29"/>
      <c r="T49" s="29"/>
      <c r="U49" s="29"/>
      <c r="AD49" s="29"/>
    </row>
    <row r="50" spans="2:30" x14ac:dyDescent="0.25">
      <c r="B50" s="125"/>
      <c r="C50" s="126"/>
      <c r="D50" s="126"/>
      <c r="E50" s="123"/>
      <c r="F50" s="127"/>
      <c r="G50" s="124"/>
      <c r="H50" s="27"/>
      <c r="I50" s="28"/>
      <c r="J50" s="28"/>
      <c r="K50" s="28"/>
      <c r="L50" s="29"/>
      <c r="M50" s="29"/>
      <c r="N50" s="29"/>
      <c r="O50" s="29"/>
      <c r="P50" s="29"/>
      <c r="Q50" s="29"/>
      <c r="R50" s="29"/>
      <c r="S50" s="29"/>
      <c r="T50" s="29"/>
      <c r="U50" s="29"/>
      <c r="AD50" s="29"/>
    </row>
    <row r="51" spans="2:30" x14ac:dyDescent="0.25">
      <c r="B51" s="125"/>
      <c r="C51" s="126"/>
      <c r="D51" s="126"/>
      <c r="E51" s="123"/>
      <c r="F51" s="127"/>
      <c r="G51" s="124"/>
      <c r="H51" s="27"/>
      <c r="I51" s="28"/>
      <c r="J51" s="28"/>
      <c r="K51" s="28"/>
      <c r="L51" s="29"/>
      <c r="M51" s="29"/>
      <c r="N51" s="29"/>
      <c r="O51" s="29"/>
      <c r="P51" s="29"/>
      <c r="Q51" s="29"/>
      <c r="R51" s="29"/>
      <c r="S51" s="29"/>
      <c r="T51" s="29"/>
      <c r="U51" s="29"/>
      <c r="AD51" s="29"/>
    </row>
    <row r="52" spans="2:30" x14ac:dyDescent="0.25">
      <c r="B52" s="125"/>
      <c r="C52" s="126"/>
      <c r="D52" s="126"/>
      <c r="E52" s="123"/>
      <c r="F52" s="127"/>
      <c r="G52" s="124"/>
      <c r="H52" s="27"/>
      <c r="I52" s="28"/>
      <c r="J52" s="28"/>
      <c r="K52" s="28"/>
      <c r="L52" s="29"/>
      <c r="M52" s="29"/>
      <c r="N52" s="29"/>
      <c r="O52" s="29"/>
      <c r="P52" s="29"/>
      <c r="Q52" s="29"/>
      <c r="R52" s="29"/>
      <c r="S52" s="29"/>
      <c r="T52" s="29"/>
      <c r="U52" s="29"/>
      <c r="AD52" s="29"/>
    </row>
    <row r="53" spans="2:30" x14ac:dyDescent="0.25">
      <c r="B53" s="125"/>
      <c r="C53" s="126"/>
      <c r="D53" s="126"/>
      <c r="E53" s="123"/>
      <c r="F53" s="127"/>
      <c r="G53" s="124"/>
      <c r="H53" s="27"/>
      <c r="I53" s="28"/>
      <c r="J53" s="28"/>
      <c r="K53" s="28"/>
      <c r="L53" s="29"/>
      <c r="M53" s="29"/>
      <c r="N53" s="29"/>
      <c r="O53" s="29"/>
      <c r="P53" s="29"/>
      <c r="Q53" s="29"/>
      <c r="R53" s="29"/>
      <c r="S53" s="29"/>
      <c r="T53" s="29"/>
      <c r="U53" s="29"/>
      <c r="AD53" s="29"/>
    </row>
    <row r="54" spans="2:30" x14ac:dyDescent="0.25">
      <c r="B54" s="125"/>
      <c r="C54" s="126"/>
      <c r="D54" s="126"/>
      <c r="E54" s="123"/>
      <c r="F54" s="127"/>
      <c r="G54" s="124"/>
      <c r="H54" s="27"/>
      <c r="I54" s="28"/>
      <c r="J54" s="28"/>
      <c r="K54" s="28"/>
      <c r="L54" s="29"/>
      <c r="M54" s="29"/>
      <c r="N54" s="29"/>
      <c r="O54" s="29"/>
      <c r="P54" s="29"/>
      <c r="Q54" s="29"/>
      <c r="R54" s="29"/>
      <c r="S54" s="29"/>
      <c r="T54" s="29"/>
      <c r="U54" s="29"/>
      <c r="AD54" s="29"/>
    </row>
    <row r="55" spans="2:30" x14ac:dyDescent="0.25">
      <c r="B55" s="125"/>
      <c r="C55" s="126"/>
      <c r="D55" s="126"/>
      <c r="E55" s="123"/>
      <c r="F55" s="127"/>
      <c r="G55" s="124"/>
      <c r="H55" s="27"/>
      <c r="I55" s="28"/>
      <c r="J55" s="28"/>
      <c r="K55" s="28"/>
      <c r="L55" s="29"/>
      <c r="M55" s="29"/>
      <c r="N55" s="29"/>
      <c r="O55" s="29"/>
      <c r="P55" s="29"/>
      <c r="Q55" s="29"/>
      <c r="R55" s="29"/>
      <c r="S55" s="29"/>
      <c r="T55" s="29"/>
      <c r="U55" s="29"/>
      <c r="AD55" s="29"/>
    </row>
    <row r="56" spans="2:30" x14ac:dyDescent="0.25">
      <c r="B56" s="125"/>
      <c r="C56" s="126"/>
      <c r="D56" s="126"/>
      <c r="E56" s="123"/>
      <c r="F56" s="127"/>
      <c r="G56" s="124"/>
      <c r="H56" s="27"/>
      <c r="I56" s="28"/>
      <c r="J56" s="28"/>
      <c r="K56" s="28"/>
      <c r="L56" s="29"/>
      <c r="M56" s="29"/>
      <c r="N56" s="29"/>
      <c r="O56" s="29"/>
      <c r="P56" s="29"/>
      <c r="Q56" s="29"/>
      <c r="R56" s="29"/>
      <c r="S56" s="29"/>
      <c r="T56" s="29"/>
      <c r="U56" s="29"/>
      <c r="AD56" s="29"/>
    </row>
    <row r="57" spans="2:30" x14ac:dyDescent="0.25">
      <c r="B57" s="125"/>
      <c r="C57" s="126"/>
      <c r="D57" s="126"/>
      <c r="E57" s="123"/>
      <c r="F57" s="127"/>
      <c r="G57" s="124"/>
      <c r="H57" s="27"/>
      <c r="I57" s="28"/>
      <c r="J57" s="28"/>
      <c r="K57" s="28"/>
      <c r="L57" s="29"/>
      <c r="M57" s="29"/>
      <c r="N57" s="29"/>
      <c r="O57" s="29"/>
      <c r="P57" s="29"/>
      <c r="Q57" s="29"/>
      <c r="R57" s="29"/>
      <c r="S57" s="29"/>
      <c r="T57" s="29"/>
      <c r="U57" s="29"/>
      <c r="AD57" s="29"/>
    </row>
    <row r="58" spans="2:30" x14ac:dyDescent="0.25">
      <c r="B58" s="125"/>
      <c r="C58" s="126"/>
      <c r="D58" s="126"/>
      <c r="E58" s="123"/>
      <c r="F58" s="127"/>
      <c r="G58" s="124"/>
      <c r="H58" s="27"/>
      <c r="I58" s="28"/>
      <c r="J58" s="28"/>
      <c r="K58" s="28"/>
      <c r="L58" s="29"/>
      <c r="M58" s="29"/>
      <c r="N58" s="29"/>
      <c r="O58" s="29"/>
      <c r="P58" s="29"/>
      <c r="Q58" s="29"/>
      <c r="R58" s="29"/>
      <c r="S58" s="29"/>
      <c r="T58" s="29"/>
      <c r="U58" s="29"/>
      <c r="AD58" s="29"/>
    </row>
    <row r="59" spans="2:30" x14ac:dyDescent="0.25">
      <c r="B59" s="125"/>
      <c r="C59" s="126"/>
      <c r="D59" s="126"/>
      <c r="E59" s="123"/>
      <c r="F59" s="127"/>
      <c r="G59" s="124"/>
      <c r="H59" s="27"/>
      <c r="I59" s="28"/>
      <c r="J59" s="28"/>
      <c r="K59" s="28"/>
      <c r="L59" s="29"/>
      <c r="M59" s="29"/>
      <c r="N59" s="29"/>
      <c r="O59" s="29"/>
      <c r="P59" s="29"/>
      <c r="Q59" s="29"/>
      <c r="R59" s="29"/>
      <c r="S59" s="29"/>
      <c r="T59" s="29"/>
      <c r="U59" s="29"/>
      <c r="AD59" s="29"/>
    </row>
    <row r="60" spans="2:30" x14ac:dyDescent="0.25">
      <c r="B60" s="125"/>
      <c r="C60" s="126"/>
      <c r="D60" s="126"/>
      <c r="E60" s="127"/>
      <c r="F60" s="127"/>
      <c r="G60" s="124"/>
      <c r="H60" s="27"/>
      <c r="I60" s="28"/>
      <c r="J60" s="28"/>
      <c r="K60" s="28"/>
      <c r="L60" s="29"/>
      <c r="M60" s="29"/>
      <c r="N60" s="29"/>
      <c r="O60" s="29"/>
      <c r="P60" s="29"/>
      <c r="Q60" s="29"/>
      <c r="R60" s="29"/>
      <c r="S60" s="29"/>
      <c r="T60" s="29"/>
      <c r="U60" s="29"/>
      <c r="AD60" s="29"/>
    </row>
    <row r="61" spans="2:30" x14ac:dyDescent="0.25">
      <c r="B61" s="125"/>
      <c r="C61" s="126"/>
      <c r="D61" s="126"/>
      <c r="E61" s="127"/>
      <c r="F61" s="127"/>
      <c r="G61" s="124"/>
      <c r="H61" s="27"/>
      <c r="I61" s="28"/>
      <c r="J61" s="28"/>
      <c r="K61" s="28"/>
      <c r="L61" s="29"/>
      <c r="M61" s="29"/>
      <c r="N61" s="29"/>
      <c r="O61" s="29"/>
      <c r="P61" s="29"/>
      <c r="Q61" s="29"/>
      <c r="R61" s="29"/>
      <c r="S61" s="29"/>
      <c r="T61" s="29"/>
      <c r="U61" s="29"/>
      <c r="AD61" s="29"/>
    </row>
    <row r="62" spans="2:30" x14ac:dyDescent="0.25">
      <c r="B62" s="125"/>
      <c r="C62" s="126"/>
      <c r="D62" s="126"/>
      <c r="E62" s="127"/>
      <c r="F62" s="127"/>
      <c r="G62" s="124"/>
      <c r="H62" s="27"/>
      <c r="I62" s="28"/>
      <c r="J62" s="28"/>
      <c r="K62" s="28"/>
      <c r="L62" s="29"/>
      <c r="M62" s="29"/>
      <c r="N62" s="29"/>
      <c r="O62" s="29"/>
      <c r="P62" s="29"/>
      <c r="Q62" s="29"/>
      <c r="R62" s="29"/>
      <c r="S62" s="29"/>
      <c r="T62" s="29"/>
      <c r="U62" s="29"/>
      <c r="AD62" s="29"/>
    </row>
    <row r="63" spans="2:30" x14ac:dyDescent="0.25">
      <c r="B63" s="125"/>
      <c r="C63" s="126"/>
      <c r="D63" s="126"/>
      <c r="E63" s="123"/>
      <c r="F63" s="127"/>
      <c r="G63" s="124"/>
      <c r="H63" s="27"/>
      <c r="I63" s="28"/>
      <c r="J63" s="28"/>
      <c r="K63" s="28"/>
      <c r="L63" s="29"/>
      <c r="M63" s="29"/>
      <c r="N63" s="29"/>
      <c r="O63" s="29"/>
      <c r="P63" s="29"/>
      <c r="Q63" s="29"/>
      <c r="R63" s="29"/>
      <c r="S63" s="29"/>
      <c r="T63" s="29"/>
      <c r="U63" s="29"/>
      <c r="AD63" s="29"/>
    </row>
    <row r="64" spans="2:30" x14ac:dyDescent="0.25">
      <c r="B64" s="125"/>
      <c r="C64" s="126"/>
      <c r="D64" s="126"/>
      <c r="E64" s="123"/>
      <c r="F64" s="127"/>
      <c r="G64" s="124"/>
      <c r="H64" s="27"/>
      <c r="I64" s="28"/>
      <c r="J64" s="28"/>
      <c r="K64" s="28"/>
      <c r="L64" s="29"/>
      <c r="M64" s="29"/>
      <c r="N64" s="29"/>
      <c r="O64" s="29"/>
      <c r="P64" s="29"/>
      <c r="Q64" s="29"/>
      <c r="R64" s="29"/>
      <c r="S64" s="29"/>
      <c r="T64" s="29"/>
      <c r="U64" s="29"/>
      <c r="AD64" s="29"/>
    </row>
    <row r="65" spans="1:41" x14ac:dyDescent="0.25">
      <c r="B65" s="125"/>
      <c r="C65" s="126"/>
      <c r="D65" s="126"/>
      <c r="E65" s="123"/>
      <c r="F65" s="127"/>
      <c r="G65" s="124"/>
      <c r="H65" s="27"/>
      <c r="I65" s="28"/>
      <c r="J65" s="28"/>
      <c r="K65" s="28"/>
      <c r="L65" s="29"/>
      <c r="M65" s="29"/>
      <c r="N65" s="29"/>
      <c r="O65" s="29"/>
      <c r="P65" s="29"/>
      <c r="Q65" s="29"/>
      <c r="R65" s="29"/>
      <c r="S65" s="29"/>
      <c r="T65" s="29"/>
      <c r="U65" s="29"/>
      <c r="AD65" s="29"/>
    </row>
    <row r="66" spans="1:41" x14ac:dyDescent="0.25">
      <c r="B66" s="125"/>
      <c r="C66" s="126"/>
      <c r="D66" s="126"/>
      <c r="E66" s="127"/>
      <c r="F66" s="127"/>
      <c r="G66" s="124"/>
      <c r="H66" s="27"/>
      <c r="I66" s="28"/>
      <c r="J66" s="28"/>
      <c r="K66" s="28"/>
      <c r="L66" s="29"/>
      <c r="M66" s="29"/>
      <c r="N66" s="29"/>
      <c r="O66" s="29"/>
      <c r="P66" s="29"/>
      <c r="Q66" s="29"/>
      <c r="R66" s="29"/>
      <c r="S66" s="29"/>
      <c r="T66" s="29"/>
      <c r="U66" s="29"/>
      <c r="AD66" s="29"/>
    </row>
    <row r="67" spans="1:41" x14ac:dyDescent="0.25">
      <c r="B67" s="125"/>
      <c r="C67" s="126"/>
      <c r="D67" s="126"/>
      <c r="E67" s="127"/>
      <c r="F67" s="127"/>
      <c r="G67" s="124"/>
      <c r="H67" s="27"/>
      <c r="I67" s="28"/>
      <c r="J67" s="28"/>
      <c r="K67" s="28"/>
      <c r="L67" s="29"/>
      <c r="M67" s="29"/>
      <c r="N67" s="29"/>
      <c r="O67" s="29"/>
      <c r="P67" s="29"/>
      <c r="Q67" s="29"/>
      <c r="R67" s="29"/>
      <c r="S67" s="29"/>
      <c r="T67" s="29"/>
      <c r="U67" s="29"/>
      <c r="AD67" s="29"/>
    </row>
    <row r="68" spans="1:41" ht="15.75" thickBot="1" x14ac:dyDescent="0.3">
      <c r="B68" s="125"/>
      <c r="C68" s="126"/>
      <c r="D68" s="126"/>
      <c r="E68" s="128"/>
      <c r="F68" s="128"/>
      <c r="G68" s="124"/>
      <c r="H68" s="27"/>
      <c r="I68" s="28"/>
      <c r="J68" s="28"/>
      <c r="K68" s="28"/>
      <c r="L68" s="29"/>
      <c r="M68" s="29"/>
      <c r="N68" s="29"/>
      <c r="O68" s="29"/>
      <c r="P68" s="29"/>
      <c r="Q68" s="29"/>
      <c r="R68" s="29"/>
      <c r="S68" s="29"/>
      <c r="T68" s="29"/>
      <c r="U68" s="29"/>
      <c r="AD68" s="29"/>
    </row>
    <row r="69" spans="1:41" ht="15.75" thickBot="1" x14ac:dyDescent="0.3">
      <c r="A69" s="3" t="s">
        <v>56</v>
      </c>
      <c r="B69" s="31">
        <f>COUNTA(B9:B68)</f>
        <v>0</v>
      </c>
      <c r="C69" s="32"/>
      <c r="D69" s="32"/>
      <c r="E69" s="32"/>
      <c r="F69" s="32"/>
      <c r="G69" s="33"/>
      <c r="H69" s="30"/>
      <c r="I69" s="21"/>
      <c r="J69" s="21"/>
      <c r="K69" s="21"/>
      <c r="L69" s="21"/>
      <c r="M69" s="21"/>
      <c r="N69" s="21"/>
      <c r="O69" s="21"/>
      <c r="P69" s="21"/>
      <c r="Q69" s="21"/>
      <c r="R69" s="21"/>
      <c r="S69" s="21"/>
      <c r="T69" s="21"/>
      <c r="U69" s="23"/>
      <c r="V69" s="23"/>
      <c r="W69" s="23"/>
      <c r="X69" s="23"/>
      <c r="Y69" s="23"/>
      <c r="Z69" s="23"/>
      <c r="AA69" s="23"/>
      <c r="AB69" s="23"/>
      <c r="AC69" s="23"/>
      <c r="AD69" s="23"/>
      <c r="AE69" s="23"/>
      <c r="AF69" s="23"/>
      <c r="AG69" s="23"/>
      <c r="AH69" s="23"/>
      <c r="AI69" s="23"/>
      <c r="AJ69" s="23"/>
      <c r="AK69" s="23"/>
      <c r="AL69" s="23"/>
      <c r="AM69" s="23"/>
      <c r="AN69" s="23"/>
      <c r="AO69" s="23"/>
    </row>
  </sheetData>
  <mergeCells count="3">
    <mergeCell ref="A1:L3"/>
    <mergeCell ref="A4:B4"/>
    <mergeCell ref="A5:B5"/>
  </mergeCells>
  <phoneticPr fontId="10" type="noConversion"/>
  <dataValidations count="9">
    <dataValidation allowBlank="1" showInputMessage="1" showErrorMessage="1" promptTitle="Enter" prompt="Utility Zone or Region_x000a_" sqref="E9:E68" xr:uid="{EC123547-3A5C-4704-B58C-AD0FB8C7EDC7}"/>
    <dataValidation allowBlank="1" showInputMessage="1" showErrorMessage="1" promptTitle="Enter" prompt="Number of customers that are opt-out eligible for CCA reported by Utility" sqref="G9:G68" xr:uid="{622C9EA1-9B7A-43C3-A5CF-54B6B11E2BC3}"/>
    <dataValidation errorStyle="warning" allowBlank="1" showInputMessage="1" showErrorMessage="1" error="pick from list" promptTitle="Enter" prompt="Municipality" sqref="B9:B68" xr:uid="{D8B9A94A-D959-4147-918C-060249E3654E}"/>
    <dataValidation errorStyle="warning" allowBlank="1" showInputMessage="1" showErrorMessage="1" error="pick from list" promptTitle="Enter" prompt="Type of Municipality" sqref="C9:C68" xr:uid="{89E3CEE5-D4D4-4FB5-B8D5-5872AE07506F}"/>
    <dataValidation errorStyle="warning" allowBlank="1" showInputMessage="1" showErrorMessage="1" error="pick from list" promptTitle="Enter" prompt="Utility Coverage" sqref="D9:D68" xr:uid="{90FD2227-DD97-4EAA-9A95-AB14293BC59F}"/>
    <dataValidation allowBlank="1" showInputMessage="1" showErrorMessage="1" prompt="Year" sqref="D5" xr:uid="{43677399-9D31-4C7E-AF7B-9A5B24BDBF43}"/>
    <dataValidation allowBlank="1" showInputMessage="1" showErrorMessage="1" prompt="Report Quarter" sqref="C5" xr:uid="{BEBC17C5-E235-4C38-9BE3-BBB0D4BCF740}"/>
    <dataValidation errorStyle="warning" allowBlank="1" showInputMessage="1" showErrorMessage="1" error="Pick from list" promptTitle="Enter" prompt="Administrator" sqref="C4" xr:uid="{6658B87F-B6D1-4BCD-9EA5-D7F80D39D73C}"/>
    <dataValidation allowBlank="1" showInputMessage="1" showErrorMessage="1" promptTitle="Enter" prompt="CCA Program that Municipality is Aggregated with for Supply Price" sqref="F9:F68" xr:uid="{03872F3F-DE84-4FC4-BC9D-C745DFC61B44}"/>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C705-396B-4F3C-A8DC-2F11274DF72A}">
  <sheetPr>
    <tabColor rgb="FF00B050"/>
  </sheetPr>
  <dimension ref="A1:AO74"/>
  <sheetViews>
    <sheetView workbookViewId="0">
      <pane ySplit="8" topLeftCell="A9" activePane="bottomLeft" state="frozen"/>
      <selection activeCell="F18" sqref="F18"/>
      <selection pane="bottomLeft" activeCell="F18" sqref="F18"/>
    </sheetView>
  </sheetViews>
  <sheetFormatPr defaultRowHeight="15" x14ac:dyDescent="0.25"/>
  <cols>
    <col min="2" max="2" width="22.85546875" customWidth="1"/>
    <col min="3" max="3" width="16.85546875" customWidth="1"/>
    <col min="4" max="4" width="16.7109375" bestFit="1" customWidth="1"/>
    <col min="5" max="29" width="12" customWidth="1"/>
  </cols>
  <sheetData>
    <row r="1" spans="1:41" x14ac:dyDescent="0.25">
      <c r="A1" s="367" t="s">
        <v>140</v>
      </c>
      <c r="B1" s="367"/>
      <c r="C1" s="367"/>
      <c r="D1" s="367"/>
      <c r="E1" s="367"/>
      <c r="F1" s="367"/>
      <c r="G1" s="367"/>
      <c r="H1" s="367"/>
      <c r="I1" s="367"/>
      <c r="J1" s="367"/>
      <c r="K1" s="367"/>
      <c r="L1" s="367"/>
    </row>
    <row r="2" spans="1:41" x14ac:dyDescent="0.25">
      <c r="A2" s="367"/>
      <c r="B2" s="367"/>
      <c r="C2" s="367"/>
      <c r="D2" s="367"/>
      <c r="E2" s="367"/>
      <c r="F2" s="367"/>
      <c r="G2" s="367"/>
      <c r="H2" s="367"/>
      <c r="I2" s="367"/>
      <c r="J2" s="367"/>
      <c r="K2" s="367"/>
      <c r="L2" s="367"/>
    </row>
    <row r="3" spans="1:41" x14ac:dyDescent="0.25">
      <c r="A3" s="367"/>
      <c r="B3" s="367"/>
      <c r="C3" s="367"/>
      <c r="D3" s="367"/>
      <c r="E3" s="367"/>
      <c r="F3" s="367"/>
      <c r="G3" s="367"/>
      <c r="H3" s="367"/>
      <c r="I3" s="367"/>
      <c r="J3" s="367"/>
      <c r="K3" s="367"/>
      <c r="L3" s="367"/>
    </row>
    <row r="4" spans="1:41" ht="18.75" x14ac:dyDescent="0.3">
      <c r="A4" s="368" t="s">
        <v>34</v>
      </c>
      <c r="B4" s="368"/>
      <c r="C4" s="61" t="e">
        <f>#REF!</f>
        <v>#REF!</v>
      </c>
      <c r="D4" s="62"/>
      <c r="E4" s="63"/>
      <c r="F4" s="64"/>
      <c r="G4" s="64"/>
      <c r="H4" s="64"/>
      <c r="I4" s="64"/>
      <c r="J4" s="64"/>
      <c r="K4" s="64"/>
      <c r="L4" s="64"/>
      <c r="M4" s="8"/>
      <c r="N4" s="8"/>
      <c r="O4" s="167"/>
      <c r="P4" s="167"/>
      <c r="Q4" s="167"/>
    </row>
    <row r="5" spans="1:41" ht="16.5" thickBot="1" x14ac:dyDescent="0.3">
      <c r="A5" s="367" t="s">
        <v>36</v>
      </c>
      <c r="B5" s="367"/>
      <c r="C5" s="65" t="s">
        <v>22</v>
      </c>
      <c r="D5" s="60">
        <v>2023</v>
      </c>
      <c r="E5" s="63"/>
      <c r="F5" s="66"/>
      <c r="G5" s="64"/>
      <c r="H5" s="64"/>
      <c r="I5" s="64"/>
      <c r="J5" s="64"/>
      <c r="K5" s="64"/>
      <c r="L5" s="64"/>
      <c r="M5" s="8"/>
      <c r="N5" s="8"/>
      <c r="O5" s="8"/>
      <c r="P5" s="167"/>
      <c r="Q5" s="167"/>
      <c r="R5" s="167"/>
    </row>
    <row r="6" spans="1:41" ht="16.5" thickBot="1" x14ac:dyDescent="0.3">
      <c r="B6" s="12"/>
      <c r="C6" s="12"/>
      <c r="D6" s="12"/>
      <c r="E6" s="12"/>
      <c r="F6" s="308" t="s">
        <v>60</v>
      </c>
      <c r="G6" s="309"/>
      <c r="H6" s="309"/>
      <c r="I6" s="309"/>
      <c r="J6" s="309"/>
      <c r="K6" s="309"/>
      <c r="L6" s="309"/>
      <c r="M6" s="309"/>
      <c r="N6" s="309"/>
      <c r="O6" s="309"/>
      <c r="P6" s="309"/>
      <c r="Q6" s="309"/>
      <c r="R6" s="309"/>
      <c r="S6" s="309"/>
      <c r="T6" s="309"/>
      <c r="U6" s="309"/>
      <c r="V6" s="309"/>
      <c r="W6" s="309"/>
      <c r="X6" s="309"/>
      <c r="Y6" s="309"/>
      <c r="Z6" s="309"/>
      <c r="AA6" s="309"/>
      <c r="AB6" s="309"/>
      <c r="AC6" s="371"/>
      <c r="AD6" s="166"/>
      <c r="AE6" s="166"/>
      <c r="AF6" s="166"/>
      <c r="AG6" s="166"/>
      <c r="AH6" s="166"/>
      <c r="AI6" s="166"/>
      <c r="AJ6" s="166"/>
      <c r="AK6" s="166"/>
      <c r="AL6" s="166"/>
      <c r="AM6" s="166"/>
      <c r="AN6" s="166"/>
      <c r="AO6" s="166"/>
    </row>
    <row r="7" spans="1:41" ht="16.5" thickBot="1" x14ac:dyDescent="0.3">
      <c r="C7" s="13"/>
      <c r="D7" s="13"/>
      <c r="E7" s="13"/>
      <c r="F7" s="313" t="s">
        <v>61</v>
      </c>
      <c r="G7" s="369"/>
      <c r="H7" s="370" t="s">
        <v>62</v>
      </c>
      <c r="I7" s="370"/>
      <c r="J7" s="370" t="s">
        <v>63</v>
      </c>
      <c r="K7" s="370"/>
      <c r="L7" s="300" t="s">
        <v>64</v>
      </c>
      <c r="M7" s="302"/>
      <c r="N7" s="313" t="s">
        <v>65</v>
      </c>
      <c r="O7" s="314"/>
      <c r="P7" s="313" t="s">
        <v>66</v>
      </c>
      <c r="Q7" s="313"/>
      <c r="R7" s="313" t="s">
        <v>67</v>
      </c>
      <c r="S7" s="313"/>
      <c r="T7" s="313" t="s">
        <v>68</v>
      </c>
      <c r="U7" s="313"/>
      <c r="V7" s="313" t="s">
        <v>69</v>
      </c>
      <c r="W7" s="313"/>
      <c r="X7" s="313" t="s">
        <v>70</v>
      </c>
      <c r="Y7" s="313"/>
      <c r="Z7" s="313" t="s">
        <v>71</v>
      </c>
      <c r="AA7" s="313"/>
      <c r="AB7" s="313" t="s">
        <v>72</v>
      </c>
      <c r="AC7" s="313"/>
    </row>
    <row r="8" spans="1:41" ht="49.5" thickTop="1" thickBot="1" x14ac:dyDescent="0.35">
      <c r="B8" s="14" t="s">
        <v>39</v>
      </c>
      <c r="C8" s="15" t="s">
        <v>40</v>
      </c>
      <c r="D8" s="15" t="s">
        <v>41</v>
      </c>
      <c r="E8" s="67" t="s">
        <v>139</v>
      </c>
      <c r="F8" s="17" t="s">
        <v>141</v>
      </c>
      <c r="G8" s="36" t="s">
        <v>75</v>
      </c>
      <c r="H8" s="16" t="s">
        <v>141</v>
      </c>
      <c r="I8" s="17" t="s">
        <v>75</v>
      </c>
      <c r="J8" s="16" t="s">
        <v>141</v>
      </c>
      <c r="K8" s="17" t="s">
        <v>75</v>
      </c>
      <c r="L8" s="16" t="s">
        <v>141</v>
      </c>
      <c r="M8" s="17" t="s">
        <v>75</v>
      </c>
      <c r="N8" s="16" t="s">
        <v>141</v>
      </c>
      <c r="O8" s="17" t="s">
        <v>75</v>
      </c>
      <c r="P8" s="16" t="s">
        <v>141</v>
      </c>
      <c r="Q8" s="17" t="s">
        <v>75</v>
      </c>
      <c r="R8" s="16" t="s">
        <v>141</v>
      </c>
      <c r="S8" s="17" t="s">
        <v>75</v>
      </c>
      <c r="T8" s="16" t="s">
        <v>141</v>
      </c>
      <c r="U8" s="17" t="s">
        <v>75</v>
      </c>
      <c r="V8" s="16" t="s">
        <v>141</v>
      </c>
      <c r="W8" s="17" t="s">
        <v>75</v>
      </c>
      <c r="X8" s="16" t="s">
        <v>141</v>
      </c>
      <c r="Y8" s="17" t="s">
        <v>75</v>
      </c>
      <c r="Z8" s="16" t="s">
        <v>141</v>
      </c>
      <c r="AA8" s="17" t="s">
        <v>75</v>
      </c>
      <c r="AB8" s="16" t="s">
        <v>141</v>
      </c>
      <c r="AC8" s="18" t="s">
        <v>75</v>
      </c>
    </row>
    <row r="9" spans="1:41" ht="15.75" thickTop="1" x14ac:dyDescent="0.25">
      <c r="B9" s="76" t="str">
        <f>IF(ISBLANK('Municipal Info GAS'!B9),"",'Municipal Info GAS'!B9)</f>
        <v/>
      </c>
      <c r="C9" s="77" t="str">
        <f>IF(ISBLANK('Municipal Info GAS'!C9),"",'Municipal Info GAS'!C9)</f>
        <v/>
      </c>
      <c r="D9" s="77" t="str">
        <f>IF(ISBLANK('Municipal Info GAS'!D9),"",'Municipal Info GAS'!D9)</f>
        <v/>
      </c>
      <c r="E9" s="88" t="str">
        <f>IF(ISBLANK('Municipal Info GAS'!G9),"",'Municipal Info GAS'!G9)</f>
        <v/>
      </c>
      <c r="F9" s="140"/>
      <c r="G9" s="140"/>
      <c r="H9" s="141"/>
      <c r="I9" s="140"/>
      <c r="J9" s="140"/>
      <c r="K9" s="141"/>
      <c r="L9" s="140"/>
      <c r="M9" s="140"/>
      <c r="N9" s="140"/>
      <c r="O9" s="141"/>
      <c r="P9" s="140"/>
      <c r="Q9" s="140"/>
      <c r="R9" s="141"/>
      <c r="S9" s="140"/>
      <c r="T9" s="140"/>
      <c r="U9" s="140"/>
      <c r="V9" s="141"/>
      <c r="W9" s="140"/>
      <c r="X9" s="140"/>
      <c r="Y9" s="141"/>
      <c r="Z9" s="140"/>
      <c r="AA9" s="140"/>
      <c r="AB9" s="140"/>
      <c r="AC9" s="141"/>
    </row>
    <row r="10" spans="1:41" x14ac:dyDescent="0.25">
      <c r="B10" s="78" t="str">
        <f>IF(ISBLANK('Municipal Info GAS'!B10),"",'Municipal Info GAS'!B10)</f>
        <v/>
      </c>
      <c r="C10" s="79" t="str">
        <f>IF(ISBLANK('Municipal Info GAS'!C10),"",'Municipal Info GAS'!C10)</f>
        <v/>
      </c>
      <c r="D10" s="79" t="str">
        <f>IF(ISBLANK('Municipal Info GAS'!D10),"",'Municipal Info GAS'!D10)</f>
        <v/>
      </c>
      <c r="E10" s="79" t="str">
        <f>IF(ISBLANK('Municipal Info GAS'!G10),"",'Municipal Info GAS'!G10)</f>
        <v/>
      </c>
      <c r="F10" s="140"/>
      <c r="G10" s="140"/>
      <c r="H10" s="141"/>
      <c r="I10" s="140"/>
      <c r="J10" s="140"/>
      <c r="K10" s="141"/>
      <c r="L10" s="140"/>
      <c r="M10" s="140"/>
      <c r="N10" s="140"/>
      <c r="O10" s="141"/>
      <c r="P10" s="140"/>
      <c r="Q10" s="140"/>
      <c r="R10" s="141"/>
      <c r="S10" s="140"/>
      <c r="T10" s="140"/>
      <c r="U10" s="140"/>
      <c r="V10" s="141"/>
      <c r="W10" s="140"/>
      <c r="X10" s="140"/>
      <c r="Y10" s="141"/>
      <c r="Z10" s="140"/>
      <c r="AA10" s="140"/>
      <c r="AB10" s="140"/>
      <c r="AC10" s="141"/>
    </row>
    <row r="11" spans="1:41" x14ac:dyDescent="0.25">
      <c r="B11" s="78" t="str">
        <f>IF(ISBLANK('Municipal Info GAS'!B11),"",'Municipal Info GAS'!B11)</f>
        <v/>
      </c>
      <c r="C11" s="79" t="str">
        <f>IF(ISBLANK('Municipal Info GAS'!C11),"",'Municipal Info GAS'!C11)</f>
        <v/>
      </c>
      <c r="D11" s="79" t="str">
        <f>IF(ISBLANK('Municipal Info GAS'!D11),"",'Municipal Info GAS'!D11)</f>
        <v/>
      </c>
      <c r="E11" s="79" t="str">
        <f>IF(ISBLANK('Municipal Info GAS'!G11),"",'Municipal Info GAS'!G11)</f>
        <v/>
      </c>
      <c r="F11" s="140"/>
      <c r="G11" s="140"/>
      <c r="H11" s="141"/>
      <c r="I11" s="140"/>
      <c r="J11" s="140"/>
      <c r="K11" s="141"/>
      <c r="L11" s="140"/>
      <c r="M11" s="140"/>
      <c r="N11" s="140"/>
      <c r="O11" s="141"/>
      <c r="P11" s="140"/>
      <c r="Q11" s="140"/>
      <c r="R11" s="141"/>
      <c r="S11" s="140"/>
      <c r="T11" s="140"/>
      <c r="U11" s="140"/>
      <c r="V11" s="141"/>
      <c r="W11" s="140"/>
      <c r="X11" s="140"/>
      <c r="Y11" s="141"/>
      <c r="Z11" s="140"/>
      <c r="AA11" s="140"/>
      <c r="AB11" s="140"/>
      <c r="AC11" s="141"/>
    </row>
    <row r="12" spans="1:41" x14ac:dyDescent="0.25">
      <c r="B12" s="78" t="str">
        <f>IF(ISBLANK('Municipal Info GAS'!B12),"",'Municipal Info GAS'!B12)</f>
        <v/>
      </c>
      <c r="C12" s="79" t="str">
        <f>IF(ISBLANK('Municipal Info GAS'!C12),"",'Municipal Info GAS'!C12)</f>
        <v/>
      </c>
      <c r="D12" s="79" t="str">
        <f>IF(ISBLANK('Municipal Info GAS'!D12),"",'Municipal Info GAS'!D12)</f>
        <v/>
      </c>
      <c r="E12" s="79" t="str">
        <f>IF(ISBLANK('Municipal Info GAS'!G12),"",'Municipal Info GAS'!G12)</f>
        <v/>
      </c>
      <c r="F12" s="140"/>
      <c r="G12" s="140"/>
      <c r="H12" s="141"/>
      <c r="I12" s="140"/>
      <c r="J12" s="140"/>
      <c r="K12" s="141"/>
      <c r="L12" s="140"/>
      <c r="M12" s="140"/>
      <c r="N12" s="140"/>
      <c r="O12" s="141"/>
      <c r="P12" s="140"/>
      <c r="Q12" s="140"/>
      <c r="R12" s="141"/>
      <c r="S12" s="140"/>
      <c r="T12" s="140"/>
      <c r="U12" s="140"/>
      <c r="V12" s="141"/>
      <c r="W12" s="140"/>
      <c r="X12" s="140"/>
      <c r="Y12" s="141"/>
      <c r="Z12" s="140"/>
      <c r="AA12" s="140"/>
      <c r="AB12" s="140"/>
      <c r="AC12" s="141"/>
    </row>
    <row r="13" spans="1:41" x14ac:dyDescent="0.25">
      <c r="B13" s="78" t="str">
        <f>IF(ISBLANK('Municipal Info GAS'!B13),"",'Municipal Info GAS'!B13)</f>
        <v/>
      </c>
      <c r="C13" s="79" t="str">
        <f>IF(ISBLANK('Municipal Info GAS'!C13),"",'Municipal Info GAS'!C13)</f>
        <v/>
      </c>
      <c r="D13" s="79" t="str">
        <f>IF(ISBLANK('Municipal Info GAS'!D13),"",'Municipal Info GAS'!D13)</f>
        <v/>
      </c>
      <c r="E13" s="79" t="str">
        <f>IF(ISBLANK('Municipal Info GAS'!G13),"",'Municipal Info GAS'!G13)</f>
        <v/>
      </c>
      <c r="F13" s="140"/>
      <c r="G13" s="140"/>
      <c r="H13" s="141"/>
      <c r="I13" s="140"/>
      <c r="J13" s="140"/>
      <c r="K13" s="141"/>
      <c r="L13" s="140"/>
      <c r="M13" s="140"/>
      <c r="N13" s="140"/>
      <c r="O13" s="141"/>
      <c r="P13" s="140"/>
      <c r="Q13" s="140"/>
      <c r="R13" s="141"/>
      <c r="S13" s="140"/>
      <c r="T13" s="140"/>
      <c r="U13" s="140"/>
      <c r="V13" s="141"/>
      <c r="W13" s="140"/>
      <c r="X13" s="140"/>
      <c r="Y13" s="141"/>
      <c r="Z13" s="140"/>
      <c r="AA13" s="140"/>
      <c r="AB13" s="140"/>
      <c r="AC13" s="141"/>
    </row>
    <row r="14" spans="1:41" x14ac:dyDescent="0.25">
      <c r="B14" s="78" t="str">
        <f>IF(ISBLANK('Municipal Info GAS'!B14),"",'Municipal Info GAS'!B14)</f>
        <v/>
      </c>
      <c r="C14" s="79" t="str">
        <f>IF(ISBLANK('Municipal Info GAS'!C14),"",'Municipal Info GAS'!C14)</f>
        <v/>
      </c>
      <c r="D14" s="79" t="str">
        <f>IF(ISBLANK('Municipal Info GAS'!D14),"",'Municipal Info GAS'!D14)</f>
        <v/>
      </c>
      <c r="E14" s="79" t="str">
        <f>IF(ISBLANK('Municipal Info GAS'!G14),"",'Municipal Info GAS'!G14)</f>
        <v/>
      </c>
      <c r="F14" s="140"/>
      <c r="G14" s="140"/>
      <c r="H14" s="141"/>
      <c r="I14" s="140"/>
      <c r="J14" s="140"/>
      <c r="K14" s="141"/>
      <c r="L14" s="140"/>
      <c r="M14" s="140"/>
      <c r="N14" s="140"/>
      <c r="O14" s="141"/>
      <c r="P14" s="140"/>
      <c r="Q14" s="140"/>
      <c r="R14" s="141"/>
      <c r="S14" s="140"/>
      <c r="T14" s="140"/>
      <c r="U14" s="140"/>
      <c r="V14" s="141"/>
      <c r="W14" s="140"/>
      <c r="X14" s="140"/>
      <c r="Y14" s="141"/>
      <c r="Z14" s="140"/>
      <c r="AA14" s="140"/>
      <c r="AB14" s="140"/>
      <c r="AC14" s="141"/>
    </row>
    <row r="15" spans="1:41" x14ac:dyDescent="0.25">
      <c r="B15" s="78" t="str">
        <f>IF(ISBLANK('Municipal Info GAS'!B15),"",'Municipal Info GAS'!B15)</f>
        <v/>
      </c>
      <c r="C15" s="79" t="str">
        <f>IF(ISBLANK('Municipal Info GAS'!C15),"",'Municipal Info GAS'!C15)</f>
        <v/>
      </c>
      <c r="D15" s="79" t="str">
        <f>IF(ISBLANK('Municipal Info GAS'!D15),"",'Municipal Info GAS'!D15)</f>
        <v/>
      </c>
      <c r="E15" s="79" t="str">
        <f>IF(ISBLANK('Municipal Info GAS'!G15),"",'Municipal Info GAS'!G15)</f>
        <v/>
      </c>
      <c r="F15" s="140"/>
      <c r="G15" s="140"/>
      <c r="H15" s="141"/>
      <c r="I15" s="140"/>
      <c r="J15" s="140"/>
      <c r="K15" s="141"/>
      <c r="L15" s="140"/>
      <c r="M15" s="140"/>
      <c r="N15" s="140"/>
      <c r="O15" s="141"/>
      <c r="P15" s="140"/>
      <c r="Q15" s="140"/>
      <c r="R15" s="141"/>
      <c r="S15" s="140"/>
      <c r="T15" s="140"/>
      <c r="U15" s="140"/>
      <c r="V15" s="141"/>
      <c r="W15" s="140"/>
      <c r="X15" s="140"/>
      <c r="Y15" s="141"/>
      <c r="Z15" s="140"/>
      <c r="AA15" s="140"/>
      <c r="AB15" s="140"/>
      <c r="AC15" s="141"/>
    </row>
    <row r="16" spans="1:41" x14ac:dyDescent="0.25">
      <c r="B16" s="78" t="str">
        <f>IF(ISBLANK('Municipal Info GAS'!B16),"",'Municipal Info GAS'!B16)</f>
        <v/>
      </c>
      <c r="C16" s="79" t="str">
        <f>IF(ISBLANK('Municipal Info GAS'!C16),"",'Municipal Info GAS'!C16)</f>
        <v/>
      </c>
      <c r="D16" s="79" t="str">
        <f>IF(ISBLANK('Municipal Info GAS'!D16),"",'Municipal Info GAS'!D16)</f>
        <v/>
      </c>
      <c r="E16" s="79" t="str">
        <f>IF(ISBLANK('Municipal Info GAS'!G16),"",'Municipal Info GAS'!G16)</f>
        <v/>
      </c>
      <c r="F16" s="140"/>
      <c r="G16" s="140"/>
      <c r="H16" s="141"/>
      <c r="I16" s="140"/>
      <c r="J16" s="140"/>
      <c r="K16" s="141"/>
      <c r="L16" s="140"/>
      <c r="M16" s="140"/>
      <c r="N16" s="140"/>
      <c r="O16" s="141"/>
      <c r="P16" s="140"/>
      <c r="Q16" s="140"/>
      <c r="R16" s="141"/>
      <c r="S16" s="140"/>
      <c r="T16" s="140"/>
      <c r="U16" s="140"/>
      <c r="V16" s="141"/>
      <c r="W16" s="140"/>
      <c r="X16" s="140"/>
      <c r="Y16" s="141"/>
      <c r="Z16" s="140"/>
      <c r="AA16" s="140"/>
      <c r="AB16" s="140"/>
      <c r="AC16" s="141"/>
    </row>
    <row r="17" spans="2:29" x14ac:dyDescent="0.25">
      <c r="B17" s="78" t="str">
        <f>IF(ISBLANK('Municipal Info GAS'!B17),"",'Municipal Info GAS'!B17)</f>
        <v/>
      </c>
      <c r="C17" s="79" t="str">
        <f>IF(ISBLANK('Municipal Info GAS'!C17),"",'Municipal Info GAS'!C17)</f>
        <v/>
      </c>
      <c r="D17" s="79" t="str">
        <f>IF(ISBLANK('Municipal Info GAS'!D17),"",'Municipal Info GAS'!D17)</f>
        <v/>
      </c>
      <c r="E17" s="79" t="str">
        <f>IF(ISBLANK('Municipal Info GAS'!G17),"",'Municipal Info GAS'!G17)</f>
        <v/>
      </c>
      <c r="F17" s="140"/>
      <c r="G17" s="140"/>
      <c r="H17" s="141"/>
      <c r="I17" s="140"/>
      <c r="J17" s="140"/>
      <c r="K17" s="141"/>
      <c r="L17" s="140"/>
      <c r="M17" s="140"/>
      <c r="N17" s="140"/>
      <c r="O17" s="141"/>
      <c r="P17" s="140"/>
      <c r="Q17" s="140"/>
      <c r="R17" s="141"/>
      <c r="S17" s="140"/>
      <c r="T17" s="140"/>
      <c r="U17" s="140"/>
      <c r="V17" s="141"/>
      <c r="W17" s="140"/>
      <c r="X17" s="140"/>
      <c r="Y17" s="141"/>
      <c r="Z17" s="140"/>
      <c r="AA17" s="140"/>
      <c r="AB17" s="140"/>
      <c r="AC17" s="141"/>
    </row>
    <row r="18" spans="2:29" x14ac:dyDescent="0.25">
      <c r="B18" s="78" t="str">
        <f>IF(ISBLANK('Municipal Info GAS'!B18),"",'Municipal Info GAS'!B18)</f>
        <v/>
      </c>
      <c r="C18" s="79" t="str">
        <f>IF(ISBLANK('Municipal Info GAS'!C18),"",'Municipal Info GAS'!C18)</f>
        <v/>
      </c>
      <c r="D18" s="79" t="str">
        <f>IF(ISBLANK('Municipal Info GAS'!D18),"",'Municipal Info GAS'!D18)</f>
        <v/>
      </c>
      <c r="E18" s="79" t="str">
        <f>IF(ISBLANK('Municipal Info GAS'!G18),"",'Municipal Info GAS'!G18)</f>
        <v/>
      </c>
      <c r="F18" s="140"/>
      <c r="G18" s="140"/>
      <c r="H18" s="141"/>
      <c r="I18" s="140"/>
      <c r="J18" s="140"/>
      <c r="K18" s="141"/>
      <c r="L18" s="140"/>
      <c r="M18" s="140"/>
      <c r="N18" s="140"/>
      <c r="O18" s="141"/>
      <c r="P18" s="140"/>
      <c r="Q18" s="140"/>
      <c r="R18" s="141"/>
      <c r="S18" s="140"/>
      <c r="T18" s="140"/>
      <c r="U18" s="140"/>
      <c r="V18" s="141"/>
      <c r="W18" s="140"/>
      <c r="X18" s="140"/>
      <c r="Y18" s="141"/>
      <c r="Z18" s="140"/>
      <c r="AA18" s="140"/>
      <c r="AB18" s="140"/>
      <c r="AC18" s="141"/>
    </row>
    <row r="19" spans="2:29" x14ac:dyDescent="0.25">
      <c r="B19" s="78" t="str">
        <f>IF(ISBLANK('Municipal Info GAS'!B19),"",'Municipal Info GAS'!B19)</f>
        <v/>
      </c>
      <c r="C19" s="79" t="str">
        <f>IF(ISBLANK('Municipal Info GAS'!C19),"",'Municipal Info GAS'!C19)</f>
        <v/>
      </c>
      <c r="D19" s="79" t="str">
        <f>IF(ISBLANK('Municipal Info GAS'!D19),"",'Municipal Info GAS'!D19)</f>
        <v/>
      </c>
      <c r="E19" s="79" t="str">
        <f>IF(ISBLANK('Municipal Info GAS'!G19),"",'Municipal Info GAS'!G19)</f>
        <v/>
      </c>
      <c r="F19" s="140"/>
      <c r="G19" s="140"/>
      <c r="H19" s="141"/>
      <c r="I19" s="140"/>
      <c r="J19" s="140"/>
      <c r="K19" s="141"/>
      <c r="L19" s="140"/>
      <c r="M19" s="140"/>
      <c r="N19" s="140"/>
      <c r="O19" s="141"/>
      <c r="P19" s="140"/>
      <c r="Q19" s="140"/>
      <c r="R19" s="141"/>
      <c r="S19" s="140"/>
      <c r="T19" s="140"/>
      <c r="U19" s="140"/>
      <c r="V19" s="141"/>
      <c r="W19" s="140"/>
      <c r="X19" s="140"/>
      <c r="Y19" s="141"/>
      <c r="Z19" s="140"/>
      <c r="AA19" s="140"/>
      <c r="AB19" s="140"/>
      <c r="AC19" s="141"/>
    </row>
    <row r="20" spans="2:29" x14ac:dyDescent="0.25">
      <c r="B20" s="78" t="str">
        <f>IF(ISBLANK('Municipal Info GAS'!B20),"",'Municipal Info GAS'!B20)</f>
        <v/>
      </c>
      <c r="C20" s="79" t="str">
        <f>IF(ISBLANK('Municipal Info GAS'!C20),"",'Municipal Info GAS'!C20)</f>
        <v/>
      </c>
      <c r="D20" s="79" t="str">
        <f>IF(ISBLANK('Municipal Info GAS'!D20),"",'Municipal Info GAS'!D20)</f>
        <v/>
      </c>
      <c r="E20" s="79" t="str">
        <f>IF(ISBLANK('Municipal Info GAS'!G20),"",'Municipal Info GAS'!G20)</f>
        <v/>
      </c>
      <c r="F20" s="140"/>
      <c r="G20" s="140"/>
      <c r="H20" s="141"/>
      <c r="I20" s="140"/>
      <c r="J20" s="140"/>
      <c r="K20" s="141"/>
      <c r="L20" s="140"/>
      <c r="M20" s="140"/>
      <c r="N20" s="140"/>
      <c r="O20" s="141"/>
      <c r="P20" s="140"/>
      <c r="Q20" s="140"/>
      <c r="R20" s="141"/>
      <c r="S20" s="140"/>
      <c r="T20" s="140"/>
      <c r="U20" s="140"/>
      <c r="V20" s="141"/>
      <c r="W20" s="140"/>
      <c r="X20" s="140"/>
      <c r="Y20" s="141"/>
      <c r="Z20" s="140"/>
      <c r="AA20" s="140"/>
      <c r="AB20" s="140"/>
      <c r="AC20" s="141"/>
    </row>
    <row r="21" spans="2:29" x14ac:dyDescent="0.25">
      <c r="B21" s="78" t="str">
        <f>IF(ISBLANK('Municipal Info GAS'!B21),"",'Municipal Info GAS'!B21)</f>
        <v/>
      </c>
      <c r="C21" s="79" t="str">
        <f>IF(ISBLANK('Municipal Info GAS'!C21),"",'Municipal Info GAS'!C21)</f>
        <v/>
      </c>
      <c r="D21" s="79" t="str">
        <f>IF(ISBLANK('Municipal Info GAS'!D21),"",'Municipal Info GAS'!D21)</f>
        <v/>
      </c>
      <c r="E21" s="79" t="str">
        <f>IF(ISBLANK('Municipal Info GAS'!G21),"",'Municipal Info GAS'!G21)</f>
        <v/>
      </c>
      <c r="F21" s="140"/>
      <c r="G21" s="140"/>
      <c r="H21" s="141"/>
      <c r="I21" s="140"/>
      <c r="J21" s="140"/>
      <c r="K21" s="141"/>
      <c r="L21" s="140"/>
      <c r="M21" s="140"/>
      <c r="N21" s="140"/>
      <c r="O21" s="141"/>
      <c r="P21" s="140"/>
      <c r="Q21" s="140"/>
      <c r="R21" s="141"/>
      <c r="S21" s="140"/>
      <c r="T21" s="140"/>
      <c r="U21" s="140"/>
      <c r="V21" s="141"/>
      <c r="W21" s="140"/>
      <c r="X21" s="140"/>
      <c r="Y21" s="141"/>
      <c r="Z21" s="140"/>
      <c r="AA21" s="140"/>
      <c r="AB21" s="140"/>
      <c r="AC21" s="141"/>
    </row>
    <row r="22" spans="2:29" x14ac:dyDescent="0.25">
      <c r="B22" s="78" t="str">
        <f>IF(ISBLANK('Municipal Info GAS'!B22),"",'Municipal Info GAS'!B22)</f>
        <v/>
      </c>
      <c r="C22" s="79" t="str">
        <f>IF(ISBLANK('Municipal Info GAS'!C22),"",'Municipal Info GAS'!C22)</f>
        <v/>
      </c>
      <c r="D22" s="79" t="str">
        <f>IF(ISBLANK('Municipal Info GAS'!D22),"",'Municipal Info GAS'!D22)</f>
        <v/>
      </c>
      <c r="E22" s="79" t="str">
        <f>IF(ISBLANK('Municipal Info GAS'!G22),"",'Municipal Info GAS'!G22)</f>
        <v/>
      </c>
      <c r="F22" s="140"/>
      <c r="G22" s="140"/>
      <c r="H22" s="141"/>
      <c r="I22" s="140"/>
      <c r="J22" s="140"/>
      <c r="K22" s="141"/>
      <c r="L22" s="140"/>
      <c r="M22" s="140"/>
      <c r="N22" s="140"/>
      <c r="O22" s="141"/>
      <c r="P22" s="140"/>
      <c r="Q22" s="140"/>
      <c r="R22" s="141"/>
      <c r="S22" s="140"/>
      <c r="T22" s="140"/>
      <c r="U22" s="140"/>
      <c r="V22" s="141"/>
      <c r="W22" s="140"/>
      <c r="X22" s="140"/>
      <c r="Y22" s="141"/>
      <c r="Z22" s="140"/>
      <c r="AA22" s="140"/>
      <c r="AB22" s="140"/>
      <c r="AC22" s="141"/>
    </row>
    <row r="23" spans="2:29" x14ac:dyDescent="0.25">
      <c r="B23" s="78" t="str">
        <f>IF(ISBLANK('Municipal Info GAS'!B23),"",'Municipal Info GAS'!B23)</f>
        <v/>
      </c>
      <c r="C23" s="79" t="str">
        <f>IF(ISBLANK('Municipal Info GAS'!C23),"",'Municipal Info GAS'!C23)</f>
        <v/>
      </c>
      <c r="D23" s="79" t="str">
        <f>IF(ISBLANK('Municipal Info GAS'!D23),"",'Municipal Info GAS'!D23)</f>
        <v/>
      </c>
      <c r="E23" s="79" t="str">
        <f>IF(ISBLANK('Municipal Info GAS'!G23),"",'Municipal Info GAS'!G23)</f>
        <v/>
      </c>
      <c r="F23" s="140"/>
      <c r="G23" s="140"/>
      <c r="H23" s="141"/>
      <c r="I23" s="140"/>
      <c r="J23" s="140"/>
      <c r="K23" s="141"/>
      <c r="L23" s="140"/>
      <c r="M23" s="140"/>
      <c r="N23" s="140"/>
      <c r="O23" s="141"/>
      <c r="P23" s="140"/>
      <c r="Q23" s="140"/>
      <c r="R23" s="141"/>
      <c r="S23" s="140"/>
      <c r="T23" s="140"/>
      <c r="U23" s="140"/>
      <c r="V23" s="141"/>
      <c r="W23" s="140"/>
      <c r="X23" s="140"/>
      <c r="Y23" s="141"/>
      <c r="Z23" s="140"/>
      <c r="AA23" s="140"/>
      <c r="AB23" s="140"/>
      <c r="AC23" s="141"/>
    </row>
    <row r="24" spans="2:29" x14ac:dyDescent="0.25">
      <c r="B24" s="78" t="str">
        <f>IF(ISBLANK('Municipal Info GAS'!B24),"",'Municipal Info GAS'!B24)</f>
        <v/>
      </c>
      <c r="C24" s="79" t="str">
        <f>IF(ISBLANK('Municipal Info GAS'!C24),"",'Municipal Info GAS'!C24)</f>
        <v/>
      </c>
      <c r="D24" s="79" t="str">
        <f>IF(ISBLANK('Municipal Info GAS'!D24),"",'Municipal Info GAS'!D24)</f>
        <v/>
      </c>
      <c r="E24" s="79" t="str">
        <f>IF(ISBLANK('Municipal Info GAS'!G24),"",'Municipal Info GAS'!G24)</f>
        <v/>
      </c>
      <c r="F24" s="140"/>
      <c r="G24" s="140"/>
      <c r="H24" s="141"/>
      <c r="I24" s="140"/>
      <c r="J24" s="140"/>
      <c r="K24" s="141"/>
      <c r="L24" s="140"/>
      <c r="M24" s="140"/>
      <c r="N24" s="140"/>
      <c r="O24" s="141"/>
      <c r="P24" s="140"/>
      <c r="Q24" s="140"/>
      <c r="R24" s="141"/>
      <c r="S24" s="140"/>
      <c r="T24" s="140"/>
      <c r="U24" s="140"/>
      <c r="V24" s="141"/>
      <c r="W24" s="140"/>
      <c r="X24" s="140"/>
      <c r="Y24" s="141"/>
      <c r="Z24" s="140"/>
      <c r="AA24" s="140"/>
      <c r="AB24" s="140"/>
      <c r="AC24" s="141"/>
    </row>
    <row r="25" spans="2:29" x14ac:dyDescent="0.25">
      <c r="B25" s="78" t="str">
        <f>IF(ISBLANK('Municipal Info GAS'!B25),"",'Municipal Info GAS'!B25)</f>
        <v/>
      </c>
      <c r="C25" s="79" t="str">
        <f>IF(ISBLANK('Municipal Info GAS'!C25),"",'Municipal Info GAS'!C25)</f>
        <v/>
      </c>
      <c r="D25" s="79" t="str">
        <f>IF(ISBLANK('Municipal Info GAS'!D25),"",'Municipal Info GAS'!D25)</f>
        <v/>
      </c>
      <c r="E25" s="79" t="str">
        <f>IF(ISBLANK('Municipal Info GAS'!G25),"",'Municipal Info GAS'!G25)</f>
        <v/>
      </c>
      <c r="F25" s="140"/>
      <c r="G25" s="140"/>
      <c r="H25" s="141"/>
      <c r="I25" s="140"/>
      <c r="J25" s="140"/>
      <c r="K25" s="141"/>
      <c r="L25" s="140"/>
      <c r="M25" s="140"/>
      <c r="N25" s="140"/>
      <c r="O25" s="141"/>
      <c r="P25" s="140"/>
      <c r="Q25" s="140"/>
      <c r="R25" s="141"/>
      <c r="S25" s="140"/>
      <c r="T25" s="140"/>
      <c r="U25" s="140"/>
      <c r="V25" s="141"/>
      <c r="W25" s="140"/>
      <c r="X25" s="140"/>
      <c r="Y25" s="141"/>
      <c r="Z25" s="140"/>
      <c r="AA25" s="140"/>
      <c r="AB25" s="140"/>
      <c r="AC25" s="141"/>
    </row>
    <row r="26" spans="2:29" x14ac:dyDescent="0.25">
      <c r="B26" s="78" t="str">
        <f>IF(ISBLANK('Municipal Info GAS'!B26),"",'Municipal Info GAS'!B26)</f>
        <v/>
      </c>
      <c r="C26" s="79" t="str">
        <f>IF(ISBLANK('Municipal Info GAS'!C26),"",'Municipal Info GAS'!C26)</f>
        <v/>
      </c>
      <c r="D26" s="79" t="str">
        <f>IF(ISBLANK('Municipal Info GAS'!D26),"",'Municipal Info GAS'!D26)</f>
        <v/>
      </c>
      <c r="E26" s="79" t="str">
        <f>IF(ISBLANK('Municipal Info GAS'!G26),"",'Municipal Info GAS'!G26)</f>
        <v/>
      </c>
      <c r="F26" s="140"/>
      <c r="G26" s="140"/>
      <c r="H26" s="141"/>
      <c r="I26" s="140"/>
      <c r="J26" s="140"/>
      <c r="K26" s="141"/>
      <c r="L26" s="140"/>
      <c r="M26" s="140"/>
      <c r="N26" s="140"/>
      <c r="O26" s="141"/>
      <c r="P26" s="140"/>
      <c r="Q26" s="140"/>
      <c r="R26" s="141"/>
      <c r="S26" s="140"/>
      <c r="T26" s="140"/>
      <c r="U26" s="140"/>
      <c r="V26" s="141"/>
      <c r="W26" s="140"/>
      <c r="X26" s="140"/>
      <c r="Y26" s="141"/>
      <c r="Z26" s="140"/>
      <c r="AA26" s="140"/>
      <c r="AB26" s="140"/>
      <c r="AC26" s="141"/>
    </row>
    <row r="27" spans="2:29" x14ac:dyDescent="0.25">
      <c r="B27" s="78" t="str">
        <f>IF(ISBLANK('Municipal Info GAS'!B27),"",'Municipal Info GAS'!B27)</f>
        <v/>
      </c>
      <c r="C27" s="79" t="str">
        <f>IF(ISBLANK('Municipal Info GAS'!C27),"",'Municipal Info GAS'!C27)</f>
        <v/>
      </c>
      <c r="D27" s="79" t="str">
        <f>IF(ISBLANK('Municipal Info GAS'!D27),"",'Municipal Info GAS'!D27)</f>
        <v/>
      </c>
      <c r="E27" s="79" t="str">
        <f>IF(ISBLANK('Municipal Info GAS'!G27),"",'Municipal Info GAS'!G27)</f>
        <v/>
      </c>
      <c r="F27" s="140"/>
      <c r="G27" s="140"/>
      <c r="H27" s="141"/>
      <c r="I27" s="140"/>
      <c r="J27" s="140"/>
      <c r="K27" s="141"/>
      <c r="L27" s="140"/>
      <c r="M27" s="140"/>
      <c r="N27" s="140"/>
      <c r="O27" s="141"/>
      <c r="P27" s="140"/>
      <c r="Q27" s="140"/>
      <c r="R27" s="141"/>
      <c r="S27" s="140"/>
      <c r="T27" s="140"/>
      <c r="U27" s="140"/>
      <c r="V27" s="141"/>
      <c r="W27" s="140"/>
      <c r="X27" s="140"/>
      <c r="Y27" s="141"/>
      <c r="Z27" s="140"/>
      <c r="AA27" s="140"/>
      <c r="AB27" s="140"/>
      <c r="AC27" s="141"/>
    </row>
    <row r="28" spans="2:29" x14ac:dyDescent="0.25">
      <c r="B28" s="78" t="str">
        <f>IF(ISBLANK('Municipal Info GAS'!B28),"",'Municipal Info GAS'!B28)</f>
        <v/>
      </c>
      <c r="C28" s="79" t="str">
        <f>IF(ISBLANK('Municipal Info GAS'!C28),"",'Municipal Info GAS'!C28)</f>
        <v/>
      </c>
      <c r="D28" s="79" t="str">
        <f>IF(ISBLANK('Municipal Info GAS'!D28),"",'Municipal Info GAS'!D28)</f>
        <v/>
      </c>
      <c r="E28" s="79" t="str">
        <f>IF(ISBLANK('Municipal Info GAS'!G28),"",'Municipal Info GAS'!G28)</f>
        <v/>
      </c>
      <c r="F28" s="140"/>
      <c r="G28" s="140"/>
      <c r="H28" s="141"/>
      <c r="I28" s="140"/>
      <c r="J28" s="140"/>
      <c r="K28" s="141"/>
      <c r="L28" s="140"/>
      <c r="M28" s="140"/>
      <c r="N28" s="140"/>
      <c r="O28" s="141"/>
      <c r="P28" s="140"/>
      <c r="Q28" s="140"/>
      <c r="R28" s="141"/>
      <c r="S28" s="140"/>
      <c r="T28" s="140"/>
      <c r="U28" s="140"/>
      <c r="V28" s="141"/>
      <c r="W28" s="140"/>
      <c r="X28" s="140"/>
      <c r="Y28" s="141"/>
      <c r="Z28" s="140"/>
      <c r="AA28" s="140"/>
      <c r="AB28" s="140"/>
      <c r="AC28" s="141"/>
    </row>
    <row r="29" spans="2:29" x14ac:dyDescent="0.25">
      <c r="B29" s="78" t="str">
        <f>IF(ISBLANK('Municipal Info GAS'!B29),"",'Municipal Info GAS'!B29)</f>
        <v/>
      </c>
      <c r="C29" s="79" t="str">
        <f>IF(ISBLANK('Municipal Info GAS'!C29),"",'Municipal Info GAS'!C29)</f>
        <v/>
      </c>
      <c r="D29" s="79" t="str">
        <f>IF(ISBLANK('Municipal Info GAS'!D29),"",'Municipal Info GAS'!D29)</f>
        <v/>
      </c>
      <c r="E29" s="79" t="str">
        <f>IF(ISBLANK('Municipal Info GAS'!G29),"",'Municipal Info GAS'!G29)</f>
        <v/>
      </c>
      <c r="F29" s="140"/>
      <c r="G29" s="140"/>
      <c r="H29" s="141"/>
      <c r="I29" s="140"/>
      <c r="J29" s="140"/>
      <c r="K29" s="141"/>
      <c r="L29" s="140"/>
      <c r="M29" s="140"/>
      <c r="N29" s="140"/>
      <c r="O29" s="141"/>
      <c r="P29" s="140"/>
      <c r="Q29" s="140"/>
      <c r="R29" s="141"/>
      <c r="S29" s="140"/>
      <c r="T29" s="140"/>
      <c r="U29" s="140"/>
      <c r="V29" s="141"/>
      <c r="W29" s="140"/>
      <c r="X29" s="140"/>
      <c r="Y29" s="141"/>
      <c r="Z29" s="140"/>
      <c r="AA29" s="140"/>
      <c r="AB29" s="140"/>
      <c r="AC29" s="141"/>
    </row>
    <row r="30" spans="2:29" x14ac:dyDescent="0.25">
      <c r="B30" s="78" t="str">
        <f>IF(ISBLANK('Municipal Info GAS'!B30),"",'Municipal Info GAS'!B30)</f>
        <v/>
      </c>
      <c r="C30" s="79" t="str">
        <f>IF(ISBLANK('Municipal Info GAS'!C30),"",'Municipal Info GAS'!C30)</f>
        <v/>
      </c>
      <c r="D30" s="79" t="str">
        <f>IF(ISBLANK('Municipal Info GAS'!D30),"",'Municipal Info GAS'!D30)</f>
        <v/>
      </c>
      <c r="E30" s="79" t="str">
        <f>IF(ISBLANK('Municipal Info GAS'!G30),"",'Municipal Info GAS'!G30)</f>
        <v/>
      </c>
      <c r="F30" s="140"/>
      <c r="G30" s="140"/>
      <c r="H30" s="141"/>
      <c r="I30" s="140"/>
      <c r="J30" s="140"/>
      <c r="K30" s="141"/>
      <c r="L30" s="140"/>
      <c r="M30" s="140"/>
      <c r="N30" s="140"/>
      <c r="O30" s="141"/>
      <c r="P30" s="140"/>
      <c r="Q30" s="140"/>
      <c r="R30" s="141"/>
      <c r="S30" s="140"/>
      <c r="T30" s="140"/>
      <c r="U30" s="140"/>
      <c r="V30" s="141"/>
      <c r="W30" s="140"/>
      <c r="X30" s="140"/>
      <c r="Y30" s="141"/>
      <c r="Z30" s="140"/>
      <c r="AA30" s="140"/>
      <c r="AB30" s="140"/>
      <c r="AC30" s="141"/>
    </row>
    <row r="31" spans="2:29" x14ac:dyDescent="0.25">
      <c r="B31" s="78" t="str">
        <f>IF(ISBLANK('Municipal Info GAS'!B31),"",'Municipal Info GAS'!B31)</f>
        <v/>
      </c>
      <c r="C31" s="79" t="str">
        <f>IF(ISBLANK('Municipal Info GAS'!C31),"",'Municipal Info GAS'!C31)</f>
        <v/>
      </c>
      <c r="D31" s="79" t="str">
        <f>IF(ISBLANK('Municipal Info GAS'!D31),"",'Municipal Info GAS'!D31)</f>
        <v/>
      </c>
      <c r="E31" s="79" t="str">
        <f>IF(ISBLANK('Municipal Info GAS'!G31),"",'Municipal Info GAS'!G31)</f>
        <v/>
      </c>
      <c r="F31" s="140"/>
      <c r="G31" s="140"/>
      <c r="H31" s="141"/>
      <c r="I31" s="140"/>
      <c r="J31" s="140"/>
      <c r="K31" s="141"/>
      <c r="L31" s="140"/>
      <c r="M31" s="140"/>
      <c r="N31" s="140"/>
      <c r="O31" s="141"/>
      <c r="P31" s="140"/>
      <c r="Q31" s="140"/>
      <c r="R31" s="141"/>
      <c r="S31" s="140"/>
      <c r="T31" s="140"/>
      <c r="U31" s="140"/>
      <c r="V31" s="141"/>
      <c r="W31" s="140"/>
      <c r="X31" s="140"/>
      <c r="Y31" s="141"/>
      <c r="Z31" s="140"/>
      <c r="AA31" s="140"/>
      <c r="AB31" s="140"/>
      <c r="AC31" s="141"/>
    </row>
    <row r="32" spans="2:29" x14ac:dyDescent="0.25">
      <c r="B32" s="78" t="str">
        <f>IF(ISBLANK('Municipal Info GAS'!B32),"",'Municipal Info GAS'!B32)</f>
        <v/>
      </c>
      <c r="C32" s="79" t="str">
        <f>IF(ISBLANK('Municipal Info GAS'!C32),"",'Municipal Info GAS'!C32)</f>
        <v/>
      </c>
      <c r="D32" s="79" t="str">
        <f>IF(ISBLANK('Municipal Info GAS'!D32),"",'Municipal Info GAS'!D32)</f>
        <v/>
      </c>
      <c r="E32" s="79" t="str">
        <f>IF(ISBLANK('Municipal Info GAS'!G32),"",'Municipal Info GAS'!G32)</f>
        <v/>
      </c>
      <c r="F32" s="140"/>
      <c r="G32" s="140"/>
      <c r="H32" s="141"/>
      <c r="I32" s="140"/>
      <c r="J32" s="140"/>
      <c r="K32" s="141"/>
      <c r="L32" s="140"/>
      <c r="M32" s="140"/>
      <c r="N32" s="140"/>
      <c r="O32" s="141"/>
      <c r="P32" s="140"/>
      <c r="Q32" s="140"/>
      <c r="R32" s="141"/>
      <c r="S32" s="140"/>
      <c r="T32" s="140"/>
      <c r="U32" s="140"/>
      <c r="V32" s="141"/>
      <c r="W32" s="140"/>
      <c r="X32" s="140"/>
      <c r="Y32" s="141"/>
      <c r="Z32" s="140"/>
      <c r="AA32" s="140"/>
      <c r="AB32" s="140"/>
      <c r="AC32" s="141"/>
    </row>
    <row r="33" spans="2:29" x14ac:dyDescent="0.25">
      <c r="B33" s="78" t="str">
        <f>IF(ISBLANK('Municipal Info GAS'!B33),"",'Municipal Info GAS'!B33)</f>
        <v/>
      </c>
      <c r="C33" s="79" t="str">
        <f>IF(ISBLANK('Municipal Info GAS'!C33),"",'Municipal Info GAS'!C33)</f>
        <v/>
      </c>
      <c r="D33" s="79" t="str">
        <f>IF(ISBLANK('Municipal Info GAS'!D33),"",'Municipal Info GAS'!D33)</f>
        <v/>
      </c>
      <c r="E33" s="79" t="str">
        <f>IF(ISBLANK('Municipal Info GAS'!G33),"",'Municipal Info GAS'!G33)</f>
        <v/>
      </c>
      <c r="F33" s="140"/>
      <c r="G33" s="140"/>
      <c r="H33" s="141"/>
      <c r="I33" s="140"/>
      <c r="J33" s="140"/>
      <c r="K33" s="141"/>
      <c r="L33" s="140"/>
      <c r="M33" s="140"/>
      <c r="N33" s="140"/>
      <c r="O33" s="141"/>
      <c r="P33" s="140"/>
      <c r="Q33" s="140"/>
      <c r="R33" s="141"/>
      <c r="S33" s="140"/>
      <c r="T33" s="140"/>
      <c r="U33" s="140"/>
      <c r="V33" s="141"/>
      <c r="W33" s="140"/>
      <c r="X33" s="140"/>
      <c r="Y33" s="141"/>
      <c r="Z33" s="140"/>
      <c r="AA33" s="140"/>
      <c r="AB33" s="140"/>
      <c r="AC33" s="141"/>
    </row>
    <row r="34" spans="2:29" x14ac:dyDescent="0.25">
      <c r="B34" s="78" t="str">
        <f>IF(ISBLANK('Municipal Info GAS'!B34),"",'Municipal Info GAS'!B34)</f>
        <v/>
      </c>
      <c r="C34" s="79" t="str">
        <f>IF(ISBLANK('Municipal Info GAS'!C34),"",'Municipal Info GAS'!C34)</f>
        <v/>
      </c>
      <c r="D34" s="79" t="str">
        <f>IF(ISBLANK('Municipal Info GAS'!D34),"",'Municipal Info GAS'!D34)</f>
        <v/>
      </c>
      <c r="E34" s="79" t="str">
        <f>IF(ISBLANK('Municipal Info GAS'!G34),"",'Municipal Info GAS'!G34)</f>
        <v/>
      </c>
      <c r="F34" s="140"/>
      <c r="G34" s="140"/>
      <c r="H34" s="141"/>
      <c r="I34" s="140"/>
      <c r="J34" s="140"/>
      <c r="K34" s="141"/>
      <c r="L34" s="140"/>
      <c r="M34" s="140"/>
      <c r="N34" s="140"/>
      <c r="O34" s="141"/>
      <c r="P34" s="140"/>
      <c r="Q34" s="140"/>
      <c r="R34" s="141"/>
      <c r="S34" s="140"/>
      <c r="T34" s="140"/>
      <c r="U34" s="140"/>
      <c r="V34" s="141"/>
      <c r="W34" s="140"/>
      <c r="X34" s="140"/>
      <c r="Y34" s="141"/>
      <c r="Z34" s="140"/>
      <c r="AA34" s="140"/>
      <c r="AB34" s="140"/>
      <c r="AC34" s="141"/>
    </row>
    <row r="35" spans="2:29" x14ac:dyDescent="0.25">
      <c r="B35" s="78" t="str">
        <f>IF(ISBLANK('Municipal Info GAS'!B35),"",'Municipal Info GAS'!B35)</f>
        <v/>
      </c>
      <c r="C35" s="79" t="str">
        <f>IF(ISBLANK('Municipal Info GAS'!C35),"",'Municipal Info GAS'!C35)</f>
        <v/>
      </c>
      <c r="D35" s="79" t="str">
        <f>IF(ISBLANK('Municipal Info GAS'!D35),"",'Municipal Info GAS'!D35)</f>
        <v/>
      </c>
      <c r="E35" s="79" t="str">
        <f>IF(ISBLANK('Municipal Info GAS'!G35),"",'Municipal Info GAS'!G35)</f>
        <v/>
      </c>
      <c r="F35" s="140"/>
      <c r="G35" s="140"/>
      <c r="H35" s="141"/>
      <c r="I35" s="140"/>
      <c r="J35" s="140"/>
      <c r="K35" s="141"/>
      <c r="L35" s="140"/>
      <c r="M35" s="140"/>
      <c r="N35" s="140"/>
      <c r="O35" s="141"/>
      <c r="P35" s="140"/>
      <c r="Q35" s="140"/>
      <c r="R35" s="141"/>
      <c r="S35" s="140"/>
      <c r="T35" s="140"/>
      <c r="U35" s="140"/>
      <c r="V35" s="141"/>
      <c r="W35" s="140"/>
      <c r="X35" s="140"/>
      <c r="Y35" s="141"/>
      <c r="Z35" s="140"/>
      <c r="AA35" s="140"/>
      <c r="AB35" s="140"/>
      <c r="AC35" s="141"/>
    </row>
    <row r="36" spans="2:29" x14ac:dyDescent="0.25">
      <c r="B36" s="78" t="str">
        <f>IF(ISBLANK('Municipal Info GAS'!B36),"",'Municipal Info GAS'!B36)</f>
        <v/>
      </c>
      <c r="C36" s="79" t="str">
        <f>IF(ISBLANK('Municipal Info GAS'!C36),"",'Municipal Info GAS'!C36)</f>
        <v/>
      </c>
      <c r="D36" s="79" t="str">
        <f>IF(ISBLANK('Municipal Info GAS'!D36),"",'Municipal Info GAS'!D36)</f>
        <v/>
      </c>
      <c r="E36" s="79" t="str">
        <f>IF(ISBLANK('Municipal Info GAS'!G36),"",'Municipal Info GAS'!G36)</f>
        <v/>
      </c>
      <c r="F36" s="140"/>
      <c r="G36" s="140"/>
      <c r="H36" s="141"/>
      <c r="I36" s="140"/>
      <c r="J36" s="140"/>
      <c r="K36" s="141"/>
      <c r="L36" s="140"/>
      <c r="M36" s="140"/>
      <c r="N36" s="140"/>
      <c r="O36" s="141"/>
      <c r="P36" s="140"/>
      <c r="Q36" s="140"/>
      <c r="R36" s="141"/>
      <c r="S36" s="140"/>
      <c r="T36" s="140"/>
      <c r="U36" s="140"/>
      <c r="V36" s="141"/>
      <c r="W36" s="140"/>
      <c r="X36" s="140"/>
      <c r="Y36" s="141"/>
      <c r="Z36" s="140"/>
      <c r="AA36" s="140"/>
      <c r="AB36" s="140"/>
      <c r="AC36" s="141"/>
    </row>
    <row r="37" spans="2:29" x14ac:dyDescent="0.25">
      <c r="B37" s="78" t="str">
        <f>IF(ISBLANK('Municipal Info GAS'!B37),"",'Municipal Info GAS'!B37)</f>
        <v/>
      </c>
      <c r="C37" s="79" t="str">
        <f>IF(ISBLANK('Municipal Info GAS'!C37),"",'Municipal Info GAS'!C37)</f>
        <v/>
      </c>
      <c r="D37" s="79" t="str">
        <f>IF(ISBLANK('Municipal Info GAS'!D37),"",'Municipal Info GAS'!D37)</f>
        <v/>
      </c>
      <c r="E37" s="79" t="str">
        <f>IF(ISBLANK('Municipal Info GAS'!G37),"",'Municipal Info GAS'!G37)</f>
        <v/>
      </c>
      <c r="F37" s="140"/>
      <c r="G37" s="140"/>
      <c r="H37" s="141"/>
      <c r="I37" s="140"/>
      <c r="J37" s="140"/>
      <c r="K37" s="141"/>
      <c r="L37" s="140"/>
      <c r="M37" s="140"/>
      <c r="N37" s="140"/>
      <c r="O37" s="141"/>
      <c r="P37" s="140"/>
      <c r="Q37" s="140"/>
      <c r="R37" s="141"/>
      <c r="S37" s="140"/>
      <c r="T37" s="140"/>
      <c r="U37" s="140"/>
      <c r="V37" s="141"/>
      <c r="W37" s="140"/>
      <c r="X37" s="140"/>
      <c r="Y37" s="141"/>
      <c r="Z37" s="140"/>
      <c r="AA37" s="140"/>
      <c r="AB37" s="140"/>
      <c r="AC37" s="141"/>
    </row>
    <row r="38" spans="2:29" x14ac:dyDescent="0.25">
      <c r="B38" s="78" t="str">
        <f>IF(ISBLANK('Municipal Info GAS'!B38),"",'Municipal Info GAS'!B38)</f>
        <v/>
      </c>
      <c r="C38" s="79" t="str">
        <f>IF(ISBLANK('Municipal Info GAS'!C38),"",'Municipal Info GAS'!C38)</f>
        <v/>
      </c>
      <c r="D38" s="79" t="str">
        <f>IF(ISBLANK('Municipal Info GAS'!D38),"",'Municipal Info GAS'!D38)</f>
        <v/>
      </c>
      <c r="E38" s="79" t="str">
        <f>IF(ISBLANK('Municipal Info GAS'!G38),"",'Municipal Info GAS'!G38)</f>
        <v/>
      </c>
      <c r="F38" s="140"/>
      <c r="G38" s="140"/>
      <c r="H38" s="141"/>
      <c r="I38" s="140"/>
      <c r="J38" s="140"/>
      <c r="K38" s="141"/>
      <c r="L38" s="140"/>
      <c r="M38" s="140"/>
      <c r="N38" s="140"/>
      <c r="O38" s="141"/>
      <c r="P38" s="140"/>
      <c r="Q38" s="140"/>
      <c r="R38" s="141"/>
      <c r="S38" s="140"/>
      <c r="T38" s="140"/>
      <c r="U38" s="140"/>
      <c r="V38" s="141"/>
      <c r="W38" s="140"/>
      <c r="X38" s="140"/>
      <c r="Y38" s="141"/>
      <c r="Z38" s="140"/>
      <c r="AA38" s="140"/>
      <c r="AB38" s="140"/>
      <c r="AC38" s="141"/>
    </row>
    <row r="39" spans="2:29" x14ac:dyDescent="0.25">
      <c r="B39" s="78" t="str">
        <f>IF(ISBLANK('Municipal Info GAS'!B39),"",'Municipal Info GAS'!B39)</f>
        <v/>
      </c>
      <c r="C39" s="79" t="str">
        <f>IF(ISBLANK('Municipal Info GAS'!C39),"",'Municipal Info GAS'!C39)</f>
        <v/>
      </c>
      <c r="D39" s="79" t="str">
        <f>IF(ISBLANK('Municipal Info GAS'!D39),"",'Municipal Info GAS'!D39)</f>
        <v/>
      </c>
      <c r="E39" s="79" t="str">
        <f>IF(ISBLANK('Municipal Info GAS'!G39),"",'Municipal Info GAS'!G39)</f>
        <v/>
      </c>
      <c r="F39" s="140"/>
      <c r="G39" s="140"/>
      <c r="H39" s="141"/>
      <c r="I39" s="140"/>
      <c r="J39" s="140"/>
      <c r="K39" s="141"/>
      <c r="L39" s="140"/>
      <c r="M39" s="140"/>
      <c r="N39" s="140"/>
      <c r="O39" s="141"/>
      <c r="P39" s="140"/>
      <c r="Q39" s="140"/>
      <c r="R39" s="141"/>
      <c r="S39" s="140"/>
      <c r="T39" s="140"/>
      <c r="U39" s="140"/>
      <c r="V39" s="141"/>
      <c r="W39" s="140"/>
      <c r="X39" s="140"/>
      <c r="Y39" s="141"/>
      <c r="Z39" s="140"/>
      <c r="AA39" s="140"/>
      <c r="AB39" s="140"/>
      <c r="AC39" s="141"/>
    </row>
    <row r="40" spans="2:29" x14ac:dyDescent="0.25">
      <c r="B40" s="78" t="str">
        <f>IF(ISBLANK('Municipal Info GAS'!B40),"",'Municipal Info GAS'!B40)</f>
        <v/>
      </c>
      <c r="C40" s="79" t="str">
        <f>IF(ISBLANK('Municipal Info GAS'!C40),"",'Municipal Info GAS'!C40)</f>
        <v/>
      </c>
      <c r="D40" s="79" t="str">
        <f>IF(ISBLANK('Municipal Info GAS'!D40),"",'Municipal Info GAS'!D40)</f>
        <v/>
      </c>
      <c r="E40" s="79" t="str">
        <f>IF(ISBLANK('Municipal Info GAS'!G40),"",'Municipal Info GAS'!G40)</f>
        <v/>
      </c>
      <c r="F40" s="140"/>
      <c r="G40" s="140"/>
      <c r="H40" s="141"/>
      <c r="I40" s="140"/>
      <c r="J40" s="140"/>
      <c r="K40" s="141"/>
      <c r="L40" s="140"/>
      <c r="M40" s="140"/>
      <c r="N40" s="140"/>
      <c r="O40" s="141"/>
      <c r="P40" s="140"/>
      <c r="Q40" s="140"/>
      <c r="R40" s="141"/>
      <c r="S40" s="140"/>
      <c r="T40" s="140"/>
      <c r="U40" s="140"/>
      <c r="V40" s="141"/>
      <c r="W40" s="140"/>
      <c r="X40" s="140"/>
      <c r="Y40" s="141"/>
      <c r="Z40" s="140"/>
      <c r="AA40" s="140"/>
      <c r="AB40" s="140"/>
      <c r="AC40" s="141"/>
    </row>
    <row r="41" spans="2:29" x14ac:dyDescent="0.25">
      <c r="B41" s="78" t="str">
        <f>IF(ISBLANK('Municipal Info GAS'!B41),"",'Municipal Info GAS'!B41)</f>
        <v/>
      </c>
      <c r="C41" s="79" t="str">
        <f>IF(ISBLANK('Municipal Info GAS'!C41),"",'Municipal Info GAS'!C41)</f>
        <v/>
      </c>
      <c r="D41" s="79" t="str">
        <f>IF(ISBLANK('Municipal Info GAS'!D41),"",'Municipal Info GAS'!D41)</f>
        <v/>
      </c>
      <c r="E41" s="79" t="str">
        <f>IF(ISBLANK('Municipal Info GAS'!G41),"",'Municipal Info GAS'!G41)</f>
        <v/>
      </c>
      <c r="F41" s="140"/>
      <c r="G41" s="140"/>
      <c r="H41" s="141"/>
      <c r="I41" s="140"/>
      <c r="J41" s="140"/>
      <c r="K41" s="141"/>
      <c r="L41" s="140"/>
      <c r="M41" s="140"/>
      <c r="N41" s="140"/>
      <c r="O41" s="141"/>
      <c r="P41" s="140"/>
      <c r="Q41" s="140"/>
      <c r="R41" s="141"/>
      <c r="S41" s="140"/>
      <c r="T41" s="140"/>
      <c r="U41" s="140"/>
      <c r="V41" s="141"/>
      <c r="W41" s="140"/>
      <c r="X41" s="140"/>
      <c r="Y41" s="141"/>
      <c r="Z41" s="140"/>
      <c r="AA41" s="140"/>
      <c r="AB41" s="140"/>
      <c r="AC41" s="141"/>
    </row>
    <row r="42" spans="2:29" x14ac:dyDescent="0.25">
      <c r="B42" s="78" t="str">
        <f>IF(ISBLANK('Municipal Info GAS'!B42),"",'Municipal Info GAS'!B42)</f>
        <v/>
      </c>
      <c r="C42" s="79" t="str">
        <f>IF(ISBLANK('Municipal Info GAS'!C42),"",'Municipal Info GAS'!C42)</f>
        <v/>
      </c>
      <c r="D42" s="79" t="str">
        <f>IF(ISBLANK('Municipal Info GAS'!D42),"",'Municipal Info GAS'!D42)</f>
        <v/>
      </c>
      <c r="E42" s="79" t="str">
        <f>IF(ISBLANK('Municipal Info GAS'!G42),"",'Municipal Info GAS'!G42)</f>
        <v/>
      </c>
      <c r="F42" s="140"/>
      <c r="G42" s="140"/>
      <c r="H42" s="141"/>
      <c r="I42" s="140"/>
      <c r="J42" s="140"/>
      <c r="K42" s="141"/>
      <c r="L42" s="140"/>
      <c r="M42" s="140"/>
      <c r="N42" s="140"/>
      <c r="O42" s="141"/>
      <c r="P42" s="140"/>
      <c r="Q42" s="140"/>
      <c r="R42" s="141"/>
      <c r="S42" s="140"/>
      <c r="T42" s="140"/>
      <c r="U42" s="140"/>
      <c r="V42" s="141"/>
      <c r="W42" s="140"/>
      <c r="X42" s="140"/>
      <c r="Y42" s="141"/>
      <c r="Z42" s="140"/>
      <c r="AA42" s="140"/>
      <c r="AB42" s="140"/>
      <c r="AC42" s="141"/>
    </row>
    <row r="43" spans="2:29" x14ac:dyDescent="0.25">
      <c r="B43" s="78" t="str">
        <f>IF(ISBLANK('Municipal Info GAS'!B43),"",'Municipal Info GAS'!B43)</f>
        <v/>
      </c>
      <c r="C43" s="79" t="str">
        <f>IF(ISBLANK('Municipal Info GAS'!C43),"",'Municipal Info GAS'!C43)</f>
        <v/>
      </c>
      <c r="D43" s="79" t="str">
        <f>IF(ISBLANK('Municipal Info GAS'!D43),"",'Municipal Info GAS'!D43)</f>
        <v/>
      </c>
      <c r="E43" s="79" t="str">
        <f>IF(ISBLANK('Municipal Info GAS'!G43),"",'Municipal Info GAS'!G43)</f>
        <v/>
      </c>
      <c r="F43" s="140"/>
      <c r="G43" s="140"/>
      <c r="H43" s="141"/>
      <c r="I43" s="140"/>
      <c r="J43" s="140"/>
      <c r="K43" s="141"/>
      <c r="L43" s="140"/>
      <c r="M43" s="140"/>
      <c r="N43" s="140"/>
      <c r="O43" s="141"/>
      <c r="P43" s="140"/>
      <c r="Q43" s="140"/>
      <c r="R43" s="141"/>
      <c r="S43" s="140"/>
      <c r="T43" s="140"/>
      <c r="U43" s="140"/>
      <c r="V43" s="141"/>
      <c r="W43" s="140"/>
      <c r="X43" s="140"/>
      <c r="Y43" s="141"/>
      <c r="Z43" s="140"/>
      <c r="AA43" s="140"/>
      <c r="AB43" s="140"/>
      <c r="AC43" s="141"/>
    </row>
    <row r="44" spans="2:29" x14ac:dyDescent="0.25">
      <c r="B44" s="78" t="str">
        <f>IF(ISBLANK('Municipal Info GAS'!B44),"",'Municipal Info GAS'!B44)</f>
        <v/>
      </c>
      <c r="C44" s="79" t="str">
        <f>IF(ISBLANK('Municipal Info GAS'!C44),"",'Municipal Info GAS'!C44)</f>
        <v/>
      </c>
      <c r="D44" s="79" t="str">
        <f>IF(ISBLANK('Municipal Info GAS'!D44),"",'Municipal Info GAS'!D44)</f>
        <v/>
      </c>
      <c r="E44" s="79" t="str">
        <f>IF(ISBLANK('Municipal Info GAS'!G44),"",'Municipal Info GAS'!G44)</f>
        <v/>
      </c>
      <c r="F44" s="140"/>
      <c r="G44" s="140"/>
      <c r="H44" s="141"/>
      <c r="I44" s="140"/>
      <c r="J44" s="140"/>
      <c r="K44" s="141"/>
      <c r="L44" s="140"/>
      <c r="M44" s="140"/>
      <c r="N44" s="140"/>
      <c r="O44" s="141"/>
      <c r="P44" s="140"/>
      <c r="Q44" s="140"/>
      <c r="R44" s="141"/>
      <c r="S44" s="140"/>
      <c r="T44" s="140"/>
      <c r="U44" s="140"/>
      <c r="V44" s="141"/>
      <c r="W44" s="140"/>
      <c r="X44" s="140"/>
      <c r="Y44" s="141"/>
      <c r="Z44" s="140"/>
      <c r="AA44" s="140"/>
      <c r="AB44" s="140"/>
      <c r="AC44" s="141"/>
    </row>
    <row r="45" spans="2:29" x14ac:dyDescent="0.25">
      <c r="B45" s="78" t="str">
        <f>IF(ISBLANK('Municipal Info GAS'!B45),"",'Municipal Info GAS'!B45)</f>
        <v/>
      </c>
      <c r="C45" s="79" t="str">
        <f>IF(ISBLANK('Municipal Info GAS'!C45),"",'Municipal Info GAS'!C45)</f>
        <v/>
      </c>
      <c r="D45" s="79" t="str">
        <f>IF(ISBLANK('Municipal Info GAS'!D45),"",'Municipal Info GAS'!D45)</f>
        <v/>
      </c>
      <c r="E45" s="79" t="str">
        <f>IF(ISBLANK('Municipal Info GAS'!G45),"",'Municipal Info GAS'!G45)</f>
        <v/>
      </c>
      <c r="F45" s="140"/>
      <c r="G45" s="140"/>
      <c r="H45" s="141"/>
      <c r="I45" s="140"/>
      <c r="J45" s="140"/>
      <c r="K45" s="141"/>
      <c r="L45" s="140"/>
      <c r="M45" s="140"/>
      <c r="N45" s="140"/>
      <c r="O45" s="141"/>
      <c r="P45" s="140"/>
      <c r="Q45" s="140"/>
      <c r="R45" s="141"/>
      <c r="S45" s="140"/>
      <c r="T45" s="140"/>
      <c r="U45" s="140"/>
      <c r="V45" s="141"/>
      <c r="W45" s="140"/>
      <c r="X45" s="140"/>
      <c r="Y45" s="141"/>
      <c r="Z45" s="140"/>
      <c r="AA45" s="140"/>
      <c r="AB45" s="140"/>
      <c r="AC45" s="141"/>
    </row>
    <row r="46" spans="2:29" x14ac:dyDescent="0.25">
      <c r="B46" s="78" t="str">
        <f>IF(ISBLANK('Municipal Info GAS'!B46),"",'Municipal Info GAS'!B46)</f>
        <v/>
      </c>
      <c r="C46" s="79" t="str">
        <f>IF(ISBLANK('Municipal Info GAS'!C46),"",'Municipal Info GAS'!C46)</f>
        <v/>
      </c>
      <c r="D46" s="79" t="str">
        <f>IF(ISBLANK('Municipal Info GAS'!D46),"",'Municipal Info GAS'!D46)</f>
        <v/>
      </c>
      <c r="E46" s="79" t="str">
        <f>IF(ISBLANK('Municipal Info GAS'!G46),"",'Municipal Info GAS'!G46)</f>
        <v/>
      </c>
      <c r="F46" s="140"/>
      <c r="G46" s="140"/>
      <c r="H46" s="141"/>
      <c r="I46" s="140"/>
      <c r="J46" s="140"/>
      <c r="K46" s="141"/>
      <c r="L46" s="140"/>
      <c r="M46" s="140"/>
      <c r="N46" s="140"/>
      <c r="O46" s="141"/>
      <c r="P46" s="140"/>
      <c r="Q46" s="140"/>
      <c r="R46" s="141"/>
      <c r="S46" s="140"/>
      <c r="T46" s="140"/>
      <c r="U46" s="140"/>
      <c r="V46" s="141"/>
      <c r="W46" s="140"/>
      <c r="X46" s="140"/>
      <c r="Y46" s="141"/>
      <c r="Z46" s="140"/>
      <c r="AA46" s="140"/>
      <c r="AB46" s="140"/>
      <c r="AC46" s="141"/>
    </row>
    <row r="47" spans="2:29" x14ac:dyDescent="0.25">
      <c r="B47" s="78" t="str">
        <f>IF(ISBLANK('Municipal Info GAS'!B47),"",'Municipal Info GAS'!B47)</f>
        <v/>
      </c>
      <c r="C47" s="79" t="str">
        <f>IF(ISBLANK('Municipal Info GAS'!C47),"",'Municipal Info GAS'!C47)</f>
        <v/>
      </c>
      <c r="D47" s="79" t="str">
        <f>IF(ISBLANK('Municipal Info GAS'!D47),"",'Municipal Info GAS'!D47)</f>
        <v/>
      </c>
      <c r="E47" s="79" t="str">
        <f>IF(ISBLANK('Municipal Info GAS'!G47),"",'Municipal Info GAS'!G47)</f>
        <v/>
      </c>
      <c r="F47" s="140"/>
      <c r="G47" s="140"/>
      <c r="H47" s="141"/>
      <c r="I47" s="140"/>
      <c r="J47" s="140"/>
      <c r="K47" s="141"/>
      <c r="L47" s="140"/>
      <c r="M47" s="140"/>
      <c r="N47" s="140"/>
      <c r="O47" s="141"/>
      <c r="P47" s="140"/>
      <c r="Q47" s="140"/>
      <c r="R47" s="141"/>
      <c r="S47" s="140"/>
      <c r="T47" s="140"/>
      <c r="U47" s="140"/>
      <c r="V47" s="141"/>
      <c r="W47" s="140"/>
      <c r="X47" s="140"/>
      <c r="Y47" s="141"/>
      <c r="Z47" s="140"/>
      <c r="AA47" s="140"/>
      <c r="AB47" s="140"/>
      <c r="AC47" s="141"/>
    </row>
    <row r="48" spans="2:29" x14ac:dyDescent="0.25">
      <c r="B48" s="78" t="str">
        <f>IF(ISBLANK('Municipal Info GAS'!B48),"",'Municipal Info GAS'!B48)</f>
        <v/>
      </c>
      <c r="C48" s="79" t="str">
        <f>IF(ISBLANK('Municipal Info GAS'!C48),"",'Municipal Info GAS'!C48)</f>
        <v/>
      </c>
      <c r="D48" s="79" t="str">
        <f>IF(ISBLANK('Municipal Info GAS'!D48),"",'Municipal Info GAS'!D48)</f>
        <v/>
      </c>
      <c r="E48" s="79" t="str">
        <f>IF(ISBLANK('Municipal Info GAS'!G48),"",'Municipal Info GAS'!G48)</f>
        <v/>
      </c>
      <c r="F48" s="140"/>
      <c r="G48" s="140"/>
      <c r="H48" s="141"/>
      <c r="I48" s="140"/>
      <c r="J48" s="140"/>
      <c r="K48" s="141"/>
      <c r="L48" s="140"/>
      <c r="M48" s="140"/>
      <c r="N48" s="140"/>
      <c r="O48" s="141"/>
      <c r="P48" s="140"/>
      <c r="Q48" s="140"/>
      <c r="R48" s="141"/>
      <c r="S48" s="140"/>
      <c r="T48" s="140"/>
      <c r="U48" s="140"/>
      <c r="V48" s="141"/>
      <c r="W48" s="140"/>
      <c r="X48" s="140"/>
      <c r="Y48" s="141"/>
      <c r="Z48" s="140"/>
      <c r="AA48" s="140"/>
      <c r="AB48" s="140"/>
      <c r="AC48" s="141"/>
    </row>
    <row r="49" spans="2:29" x14ac:dyDescent="0.25">
      <c r="B49" s="78" t="str">
        <f>IF(ISBLANK('Municipal Info GAS'!B49),"",'Municipal Info GAS'!B49)</f>
        <v/>
      </c>
      <c r="C49" s="79" t="str">
        <f>IF(ISBLANK('Municipal Info GAS'!C49),"",'Municipal Info GAS'!C49)</f>
        <v/>
      </c>
      <c r="D49" s="79" t="str">
        <f>IF(ISBLANK('Municipal Info GAS'!D49),"",'Municipal Info GAS'!D49)</f>
        <v/>
      </c>
      <c r="E49" s="79" t="str">
        <f>IF(ISBLANK('Municipal Info GAS'!G49),"",'Municipal Info GAS'!G49)</f>
        <v/>
      </c>
      <c r="F49" s="140"/>
      <c r="G49" s="140"/>
      <c r="H49" s="141"/>
      <c r="I49" s="140"/>
      <c r="J49" s="140"/>
      <c r="K49" s="141"/>
      <c r="L49" s="140"/>
      <c r="M49" s="140"/>
      <c r="N49" s="140"/>
      <c r="O49" s="141"/>
      <c r="P49" s="140"/>
      <c r="Q49" s="140"/>
      <c r="R49" s="141"/>
      <c r="S49" s="140"/>
      <c r="T49" s="140"/>
      <c r="U49" s="140"/>
      <c r="V49" s="141"/>
      <c r="W49" s="140"/>
      <c r="X49" s="140"/>
      <c r="Y49" s="141"/>
      <c r="Z49" s="140"/>
      <c r="AA49" s="140"/>
      <c r="AB49" s="140"/>
      <c r="AC49" s="141"/>
    </row>
    <row r="50" spans="2:29" x14ac:dyDescent="0.25">
      <c r="B50" s="78" t="str">
        <f>IF(ISBLANK('Municipal Info GAS'!B50),"",'Municipal Info GAS'!B50)</f>
        <v/>
      </c>
      <c r="C50" s="79" t="str">
        <f>IF(ISBLANK('Municipal Info GAS'!C50),"",'Municipal Info GAS'!C50)</f>
        <v/>
      </c>
      <c r="D50" s="79" t="str">
        <f>IF(ISBLANK('Municipal Info GAS'!D50),"",'Municipal Info GAS'!D50)</f>
        <v/>
      </c>
      <c r="E50" s="79" t="str">
        <f>IF(ISBLANK('Municipal Info GAS'!G50),"",'Municipal Info GAS'!G50)</f>
        <v/>
      </c>
      <c r="F50" s="140"/>
      <c r="G50" s="140"/>
      <c r="H50" s="141"/>
      <c r="I50" s="140"/>
      <c r="J50" s="140"/>
      <c r="K50" s="141"/>
      <c r="L50" s="140"/>
      <c r="M50" s="140"/>
      <c r="N50" s="140"/>
      <c r="O50" s="141"/>
      <c r="P50" s="140"/>
      <c r="Q50" s="140"/>
      <c r="R50" s="141"/>
      <c r="S50" s="140"/>
      <c r="T50" s="140"/>
      <c r="U50" s="140"/>
      <c r="V50" s="141"/>
      <c r="W50" s="140"/>
      <c r="X50" s="140"/>
      <c r="Y50" s="141"/>
      <c r="Z50" s="140"/>
      <c r="AA50" s="140"/>
      <c r="AB50" s="140"/>
      <c r="AC50" s="141"/>
    </row>
    <row r="51" spans="2:29" x14ac:dyDescent="0.25">
      <c r="B51" s="78" t="str">
        <f>IF(ISBLANK('Municipal Info GAS'!B51),"",'Municipal Info GAS'!B51)</f>
        <v/>
      </c>
      <c r="C51" s="79" t="str">
        <f>IF(ISBLANK('Municipal Info GAS'!C51),"",'Municipal Info GAS'!C51)</f>
        <v/>
      </c>
      <c r="D51" s="79" t="str">
        <f>IF(ISBLANK('Municipal Info GAS'!D51),"",'Municipal Info GAS'!D51)</f>
        <v/>
      </c>
      <c r="E51" s="79" t="str">
        <f>IF(ISBLANK('Municipal Info GAS'!G51),"",'Municipal Info GAS'!G51)</f>
        <v/>
      </c>
      <c r="F51" s="140"/>
      <c r="G51" s="140"/>
      <c r="H51" s="141"/>
      <c r="I51" s="140"/>
      <c r="J51" s="140"/>
      <c r="K51" s="141"/>
      <c r="L51" s="140"/>
      <c r="M51" s="140"/>
      <c r="N51" s="140"/>
      <c r="O51" s="141"/>
      <c r="P51" s="140"/>
      <c r="Q51" s="140"/>
      <c r="R51" s="141"/>
      <c r="S51" s="140"/>
      <c r="T51" s="140"/>
      <c r="U51" s="140"/>
      <c r="V51" s="141"/>
      <c r="W51" s="140"/>
      <c r="X51" s="140"/>
      <c r="Y51" s="141"/>
      <c r="Z51" s="140"/>
      <c r="AA51" s="140"/>
      <c r="AB51" s="140"/>
      <c r="AC51" s="141"/>
    </row>
    <row r="52" spans="2:29" x14ac:dyDescent="0.25">
      <c r="B52" s="78" t="str">
        <f>IF(ISBLANK('Municipal Info GAS'!B52),"",'Municipal Info GAS'!B52)</f>
        <v/>
      </c>
      <c r="C52" s="79" t="str">
        <f>IF(ISBLANK('Municipal Info GAS'!C52),"",'Municipal Info GAS'!C52)</f>
        <v/>
      </c>
      <c r="D52" s="79" t="str">
        <f>IF(ISBLANK('Municipal Info GAS'!D52),"",'Municipal Info GAS'!D52)</f>
        <v/>
      </c>
      <c r="E52" s="79" t="str">
        <f>IF(ISBLANK('Municipal Info GAS'!G52),"",'Municipal Info GAS'!G52)</f>
        <v/>
      </c>
      <c r="F52" s="140"/>
      <c r="G52" s="140"/>
      <c r="H52" s="141"/>
      <c r="I52" s="140"/>
      <c r="J52" s="140"/>
      <c r="K52" s="141"/>
      <c r="L52" s="140"/>
      <c r="M52" s="140"/>
      <c r="N52" s="140"/>
      <c r="O52" s="141"/>
      <c r="P52" s="140"/>
      <c r="Q52" s="140"/>
      <c r="R52" s="141"/>
      <c r="S52" s="140"/>
      <c r="T52" s="140"/>
      <c r="U52" s="140"/>
      <c r="V52" s="141"/>
      <c r="W52" s="140"/>
      <c r="X52" s="140"/>
      <c r="Y52" s="141"/>
      <c r="Z52" s="140"/>
      <c r="AA52" s="140"/>
      <c r="AB52" s="140"/>
      <c r="AC52" s="141"/>
    </row>
    <row r="53" spans="2:29" x14ac:dyDescent="0.25">
      <c r="B53" s="78" t="str">
        <f>IF(ISBLANK('Municipal Info GAS'!B53),"",'Municipal Info GAS'!B53)</f>
        <v/>
      </c>
      <c r="C53" s="79" t="str">
        <f>IF(ISBLANK('Municipal Info GAS'!C53),"",'Municipal Info GAS'!C53)</f>
        <v/>
      </c>
      <c r="D53" s="79" t="str">
        <f>IF(ISBLANK('Municipal Info GAS'!D53),"",'Municipal Info GAS'!D53)</f>
        <v/>
      </c>
      <c r="E53" s="79" t="str">
        <f>IF(ISBLANK('Municipal Info GAS'!G53),"",'Municipal Info GAS'!G53)</f>
        <v/>
      </c>
      <c r="F53" s="140"/>
      <c r="G53" s="140"/>
      <c r="H53" s="141"/>
      <c r="I53" s="140"/>
      <c r="J53" s="140"/>
      <c r="K53" s="141"/>
      <c r="L53" s="140"/>
      <c r="M53" s="140"/>
      <c r="N53" s="140"/>
      <c r="O53" s="141"/>
      <c r="P53" s="140"/>
      <c r="Q53" s="140"/>
      <c r="R53" s="141"/>
      <c r="S53" s="140"/>
      <c r="T53" s="140"/>
      <c r="U53" s="140"/>
      <c r="V53" s="141"/>
      <c r="W53" s="140"/>
      <c r="X53" s="140"/>
      <c r="Y53" s="141"/>
      <c r="Z53" s="140"/>
      <c r="AA53" s="140"/>
      <c r="AB53" s="140"/>
      <c r="AC53" s="141"/>
    </row>
    <row r="54" spans="2:29" x14ac:dyDescent="0.25">
      <c r="B54" s="78" t="str">
        <f>IF(ISBLANK('Municipal Info GAS'!B54),"",'Municipal Info GAS'!B54)</f>
        <v/>
      </c>
      <c r="C54" s="79" t="str">
        <f>IF(ISBLANK('Municipal Info GAS'!C54),"",'Municipal Info GAS'!C54)</f>
        <v/>
      </c>
      <c r="D54" s="79" t="str">
        <f>IF(ISBLANK('Municipal Info GAS'!D54),"",'Municipal Info GAS'!D54)</f>
        <v/>
      </c>
      <c r="E54" s="79" t="str">
        <f>IF(ISBLANK('Municipal Info GAS'!G54),"",'Municipal Info GAS'!G54)</f>
        <v/>
      </c>
      <c r="F54" s="140"/>
      <c r="G54" s="140"/>
      <c r="H54" s="141"/>
      <c r="I54" s="140"/>
      <c r="J54" s="140"/>
      <c r="K54" s="141"/>
      <c r="L54" s="140"/>
      <c r="M54" s="140"/>
      <c r="N54" s="140"/>
      <c r="O54" s="141"/>
      <c r="P54" s="140"/>
      <c r="Q54" s="140"/>
      <c r="R54" s="141"/>
      <c r="S54" s="140"/>
      <c r="T54" s="140"/>
      <c r="U54" s="140"/>
      <c r="V54" s="141"/>
      <c r="W54" s="140"/>
      <c r="X54" s="140"/>
      <c r="Y54" s="141"/>
      <c r="Z54" s="140"/>
      <c r="AA54" s="140"/>
      <c r="AB54" s="140"/>
      <c r="AC54" s="141"/>
    </row>
    <row r="55" spans="2:29" x14ac:dyDescent="0.25">
      <c r="B55" s="78" t="str">
        <f>IF(ISBLANK('Municipal Info GAS'!B55),"",'Municipal Info GAS'!B55)</f>
        <v/>
      </c>
      <c r="C55" s="79" t="str">
        <f>IF(ISBLANK('Municipal Info GAS'!C55),"",'Municipal Info GAS'!C55)</f>
        <v/>
      </c>
      <c r="D55" s="79" t="str">
        <f>IF(ISBLANK('Municipal Info GAS'!D55),"",'Municipal Info GAS'!D55)</f>
        <v/>
      </c>
      <c r="E55" s="79" t="str">
        <f>IF(ISBLANK('Municipal Info GAS'!G55),"",'Municipal Info GAS'!G55)</f>
        <v/>
      </c>
      <c r="F55" s="140"/>
      <c r="G55" s="140"/>
      <c r="H55" s="141"/>
      <c r="I55" s="140"/>
      <c r="J55" s="140"/>
      <c r="K55" s="141"/>
      <c r="L55" s="140"/>
      <c r="M55" s="140"/>
      <c r="N55" s="140"/>
      <c r="O55" s="141"/>
      <c r="P55" s="140"/>
      <c r="Q55" s="140"/>
      <c r="R55" s="141"/>
      <c r="S55" s="140"/>
      <c r="T55" s="140"/>
      <c r="U55" s="140"/>
      <c r="V55" s="141"/>
      <c r="W55" s="140"/>
      <c r="X55" s="140"/>
      <c r="Y55" s="141"/>
      <c r="Z55" s="140"/>
      <c r="AA55" s="140"/>
      <c r="AB55" s="140"/>
      <c r="AC55" s="141"/>
    </row>
    <row r="56" spans="2:29" x14ac:dyDescent="0.25">
      <c r="B56" s="78" t="str">
        <f>IF(ISBLANK('Municipal Info GAS'!B56),"",'Municipal Info GAS'!B56)</f>
        <v/>
      </c>
      <c r="C56" s="79" t="str">
        <f>IF(ISBLANK('Municipal Info GAS'!C56),"",'Municipal Info GAS'!C56)</f>
        <v/>
      </c>
      <c r="D56" s="79" t="str">
        <f>IF(ISBLANK('Municipal Info GAS'!D56),"",'Municipal Info GAS'!D56)</f>
        <v/>
      </c>
      <c r="E56" s="79" t="str">
        <f>IF(ISBLANK('Municipal Info GAS'!G56),"",'Municipal Info GAS'!G56)</f>
        <v/>
      </c>
      <c r="F56" s="140"/>
      <c r="G56" s="140"/>
      <c r="H56" s="141"/>
      <c r="I56" s="140"/>
      <c r="J56" s="140"/>
      <c r="K56" s="141"/>
      <c r="L56" s="140"/>
      <c r="M56" s="140"/>
      <c r="N56" s="140"/>
      <c r="O56" s="141"/>
      <c r="P56" s="140"/>
      <c r="Q56" s="140"/>
      <c r="R56" s="141"/>
      <c r="S56" s="140"/>
      <c r="T56" s="140"/>
      <c r="U56" s="140"/>
      <c r="V56" s="141"/>
      <c r="W56" s="140"/>
      <c r="X56" s="140"/>
      <c r="Y56" s="141"/>
      <c r="Z56" s="140"/>
      <c r="AA56" s="140"/>
      <c r="AB56" s="140"/>
      <c r="AC56" s="141"/>
    </row>
    <row r="57" spans="2:29" x14ac:dyDescent="0.25">
      <c r="B57" s="78" t="str">
        <f>IF(ISBLANK('Municipal Info GAS'!B57),"",'Municipal Info GAS'!B57)</f>
        <v/>
      </c>
      <c r="C57" s="79" t="str">
        <f>IF(ISBLANK('Municipal Info GAS'!C57),"",'Municipal Info GAS'!C57)</f>
        <v/>
      </c>
      <c r="D57" s="79" t="str">
        <f>IF(ISBLANK('Municipal Info GAS'!D57),"",'Municipal Info GAS'!D57)</f>
        <v/>
      </c>
      <c r="E57" s="79" t="str">
        <f>IF(ISBLANK('Municipal Info GAS'!G57),"",'Municipal Info GAS'!G57)</f>
        <v/>
      </c>
      <c r="F57" s="140"/>
      <c r="G57" s="140"/>
      <c r="H57" s="141"/>
      <c r="I57" s="140"/>
      <c r="J57" s="140"/>
      <c r="K57" s="141"/>
      <c r="L57" s="140"/>
      <c r="M57" s="140"/>
      <c r="N57" s="140"/>
      <c r="O57" s="141"/>
      <c r="P57" s="140"/>
      <c r="Q57" s="140"/>
      <c r="R57" s="141"/>
      <c r="S57" s="140"/>
      <c r="T57" s="140"/>
      <c r="U57" s="140"/>
      <c r="V57" s="141"/>
      <c r="W57" s="140"/>
      <c r="X57" s="140"/>
      <c r="Y57" s="141"/>
      <c r="Z57" s="140"/>
      <c r="AA57" s="140"/>
      <c r="AB57" s="140"/>
      <c r="AC57" s="141"/>
    </row>
    <row r="58" spans="2:29" x14ac:dyDescent="0.25">
      <c r="B58" s="78" t="str">
        <f>IF(ISBLANK('Municipal Info GAS'!B58),"",'Municipal Info GAS'!B58)</f>
        <v/>
      </c>
      <c r="C58" s="79" t="str">
        <f>IF(ISBLANK('Municipal Info GAS'!C58),"",'Municipal Info GAS'!C58)</f>
        <v/>
      </c>
      <c r="D58" s="79" t="str">
        <f>IF(ISBLANK('Municipal Info GAS'!D58),"",'Municipal Info GAS'!D58)</f>
        <v/>
      </c>
      <c r="E58" s="79" t="str">
        <f>IF(ISBLANK('Municipal Info GAS'!G58),"",'Municipal Info GAS'!G58)</f>
        <v/>
      </c>
      <c r="F58" s="140"/>
      <c r="G58" s="140"/>
      <c r="H58" s="141"/>
      <c r="I58" s="140"/>
      <c r="J58" s="140"/>
      <c r="K58" s="141"/>
      <c r="L58" s="140"/>
      <c r="M58" s="140"/>
      <c r="N58" s="140"/>
      <c r="O58" s="141"/>
      <c r="P58" s="140"/>
      <c r="Q58" s="140"/>
      <c r="R58" s="141"/>
      <c r="S58" s="140"/>
      <c r="T58" s="140"/>
      <c r="U58" s="140"/>
      <c r="V58" s="141"/>
      <c r="W58" s="140"/>
      <c r="X58" s="140"/>
      <c r="Y58" s="141"/>
      <c r="Z58" s="140"/>
      <c r="AA58" s="140"/>
      <c r="AB58" s="140"/>
      <c r="AC58" s="141"/>
    </row>
    <row r="59" spans="2:29" x14ac:dyDescent="0.25">
      <c r="B59" s="78" t="str">
        <f>IF(ISBLANK('Municipal Info GAS'!B59),"",'Municipal Info GAS'!B59)</f>
        <v/>
      </c>
      <c r="C59" s="79" t="str">
        <f>IF(ISBLANK('Municipal Info GAS'!C59),"",'Municipal Info GAS'!C59)</f>
        <v/>
      </c>
      <c r="D59" s="79" t="str">
        <f>IF(ISBLANK('Municipal Info GAS'!D59),"",'Municipal Info GAS'!D59)</f>
        <v/>
      </c>
      <c r="E59" s="79" t="str">
        <f>IF(ISBLANK('Municipal Info GAS'!G59),"",'Municipal Info GAS'!G59)</f>
        <v/>
      </c>
      <c r="F59" s="140"/>
      <c r="G59" s="140"/>
      <c r="H59" s="141"/>
      <c r="I59" s="140"/>
      <c r="J59" s="140"/>
      <c r="K59" s="141"/>
      <c r="L59" s="140"/>
      <c r="M59" s="140"/>
      <c r="N59" s="140"/>
      <c r="O59" s="141"/>
      <c r="P59" s="140"/>
      <c r="Q59" s="140"/>
      <c r="R59" s="141"/>
      <c r="S59" s="140"/>
      <c r="T59" s="140"/>
      <c r="U59" s="140"/>
      <c r="V59" s="141"/>
      <c r="W59" s="140"/>
      <c r="X59" s="140"/>
      <c r="Y59" s="141"/>
      <c r="Z59" s="140"/>
      <c r="AA59" s="140"/>
      <c r="AB59" s="140"/>
      <c r="AC59" s="141"/>
    </row>
    <row r="60" spans="2:29" x14ac:dyDescent="0.25">
      <c r="B60" s="78" t="str">
        <f>IF(ISBLANK('Municipal Info GAS'!B60),"",'Municipal Info GAS'!B60)</f>
        <v/>
      </c>
      <c r="C60" s="79" t="str">
        <f>IF(ISBLANK('Municipal Info GAS'!C60),"",'Municipal Info GAS'!C60)</f>
        <v/>
      </c>
      <c r="D60" s="79" t="str">
        <f>IF(ISBLANK('Municipal Info GAS'!D60),"",'Municipal Info GAS'!D60)</f>
        <v/>
      </c>
      <c r="E60" s="79" t="str">
        <f>IF(ISBLANK('Municipal Info GAS'!G60),"",'Municipal Info GAS'!G60)</f>
        <v/>
      </c>
      <c r="F60" s="140"/>
      <c r="G60" s="140"/>
      <c r="H60" s="141"/>
      <c r="I60" s="140"/>
      <c r="J60" s="140"/>
      <c r="K60" s="141"/>
      <c r="L60" s="140"/>
      <c r="M60" s="140"/>
      <c r="N60" s="140"/>
      <c r="O60" s="141"/>
      <c r="P60" s="140"/>
      <c r="Q60" s="140"/>
      <c r="R60" s="141"/>
      <c r="S60" s="140"/>
      <c r="T60" s="140"/>
      <c r="U60" s="140"/>
      <c r="V60" s="141"/>
      <c r="W60" s="140"/>
      <c r="X60" s="140"/>
      <c r="Y60" s="141"/>
      <c r="Z60" s="140"/>
      <c r="AA60" s="140"/>
      <c r="AB60" s="140"/>
      <c r="AC60" s="141"/>
    </row>
    <row r="61" spans="2:29" x14ac:dyDescent="0.25">
      <c r="B61" s="78" t="str">
        <f>IF(ISBLANK('Municipal Info GAS'!B61),"",'Municipal Info GAS'!B61)</f>
        <v/>
      </c>
      <c r="C61" s="79" t="str">
        <f>IF(ISBLANK('Municipal Info GAS'!C61),"",'Municipal Info GAS'!C61)</f>
        <v/>
      </c>
      <c r="D61" s="79" t="str">
        <f>IF(ISBLANK('Municipal Info GAS'!D61),"",'Municipal Info GAS'!D61)</f>
        <v/>
      </c>
      <c r="E61" s="79" t="str">
        <f>IF(ISBLANK('Municipal Info GAS'!G61),"",'Municipal Info GAS'!G61)</f>
        <v/>
      </c>
      <c r="F61" s="140"/>
      <c r="G61" s="140"/>
      <c r="H61" s="141"/>
      <c r="I61" s="140"/>
      <c r="J61" s="140"/>
      <c r="K61" s="141"/>
      <c r="L61" s="140"/>
      <c r="M61" s="140"/>
      <c r="N61" s="140"/>
      <c r="O61" s="141"/>
      <c r="P61" s="140"/>
      <c r="Q61" s="140"/>
      <c r="R61" s="141"/>
      <c r="S61" s="140"/>
      <c r="T61" s="140"/>
      <c r="U61" s="140"/>
      <c r="V61" s="141"/>
      <c r="W61" s="140"/>
      <c r="X61" s="140"/>
      <c r="Y61" s="141"/>
      <c r="Z61" s="140"/>
      <c r="AA61" s="140"/>
      <c r="AB61" s="140"/>
      <c r="AC61" s="141"/>
    </row>
    <row r="62" spans="2:29" x14ac:dyDescent="0.25">
      <c r="B62" s="78" t="str">
        <f>IF(ISBLANK('Municipal Info GAS'!B62),"",'Municipal Info GAS'!B62)</f>
        <v/>
      </c>
      <c r="C62" s="79" t="str">
        <f>IF(ISBLANK('Municipal Info GAS'!C62),"",'Municipal Info GAS'!C62)</f>
        <v/>
      </c>
      <c r="D62" s="79" t="str">
        <f>IF(ISBLANK('Municipal Info GAS'!D62),"",'Municipal Info GAS'!D62)</f>
        <v/>
      </c>
      <c r="E62" s="79" t="str">
        <f>IF(ISBLANK('Municipal Info GAS'!G62),"",'Municipal Info GAS'!G62)</f>
        <v/>
      </c>
      <c r="F62" s="140"/>
      <c r="G62" s="140"/>
      <c r="H62" s="141"/>
      <c r="I62" s="140"/>
      <c r="J62" s="140"/>
      <c r="K62" s="141"/>
      <c r="L62" s="140"/>
      <c r="M62" s="140"/>
      <c r="N62" s="140"/>
      <c r="O62" s="141"/>
      <c r="P62" s="140"/>
      <c r="Q62" s="140"/>
      <c r="R62" s="141"/>
      <c r="S62" s="140"/>
      <c r="T62" s="140"/>
      <c r="U62" s="140"/>
      <c r="V62" s="141"/>
      <c r="W62" s="140"/>
      <c r="X62" s="140"/>
      <c r="Y62" s="141"/>
      <c r="Z62" s="140"/>
      <c r="AA62" s="140"/>
      <c r="AB62" s="140"/>
      <c r="AC62" s="141"/>
    </row>
    <row r="63" spans="2:29" x14ac:dyDescent="0.25">
      <c r="B63" s="78" t="str">
        <f>IF(ISBLANK('Municipal Info GAS'!B63),"",'Municipal Info GAS'!B63)</f>
        <v/>
      </c>
      <c r="C63" s="79" t="str">
        <f>IF(ISBLANK('Municipal Info GAS'!C63),"",'Municipal Info GAS'!C63)</f>
        <v/>
      </c>
      <c r="D63" s="79" t="str">
        <f>IF(ISBLANK('Municipal Info GAS'!D63),"",'Municipal Info GAS'!D63)</f>
        <v/>
      </c>
      <c r="E63" s="79" t="str">
        <f>IF(ISBLANK('Municipal Info GAS'!G63),"",'Municipal Info GAS'!G63)</f>
        <v/>
      </c>
      <c r="F63" s="140"/>
      <c r="G63" s="140"/>
      <c r="H63" s="141"/>
      <c r="I63" s="140"/>
      <c r="J63" s="140"/>
      <c r="K63" s="141"/>
      <c r="L63" s="140"/>
      <c r="M63" s="140"/>
      <c r="N63" s="140"/>
      <c r="O63" s="141"/>
      <c r="P63" s="140"/>
      <c r="Q63" s="140"/>
      <c r="R63" s="141"/>
      <c r="S63" s="140"/>
      <c r="T63" s="140"/>
      <c r="U63" s="140"/>
      <c r="V63" s="141"/>
      <c r="W63" s="140"/>
      <c r="X63" s="140"/>
      <c r="Y63" s="141"/>
      <c r="Z63" s="140"/>
      <c r="AA63" s="140"/>
      <c r="AB63" s="140"/>
      <c r="AC63" s="141"/>
    </row>
    <row r="64" spans="2:29" x14ac:dyDescent="0.25">
      <c r="B64" s="78" t="str">
        <f>IF(ISBLANK('Municipal Info GAS'!B64),"",'Municipal Info GAS'!B64)</f>
        <v/>
      </c>
      <c r="C64" s="79" t="str">
        <f>IF(ISBLANK('Municipal Info GAS'!C64),"",'Municipal Info GAS'!C64)</f>
        <v/>
      </c>
      <c r="D64" s="79" t="str">
        <f>IF(ISBLANK('Municipal Info GAS'!D64),"",'Municipal Info GAS'!D64)</f>
        <v/>
      </c>
      <c r="E64" s="79" t="str">
        <f>IF(ISBLANK('Municipal Info GAS'!G64),"",'Municipal Info GAS'!G64)</f>
        <v/>
      </c>
      <c r="F64" s="140"/>
      <c r="G64" s="140"/>
      <c r="H64" s="141"/>
      <c r="I64" s="140"/>
      <c r="J64" s="140"/>
      <c r="K64" s="141"/>
      <c r="L64" s="140"/>
      <c r="M64" s="140"/>
      <c r="N64" s="140"/>
      <c r="O64" s="141"/>
      <c r="P64" s="140"/>
      <c r="Q64" s="140"/>
      <c r="R64" s="141"/>
      <c r="S64" s="140"/>
      <c r="T64" s="140"/>
      <c r="U64" s="140"/>
      <c r="V64" s="141"/>
      <c r="W64" s="140"/>
      <c r="X64" s="140"/>
      <c r="Y64" s="141"/>
      <c r="Z64" s="140"/>
      <c r="AA64" s="140"/>
      <c r="AB64" s="140"/>
      <c r="AC64" s="141"/>
    </row>
    <row r="65" spans="1:29" x14ac:dyDescent="0.25">
      <c r="B65" s="78" t="str">
        <f>IF(ISBLANK('Municipal Info GAS'!B65),"",'Municipal Info GAS'!B65)</f>
        <v/>
      </c>
      <c r="C65" s="79" t="str">
        <f>IF(ISBLANK('Municipal Info GAS'!C65),"",'Municipal Info GAS'!C65)</f>
        <v/>
      </c>
      <c r="D65" s="79" t="str">
        <f>IF(ISBLANK('Municipal Info GAS'!D65),"",'Municipal Info GAS'!D65)</f>
        <v/>
      </c>
      <c r="E65" s="79" t="str">
        <f>IF(ISBLANK('Municipal Info GAS'!G65),"",'Municipal Info GAS'!G65)</f>
        <v/>
      </c>
      <c r="F65" s="140"/>
      <c r="G65" s="140"/>
      <c r="H65" s="141"/>
      <c r="I65" s="140"/>
      <c r="J65" s="140"/>
      <c r="K65" s="141"/>
      <c r="L65" s="140"/>
      <c r="M65" s="140"/>
      <c r="N65" s="140"/>
      <c r="O65" s="141"/>
      <c r="P65" s="140"/>
      <c r="Q65" s="140"/>
      <c r="R65" s="141"/>
      <c r="S65" s="140"/>
      <c r="T65" s="140"/>
      <c r="U65" s="140"/>
      <c r="V65" s="141"/>
      <c r="W65" s="140"/>
      <c r="X65" s="140"/>
      <c r="Y65" s="141"/>
      <c r="Z65" s="140"/>
      <c r="AA65" s="140"/>
      <c r="AB65" s="140"/>
      <c r="AC65" s="141"/>
    </row>
    <row r="66" spans="1:29" x14ac:dyDescent="0.25">
      <c r="B66" s="78" t="str">
        <f>IF(ISBLANK('Municipal Info GAS'!B66),"",'Municipal Info GAS'!B66)</f>
        <v/>
      </c>
      <c r="C66" s="79" t="str">
        <f>IF(ISBLANK('Municipal Info GAS'!C66),"",'Municipal Info GAS'!C66)</f>
        <v/>
      </c>
      <c r="D66" s="79" t="str">
        <f>IF(ISBLANK('Municipal Info GAS'!D66),"",'Municipal Info GAS'!D66)</f>
        <v/>
      </c>
      <c r="E66" s="79" t="str">
        <f>IF(ISBLANK('Municipal Info GAS'!G66),"",'Municipal Info GAS'!G66)</f>
        <v/>
      </c>
      <c r="F66" s="140"/>
      <c r="G66" s="140"/>
      <c r="H66" s="141"/>
      <c r="I66" s="140"/>
      <c r="J66" s="140"/>
      <c r="K66" s="141"/>
      <c r="L66" s="140"/>
      <c r="M66" s="140"/>
      <c r="N66" s="140"/>
      <c r="O66" s="141"/>
      <c r="P66" s="140"/>
      <c r="Q66" s="140"/>
      <c r="R66" s="141"/>
      <c r="S66" s="140"/>
      <c r="T66" s="140"/>
      <c r="U66" s="140"/>
      <c r="V66" s="141"/>
      <c r="W66" s="140"/>
      <c r="X66" s="140"/>
      <c r="Y66" s="141"/>
      <c r="Z66" s="140"/>
      <c r="AA66" s="140"/>
      <c r="AB66" s="140"/>
      <c r="AC66" s="141"/>
    </row>
    <row r="67" spans="1:29" x14ac:dyDescent="0.25">
      <c r="B67" s="78" t="str">
        <f>IF(ISBLANK('Municipal Info GAS'!B67),"",'Municipal Info GAS'!B67)</f>
        <v/>
      </c>
      <c r="C67" s="79" t="str">
        <f>IF(ISBLANK('Municipal Info GAS'!C67),"",'Municipal Info GAS'!C67)</f>
        <v/>
      </c>
      <c r="D67" s="79" t="str">
        <f>IF(ISBLANK('Municipal Info GAS'!D67),"",'Municipal Info GAS'!D67)</f>
        <v/>
      </c>
      <c r="E67" s="79" t="str">
        <f>IF(ISBLANK('Municipal Info GAS'!G67),"",'Municipal Info GAS'!G67)</f>
        <v/>
      </c>
      <c r="F67" s="140"/>
      <c r="G67" s="140"/>
      <c r="H67" s="141"/>
      <c r="I67" s="140"/>
      <c r="J67" s="140"/>
      <c r="K67" s="141"/>
      <c r="L67" s="140"/>
      <c r="M67" s="140"/>
      <c r="N67" s="140"/>
      <c r="O67" s="141"/>
      <c r="P67" s="140"/>
      <c r="Q67" s="140"/>
      <c r="R67" s="141"/>
      <c r="S67" s="140"/>
      <c r="T67" s="140"/>
      <c r="U67" s="140"/>
      <c r="V67" s="141"/>
      <c r="W67" s="140"/>
      <c r="X67" s="140"/>
      <c r="Y67" s="141"/>
      <c r="Z67" s="140"/>
      <c r="AA67" s="140"/>
      <c r="AB67" s="140"/>
      <c r="AC67" s="141"/>
    </row>
    <row r="68" spans="1:29" x14ac:dyDescent="0.25">
      <c r="B68" s="78" t="str">
        <f>IF(ISBLANK('Municipal Info GAS'!B68),"",'Municipal Info GAS'!B68)</f>
        <v/>
      </c>
      <c r="C68" s="79" t="str">
        <f>IF(ISBLANK('Municipal Info GAS'!C68),"",'Municipal Info GAS'!C68)</f>
        <v/>
      </c>
      <c r="D68" s="79" t="str">
        <f>IF(ISBLANK('Municipal Info GAS'!D68),"",'Municipal Info GAS'!D68)</f>
        <v/>
      </c>
      <c r="E68" s="79" t="str">
        <f>IF(ISBLANK('Municipal Info GAS'!G68),"",'Municipal Info GAS'!G68)</f>
        <v/>
      </c>
      <c r="F68" s="140"/>
      <c r="G68" s="140"/>
      <c r="H68" s="141"/>
      <c r="I68" s="140"/>
      <c r="J68" s="140"/>
      <c r="K68" s="141"/>
      <c r="L68" s="140"/>
      <c r="M68" s="140"/>
      <c r="N68" s="140"/>
      <c r="O68" s="141"/>
      <c r="P68" s="140"/>
      <c r="Q68" s="140"/>
      <c r="R68" s="141"/>
      <c r="S68" s="140"/>
      <c r="T68" s="140"/>
      <c r="U68" s="140"/>
      <c r="V68" s="141"/>
      <c r="W68" s="140"/>
      <c r="X68" s="140"/>
      <c r="Y68" s="141"/>
      <c r="Z68" s="140"/>
      <c r="AA68" s="140"/>
      <c r="AB68" s="140"/>
      <c r="AC68" s="141"/>
    </row>
    <row r="69" spans="1:29" ht="15.75" thickBot="1" x14ac:dyDescent="0.3">
      <c r="A69" s="3" t="s">
        <v>56</v>
      </c>
      <c r="B69" s="146">
        <f>COUNTA(B9:B68)-COUNTBLANK(B9:B68)</f>
        <v>0</v>
      </c>
      <c r="C69" s="37"/>
      <c r="D69" s="37"/>
      <c r="E69" s="37">
        <f>SUM(E9:E68)</f>
        <v>0</v>
      </c>
      <c r="F69" s="37">
        <f>SUM(F9:F68)</f>
        <v>0</v>
      </c>
      <c r="G69" s="147">
        <f>SUM(F9:F68)</f>
        <v>0</v>
      </c>
      <c r="H69" s="37">
        <f>SUM(H9:H68)</f>
        <v>0</v>
      </c>
      <c r="I69" s="147">
        <f>SUM(H9:H68)</f>
        <v>0</v>
      </c>
      <c r="J69" s="37">
        <f>SUM(J9:J68)</f>
        <v>0</v>
      </c>
      <c r="K69" s="147">
        <f>SUM(J9:J68)</f>
        <v>0</v>
      </c>
      <c r="L69" s="37">
        <f>SUM(L9:L68)</f>
        <v>0</v>
      </c>
      <c r="M69" s="147">
        <f>SUM(L9:L68)</f>
        <v>0</v>
      </c>
      <c r="N69" s="37">
        <f>SUM(N9:N68)</f>
        <v>0</v>
      </c>
      <c r="O69" s="147">
        <f>SUM(N9:N68)</f>
        <v>0</v>
      </c>
      <c r="P69" s="37">
        <f>SUM(P9:P68)</f>
        <v>0</v>
      </c>
      <c r="Q69" s="147">
        <f>SUM(P9:P68)</f>
        <v>0</v>
      </c>
      <c r="R69" s="37">
        <f>SUM(R9:R68)</f>
        <v>0</v>
      </c>
      <c r="S69" s="147">
        <f>SUM(R9:R68)</f>
        <v>0</v>
      </c>
      <c r="T69" s="37">
        <f>SUM(T9:T68)</f>
        <v>0</v>
      </c>
      <c r="U69" s="147">
        <f>SUM(T9:T68)</f>
        <v>0</v>
      </c>
      <c r="V69" s="37">
        <f>SUM(V9:V68)</f>
        <v>0</v>
      </c>
      <c r="W69" s="147">
        <f>SUM(V9:V68)</f>
        <v>0</v>
      </c>
      <c r="X69" s="37">
        <f>SUM(X9:X68)</f>
        <v>0</v>
      </c>
      <c r="Y69" s="147">
        <f>SUM(X9:X68)</f>
        <v>0</v>
      </c>
      <c r="Z69" s="37">
        <f>SUM(Z9:Z68)</f>
        <v>0</v>
      </c>
      <c r="AA69" s="147">
        <f>SUM(Z9:Z68)</f>
        <v>0</v>
      </c>
      <c r="AB69" s="37">
        <f>SUM(AB9:AB68)</f>
        <v>0</v>
      </c>
      <c r="AC69" s="147">
        <f>SUM(AB9:AB68)</f>
        <v>0</v>
      </c>
    </row>
    <row r="70" spans="1:29" x14ac:dyDescent="0.25">
      <c r="A70" s="3"/>
      <c r="B70" s="21"/>
      <c r="C70" s="21"/>
      <c r="D70" s="21"/>
      <c r="E70" s="22"/>
      <c r="F70" s="21"/>
      <c r="G70" s="21"/>
      <c r="H70" s="21"/>
      <c r="I70" s="21"/>
      <c r="J70" s="21"/>
      <c r="K70" s="21"/>
      <c r="L70" s="21"/>
      <c r="M70" s="21"/>
      <c r="N70" s="21"/>
      <c r="O70" s="23"/>
    </row>
    <row r="71" spans="1:29" x14ac:dyDescent="0.25">
      <c r="A71" s="3"/>
      <c r="B71" s="21"/>
      <c r="C71" s="21"/>
      <c r="D71" s="21"/>
      <c r="E71" s="21"/>
      <c r="F71" s="21"/>
      <c r="G71" s="21"/>
      <c r="H71" s="21"/>
      <c r="I71" s="21"/>
      <c r="J71" s="21"/>
      <c r="K71" s="21"/>
      <c r="L71" s="21"/>
      <c r="M71" s="21"/>
      <c r="N71" s="21"/>
      <c r="O71" s="23"/>
      <c r="P71" s="21"/>
      <c r="Q71" s="23"/>
      <c r="R71" s="23"/>
    </row>
    <row r="72" spans="1:29" x14ac:dyDescent="0.25">
      <c r="A72" s="3"/>
    </row>
    <row r="73" spans="1:29" x14ac:dyDescent="0.25">
      <c r="B73" s="366" t="s">
        <v>77</v>
      </c>
      <c r="C73" s="366"/>
      <c r="D73" s="366"/>
      <c r="E73" s="366"/>
      <c r="F73" s="366"/>
      <c r="G73" s="366"/>
      <c r="H73" s="366"/>
    </row>
    <row r="74" spans="1:29" x14ac:dyDescent="0.25">
      <c r="B74" s="166"/>
      <c r="C74" s="166"/>
      <c r="D74" s="166"/>
      <c r="E74" s="166"/>
      <c r="F74" s="166"/>
    </row>
  </sheetData>
  <sheetProtection sort="0" autoFilter="0"/>
  <mergeCells count="17">
    <mergeCell ref="T7:U7"/>
    <mergeCell ref="V7:W7"/>
    <mergeCell ref="X7:Y7"/>
    <mergeCell ref="B73:H73"/>
    <mergeCell ref="A1:L3"/>
    <mergeCell ref="A4:B4"/>
    <mergeCell ref="A5:B5"/>
    <mergeCell ref="F7:G7"/>
    <mergeCell ref="H7:I7"/>
    <mergeCell ref="J7:K7"/>
    <mergeCell ref="L7:M7"/>
    <mergeCell ref="F6:AC6"/>
    <mergeCell ref="Z7:AA7"/>
    <mergeCell ref="AB7:AC7"/>
    <mergeCell ref="N7:O7"/>
    <mergeCell ref="P7:Q7"/>
    <mergeCell ref="R7:S7"/>
  </mergeCells>
  <dataValidations count="4">
    <dataValidation allowBlank="1" showInputMessage="1" showErrorMessage="1" prompt="Year" sqref="D5" xr:uid="{F8B4360C-CF42-414C-9928-9BCAE6876E28}"/>
    <dataValidation allowBlank="1" showInputMessage="1" showErrorMessage="1" prompt="Report Quarter" sqref="C5" xr:uid="{5D18AE4E-70C3-4266-83AA-07C8893491BC}"/>
    <dataValidation errorStyle="warning" allowBlank="1" showInputMessage="1" showErrorMessage="1" error="Pick from list" promptTitle="Enter" prompt="Administrator" sqref="C4" xr:uid="{526B4707-C528-4FA1-8CB9-149914F03BD4}"/>
    <dataValidation errorStyle="warning" allowBlank="1" showInputMessage="1" showErrorMessage="1" error="pick from list" promptTitle="Enter" prompt="Municipality" sqref="B9:E68" xr:uid="{6183F594-037A-4628-B8C3-92252A959D9B}"/>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F0014-C4FC-4E37-BD54-06A0A1D6B597}">
  <sheetPr>
    <tabColor rgb="FF00B050"/>
  </sheetPr>
  <dimension ref="A1:L24"/>
  <sheetViews>
    <sheetView zoomScale="110" zoomScaleNormal="110" workbookViewId="0">
      <pane ySplit="8" topLeftCell="A9" activePane="bottomLeft" state="frozen"/>
      <selection activeCell="F18" sqref="F18"/>
      <selection pane="bottomLeft" activeCell="F18" sqref="F18"/>
    </sheetView>
  </sheetViews>
  <sheetFormatPr defaultRowHeight="15" x14ac:dyDescent="0.25"/>
  <cols>
    <col min="2" max="2" width="22.5703125" customWidth="1"/>
    <col min="3" max="3" width="15.140625" bestFit="1" customWidth="1"/>
    <col min="4" max="4" width="14.5703125" bestFit="1" customWidth="1"/>
    <col min="5" max="5" width="11.28515625" customWidth="1"/>
    <col min="6" max="6" width="12.28515625" customWidth="1"/>
    <col min="7" max="7" width="11.5703125" customWidth="1"/>
    <col min="8" max="8" width="15.85546875" bestFit="1" customWidth="1"/>
    <col min="9" max="9" width="11.7109375" customWidth="1"/>
    <col min="10" max="10" width="16.85546875" customWidth="1"/>
    <col min="11" max="12" width="14.42578125" customWidth="1"/>
  </cols>
  <sheetData>
    <row r="1" spans="1:12" x14ac:dyDescent="0.25">
      <c r="A1" s="297" t="s">
        <v>78</v>
      </c>
      <c r="B1" s="297"/>
      <c r="C1" s="297"/>
      <c r="D1" s="297"/>
      <c r="E1" s="297"/>
      <c r="F1" s="297"/>
      <c r="G1" s="297"/>
      <c r="H1" s="297"/>
      <c r="I1" s="297"/>
      <c r="J1" s="297"/>
    </row>
    <row r="2" spans="1:12" x14ac:dyDescent="0.25">
      <c r="A2" s="297"/>
      <c r="B2" s="297"/>
      <c r="C2" s="297"/>
      <c r="D2" s="297"/>
      <c r="E2" s="297"/>
      <c r="F2" s="297"/>
      <c r="G2" s="297"/>
      <c r="H2" s="297"/>
      <c r="I2" s="297"/>
      <c r="J2" s="297"/>
    </row>
    <row r="3" spans="1:12" x14ac:dyDescent="0.25">
      <c r="A3" s="297"/>
      <c r="B3" s="297"/>
      <c r="C3" s="297"/>
      <c r="D3" s="297"/>
      <c r="E3" s="297"/>
      <c r="F3" s="297"/>
      <c r="G3" s="297"/>
      <c r="H3" s="297"/>
      <c r="I3" s="297"/>
      <c r="J3" s="297"/>
    </row>
    <row r="4" spans="1:12" ht="18.75" customHeight="1" x14ac:dyDescent="0.35">
      <c r="A4" s="298" t="s">
        <v>34</v>
      </c>
      <c r="B4" s="298"/>
      <c r="C4" s="6" t="e">
        <f>#REF!</f>
        <v>#REF!</v>
      </c>
      <c r="D4" s="7"/>
      <c r="F4" s="8"/>
      <c r="G4" s="8"/>
      <c r="H4" s="138" t="s">
        <v>142</v>
      </c>
      <c r="I4" s="138"/>
      <c r="J4" s="139"/>
    </row>
    <row r="5" spans="1:12" ht="21" x14ac:dyDescent="0.35">
      <c r="A5" s="297" t="s">
        <v>80</v>
      </c>
      <c r="B5" s="297"/>
      <c r="C5" s="9" t="s">
        <v>17</v>
      </c>
      <c r="D5" s="10">
        <v>2022</v>
      </c>
      <c r="F5" s="11"/>
      <c r="G5" s="8"/>
      <c r="H5" s="139"/>
      <c r="I5" s="139"/>
      <c r="J5" s="139"/>
      <c r="K5" s="138" t="s">
        <v>81</v>
      </c>
    </row>
    <row r="6" spans="1:12" ht="19.5" customHeight="1" thickBot="1" x14ac:dyDescent="0.3">
      <c r="B6" s="93" t="s">
        <v>59</v>
      </c>
      <c r="C6" s="93" t="s">
        <v>59</v>
      </c>
      <c r="D6" s="93" t="s">
        <v>59</v>
      </c>
      <c r="E6" s="93" t="s">
        <v>59</v>
      </c>
      <c r="F6" s="93" t="s">
        <v>59</v>
      </c>
      <c r="G6" s="94" t="s">
        <v>59</v>
      </c>
      <c r="H6" s="94" t="s">
        <v>82</v>
      </c>
      <c r="I6" s="94" t="s">
        <v>83</v>
      </c>
      <c r="J6" s="94" t="s">
        <v>83</v>
      </c>
      <c r="K6" s="94" t="s">
        <v>37</v>
      </c>
      <c r="L6" s="94" t="s">
        <v>37</v>
      </c>
    </row>
    <row r="7" spans="1:12" ht="21.75" customHeight="1" thickBot="1" x14ac:dyDescent="0.4">
      <c r="B7" s="24" t="s">
        <v>85</v>
      </c>
      <c r="C7" s="13"/>
      <c r="D7" s="13"/>
      <c r="E7" s="87"/>
      <c r="F7" s="323" t="s">
        <v>86</v>
      </c>
      <c r="G7" s="324"/>
      <c r="H7" s="303"/>
      <c r="I7" s="303"/>
      <c r="J7" s="304"/>
      <c r="K7" s="320" t="s">
        <v>88</v>
      </c>
      <c r="L7" s="322"/>
    </row>
    <row r="8" spans="1:12" ht="76.5" thickBot="1" x14ac:dyDescent="0.35">
      <c r="B8" s="14" t="s">
        <v>39</v>
      </c>
      <c r="C8" s="14" t="s">
        <v>40</v>
      </c>
      <c r="D8" s="15" t="s">
        <v>41</v>
      </c>
      <c r="E8" s="34" t="s">
        <v>89</v>
      </c>
      <c r="F8" s="35" t="s">
        <v>90</v>
      </c>
      <c r="G8" s="35" t="s">
        <v>91</v>
      </c>
      <c r="H8" s="35" t="s">
        <v>92</v>
      </c>
      <c r="I8" s="36" t="s">
        <v>93</v>
      </c>
      <c r="J8" s="36" t="s">
        <v>94</v>
      </c>
      <c r="K8" s="16" t="s">
        <v>97</v>
      </c>
      <c r="L8" s="16" t="s">
        <v>103</v>
      </c>
    </row>
    <row r="9" spans="1:12" x14ac:dyDescent="0.25">
      <c r="A9" t="s">
        <v>13</v>
      </c>
      <c r="B9" s="81" t="str">
        <f>IF(ISBLANK('Municipal Info GAS'!B9),"",'Municipal Info GAS'!B9)</f>
        <v/>
      </c>
      <c r="C9" s="82" t="str">
        <f>IF(ISBLANK('Municipal Info GAS'!C9),"",'Municipal Info GAS'!C9)</f>
        <v/>
      </c>
      <c r="D9" s="82" t="str">
        <f>IF(ISBLANK('Municipal Info GAS'!D9),"",'Municipal Info GAS'!D9)</f>
        <v/>
      </c>
      <c r="E9" s="82" t="str">
        <f>IF(ISBLANK('Municipal Info GAS'!G9),"",'Municipal Info GAS'!G9)</f>
        <v/>
      </c>
      <c r="F9" s="80" t="str">
        <f>IF(ISBLANK('Monthly Gas Supply (Therm)'!G9)," ",'Monthly Gas Supply (Therm)'!G9)</f>
        <v xml:space="preserve"> </v>
      </c>
      <c r="G9" s="80" t="str">
        <f>IF(ISBLANK('Monthly Gas Supply (Therm)'!H9)," ",'Monthly Gas Supply (Therm)'!H9)</f>
        <v xml:space="preserve"> </v>
      </c>
      <c r="H9" s="106"/>
      <c r="I9" s="106"/>
      <c r="J9" s="107"/>
      <c r="K9" s="114"/>
      <c r="L9" s="115"/>
    </row>
    <row r="10" spans="1:12" x14ac:dyDescent="0.25">
      <c r="B10" s="81" t="str">
        <f>IF(ISBLANK('Municipal Info GAS'!B10),"",'Municipal Info GAS'!B10)</f>
        <v/>
      </c>
      <c r="C10" s="82" t="str">
        <f>IF(ISBLANK('Municipal Info GAS'!C10),"",'Municipal Info GAS'!C10)</f>
        <v/>
      </c>
      <c r="D10" s="82" t="str">
        <f>IF(ISBLANK('Municipal Info GAS'!D10),"",'Municipal Info GAS'!D10)</f>
        <v/>
      </c>
      <c r="E10" s="82" t="str">
        <f>IF(ISBLANK('Municipal Info GAS'!G10),"",'Municipal Info GAS'!G10)</f>
        <v/>
      </c>
      <c r="F10" s="80" t="str">
        <f>IF(ISBLANK('Monthly Gas Supply (Therm)'!G10)," ",'Monthly Gas Supply (Therm)'!G10)</f>
        <v xml:space="preserve"> </v>
      </c>
      <c r="G10" s="80" t="str">
        <f>IF(ISBLANK('Monthly Gas Supply (Therm)'!H10)," ",'Monthly Gas Supply (Therm)'!H10)</f>
        <v xml:space="preserve"> </v>
      </c>
      <c r="H10" s="108"/>
      <c r="I10" s="108"/>
      <c r="J10" s="109"/>
      <c r="K10" s="114"/>
      <c r="L10" s="115"/>
    </row>
    <row r="11" spans="1:12" x14ac:dyDescent="0.25">
      <c r="B11" s="81" t="str">
        <f>IF(ISBLANK('Municipal Info GAS'!B11),"",'Municipal Info GAS'!B11)</f>
        <v/>
      </c>
      <c r="C11" s="82" t="str">
        <f>IF(ISBLANK('Municipal Info GAS'!C11),"",'Municipal Info GAS'!C11)</f>
        <v/>
      </c>
      <c r="D11" s="82" t="str">
        <f>IF(ISBLANK('Municipal Info GAS'!D11),"",'Municipal Info GAS'!D11)</f>
        <v/>
      </c>
      <c r="E11" s="82" t="str">
        <f>IF(ISBLANK('Municipal Info GAS'!G11),"",'Municipal Info GAS'!G11)</f>
        <v/>
      </c>
      <c r="F11" s="80" t="str">
        <f>IF(ISBLANK('Monthly Gas Supply (Therm)'!G11)," ",'Monthly Gas Supply (Therm)'!G11)</f>
        <v xml:space="preserve"> </v>
      </c>
      <c r="G11" s="80" t="str">
        <f>IF(ISBLANK('Monthly Gas Supply (Therm)'!H11)," ",'Monthly Gas Supply (Therm)'!H11)</f>
        <v xml:space="preserve"> </v>
      </c>
      <c r="H11" s="108"/>
      <c r="I11" s="108"/>
      <c r="J11" s="109"/>
      <c r="K11" s="114"/>
      <c r="L11" s="115"/>
    </row>
    <row r="12" spans="1:12" x14ac:dyDescent="0.25">
      <c r="B12" s="81" t="str">
        <f>IF(ISBLANK('Municipal Info GAS'!B12),"",'Municipal Info GAS'!B12)</f>
        <v/>
      </c>
      <c r="C12" s="82" t="str">
        <f>IF(ISBLANK('Municipal Info GAS'!C12),"",'Municipal Info GAS'!C12)</f>
        <v/>
      </c>
      <c r="D12" s="82" t="str">
        <f>IF(ISBLANK('Municipal Info GAS'!D12),"",'Municipal Info GAS'!D12)</f>
        <v/>
      </c>
      <c r="E12" s="82" t="str">
        <f>IF(ISBLANK('Municipal Info GAS'!G12),"",'Municipal Info GAS'!G12)</f>
        <v/>
      </c>
      <c r="F12" s="80" t="str">
        <f>IF(ISBLANK('Monthly Gas Supply (Therm)'!G12)," ",'Monthly Gas Supply (Therm)'!G12)</f>
        <v xml:space="preserve"> </v>
      </c>
      <c r="G12" s="80" t="str">
        <f>IF(ISBLANK('Monthly Gas Supply (Therm)'!H12)," ",'Monthly Gas Supply (Therm)'!H12)</f>
        <v xml:space="preserve"> </v>
      </c>
      <c r="H12" s="108"/>
      <c r="I12" s="108"/>
      <c r="J12" s="109"/>
      <c r="K12" s="114"/>
      <c r="L12" s="115"/>
    </row>
    <row r="13" spans="1:12" x14ac:dyDescent="0.25">
      <c r="B13" s="81" t="str">
        <f>IF(ISBLANK('Municipal Info GAS'!B13),"",'Municipal Info GAS'!B13)</f>
        <v/>
      </c>
      <c r="C13" s="82" t="str">
        <f>IF(ISBLANK('Municipal Info GAS'!C13),"",'Municipal Info GAS'!C13)</f>
        <v/>
      </c>
      <c r="D13" s="82" t="str">
        <f>IF(ISBLANK('Municipal Info GAS'!D13),"",'Municipal Info GAS'!D13)</f>
        <v/>
      </c>
      <c r="E13" s="82" t="str">
        <f>IF(ISBLANK('Municipal Info GAS'!G13),"",'Municipal Info GAS'!G13)</f>
        <v/>
      </c>
      <c r="F13" s="80" t="str">
        <f>IF(ISBLANK('Monthly Gas Supply (Therm)'!G13)," ",'Monthly Gas Supply (Therm)'!G13)</f>
        <v xml:space="preserve"> </v>
      </c>
      <c r="G13" s="80" t="str">
        <f>IF(ISBLANK('Monthly Gas Supply (Therm)'!H13)," ",'Monthly Gas Supply (Therm)'!H13)</f>
        <v xml:space="preserve"> </v>
      </c>
      <c r="H13" s="108"/>
      <c r="I13" s="108"/>
      <c r="J13" s="109"/>
      <c r="K13" s="114"/>
      <c r="L13" s="115"/>
    </row>
    <row r="14" spans="1:12" x14ac:dyDescent="0.25">
      <c r="B14" s="81" t="str">
        <f>IF(ISBLANK('Municipal Info GAS'!B14),"",'Municipal Info GAS'!B14)</f>
        <v/>
      </c>
      <c r="C14" s="82" t="str">
        <f>IF(ISBLANK('Municipal Info GAS'!C14),"",'Municipal Info GAS'!C14)</f>
        <v/>
      </c>
      <c r="D14" s="82" t="str">
        <f>IF(ISBLANK('Municipal Info GAS'!D14),"",'Municipal Info GAS'!D14)</f>
        <v/>
      </c>
      <c r="E14" s="82" t="str">
        <f>IF(ISBLANK('Municipal Info GAS'!G14),"",'Municipal Info GAS'!G14)</f>
        <v/>
      </c>
      <c r="F14" s="80" t="str">
        <f>IF(ISBLANK('Monthly Gas Supply (Therm)'!G14)," ",'Monthly Gas Supply (Therm)'!G14)</f>
        <v xml:space="preserve"> </v>
      </c>
      <c r="G14" s="80" t="str">
        <f>IF(ISBLANK('Monthly Gas Supply (Therm)'!H14)," ",'Monthly Gas Supply (Therm)'!H14)</f>
        <v xml:space="preserve"> </v>
      </c>
      <c r="H14" s="108"/>
      <c r="I14" s="108"/>
      <c r="J14" s="109"/>
      <c r="K14" s="114"/>
      <c r="L14" s="115"/>
    </row>
    <row r="15" spans="1:12" x14ac:dyDescent="0.25">
      <c r="B15" s="81" t="str">
        <f>IF(ISBLANK('Municipal Info GAS'!B67),"",'Municipal Info GAS'!B67)</f>
        <v/>
      </c>
      <c r="C15" s="82" t="str">
        <f>IF(ISBLANK('Municipal Info GAS'!C67),"",'Municipal Info GAS'!C67)</f>
        <v/>
      </c>
      <c r="D15" s="82" t="str">
        <f>IF(ISBLANK('Municipal Info GAS'!D67),"",'Municipal Info GAS'!D67)</f>
        <v/>
      </c>
      <c r="E15" s="82" t="str">
        <f>IF(ISBLANK('Municipal Info GAS'!G67),"",'Municipal Info GAS'!G67)</f>
        <v/>
      </c>
      <c r="F15" s="80" t="str">
        <f>IF(ISBLANK('Monthly Gas Supply (Therm)'!G67)," ",'Monthly Gas Supply (Therm)'!G67)</f>
        <v xml:space="preserve"> </v>
      </c>
      <c r="G15" s="80" t="str">
        <f>IF(ISBLANK('Monthly Gas Supply (Therm)'!H67)," ",'Monthly Gas Supply (Therm)'!H67)</f>
        <v xml:space="preserve"> </v>
      </c>
      <c r="H15" s="108"/>
      <c r="I15" s="108"/>
      <c r="J15" s="109"/>
      <c r="K15" s="114"/>
      <c r="L15" s="115"/>
    </row>
    <row r="16" spans="1:12" x14ac:dyDescent="0.25">
      <c r="B16" s="81" t="str">
        <f>IF(ISBLANK('Municipal Info GAS'!B68),"",'Municipal Info GAS'!B68)</f>
        <v/>
      </c>
      <c r="C16" s="82" t="str">
        <f>IF(ISBLANK('Municipal Info GAS'!C68),"",'Municipal Info GAS'!C68)</f>
        <v/>
      </c>
      <c r="D16" s="82" t="str">
        <f>IF(ISBLANK('Municipal Info GAS'!D68),"",'Municipal Info GAS'!D68)</f>
        <v/>
      </c>
      <c r="E16" s="82" t="str">
        <f>IF(ISBLANK('Municipal Info GAS'!G68),"",'Municipal Info GAS'!G68)</f>
        <v/>
      </c>
      <c r="F16" s="80" t="str">
        <f>IF(ISBLANK('Monthly Gas Supply (Therm)'!G68)," ",'Monthly Gas Supply (Therm)'!G68)</f>
        <v xml:space="preserve"> </v>
      </c>
      <c r="G16" s="80" t="str">
        <f>IF(ISBLANK('Monthly Gas Supply (Therm)'!H68)," ",'Monthly Gas Supply (Therm)'!H68)</f>
        <v xml:space="preserve"> </v>
      </c>
      <c r="H16" s="108"/>
      <c r="I16" s="108"/>
      <c r="J16" s="109"/>
      <c r="K16" s="114"/>
      <c r="L16" s="115"/>
    </row>
    <row r="17" spans="1:12" ht="15.75" thickBot="1" x14ac:dyDescent="0.3">
      <c r="A17" s="3" t="s">
        <v>56</v>
      </c>
      <c r="B17" s="117">
        <f>COUNTA(B9:B16)-COUNTBLANK(B9:B16)</f>
        <v>0</v>
      </c>
      <c r="C17" s="112"/>
      <c r="D17" s="112"/>
      <c r="E17" s="112">
        <f>SUM(E9:E16)</f>
        <v>0</v>
      </c>
      <c r="F17" s="118">
        <f>SUM(F9:F16)</f>
        <v>0</v>
      </c>
      <c r="G17" s="118">
        <f>SUM(G9:G16)</f>
        <v>0</v>
      </c>
      <c r="H17" s="113"/>
      <c r="I17" s="118">
        <f>SUM(I9:I16)</f>
        <v>0</v>
      </c>
      <c r="J17" s="118">
        <f>SUM(J9:J16)</f>
        <v>0</v>
      </c>
      <c r="K17" s="119"/>
      <c r="L17" s="120"/>
    </row>
    <row r="18" spans="1:12" x14ac:dyDescent="0.25">
      <c r="B18" s="315" t="s">
        <v>105</v>
      </c>
      <c r="C18" s="315"/>
      <c r="D18" s="315"/>
      <c r="E18" s="315"/>
      <c r="F18" s="315"/>
      <c r="G18" s="315"/>
      <c r="H18" s="315"/>
      <c r="I18" s="315"/>
      <c r="J18" s="315"/>
    </row>
    <row r="23" spans="1:12" x14ac:dyDescent="0.25">
      <c r="B23" s="311" t="s">
        <v>107</v>
      </c>
      <c r="C23" s="365"/>
      <c r="D23" s="365"/>
      <c r="E23" s="365"/>
      <c r="F23" s="365"/>
      <c r="G23" s="312"/>
      <c r="H23" s="312"/>
      <c r="I23" s="312"/>
      <c r="J23" s="312"/>
    </row>
    <row r="24" spans="1:12" x14ac:dyDescent="0.25">
      <c r="B24" s="365"/>
      <c r="C24" s="365"/>
      <c r="D24" s="365"/>
      <c r="E24" s="365"/>
      <c r="F24" s="365"/>
      <c r="G24" s="312"/>
      <c r="H24" s="312"/>
      <c r="I24" s="312"/>
      <c r="J24" s="312"/>
    </row>
  </sheetData>
  <mergeCells count="7">
    <mergeCell ref="B18:J18"/>
    <mergeCell ref="B23:J24"/>
    <mergeCell ref="K7:L7"/>
    <mergeCell ref="A1:J3"/>
    <mergeCell ref="A4:B4"/>
    <mergeCell ref="A5:B5"/>
    <mergeCell ref="F7:J7"/>
  </mergeCells>
  <dataValidations count="5">
    <dataValidation allowBlank="1" showInputMessage="1" showErrorMessage="1" prompt="Year" sqref="D5" xr:uid="{D8EDF06F-C463-4D00-B51F-A0E00B35E8D6}"/>
    <dataValidation allowBlank="1" showInputMessage="1" showErrorMessage="1" prompt="Report Quarter" sqref="C5" xr:uid="{759D20F4-E023-4F7D-9573-79E0B1F4778C}"/>
    <dataValidation errorStyle="warning" allowBlank="1" showInputMessage="1" showErrorMessage="1" error="Pick from list" promptTitle="Enter" prompt="Administrator" sqref="C4" xr:uid="{7247F2CC-5883-4519-8631-C65D60FBD1DD}"/>
    <dataValidation allowBlank="1" showInputMessage="1" showErrorMessage="1" promptTitle="Auto-filled" prompt="From Monthly Electric Supply" sqref="F9:G16" xr:uid="{DF5B376F-8DB8-46E3-98D3-80DF7F9657C3}"/>
    <dataValidation allowBlank="1" showInputMessage="1" showErrorMessage="1" promptTitle="Auto-filled" prompt="Data from Municipal Info Electric" sqref="B9:E16" xr:uid="{2A24D2CF-BCA4-4125-BD06-03C45F5F4798}"/>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F5EF-0B14-41AA-BE59-78B4315C919A}">
  <sheetPr>
    <tabColor rgb="FF00B050"/>
  </sheetPr>
  <dimension ref="A1:AL31"/>
  <sheetViews>
    <sheetView workbookViewId="0">
      <selection activeCell="F18" sqref="F18"/>
    </sheetView>
  </sheetViews>
  <sheetFormatPr defaultRowHeight="15" x14ac:dyDescent="0.25"/>
  <cols>
    <col min="2" max="2" width="24.85546875" customWidth="1"/>
    <col min="3" max="38" width="19.28515625" customWidth="1"/>
  </cols>
  <sheetData>
    <row r="1" spans="1:38" x14ac:dyDescent="0.25">
      <c r="A1" s="297" t="s">
        <v>143</v>
      </c>
      <c r="B1" s="297"/>
      <c r="C1" s="297"/>
      <c r="D1" s="297"/>
      <c r="E1" s="297"/>
      <c r="F1" s="297"/>
      <c r="G1" s="297"/>
      <c r="H1" s="297"/>
      <c r="I1" s="297"/>
      <c r="J1" s="297"/>
      <c r="K1" s="297"/>
      <c r="U1" s="164"/>
    </row>
    <row r="2" spans="1:38" x14ac:dyDescent="0.25">
      <c r="A2" s="297"/>
      <c r="B2" s="297"/>
      <c r="C2" s="297"/>
      <c r="D2" s="297"/>
      <c r="E2" s="297"/>
      <c r="F2" s="297"/>
      <c r="G2" s="297"/>
      <c r="H2" s="297"/>
      <c r="I2" s="297"/>
      <c r="J2" s="297"/>
      <c r="K2" s="297"/>
      <c r="U2" s="164"/>
    </row>
    <row r="3" spans="1:38" x14ac:dyDescent="0.25">
      <c r="A3" s="297"/>
      <c r="B3" s="297"/>
      <c r="C3" s="297"/>
      <c r="D3" s="297"/>
      <c r="E3" s="297"/>
      <c r="F3" s="297"/>
      <c r="G3" s="297"/>
      <c r="H3" s="297"/>
      <c r="I3" s="297"/>
      <c r="J3" s="297"/>
      <c r="K3" s="297"/>
      <c r="U3" s="164"/>
    </row>
    <row r="4" spans="1:38" ht="18.75" x14ac:dyDescent="0.3">
      <c r="A4" s="298" t="s">
        <v>34</v>
      </c>
      <c r="B4" s="298"/>
      <c r="C4" s="6" t="e">
        <f>#REF!</f>
        <v>#REF!</v>
      </c>
      <c r="U4" s="6"/>
    </row>
    <row r="5" spans="1:38" ht="15.75" x14ac:dyDescent="0.25">
      <c r="A5" s="297" t="s">
        <v>36</v>
      </c>
      <c r="B5" s="297"/>
      <c r="C5" s="9" t="s">
        <v>22</v>
      </c>
      <c r="D5" s="60"/>
      <c r="U5" s="9" t="s">
        <v>22</v>
      </c>
      <c r="V5" s="10">
        <v>2022</v>
      </c>
    </row>
    <row r="7" spans="1:38" ht="12" customHeight="1" thickBot="1" x14ac:dyDescent="0.3">
      <c r="C7" s="46"/>
      <c r="D7" s="47"/>
      <c r="U7" s="46"/>
      <c r="V7" s="47"/>
    </row>
    <row r="8" spans="1:38" s="56" customFormat="1" ht="35.25" customHeight="1" thickBot="1" x14ac:dyDescent="0.3">
      <c r="B8" s="57" t="s">
        <v>144</v>
      </c>
      <c r="C8" s="372"/>
      <c r="D8" s="373"/>
      <c r="E8" s="372"/>
      <c r="F8" s="373"/>
      <c r="G8" s="372"/>
      <c r="H8" s="373"/>
      <c r="I8" s="372"/>
      <c r="J8" s="373"/>
      <c r="K8" s="372"/>
      <c r="L8" s="373"/>
      <c r="M8" s="372"/>
      <c r="N8" s="373"/>
      <c r="O8" s="372"/>
      <c r="P8" s="373"/>
      <c r="Q8" s="372"/>
      <c r="R8" s="373"/>
      <c r="S8" s="372"/>
      <c r="T8" s="373"/>
      <c r="U8" s="372"/>
      <c r="V8" s="373"/>
      <c r="W8" s="372"/>
      <c r="X8" s="373"/>
      <c r="Y8" s="372"/>
      <c r="Z8" s="373"/>
      <c r="AA8" s="372"/>
      <c r="AB8" s="373"/>
      <c r="AC8" s="372"/>
      <c r="AD8" s="373"/>
      <c r="AE8" s="372"/>
      <c r="AF8" s="373"/>
      <c r="AG8" s="372"/>
      <c r="AH8" s="373"/>
      <c r="AI8" s="372"/>
      <c r="AJ8" s="373"/>
      <c r="AK8" s="372"/>
      <c r="AL8" s="373"/>
    </row>
    <row r="9" spans="1:38" s="56" customFormat="1" ht="25.5" customHeight="1" thickBot="1" x14ac:dyDescent="0.3">
      <c r="B9" s="58" t="s">
        <v>111</v>
      </c>
      <c r="C9" s="376"/>
      <c r="D9" s="377"/>
      <c r="E9" s="374"/>
      <c r="F9" s="375"/>
      <c r="G9" s="374"/>
      <c r="H9" s="375"/>
      <c r="I9" s="374"/>
      <c r="J9" s="375"/>
      <c r="K9" s="374"/>
      <c r="L9" s="375"/>
      <c r="M9" s="374"/>
      <c r="N9" s="375"/>
      <c r="O9" s="374"/>
      <c r="P9" s="375"/>
      <c r="Q9" s="374"/>
      <c r="R9" s="375"/>
      <c r="S9" s="374"/>
      <c r="T9" s="375"/>
      <c r="U9" s="374"/>
      <c r="V9" s="375"/>
      <c r="W9" s="374"/>
      <c r="X9" s="375"/>
      <c r="Y9" s="374"/>
      <c r="Z9" s="375"/>
      <c r="AA9" s="374"/>
      <c r="AB9" s="375"/>
      <c r="AC9" s="374"/>
      <c r="AD9" s="375"/>
      <c r="AE9" s="374"/>
      <c r="AF9" s="375"/>
      <c r="AG9" s="374"/>
      <c r="AH9" s="375"/>
      <c r="AI9" s="374"/>
      <c r="AJ9" s="375"/>
      <c r="AK9" s="374"/>
      <c r="AL9" s="375"/>
    </row>
    <row r="10" spans="1:38" s="56" customFormat="1" ht="25.5" customHeight="1" thickBot="1" x14ac:dyDescent="0.3">
      <c r="B10" s="57" t="s">
        <v>42</v>
      </c>
      <c r="C10" s="376"/>
      <c r="D10" s="377"/>
      <c r="E10" s="374"/>
      <c r="F10" s="375"/>
      <c r="G10" s="374"/>
      <c r="H10" s="375"/>
      <c r="I10" s="374"/>
      <c r="J10" s="375"/>
      <c r="K10" s="376"/>
      <c r="L10" s="377"/>
      <c r="M10" s="374"/>
      <c r="N10" s="375"/>
      <c r="O10" s="374"/>
      <c r="P10" s="375"/>
      <c r="Q10" s="376"/>
      <c r="R10" s="377"/>
      <c r="S10" s="374"/>
      <c r="T10" s="375"/>
      <c r="U10" s="374"/>
      <c r="V10" s="375"/>
      <c r="W10" s="374"/>
      <c r="X10" s="375"/>
      <c r="Y10" s="374"/>
      <c r="Z10" s="375"/>
      <c r="AA10" s="374"/>
      <c r="AB10" s="375"/>
      <c r="AC10" s="376"/>
      <c r="AD10" s="377"/>
      <c r="AE10" s="374"/>
      <c r="AF10" s="375"/>
      <c r="AG10" s="374"/>
      <c r="AH10" s="375"/>
      <c r="AI10" s="376"/>
      <c r="AJ10" s="377"/>
      <c r="AK10" s="374"/>
      <c r="AL10" s="375"/>
    </row>
    <row r="11" spans="1:38" s="56" customFormat="1" ht="25.5" customHeight="1" thickBot="1" x14ac:dyDescent="0.3">
      <c r="B11" s="57" t="s">
        <v>44</v>
      </c>
      <c r="C11" s="376"/>
      <c r="D11" s="377"/>
      <c r="E11" s="376" t="s">
        <v>145</v>
      </c>
      <c r="F11" s="377"/>
      <c r="G11" s="376" t="s">
        <v>145</v>
      </c>
      <c r="H11" s="377"/>
      <c r="I11" s="376" t="s">
        <v>145</v>
      </c>
      <c r="J11" s="377"/>
      <c r="K11" s="376" t="s">
        <v>145</v>
      </c>
      <c r="L11" s="377"/>
      <c r="M11" s="376" t="s">
        <v>145</v>
      </c>
      <c r="N11" s="377"/>
      <c r="O11" s="376" t="s">
        <v>145</v>
      </c>
      <c r="P11" s="377"/>
      <c r="Q11" s="376" t="s">
        <v>145</v>
      </c>
      <c r="R11" s="377"/>
      <c r="S11" s="376" t="s">
        <v>145</v>
      </c>
      <c r="T11" s="377"/>
      <c r="U11" s="376" t="s">
        <v>145</v>
      </c>
      <c r="V11" s="377"/>
      <c r="W11" s="376" t="s">
        <v>145</v>
      </c>
      <c r="X11" s="377"/>
      <c r="Y11" s="376" t="s">
        <v>145</v>
      </c>
      <c r="Z11" s="377"/>
      <c r="AA11" s="376" t="s">
        <v>145</v>
      </c>
      <c r="AB11" s="377"/>
      <c r="AC11" s="376" t="s">
        <v>145</v>
      </c>
      <c r="AD11" s="377"/>
      <c r="AE11" s="376" t="s">
        <v>145</v>
      </c>
      <c r="AF11" s="377"/>
      <c r="AG11" s="376" t="s">
        <v>145</v>
      </c>
      <c r="AH11" s="377"/>
      <c r="AI11" s="376" t="s">
        <v>145</v>
      </c>
      <c r="AJ11" s="377"/>
      <c r="AK11" s="376" t="s">
        <v>145</v>
      </c>
      <c r="AL11" s="377"/>
    </row>
    <row r="12" spans="1:38" s="56" customFormat="1" ht="35.25" customHeight="1" thickBot="1" x14ac:dyDescent="0.3">
      <c r="B12" s="59" t="s">
        <v>114</v>
      </c>
      <c r="C12" s="378"/>
      <c r="D12" s="379"/>
      <c r="E12" s="378"/>
      <c r="F12" s="379"/>
      <c r="G12" s="378"/>
      <c r="H12" s="379"/>
      <c r="I12" s="378"/>
      <c r="J12" s="379"/>
      <c r="K12" s="378"/>
      <c r="L12" s="379"/>
      <c r="M12" s="378"/>
      <c r="N12" s="379"/>
      <c r="O12" s="378"/>
      <c r="P12" s="379"/>
      <c r="Q12" s="378"/>
      <c r="R12" s="379"/>
      <c r="S12" s="378"/>
      <c r="T12" s="379"/>
      <c r="U12" s="378"/>
      <c r="V12" s="379"/>
      <c r="W12" s="378"/>
      <c r="X12" s="379"/>
      <c r="Y12" s="378"/>
      <c r="Z12" s="379"/>
      <c r="AA12" s="378"/>
      <c r="AB12" s="379"/>
      <c r="AC12" s="378"/>
      <c r="AD12" s="379"/>
      <c r="AE12" s="378"/>
      <c r="AF12" s="379"/>
      <c r="AG12" s="378"/>
      <c r="AH12" s="379"/>
      <c r="AI12" s="378"/>
      <c r="AJ12" s="379"/>
      <c r="AK12" s="378"/>
      <c r="AL12" s="379"/>
    </row>
    <row r="13" spans="1:38" ht="57" thickBot="1" x14ac:dyDescent="0.35">
      <c r="B13" s="42" t="s">
        <v>115</v>
      </c>
      <c r="C13" s="43" t="s">
        <v>116</v>
      </c>
      <c r="D13" s="41" t="s">
        <v>117</v>
      </c>
      <c r="E13" s="40" t="s">
        <v>116</v>
      </c>
      <c r="F13" s="41" t="s">
        <v>117</v>
      </c>
      <c r="G13" s="40" t="s">
        <v>116</v>
      </c>
      <c r="H13" s="41" t="s">
        <v>117</v>
      </c>
      <c r="I13" s="40" t="s">
        <v>116</v>
      </c>
      <c r="J13" s="41" t="s">
        <v>117</v>
      </c>
      <c r="K13" s="40" t="s">
        <v>116</v>
      </c>
      <c r="L13" s="41" t="s">
        <v>117</v>
      </c>
      <c r="M13" s="40" t="s">
        <v>116</v>
      </c>
      <c r="N13" s="41" t="s">
        <v>117</v>
      </c>
      <c r="O13" s="40" t="s">
        <v>116</v>
      </c>
      <c r="P13" s="41" t="s">
        <v>117</v>
      </c>
      <c r="Q13" s="40" t="s">
        <v>116</v>
      </c>
      <c r="R13" s="41" t="s">
        <v>117</v>
      </c>
      <c r="S13" s="39" t="s">
        <v>116</v>
      </c>
      <c r="T13" s="41" t="s">
        <v>117</v>
      </c>
      <c r="U13" s="43" t="s">
        <v>116</v>
      </c>
      <c r="V13" s="41" t="s">
        <v>117</v>
      </c>
      <c r="W13" s="40" t="s">
        <v>116</v>
      </c>
      <c r="X13" s="41" t="s">
        <v>117</v>
      </c>
      <c r="Y13" s="40" t="s">
        <v>116</v>
      </c>
      <c r="Z13" s="41" t="s">
        <v>117</v>
      </c>
      <c r="AA13" s="40" t="s">
        <v>116</v>
      </c>
      <c r="AB13" s="41" t="s">
        <v>117</v>
      </c>
      <c r="AC13" s="40" t="s">
        <v>116</v>
      </c>
      <c r="AD13" s="41" t="s">
        <v>117</v>
      </c>
      <c r="AE13" s="40" t="s">
        <v>116</v>
      </c>
      <c r="AF13" s="41" t="s">
        <v>117</v>
      </c>
      <c r="AG13" s="40" t="s">
        <v>116</v>
      </c>
      <c r="AH13" s="41" t="s">
        <v>117</v>
      </c>
      <c r="AI13" s="40" t="s">
        <v>116</v>
      </c>
      <c r="AJ13" s="41" t="s">
        <v>117</v>
      </c>
      <c r="AK13" s="40" t="s">
        <v>116</v>
      </c>
      <c r="AL13" s="41" t="s">
        <v>117</v>
      </c>
    </row>
    <row r="14" spans="1:38" x14ac:dyDescent="0.25">
      <c r="B14" s="49" t="s">
        <v>118</v>
      </c>
      <c r="C14" s="150"/>
      <c r="D14" s="151"/>
      <c r="E14" s="152"/>
      <c r="F14" s="151"/>
      <c r="G14" s="152"/>
      <c r="H14" s="151"/>
      <c r="I14" s="152"/>
      <c r="J14" s="151"/>
      <c r="K14" s="152"/>
      <c r="L14" s="151"/>
      <c r="M14" s="152"/>
      <c r="N14" s="151"/>
      <c r="O14" s="152"/>
      <c r="P14" s="151"/>
      <c r="Q14" s="152"/>
      <c r="R14" s="151"/>
      <c r="S14" s="153"/>
      <c r="T14" s="151"/>
      <c r="U14" s="150"/>
      <c r="V14" s="151"/>
      <c r="W14" s="152"/>
      <c r="X14" s="151"/>
      <c r="Y14" s="152"/>
      <c r="Z14" s="151"/>
      <c r="AA14" s="152"/>
      <c r="AB14" s="151"/>
      <c r="AC14" s="152"/>
      <c r="AD14" s="151"/>
      <c r="AE14" s="152"/>
      <c r="AF14" s="151"/>
      <c r="AG14" s="152"/>
      <c r="AH14" s="151"/>
      <c r="AI14" s="152"/>
      <c r="AJ14" s="151"/>
      <c r="AK14" s="152"/>
      <c r="AL14" s="151"/>
    </row>
    <row r="15" spans="1:38" x14ac:dyDescent="0.25">
      <c r="B15" s="50" t="s">
        <v>119</v>
      </c>
      <c r="C15" s="150"/>
      <c r="D15" s="151"/>
      <c r="E15" s="152"/>
      <c r="F15" s="151"/>
      <c r="G15" s="152"/>
      <c r="H15" s="151"/>
      <c r="I15" s="152"/>
      <c r="J15" s="151"/>
      <c r="K15" s="152"/>
      <c r="L15" s="151"/>
      <c r="M15" s="152"/>
      <c r="N15" s="151"/>
      <c r="O15" s="152"/>
      <c r="P15" s="151"/>
      <c r="Q15" s="152"/>
      <c r="R15" s="151"/>
      <c r="S15" s="153"/>
      <c r="T15" s="151"/>
      <c r="U15" s="150"/>
      <c r="V15" s="151"/>
      <c r="W15" s="152"/>
      <c r="X15" s="151"/>
      <c r="Y15" s="152"/>
      <c r="Z15" s="151"/>
      <c r="AA15" s="152"/>
      <c r="AB15" s="151"/>
      <c r="AC15" s="152"/>
      <c r="AD15" s="151"/>
      <c r="AE15" s="152"/>
      <c r="AF15" s="151"/>
      <c r="AG15" s="152"/>
      <c r="AH15" s="151"/>
      <c r="AI15" s="152"/>
      <c r="AJ15" s="151"/>
      <c r="AK15" s="152"/>
      <c r="AL15" s="151"/>
    </row>
    <row r="16" spans="1:38" x14ac:dyDescent="0.25">
      <c r="B16" s="50" t="s">
        <v>120</v>
      </c>
      <c r="C16" s="150"/>
      <c r="D16" s="151"/>
      <c r="E16" s="152"/>
      <c r="F16" s="149"/>
      <c r="G16" s="152"/>
      <c r="H16" s="151"/>
      <c r="I16" s="152"/>
      <c r="J16" s="151"/>
      <c r="K16" s="152"/>
      <c r="L16" s="151"/>
      <c r="M16" s="152"/>
      <c r="N16" s="151"/>
      <c r="O16" s="152"/>
      <c r="P16" s="151"/>
      <c r="Q16" s="152"/>
      <c r="R16" s="151"/>
      <c r="S16" s="153"/>
      <c r="T16" s="151"/>
      <c r="U16" s="150"/>
      <c r="V16" s="151"/>
      <c r="W16" s="152"/>
      <c r="X16" s="151"/>
      <c r="Y16" s="152"/>
      <c r="Z16" s="151"/>
      <c r="AA16" s="152"/>
      <c r="AB16" s="151"/>
      <c r="AC16" s="152"/>
      <c r="AD16" s="151"/>
      <c r="AE16" s="152"/>
      <c r="AF16" s="151"/>
      <c r="AG16" s="152"/>
      <c r="AH16" s="151"/>
      <c r="AI16" s="152"/>
      <c r="AJ16" s="151"/>
      <c r="AK16" s="152"/>
      <c r="AL16" s="151"/>
    </row>
    <row r="17" spans="1:38" x14ac:dyDescent="0.25">
      <c r="B17" s="50" t="s">
        <v>121</v>
      </c>
      <c r="C17" s="150"/>
      <c r="D17" s="151"/>
      <c r="E17" s="152"/>
      <c r="F17" s="151"/>
      <c r="G17" s="152"/>
      <c r="H17" s="151"/>
      <c r="I17" s="152"/>
      <c r="J17" s="151"/>
      <c r="K17" s="152"/>
      <c r="L17" s="151"/>
      <c r="M17" s="152"/>
      <c r="N17" s="151"/>
      <c r="O17" s="152"/>
      <c r="P17" s="151"/>
      <c r="Q17" s="152"/>
      <c r="R17" s="151"/>
      <c r="S17" s="153"/>
      <c r="T17" s="151"/>
      <c r="U17" s="150"/>
      <c r="V17" s="151"/>
      <c r="W17" s="152"/>
      <c r="X17" s="151"/>
      <c r="Y17" s="152"/>
      <c r="Z17" s="151"/>
      <c r="AA17" s="152"/>
      <c r="AB17" s="151"/>
      <c r="AC17" s="152"/>
      <c r="AD17" s="151"/>
      <c r="AE17" s="152"/>
      <c r="AF17" s="151"/>
      <c r="AG17" s="152"/>
      <c r="AH17" s="151"/>
      <c r="AI17" s="152"/>
      <c r="AJ17" s="151"/>
      <c r="AK17" s="152"/>
      <c r="AL17" s="151"/>
    </row>
    <row r="18" spans="1:38" x14ac:dyDescent="0.25">
      <c r="B18" s="50" t="s">
        <v>122</v>
      </c>
      <c r="C18" s="150"/>
      <c r="D18" s="151"/>
      <c r="E18" s="152"/>
      <c r="F18" s="151"/>
      <c r="G18" s="152"/>
      <c r="H18" s="151"/>
      <c r="I18" s="152"/>
      <c r="J18" s="151"/>
      <c r="K18" s="152"/>
      <c r="L18" s="151"/>
      <c r="M18" s="152"/>
      <c r="N18" s="151"/>
      <c r="O18" s="152"/>
      <c r="P18" s="151"/>
      <c r="Q18" s="152"/>
      <c r="R18" s="151"/>
      <c r="S18" s="153"/>
      <c r="T18" s="151"/>
      <c r="U18" s="150"/>
      <c r="V18" s="151"/>
      <c r="W18" s="152"/>
      <c r="X18" s="151"/>
      <c r="Y18" s="152"/>
      <c r="Z18" s="151"/>
      <c r="AA18" s="152"/>
      <c r="AB18" s="151"/>
      <c r="AC18" s="152"/>
      <c r="AD18" s="151"/>
      <c r="AE18" s="152"/>
      <c r="AF18" s="151"/>
      <c r="AG18" s="152"/>
      <c r="AH18" s="151"/>
      <c r="AI18" s="152"/>
      <c r="AJ18" s="151"/>
      <c r="AK18" s="152"/>
      <c r="AL18" s="151"/>
    </row>
    <row r="19" spans="1:38" x14ac:dyDescent="0.25">
      <c r="B19" s="50" t="s">
        <v>123</v>
      </c>
      <c r="C19" s="150"/>
      <c r="D19" s="151"/>
      <c r="E19" s="152"/>
      <c r="F19" s="151"/>
      <c r="G19" s="152"/>
      <c r="H19" s="151"/>
      <c r="I19" s="152"/>
      <c r="J19" s="151"/>
      <c r="K19" s="152"/>
      <c r="L19" s="151"/>
      <c r="M19" s="152"/>
      <c r="N19" s="151"/>
      <c r="O19" s="152"/>
      <c r="P19" s="151"/>
      <c r="Q19" s="152"/>
      <c r="R19" s="151"/>
      <c r="S19" s="153"/>
      <c r="T19" s="151"/>
      <c r="U19" s="150"/>
      <c r="V19" s="151"/>
      <c r="W19" s="152"/>
      <c r="X19" s="151"/>
      <c r="Y19" s="152"/>
      <c r="Z19" s="151"/>
      <c r="AA19" s="152"/>
      <c r="AB19" s="151"/>
      <c r="AC19" s="152"/>
      <c r="AD19" s="151"/>
      <c r="AE19" s="152"/>
      <c r="AF19" s="151"/>
      <c r="AG19" s="152"/>
      <c r="AH19" s="151"/>
      <c r="AI19" s="152"/>
      <c r="AJ19" s="151"/>
      <c r="AK19" s="152"/>
      <c r="AL19" s="151"/>
    </row>
    <row r="20" spans="1:38" x14ac:dyDescent="0.25">
      <c r="B20" s="50" t="s">
        <v>124</v>
      </c>
      <c r="C20" s="150"/>
      <c r="D20" s="151"/>
      <c r="E20" s="152"/>
      <c r="F20" s="151"/>
      <c r="G20" s="152"/>
      <c r="H20" s="151"/>
      <c r="I20" s="152"/>
      <c r="J20" s="151"/>
      <c r="K20" s="152"/>
      <c r="L20" s="151"/>
      <c r="M20" s="152"/>
      <c r="N20" s="151"/>
      <c r="O20" s="152"/>
      <c r="P20" s="151"/>
      <c r="Q20" s="152"/>
      <c r="R20" s="151"/>
      <c r="S20" s="153"/>
      <c r="T20" s="151"/>
      <c r="U20" s="150"/>
      <c r="V20" s="151"/>
      <c r="W20" s="152"/>
      <c r="X20" s="151"/>
      <c r="Y20" s="152"/>
      <c r="Z20" s="151"/>
      <c r="AA20" s="152"/>
      <c r="AB20" s="151"/>
      <c r="AC20" s="152"/>
      <c r="AD20" s="151"/>
      <c r="AE20" s="152"/>
      <c r="AF20" s="151"/>
      <c r="AG20" s="152"/>
      <c r="AH20" s="151"/>
      <c r="AI20" s="152"/>
      <c r="AJ20" s="151"/>
      <c r="AK20" s="152"/>
      <c r="AL20" s="151"/>
    </row>
    <row r="21" spans="1:38" x14ac:dyDescent="0.25">
      <c r="B21" s="50" t="s">
        <v>125</v>
      </c>
      <c r="C21" s="150"/>
      <c r="D21" s="151"/>
      <c r="E21" s="152"/>
      <c r="F21" s="151"/>
      <c r="G21" s="152"/>
      <c r="H21" s="151"/>
      <c r="I21" s="152"/>
      <c r="J21" s="151"/>
      <c r="K21" s="152"/>
      <c r="L21" s="151"/>
      <c r="M21" s="152"/>
      <c r="N21" s="151"/>
      <c r="O21" s="152"/>
      <c r="P21" s="151"/>
      <c r="Q21" s="152"/>
      <c r="R21" s="151"/>
      <c r="S21" s="153"/>
      <c r="T21" s="151"/>
      <c r="U21" s="150"/>
      <c r="V21" s="151"/>
      <c r="W21" s="152"/>
      <c r="X21" s="151"/>
      <c r="Y21" s="152"/>
      <c r="Z21" s="151"/>
      <c r="AA21" s="152"/>
      <c r="AB21" s="151"/>
      <c r="AC21" s="152"/>
      <c r="AD21" s="151"/>
      <c r="AE21" s="152"/>
      <c r="AF21" s="151"/>
      <c r="AG21" s="152"/>
      <c r="AH21" s="151"/>
      <c r="AI21" s="152"/>
      <c r="AJ21" s="151"/>
      <c r="AK21" s="152"/>
      <c r="AL21" s="151"/>
    </row>
    <row r="22" spans="1:38" x14ac:dyDescent="0.25">
      <c r="B22" s="50" t="s">
        <v>126</v>
      </c>
      <c r="C22" s="150"/>
      <c r="D22" s="151"/>
      <c r="E22" s="152"/>
      <c r="F22" s="151"/>
      <c r="G22" s="152"/>
      <c r="H22" s="151"/>
      <c r="I22" s="152"/>
      <c r="J22" s="151"/>
      <c r="K22" s="152"/>
      <c r="L22" s="151"/>
      <c r="M22" s="152"/>
      <c r="N22" s="151"/>
      <c r="O22" s="152"/>
      <c r="P22" s="151"/>
      <c r="Q22" s="152"/>
      <c r="R22" s="151"/>
      <c r="S22" s="153"/>
      <c r="T22" s="151"/>
      <c r="U22" s="150"/>
      <c r="V22" s="151"/>
      <c r="W22" s="152"/>
      <c r="X22" s="151"/>
      <c r="Y22" s="152"/>
      <c r="Z22" s="151"/>
      <c r="AA22" s="152"/>
      <c r="AB22" s="151"/>
      <c r="AC22" s="152"/>
      <c r="AD22" s="151"/>
      <c r="AE22" s="152"/>
      <c r="AF22" s="151"/>
      <c r="AG22" s="152"/>
      <c r="AH22" s="151"/>
      <c r="AI22" s="152"/>
      <c r="AJ22" s="151"/>
      <c r="AK22" s="152"/>
      <c r="AL22" s="151"/>
    </row>
    <row r="23" spans="1:38" x14ac:dyDescent="0.25">
      <c r="B23" s="50" t="s">
        <v>127</v>
      </c>
      <c r="C23" s="150"/>
      <c r="D23" s="151"/>
      <c r="E23" s="152"/>
      <c r="F23" s="151"/>
      <c r="G23" s="152"/>
      <c r="H23" s="151"/>
      <c r="I23" s="152"/>
      <c r="J23" s="151"/>
      <c r="K23" s="152"/>
      <c r="L23" s="151"/>
      <c r="M23" s="152"/>
      <c r="N23" s="151"/>
      <c r="O23" s="152"/>
      <c r="P23" s="151"/>
      <c r="Q23" s="152"/>
      <c r="R23" s="151"/>
      <c r="S23" s="153"/>
      <c r="T23" s="151"/>
      <c r="U23" s="150"/>
      <c r="V23" s="151"/>
      <c r="W23" s="152"/>
      <c r="X23" s="151"/>
      <c r="Y23" s="152"/>
      <c r="Z23" s="151"/>
      <c r="AA23" s="152"/>
      <c r="AB23" s="151"/>
      <c r="AC23" s="152"/>
      <c r="AD23" s="151"/>
      <c r="AE23" s="152"/>
      <c r="AF23" s="151"/>
      <c r="AG23" s="152"/>
      <c r="AH23" s="151"/>
      <c r="AI23" s="152"/>
      <c r="AJ23" s="151"/>
      <c r="AK23" s="152"/>
      <c r="AL23" s="151"/>
    </row>
    <row r="24" spans="1:38" x14ac:dyDescent="0.25">
      <c r="B24" s="50" t="s">
        <v>128</v>
      </c>
      <c r="C24" s="150"/>
      <c r="D24" s="151"/>
      <c r="E24" s="152"/>
      <c r="F24" s="151"/>
      <c r="G24" s="152"/>
      <c r="H24" s="151"/>
      <c r="I24" s="152"/>
      <c r="J24" s="151"/>
      <c r="K24" s="152"/>
      <c r="L24" s="151"/>
      <c r="M24" s="152"/>
      <c r="N24" s="151"/>
      <c r="O24" s="152"/>
      <c r="P24" s="151"/>
      <c r="Q24" s="152"/>
      <c r="R24" s="151"/>
      <c r="S24" s="153"/>
      <c r="T24" s="151"/>
      <c r="U24" s="150"/>
      <c r="V24" s="151"/>
      <c r="W24" s="152"/>
      <c r="X24" s="151"/>
      <c r="Y24" s="152"/>
      <c r="Z24" s="151"/>
      <c r="AA24" s="152"/>
      <c r="AB24" s="151"/>
      <c r="AC24" s="152"/>
      <c r="AD24" s="151"/>
      <c r="AE24" s="152"/>
      <c r="AF24" s="151"/>
      <c r="AG24" s="152"/>
      <c r="AH24" s="151"/>
      <c r="AI24" s="152"/>
      <c r="AJ24" s="151"/>
      <c r="AK24" s="152"/>
      <c r="AL24" s="151"/>
    </row>
    <row r="25" spans="1:38" ht="15.75" thickBot="1" x14ac:dyDescent="0.3">
      <c r="B25" s="51" t="s">
        <v>129</v>
      </c>
      <c r="C25" s="154"/>
      <c r="D25" s="155"/>
      <c r="E25" s="156"/>
      <c r="F25" s="155"/>
      <c r="G25" s="156"/>
      <c r="H25" s="155"/>
      <c r="I25" s="156"/>
      <c r="J25" s="155"/>
      <c r="K25" s="156"/>
      <c r="L25" s="155"/>
      <c r="M25" s="156"/>
      <c r="N25" s="155"/>
      <c r="O25" s="156"/>
      <c r="P25" s="155"/>
      <c r="Q25" s="156"/>
      <c r="R25" s="155"/>
      <c r="S25" s="157"/>
      <c r="T25" s="155"/>
      <c r="U25" s="154"/>
      <c r="V25" s="155"/>
      <c r="W25" s="156"/>
      <c r="X25" s="155"/>
      <c r="Y25" s="156"/>
      <c r="Z25" s="155"/>
      <c r="AA25" s="156"/>
      <c r="AB25" s="155"/>
      <c r="AC25" s="156"/>
      <c r="AD25" s="155"/>
      <c r="AE25" s="156"/>
      <c r="AF25" s="155"/>
      <c r="AG25" s="156"/>
      <c r="AH25" s="155"/>
      <c r="AI25" s="156"/>
      <c r="AJ25" s="155"/>
      <c r="AK25" s="156"/>
      <c r="AL25" s="155"/>
    </row>
    <row r="26" spans="1:38" ht="15.75" thickBot="1" x14ac:dyDescent="0.3">
      <c r="A26" s="3"/>
      <c r="B26" s="52" t="s">
        <v>130</v>
      </c>
      <c r="C26" s="53"/>
      <c r="D26" s="54"/>
      <c r="E26" s="54"/>
      <c r="F26" s="54"/>
      <c r="G26" s="54"/>
      <c r="H26" s="33"/>
      <c r="I26" s="54"/>
      <c r="J26" s="33"/>
      <c r="K26" s="54"/>
      <c r="L26" s="33"/>
      <c r="M26" s="54"/>
      <c r="N26" s="33"/>
      <c r="O26" s="54"/>
      <c r="P26" s="33"/>
      <c r="Q26" s="54"/>
      <c r="R26" s="33"/>
      <c r="S26" s="55"/>
      <c r="T26" s="33"/>
      <c r="U26" s="53"/>
      <c r="V26" s="54"/>
      <c r="W26" s="54"/>
      <c r="X26" s="54"/>
      <c r="Y26" s="54"/>
      <c r="Z26" s="33"/>
      <c r="AA26" s="54"/>
      <c r="AB26" s="33"/>
      <c r="AC26" s="54"/>
      <c r="AD26" s="33"/>
      <c r="AE26" s="54"/>
      <c r="AF26" s="33"/>
      <c r="AG26" s="54"/>
      <c r="AH26" s="33"/>
      <c r="AI26" s="54"/>
      <c r="AJ26" s="33"/>
      <c r="AK26" s="54"/>
      <c r="AL26" s="33"/>
    </row>
    <row r="30" spans="1:38" x14ac:dyDescent="0.25">
      <c r="B30" s="311" t="s">
        <v>146</v>
      </c>
      <c r="C30" s="365"/>
      <c r="D30" s="365"/>
      <c r="E30" s="365"/>
      <c r="F30" s="365"/>
    </row>
    <row r="31" spans="1:38" x14ac:dyDescent="0.25">
      <c r="B31" s="365"/>
      <c r="C31" s="365"/>
      <c r="D31" s="365"/>
      <c r="E31" s="365"/>
      <c r="F31" s="365"/>
    </row>
  </sheetData>
  <mergeCells count="94">
    <mergeCell ref="B30:F31"/>
    <mergeCell ref="AG12:AH12"/>
    <mergeCell ref="AI12:AJ12"/>
    <mergeCell ref="AK12:AL12"/>
    <mergeCell ref="C9:D9"/>
    <mergeCell ref="C10:D10"/>
    <mergeCell ref="C11:D11"/>
    <mergeCell ref="C12:D12"/>
    <mergeCell ref="U12:V12"/>
    <mergeCell ref="W12:X12"/>
    <mergeCell ref="Y12:Z12"/>
    <mergeCell ref="AA12:AB12"/>
    <mergeCell ref="AC12:AD12"/>
    <mergeCell ref="AE12:AF12"/>
    <mergeCell ref="AK11:AL11"/>
    <mergeCell ref="E12:F12"/>
    <mergeCell ref="G12:H12"/>
    <mergeCell ref="I12:J12"/>
    <mergeCell ref="K12:L12"/>
    <mergeCell ref="M12:N12"/>
    <mergeCell ref="O12:P12"/>
    <mergeCell ref="Q12:R12"/>
    <mergeCell ref="S12:T12"/>
    <mergeCell ref="Y11:Z11"/>
    <mergeCell ref="AA11:AB11"/>
    <mergeCell ref="AC11:AD11"/>
    <mergeCell ref="AE11:AF11"/>
    <mergeCell ref="AG11:AH11"/>
    <mergeCell ref="AI11:AJ11"/>
    <mergeCell ref="M11:N11"/>
    <mergeCell ref="O11:P11"/>
    <mergeCell ref="Q11:R11"/>
    <mergeCell ref="S11:T11"/>
    <mergeCell ref="U11:V11"/>
    <mergeCell ref="W11:X11"/>
    <mergeCell ref="AC10:AD10"/>
    <mergeCell ref="AE10:AF10"/>
    <mergeCell ref="AG10:AH10"/>
    <mergeCell ref="AI10:AJ10"/>
    <mergeCell ref="AK10:AL10"/>
    <mergeCell ref="U10:V10"/>
    <mergeCell ref="W10:X10"/>
    <mergeCell ref="Y10:Z10"/>
    <mergeCell ref="AA10:AB10"/>
    <mergeCell ref="E11:F11"/>
    <mergeCell ref="G11:H11"/>
    <mergeCell ref="I11:J11"/>
    <mergeCell ref="K11:L11"/>
    <mergeCell ref="Q10:R10"/>
    <mergeCell ref="AG9:AH9"/>
    <mergeCell ref="AI9:AJ9"/>
    <mergeCell ref="AK9:AL9"/>
    <mergeCell ref="E10:F10"/>
    <mergeCell ref="G10:H10"/>
    <mergeCell ref="I10:J10"/>
    <mergeCell ref="K10:L10"/>
    <mergeCell ref="M10:N10"/>
    <mergeCell ref="O10:P10"/>
    <mergeCell ref="U9:V9"/>
    <mergeCell ref="W9:X9"/>
    <mergeCell ref="Y9:Z9"/>
    <mergeCell ref="AA9:AB9"/>
    <mergeCell ref="AC9:AD9"/>
    <mergeCell ref="AE9:AF9"/>
    <mergeCell ref="S10:T10"/>
    <mergeCell ref="AK8:AL8"/>
    <mergeCell ref="E9:F9"/>
    <mergeCell ref="G9:H9"/>
    <mergeCell ref="I9:J9"/>
    <mergeCell ref="K9:L9"/>
    <mergeCell ref="M9:N9"/>
    <mergeCell ref="O9:P9"/>
    <mergeCell ref="Q9:R9"/>
    <mergeCell ref="S9:T9"/>
    <mergeCell ref="Y8:Z8"/>
    <mergeCell ref="AA8:AB8"/>
    <mergeCell ref="AC8:AD8"/>
    <mergeCell ref="AE8:AF8"/>
    <mergeCell ref="AG8:AH8"/>
    <mergeCell ref="AI8:AJ8"/>
    <mergeCell ref="M8:N8"/>
    <mergeCell ref="O8:P8"/>
    <mergeCell ref="Q8:R8"/>
    <mergeCell ref="S8:T8"/>
    <mergeCell ref="U8:V8"/>
    <mergeCell ref="W8:X8"/>
    <mergeCell ref="A1:K3"/>
    <mergeCell ref="A4:B4"/>
    <mergeCell ref="A5:B5"/>
    <mergeCell ref="C8:D8"/>
    <mergeCell ref="E8:F8"/>
    <mergeCell ref="G8:H8"/>
    <mergeCell ref="I8:J8"/>
    <mergeCell ref="K8:L8"/>
  </mergeCells>
  <dataValidations count="3">
    <dataValidation allowBlank="1" showInputMessage="1" showErrorMessage="1" prompt="Year" sqref="D5 V5" xr:uid="{371E1DBE-58B6-45AC-873B-E5A20A6DAB14}"/>
    <dataValidation errorStyle="warning" allowBlank="1" showInputMessage="1" showErrorMessage="1" error="Pick from list" promptTitle="Enter" prompt="Administrator" sqref="C4 U4" xr:uid="{72E8F4AA-6908-461B-AC15-C5F33D1F2DD7}"/>
    <dataValidation allowBlank="1" showInputMessage="1" showErrorMessage="1" prompt="Report Quarter" sqref="C5 U5" xr:uid="{A7C5420E-52E6-4D9B-88B3-D6E44721F069}"/>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DBBBC-A166-446B-A9E1-2953D7610AE5}">
  <sheetPr>
    <tabColor rgb="FF00B050"/>
  </sheetPr>
  <dimension ref="A1:AD24"/>
  <sheetViews>
    <sheetView workbookViewId="0">
      <selection activeCell="F18" sqref="F18"/>
    </sheetView>
  </sheetViews>
  <sheetFormatPr defaultRowHeight="15" x14ac:dyDescent="0.25"/>
  <cols>
    <col min="2" max="2" width="24.85546875" customWidth="1"/>
    <col min="3" max="20" width="19.28515625" customWidth="1"/>
  </cols>
  <sheetData>
    <row r="1" spans="1:30" x14ac:dyDescent="0.25">
      <c r="A1" t="s">
        <v>138</v>
      </c>
      <c r="B1" s="164"/>
      <c r="C1" s="164"/>
    </row>
    <row r="2" spans="1:30" x14ac:dyDescent="0.25">
      <c r="A2" s="164"/>
      <c r="B2" s="164"/>
      <c r="C2" s="164"/>
    </row>
    <row r="3" spans="1:30" x14ac:dyDescent="0.25">
      <c r="A3" s="164"/>
      <c r="B3" s="164"/>
      <c r="C3" s="164"/>
    </row>
    <row r="4" spans="1:30" ht="18.75" x14ac:dyDescent="0.3">
      <c r="A4" s="298" t="s">
        <v>34</v>
      </c>
      <c r="B4" s="298"/>
      <c r="C4" s="6" t="e">
        <f>#REF!</f>
        <v>#REF!</v>
      </c>
    </row>
    <row r="5" spans="1:30" ht="15.75" x14ac:dyDescent="0.25">
      <c r="A5" s="297" t="s">
        <v>36</v>
      </c>
      <c r="B5" s="297"/>
      <c r="C5" s="9" t="s">
        <v>22</v>
      </c>
      <c r="D5" s="10">
        <v>2022</v>
      </c>
    </row>
    <row r="7" spans="1:30" ht="16.5" thickBot="1" x14ac:dyDescent="0.3">
      <c r="C7" s="46"/>
      <c r="D7" s="47"/>
    </row>
    <row r="8" spans="1:30" ht="38.25" thickBot="1" x14ac:dyDescent="0.35">
      <c r="B8" s="45" t="s">
        <v>111</v>
      </c>
      <c r="C8" s="380"/>
      <c r="D8" s="381"/>
      <c r="E8" s="380"/>
      <c r="F8" s="381"/>
      <c r="G8" s="380"/>
      <c r="H8" s="381"/>
      <c r="I8" s="380"/>
      <c r="J8" s="381"/>
      <c r="K8" s="380"/>
      <c r="L8" s="381"/>
      <c r="M8" s="380"/>
      <c r="N8" s="381"/>
      <c r="O8" s="380"/>
      <c r="P8" s="381"/>
      <c r="Q8" s="380"/>
      <c r="R8" s="381"/>
      <c r="S8" s="380"/>
      <c r="T8" s="381"/>
      <c r="U8" s="165"/>
      <c r="V8" s="165"/>
      <c r="W8" s="165"/>
      <c r="X8" s="165"/>
      <c r="Y8" s="165"/>
      <c r="Z8" s="165"/>
      <c r="AA8" s="165"/>
      <c r="AB8" s="165"/>
      <c r="AC8" s="165"/>
      <c r="AD8" s="165"/>
    </row>
    <row r="9" spans="1:30" ht="38.25" thickBot="1" x14ac:dyDescent="0.35">
      <c r="B9" s="45" t="s">
        <v>42</v>
      </c>
      <c r="C9" s="382"/>
      <c r="D9" s="383"/>
      <c r="E9" s="382"/>
      <c r="F9" s="383"/>
      <c r="G9" s="382"/>
      <c r="H9" s="383"/>
      <c r="I9" s="382"/>
      <c r="J9" s="383"/>
      <c r="K9" s="384"/>
      <c r="L9" s="385"/>
      <c r="M9" s="382"/>
      <c r="N9" s="383"/>
      <c r="O9" s="382"/>
      <c r="P9" s="383"/>
      <c r="Q9" s="384"/>
      <c r="R9" s="385"/>
      <c r="S9" s="382"/>
      <c r="T9" s="383"/>
    </row>
    <row r="10" spans="1:30" ht="38.25" thickBot="1" x14ac:dyDescent="0.35">
      <c r="B10" s="44" t="s">
        <v>114</v>
      </c>
      <c r="C10" s="386"/>
      <c r="D10" s="387"/>
      <c r="E10" s="386"/>
      <c r="F10" s="387"/>
      <c r="G10" s="386"/>
      <c r="H10" s="387"/>
      <c r="I10" s="386"/>
      <c r="J10" s="387"/>
      <c r="K10" s="386"/>
      <c r="L10" s="387"/>
      <c r="M10" s="386"/>
      <c r="N10" s="387"/>
      <c r="O10" s="386"/>
      <c r="P10" s="387"/>
      <c r="Q10" s="386"/>
      <c r="R10" s="387"/>
      <c r="S10" s="386"/>
      <c r="T10" s="387"/>
    </row>
    <row r="11" spans="1:30" ht="57" thickBot="1" x14ac:dyDescent="0.35">
      <c r="B11" s="44" t="s">
        <v>115</v>
      </c>
      <c r="C11" s="40" t="s">
        <v>136</v>
      </c>
      <c r="D11" s="41" t="s">
        <v>137</v>
      </c>
      <c r="E11" s="40" t="s">
        <v>136</v>
      </c>
      <c r="F11" s="41" t="s">
        <v>137</v>
      </c>
      <c r="G11" s="40" t="s">
        <v>136</v>
      </c>
      <c r="H11" s="41" t="s">
        <v>137</v>
      </c>
      <c r="I11" s="40" t="s">
        <v>136</v>
      </c>
      <c r="J11" s="41" t="s">
        <v>137</v>
      </c>
      <c r="K11" s="40" t="s">
        <v>136</v>
      </c>
      <c r="L11" s="41" t="s">
        <v>137</v>
      </c>
      <c r="M11" s="40" t="s">
        <v>136</v>
      </c>
      <c r="N11" s="41" t="s">
        <v>137</v>
      </c>
      <c r="O11" s="40" t="s">
        <v>136</v>
      </c>
      <c r="P11" s="41" t="s">
        <v>137</v>
      </c>
      <c r="Q11" s="40" t="s">
        <v>136</v>
      </c>
      <c r="R11" s="41" t="s">
        <v>137</v>
      </c>
      <c r="S11" s="40" t="s">
        <v>136</v>
      </c>
      <c r="T11" s="41" t="s">
        <v>137</v>
      </c>
    </row>
    <row r="12" spans="1:30" x14ac:dyDescent="0.25">
      <c r="B12" s="19" t="s">
        <v>118</v>
      </c>
      <c r="C12" s="148"/>
      <c r="D12" s="149"/>
      <c r="E12" s="148"/>
      <c r="F12" s="149"/>
      <c r="G12" s="148"/>
      <c r="H12" s="149"/>
      <c r="I12" s="148"/>
      <c r="J12" s="149"/>
      <c r="K12" s="148"/>
      <c r="L12" s="149"/>
      <c r="M12" s="148"/>
      <c r="N12" s="149"/>
      <c r="O12" s="148"/>
      <c r="P12" s="149"/>
      <c r="Q12" s="148"/>
      <c r="R12" s="149"/>
      <c r="S12" s="148"/>
      <c r="T12" s="149"/>
    </row>
    <row r="13" spans="1:30" x14ac:dyDescent="0.25">
      <c r="B13" s="19" t="s">
        <v>119</v>
      </c>
      <c r="C13" s="148"/>
      <c r="D13" s="149"/>
      <c r="E13" s="148"/>
      <c r="F13" s="149"/>
      <c r="G13" s="148"/>
      <c r="H13" s="149"/>
      <c r="I13" s="148"/>
      <c r="J13" s="149"/>
      <c r="K13" s="148"/>
      <c r="L13" s="149"/>
      <c r="M13" s="148"/>
      <c r="N13" s="149"/>
      <c r="O13" s="148"/>
      <c r="P13" s="149"/>
      <c r="Q13" s="148"/>
      <c r="R13" s="149"/>
      <c r="S13" s="148"/>
      <c r="T13" s="149"/>
    </row>
    <row r="14" spans="1:30" x14ac:dyDescent="0.25">
      <c r="B14" s="19" t="s">
        <v>120</v>
      </c>
      <c r="C14" s="148"/>
      <c r="D14" s="149"/>
      <c r="E14" s="148"/>
      <c r="F14" s="149"/>
      <c r="G14" s="148"/>
      <c r="H14" s="149"/>
      <c r="I14" s="148"/>
      <c r="J14" s="149"/>
      <c r="K14" s="148"/>
      <c r="L14" s="149"/>
      <c r="M14" s="148"/>
      <c r="N14" s="149"/>
      <c r="O14" s="148"/>
      <c r="P14" s="149"/>
      <c r="Q14" s="148"/>
      <c r="R14" s="149"/>
      <c r="S14" s="148"/>
      <c r="T14" s="149"/>
    </row>
    <row r="15" spans="1:30" x14ac:dyDescent="0.25">
      <c r="B15" s="19" t="s">
        <v>121</v>
      </c>
      <c r="C15" s="148"/>
      <c r="D15" s="149"/>
      <c r="E15" s="148"/>
      <c r="F15" s="149"/>
      <c r="G15" s="148"/>
      <c r="H15" s="149"/>
      <c r="I15" s="148"/>
      <c r="J15" s="149"/>
      <c r="K15" s="148"/>
      <c r="L15" s="149"/>
      <c r="M15" s="148"/>
      <c r="N15" s="149"/>
      <c r="O15" s="148"/>
      <c r="P15" s="149"/>
      <c r="Q15" s="148"/>
      <c r="R15" s="149"/>
      <c r="S15" s="148"/>
      <c r="T15" s="149"/>
    </row>
    <row r="16" spans="1:30" x14ac:dyDescent="0.25">
      <c r="B16" s="19" t="s">
        <v>122</v>
      </c>
      <c r="C16" s="148"/>
      <c r="D16" s="149"/>
      <c r="E16" s="148"/>
      <c r="F16" s="149"/>
      <c r="G16" s="148"/>
      <c r="H16" s="149"/>
      <c r="I16" s="148"/>
      <c r="J16" s="149"/>
      <c r="K16" s="148"/>
      <c r="L16" s="149"/>
      <c r="M16" s="148"/>
      <c r="N16" s="149"/>
      <c r="O16" s="148"/>
      <c r="P16" s="149"/>
      <c r="Q16" s="148"/>
      <c r="R16" s="149"/>
      <c r="S16" s="148"/>
      <c r="T16" s="149"/>
    </row>
    <row r="17" spans="1:28" x14ac:dyDescent="0.25">
      <c r="B17" s="19" t="s">
        <v>123</v>
      </c>
      <c r="C17" s="148"/>
      <c r="D17" s="149"/>
      <c r="E17" s="148"/>
      <c r="F17" s="149"/>
      <c r="G17" s="148"/>
      <c r="H17" s="149"/>
      <c r="I17" s="148"/>
      <c r="J17" s="149"/>
      <c r="K17" s="148"/>
      <c r="L17" s="149"/>
      <c r="M17" s="148"/>
      <c r="N17" s="149"/>
      <c r="O17" s="148"/>
      <c r="P17" s="149"/>
      <c r="Q17" s="148"/>
      <c r="R17" s="149"/>
      <c r="S17" s="148"/>
      <c r="T17" s="149"/>
    </row>
    <row r="18" spans="1:28" x14ac:dyDescent="0.25">
      <c r="B18" s="19" t="s">
        <v>124</v>
      </c>
      <c r="C18" s="148"/>
      <c r="D18" s="149"/>
      <c r="E18" s="148"/>
      <c r="F18" s="149"/>
      <c r="G18" s="148"/>
      <c r="H18" s="149"/>
      <c r="I18" s="148"/>
      <c r="J18" s="149"/>
      <c r="K18" s="148"/>
      <c r="L18" s="149"/>
      <c r="M18" s="148"/>
      <c r="N18" s="149"/>
      <c r="O18" s="148"/>
      <c r="P18" s="149"/>
      <c r="Q18" s="148"/>
      <c r="R18" s="149"/>
      <c r="S18" s="148"/>
      <c r="T18" s="149"/>
    </row>
    <row r="19" spans="1:28" x14ac:dyDescent="0.25">
      <c r="B19" s="19" t="s">
        <v>125</v>
      </c>
      <c r="C19" s="148"/>
      <c r="D19" s="149"/>
      <c r="E19" s="148"/>
      <c r="F19" s="149"/>
      <c r="G19" s="148"/>
      <c r="H19" s="149"/>
      <c r="I19" s="148"/>
      <c r="J19" s="149"/>
      <c r="K19" s="148"/>
      <c r="L19" s="149"/>
      <c r="M19" s="148"/>
      <c r="N19" s="149"/>
      <c r="O19" s="148"/>
      <c r="P19" s="149"/>
      <c r="Q19" s="148"/>
      <c r="R19" s="149"/>
      <c r="S19" s="148"/>
      <c r="T19" s="149"/>
    </row>
    <row r="20" spans="1:28" x14ac:dyDescent="0.25">
      <c r="B20" s="19" t="s">
        <v>126</v>
      </c>
      <c r="C20" s="148"/>
      <c r="D20" s="149"/>
      <c r="E20" s="148"/>
      <c r="F20" s="149"/>
      <c r="G20" s="148"/>
      <c r="H20" s="149"/>
      <c r="I20" s="148"/>
      <c r="J20" s="149"/>
      <c r="K20" s="148"/>
      <c r="L20" s="149"/>
      <c r="M20" s="148"/>
      <c r="N20" s="149"/>
      <c r="O20" s="148"/>
      <c r="P20" s="149"/>
      <c r="Q20" s="148"/>
      <c r="R20" s="149"/>
      <c r="S20" s="148"/>
      <c r="T20" s="149"/>
    </row>
    <row r="21" spans="1:28" x14ac:dyDescent="0.25">
      <c r="B21" s="19" t="s">
        <v>127</v>
      </c>
      <c r="C21" s="148"/>
      <c r="D21" s="149"/>
      <c r="E21" s="148"/>
      <c r="F21" s="149"/>
      <c r="G21" s="148"/>
      <c r="H21" s="149"/>
      <c r="I21" s="148"/>
      <c r="J21" s="149"/>
      <c r="K21" s="148"/>
      <c r="L21" s="149"/>
      <c r="M21" s="148"/>
      <c r="N21" s="149"/>
      <c r="O21" s="148"/>
      <c r="P21" s="149"/>
      <c r="Q21" s="148"/>
      <c r="R21" s="149"/>
      <c r="S21" s="148"/>
      <c r="T21" s="149"/>
    </row>
    <row r="22" spans="1:28" x14ac:dyDescent="0.25">
      <c r="B22" s="19" t="s">
        <v>128</v>
      </c>
      <c r="C22" s="148"/>
      <c r="D22" s="149"/>
      <c r="E22" s="148"/>
      <c r="F22" s="149"/>
      <c r="G22" s="148"/>
      <c r="H22" s="149"/>
      <c r="I22" s="148"/>
      <c r="J22" s="149"/>
      <c r="K22" s="148"/>
      <c r="L22" s="149"/>
      <c r="M22" s="148"/>
      <c r="N22" s="149"/>
      <c r="O22" s="148"/>
      <c r="P22" s="149"/>
      <c r="Q22" s="148"/>
      <c r="R22" s="149"/>
      <c r="S22" s="148"/>
      <c r="T22" s="149"/>
    </row>
    <row r="23" spans="1:28" x14ac:dyDescent="0.25">
      <c r="B23" s="19" t="s">
        <v>129</v>
      </c>
      <c r="C23" s="148"/>
      <c r="D23" s="149"/>
      <c r="E23" s="148"/>
      <c r="F23" s="149"/>
      <c r="G23" s="148"/>
      <c r="H23" s="149"/>
      <c r="I23" s="148"/>
      <c r="J23" s="149"/>
      <c r="K23" s="148"/>
      <c r="L23" s="149"/>
      <c r="M23" s="148"/>
      <c r="N23" s="149"/>
      <c r="O23" s="148"/>
      <c r="P23" s="149"/>
      <c r="Q23" s="148"/>
      <c r="R23" s="149"/>
      <c r="S23" s="148"/>
      <c r="T23" s="149"/>
    </row>
    <row r="24" spans="1:28" ht="15.75" thickBot="1" x14ac:dyDescent="0.3">
      <c r="A24" s="3"/>
      <c r="B24" s="5" t="s">
        <v>130</v>
      </c>
      <c r="C24" s="20"/>
      <c r="D24" s="20"/>
      <c r="E24" s="20"/>
      <c r="F24" s="20"/>
      <c r="G24" s="20"/>
      <c r="H24" s="48"/>
      <c r="I24" s="20"/>
      <c r="J24" s="48"/>
      <c r="K24" s="20"/>
      <c r="L24" s="48"/>
      <c r="M24" s="20"/>
      <c r="N24" s="48"/>
      <c r="O24" s="20"/>
      <c r="P24" s="48"/>
      <c r="Q24" s="20"/>
      <c r="R24" s="48"/>
      <c r="S24" s="20"/>
      <c r="T24" s="48"/>
      <c r="U24" s="23"/>
      <c r="V24" s="23"/>
      <c r="W24" s="23"/>
      <c r="X24" s="23"/>
      <c r="Y24" s="23"/>
      <c r="Z24" s="23"/>
      <c r="AA24" s="23"/>
      <c r="AB24" s="23"/>
    </row>
  </sheetData>
  <mergeCells count="29">
    <mergeCell ref="O10:P10"/>
    <mergeCell ref="Q10:R10"/>
    <mergeCell ref="S10:T10"/>
    <mergeCell ref="M9:N9"/>
    <mergeCell ref="O9:P9"/>
    <mergeCell ref="Q9:R9"/>
    <mergeCell ref="S9:T9"/>
    <mergeCell ref="M10:N10"/>
    <mergeCell ref="C10:D10"/>
    <mergeCell ref="E10:F10"/>
    <mergeCell ref="G10:H10"/>
    <mergeCell ref="I10:J10"/>
    <mergeCell ref="K10:L10"/>
    <mergeCell ref="K8:L8"/>
    <mergeCell ref="M8:N8"/>
    <mergeCell ref="O8:P8"/>
    <mergeCell ref="Q8:R8"/>
    <mergeCell ref="S8:T8"/>
    <mergeCell ref="C9:D9"/>
    <mergeCell ref="E9:F9"/>
    <mergeCell ref="G9:H9"/>
    <mergeCell ref="I9:J9"/>
    <mergeCell ref="K9:L9"/>
    <mergeCell ref="I8:J8"/>
    <mergeCell ref="A4:B4"/>
    <mergeCell ref="A5:B5"/>
    <mergeCell ref="C8:D8"/>
    <mergeCell ref="E8:F8"/>
    <mergeCell ref="G8:H8"/>
  </mergeCells>
  <dataValidations count="3">
    <dataValidation allowBlank="1" showInputMessage="1" showErrorMessage="1" prompt="Report Quarter" sqref="C5" xr:uid="{0CCBB07A-0479-4B92-B341-0CAFDE5CA0BB}"/>
    <dataValidation errorStyle="warning" allowBlank="1" showInputMessage="1" showErrorMessage="1" error="Pick from list" promptTitle="Enter" prompt="Administrator" sqref="C4" xr:uid="{27EC3743-7136-4DE7-BCA4-FEB2537AA28A}"/>
    <dataValidation allowBlank="1" showInputMessage="1" showErrorMessage="1" prompt="Year" sqref="D5" xr:uid="{9DBE99C1-6906-4B02-8A4F-406B3693D942}"/>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odificationStatus xmlns="d690893d-ab2c-4849-887d-2121c972ecd5" xsi:nil="true"/>
    <TaxCatchAll xmlns="adb72e89-600c-4625-a683-c9276106bed4" xsi:nil="true"/>
    <Utility xmlns="d690893d-ab2c-4849-887d-2121c972ecd5" xsi:nil="true"/>
    <lcf76f155ced4ddcb4097134ff3c332f xmlns="d690893d-ab2c-4849-887d-2121c972ecd5">
      <Terms xmlns="http://schemas.microsoft.com/office/infopath/2007/PartnerControls"/>
    </lcf76f155ced4ddcb4097134ff3c332f>
    <Municipality xmlns="d690893d-ab2c-4849-887d-2121c972ecd5" xsi:nil="true"/>
    <_dlc_DocId xmlns="adb72e89-600c-4625-a683-c9276106bed4">SY5UWRM3AZWD-1780349317-7412</_dlc_DocId>
    <_dlc_DocIdUrl xmlns="adb72e89-600c-4625-a683-c9276106bed4">
      <Url>https://jouleassets.sharepoint.com/sites/Restricted/_layouts/15/DocIdRedir.aspx?ID=SY5UWRM3AZWD-1780349317-7412</Url>
      <Description>SY5UWRM3AZWD-1780349317-7412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F356C90C4E6D49B67B10D9A7D40188" ma:contentTypeVersion="22" ma:contentTypeDescription="Create a new document." ma:contentTypeScope="" ma:versionID="613c746f7fef5a247be67d9b035176e1">
  <xsd:schema xmlns:xsd="http://www.w3.org/2001/XMLSchema" xmlns:xs="http://www.w3.org/2001/XMLSchema" xmlns:p="http://schemas.microsoft.com/office/2006/metadata/properties" xmlns:ns1="http://schemas.microsoft.com/sharepoint/v3" xmlns:ns2="adb72e89-600c-4625-a683-c9276106bed4" xmlns:ns3="d690893d-ab2c-4849-887d-2121c972ecd5" targetNamespace="http://schemas.microsoft.com/office/2006/metadata/properties" ma:root="true" ma:fieldsID="bdb7deec749d8b86b5c733f01296cf5a" ns1:_="" ns2:_="" ns3:_="">
    <xsd:import namespace="http://schemas.microsoft.com/sharepoint/v3"/>
    <xsd:import namespace="adb72e89-600c-4625-a683-c9276106bed4"/>
    <xsd:import namespace="d690893d-ab2c-4849-887d-2121c972ecd5"/>
    <xsd:element name="properties">
      <xsd:complexType>
        <xsd:sequence>
          <xsd:element name="documentManagement">
            <xsd:complexType>
              <xsd:all>
                <xsd:element ref="ns2:_dlc_DocId" minOccurs="0"/>
                <xsd:element ref="ns2:_dlc_DocIdUrl" minOccurs="0"/>
                <xsd:element ref="ns2:_dlc_DocIdPersistId" minOccurs="0"/>
                <xsd:element ref="ns3:ModificationStatus" minOccurs="0"/>
                <xsd:element ref="ns3:Utility" minOccurs="0"/>
                <xsd:element ref="ns3:Municipality"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MediaServiceOCR" minOccurs="0"/>
                <xsd:element ref="ns3:MediaServiceObjectDetectorVersions" minOccurs="0"/>
                <xsd:element ref="ns3:lcf76f155ced4ddcb4097134ff3c332f" minOccurs="0"/>
                <xsd:element ref="ns2:TaxCatchAll" minOccurs="0"/>
                <xsd:element ref="ns3:MediaServiceDateTake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b72e89-600c-4625-a683-c9276106bed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9" nillable="true" ma:displayName="Taxonomy Catch All Column" ma:hidden="true" ma:list="{2c17e128-d910-421a-9780-8c98262f4421}" ma:internalName="TaxCatchAll" ma:showField="CatchAllData" ma:web="adb72e89-600c-4625-a683-c9276106bed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90893d-ab2c-4849-887d-2121c972ecd5" elementFormDefault="qualified">
    <xsd:import namespace="http://schemas.microsoft.com/office/2006/documentManagement/types"/>
    <xsd:import namespace="http://schemas.microsoft.com/office/infopath/2007/PartnerControls"/>
    <xsd:element name="ModificationStatus" ma:index="11" nillable="true" ma:displayName="Modification Status" ma:description="choose" ma:format="Dropdown" ma:internalName="ModificationStatus">
      <xsd:simpleType>
        <xsd:restriction base="dms:Choice">
          <xsd:enumeration value="Original received"/>
          <xsd:enumeration value="Modifed by JA"/>
          <xsd:enumeration value="Modified by Partner"/>
        </xsd:restriction>
      </xsd:simpleType>
    </xsd:element>
    <xsd:element name="Utility" ma:index="12" nillable="true" ma:displayName="Utility" ma:description="enter utility name" ma:format="Dropdown" ma:internalName="Utility">
      <xsd:simpleType>
        <xsd:restriction base="dms:Choice">
          <xsd:enumeration value="Central Hudson"/>
          <xsd:enumeration value="National Grid"/>
          <xsd:enumeration value="NYSEG"/>
          <xsd:enumeration value="RG&amp;E"/>
        </xsd:restriction>
      </xsd:simpleType>
    </xsd:element>
    <xsd:element name="Municipality" ma:index="13" nillable="true" ma:displayName="Municipality" ma:format="Dropdown" ma:internalName="Municipality">
      <xsd:simpleType>
        <xsd:restriction base="dms:Choice">
          <xsd:enumeration value="Fishkill"/>
          <xsd:enumeration value="RedHook"/>
          <xsd:enumeration value="Geneva"/>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CR" ma:index="25" nillable="true" ma:displayName="Extracted Text" ma:internalName="MediaServiceOCR"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2370ab69-f582-493c-8bd2-7b8ed06dae2d" ma:termSetId="09814cd3-568e-fe90-9814-8d621ff8fb84" ma:anchorId="fba54fb3-c3e1-fe81-a776-ca4b69148c4d" ma:open="true" ma:isKeyword="false">
      <xsd:complexType>
        <xsd:sequence>
          <xsd:element ref="pc:Terms" minOccurs="0" maxOccurs="1"/>
        </xsd:sequence>
      </xsd:complex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LengthInSeconds" ma:index="3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8D9FC-1BD0-4885-A395-4516AF006A6C}">
  <ds:schemaRefs>
    <ds:schemaRef ds:uri="http://purl.org/dc/terms/"/>
    <ds:schemaRef ds:uri="87fecbd5-d5f3-4dc9-8008-575d7f85840d"/>
    <ds:schemaRef ds:uri="http://purl.org/dc/elements/1.1/"/>
    <ds:schemaRef ds:uri="http://schemas.openxmlformats.org/package/2006/metadata/core-properties"/>
    <ds:schemaRef ds:uri="http://purl.org/dc/dcmitype/"/>
    <ds:schemaRef ds:uri="b245ddaf-f1d1-4cb1-b137-8a09c2b6fc1b"/>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 ds:uri="http://www.w3.org/XML/1998/namespace"/>
    <ds:schemaRef ds:uri="d690893d-ab2c-4849-887d-2121c972ecd5"/>
    <ds:schemaRef ds:uri="adb72e89-600c-4625-a683-c9276106bed4"/>
  </ds:schemaRefs>
</ds:datastoreItem>
</file>

<file path=customXml/itemProps2.xml><?xml version="1.0" encoding="utf-8"?>
<ds:datastoreItem xmlns:ds="http://schemas.openxmlformats.org/officeDocument/2006/customXml" ds:itemID="{142F98A1-B470-47F3-A11A-19AE9BB94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b72e89-600c-4625-a683-c9276106bed4"/>
    <ds:schemaRef ds:uri="d690893d-ab2c-4849-887d-2121c972ec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1DBDA-692E-4E43-9FBE-9A86896E3921}">
  <ds:schemaRefs>
    <ds:schemaRef ds:uri="http://schemas.microsoft.com/sharepoint/events"/>
  </ds:schemaRefs>
</ds:datastoreItem>
</file>

<file path=customXml/itemProps4.xml><?xml version="1.0" encoding="utf-8"?>
<ds:datastoreItem xmlns:ds="http://schemas.openxmlformats.org/officeDocument/2006/customXml" ds:itemID="{FCDDE8C8-AF1C-43A0-99E6-50EA27EC08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CCA Admin Dashboard</vt:lpstr>
      <vt:lpstr>Municipal Info Electric</vt:lpstr>
      <vt:lpstr>Monthly Electric Supply (kWh)</vt:lpstr>
      <vt:lpstr>Q4 Electric Reporting</vt:lpstr>
      <vt:lpstr>Monthly CCA Electric Price</vt:lpstr>
      <vt:lpstr>Monthly Utility Electric Price</vt:lpstr>
      <vt:lpstr>Opt out Reporting</vt:lpstr>
      <vt:lpstr>Complaint Reporting</vt:lpstr>
      <vt:lpstr>Annual Administrator Financial</vt:lpstr>
      <vt:lpstr>Municipal Info GAS</vt:lpstr>
      <vt:lpstr>Monthly Gas Supply (Therm)</vt:lpstr>
      <vt:lpstr>Q1 GAS Reporting</vt:lpstr>
      <vt:lpstr>Monthly CCA GAS Price</vt:lpstr>
      <vt:lpstr>Monthly Utility GAS Price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cca@dps.ny.gov</dc:creator>
  <cp:keywords/>
  <dc:description/>
  <cp:lastModifiedBy>Kaplan, Theresa (DPS)</cp:lastModifiedBy>
  <cp:revision/>
  <dcterms:created xsi:type="dcterms:W3CDTF">2023-05-17T17:30:25Z</dcterms:created>
  <dcterms:modified xsi:type="dcterms:W3CDTF">2025-04-01T13:22:29Z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0x010100ABF356C90C4E6D49B67B10D9A7D40188</vt:lpwstr>
  </property>
  <property fmtid="{D5CDD505-2E9C-101B-9397-08002B2CF9AE}" pid="3" name="_dlc_DocIdItemGuid">
    <vt:lpwstr>8163151f-46e3-4737-b6a1-82c90699545c</vt:lpwstr>
  </property>
  <property fmtid="{D5CDD505-2E9C-101B-9397-08002B2CF9AE}" pid="4" name="MediaServiceImageTags">
    <vt:lpwstr/>
  </property>
</Properties>
</file>